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46" i="10" l="1"/>
  <c r="F1047" i="10"/>
  <c r="F1048" i="10"/>
  <c r="F1049" i="10"/>
  <c r="F1050" i="10"/>
  <c r="G1046" i="10"/>
  <c r="G1047" i="10"/>
  <c r="G1048" i="10"/>
  <c r="G1049" i="10"/>
  <c r="G1050" i="10"/>
  <c r="H1046" i="10"/>
  <c r="H1047" i="10"/>
  <c r="H1048" i="10"/>
  <c r="H1049" i="10"/>
  <c r="H1050" i="10"/>
  <c r="I1046" i="10"/>
  <c r="I1047" i="10"/>
  <c r="I1048" i="10"/>
  <c r="I1049" i="10"/>
  <c r="I1050" i="10"/>
  <c r="J1046" i="10"/>
  <c r="J1047" i="10"/>
  <c r="J1048" i="10"/>
  <c r="J1049" i="10"/>
  <c r="J1050" i="10"/>
  <c r="F1041" i="10"/>
  <c r="F1042" i="10"/>
  <c r="F1043" i="10"/>
  <c r="F1044" i="10"/>
  <c r="F1045" i="10"/>
  <c r="G1041" i="10"/>
  <c r="G1042" i="10"/>
  <c r="G1043" i="10"/>
  <c r="G1044" i="10"/>
  <c r="G1045" i="10"/>
  <c r="H1041" i="10"/>
  <c r="H1042" i="10"/>
  <c r="H1043" i="10"/>
  <c r="H1044" i="10"/>
  <c r="H1045" i="10"/>
  <c r="I1041" i="10"/>
  <c r="I1042" i="10"/>
  <c r="I1043" i="10"/>
  <c r="I1044" i="10"/>
  <c r="I1045" i="10"/>
  <c r="J1041" i="10"/>
  <c r="J1042" i="10"/>
  <c r="J1043" i="10"/>
  <c r="J1044" i="10"/>
  <c r="J1045" i="10"/>
  <c r="V287" i="1"/>
  <c r="V288" i="1"/>
  <c r="V289" i="1"/>
  <c r="V290" i="1"/>
  <c r="V291" i="1"/>
  <c r="W287" i="1"/>
  <c r="W288" i="1"/>
  <c r="W289" i="1"/>
  <c r="W290" i="1"/>
  <c r="W291" i="1"/>
  <c r="X287" i="1"/>
  <c r="X288" i="1"/>
  <c r="X289" i="1"/>
  <c r="X290" i="1"/>
  <c r="X291" i="1"/>
  <c r="Y287" i="1"/>
  <c r="Y288" i="1"/>
  <c r="Y289" i="1"/>
  <c r="Y290" i="1"/>
  <c r="Y291" i="1"/>
  <c r="F1039" i="10" l="1"/>
  <c r="F1040" i="10"/>
  <c r="G1039" i="10"/>
  <c r="G1040" i="10"/>
  <c r="H1039" i="10"/>
  <c r="H1040" i="10"/>
  <c r="I1039" i="10"/>
  <c r="I1040" i="10"/>
  <c r="J1039" i="10"/>
  <c r="J1040" i="10"/>
  <c r="F1037" i="10" l="1"/>
  <c r="F1038" i="10"/>
  <c r="G1037" i="10"/>
  <c r="G1038" i="10"/>
  <c r="H1037" i="10"/>
  <c r="H1038" i="10"/>
  <c r="I1037" i="10"/>
  <c r="I1038" i="10"/>
  <c r="J1037" i="10"/>
  <c r="J1038" i="10"/>
  <c r="F1033" i="10"/>
  <c r="F1034" i="10"/>
  <c r="F1035" i="10"/>
  <c r="F1036" i="10"/>
  <c r="G1033" i="10"/>
  <c r="G1034" i="10"/>
  <c r="G1035" i="10"/>
  <c r="G1036" i="10"/>
  <c r="H1033" i="10"/>
  <c r="H1034" i="10"/>
  <c r="H1035" i="10"/>
  <c r="H1036" i="10"/>
  <c r="I1033" i="10"/>
  <c r="I1034" i="10"/>
  <c r="I1035" i="10"/>
  <c r="I1036" i="10"/>
  <c r="J1033" i="10"/>
  <c r="J1034" i="10"/>
  <c r="J1035" i="10"/>
  <c r="J1036" i="10"/>
  <c r="F1030" i="10"/>
  <c r="G1030" i="10"/>
  <c r="H1030" i="10"/>
  <c r="I1030" i="10"/>
  <c r="J1030" i="10"/>
  <c r="F1025" i="10" l="1"/>
  <c r="F1026" i="10"/>
  <c r="F1027" i="10"/>
  <c r="F1028" i="10"/>
  <c r="F1029" i="10"/>
  <c r="F1031" i="10"/>
  <c r="F1032" i="10"/>
  <c r="G1025" i="10"/>
  <c r="G1026" i="10"/>
  <c r="G1027" i="10"/>
  <c r="G1028" i="10"/>
  <c r="G1029" i="10"/>
  <c r="G1031" i="10"/>
  <c r="G1032" i="10"/>
  <c r="H1025" i="10"/>
  <c r="H1026" i="10"/>
  <c r="H1027" i="10"/>
  <c r="H1028" i="10"/>
  <c r="H1029" i="10"/>
  <c r="H1031" i="10"/>
  <c r="H1032" i="10"/>
  <c r="I1025" i="10"/>
  <c r="I1026" i="10"/>
  <c r="I1027" i="10"/>
  <c r="I1028" i="10"/>
  <c r="I1029" i="10"/>
  <c r="I1031" i="10"/>
  <c r="I1032" i="10"/>
  <c r="J1025" i="10"/>
  <c r="J1026" i="10"/>
  <c r="J1027" i="10"/>
  <c r="J1028" i="10"/>
  <c r="J1029" i="10"/>
  <c r="J1031" i="10"/>
  <c r="J1032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<sst xmlns="http://schemas.openxmlformats.org/spreadsheetml/2006/main" count="25274" uniqueCount="17961">
  <si>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</si>
  <si>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</si>
  <si>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</si>
  <si>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</si>
  <si>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</si>
  <si>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</si>
  <si>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</si>
  <si>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</si>
  <si>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</si>
  <si>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</si>
  <si>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</si>
  <si>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</si>
  <si>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</si>
  <si>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</si>
  <si>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</si>
  <si>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</si>
  <si>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</si>
  <si>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</si>
  <si>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</si>
  <si>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</si>
  <si>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</si>
  <si>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</si>
  <si>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</si>
  <si>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</si>
  <si>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</si>
  <si>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</si>
  <si>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</si>
  <si>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</si>
  <si>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</si>
  <si>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</si>
  <si>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</si>
  <si>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</si>
  <si>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</si>
  <si>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</si>
  <si>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</si>
  <si>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</si>
  <si>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</si>
  <si>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</si>
  <si>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</si>
  <si>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</si>
  <si>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</si>
  <si>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</si>
  <si>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</si>
  <si>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</si>
  <si>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</si>
  <si>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</si>
  <si>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</si>
  <si>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</si>
  <si>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</si>
  <si>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</si>
  <si>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</si>
  <si>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</si>
  <si>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</si>
  <si>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</si>
  <si>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</si>
  <si>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</si>
  <si>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</si>
  <si>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</si>
  <si>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</si>
  <si>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</si>
  <si>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</si>
  <si>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</si>
  <si>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</si>
  <si>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</si>
  <si>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</si>
  <si>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</si>
  <si>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</si>
  <si>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</si>
  <si>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</si>
  <si>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</si>
  <si>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</si>
  <si>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</si>
  <si>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</si>
  <si>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</si>
  <si>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</si>
  <si>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</si>
  <si>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</si>
  <si>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</si>
  <si>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</si>
  <si>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</si>
  <si>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</si>
  <si>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</si>
  <si>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</si>
  <si>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</si>
  <si>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</si>
  <si>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</si>
  <si>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</si>
  <si>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</si>
  <si>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</si>
  <si>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</si>
  <si>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</si>
  <si>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</si>
  <si>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</si>
  <si>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</si>
  <si>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</si>
  <si>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</si>
  <si>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</si>
  <si>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</si>
  <si>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</si>
  <si>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</si>
  <si>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</si>
  <si>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</si>
  <si>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</si>
  <si>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</si>
  <si>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</si>
  <si>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</si>
  <si>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</si>
  <si>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</si>
  <si>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</si>
  <si>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</si>
  <si>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</si>
  <si>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</si>
  <si>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</si>
  <si>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</si>
  <si>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</si>
  <si>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</si>
  <si>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</si>
  <si>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</si>
  <si>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</si>
  <si>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</si>
  <si>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</si>
  <si>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</si>
  <si>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</si>
  <si>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</si>
  <si>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</si>
  <si>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</si>
  <si>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</si>
  <si>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</si>
  <si>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</si>
  <si>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</si>
  <si>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</si>
  <si>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</si>
  <si>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</si>
  <si>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</si>
  <si>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</si>
  <si>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</si>
  <si>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</si>
  <si>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</si>
  <si>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</si>
  <si>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</si>
  <si>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</si>
  <si>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</si>
  <si>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</si>
  <si>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</si>
  <si>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</si>
  <si>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</si>
  <si>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</si>
  <si>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</si>
  <si>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</si>
  <si>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</si>
  <si>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</si>
  <si>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</si>
  <si>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</si>
  <si>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</si>
  <si>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</si>
  <si>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</si>
  <si>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</si>
  <si>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</si>
  <si>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</si>
  <si>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</si>
  <si>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</si>
  <si>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</si>
  <si>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</si>
  <si>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</si>
  <si>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</si>
  <si>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</si>
  <si>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</si>
  <si>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</si>
  <si>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</si>
  <si>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</si>
  <si>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</si>
  <si>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</si>
  <si>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</si>
  <si>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</si>
  <si>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</si>
  <si>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</si>
  <si>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</si>
  <si>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</si>
  <si>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</si>
  <si>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</si>
  <si>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</si>
  <si>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</si>
  <si>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</si>
  <si>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</si>
  <si>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</si>
  <si>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</si>
  <si>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</si>
  <si>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</si>
  <si>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</si>
  <si>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</si>
  <si>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</si>
  <si>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</si>
  <si>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</si>
  <si>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</si>
  <si>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</si>
  <si>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</si>
  <si>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</si>
  <si>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</si>
  <si>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</si>
  <si>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</si>
  <si>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</si>
  <si>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</si>
  <si>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</si>
  <si>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</si>
  <si>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</si>
  <si>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</si>
  <si>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</si>
  <si>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</si>
  <si>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</si>
  <si>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</si>
  <si>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</si>
  <si>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</si>
  <si>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</si>
  <si>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</si>
  <si>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</si>
  <si>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</si>
  <si>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</si>
  <si>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</si>
  <si>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</si>
  <si>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</si>
  <si>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</si>
  <si>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</si>
  <si>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</si>
  <si>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</si>
  <si>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</si>
  <si>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</si>
  <si>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</si>
  <si>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</si>
  <si>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</si>
  <si>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</si>
  <si>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</si>
  <si>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</si>
  <si>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</si>
  <si>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</si>
  <si>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</si>
  <si>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</si>
  <si>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</si>
  <si>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</si>
  <si>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</si>
  <si>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</si>
  <si>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</si>
  <si>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</si>
  <si>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</si>
  <si>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</si>
  <si>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</si>
  <si>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</si>
  <si>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</si>
  <si>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</si>
  <si>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</si>
  <si>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</si>
  <si>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</si>
  <si>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</si>
  <si>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</si>
  <si>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</si>
  <si>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</si>
  <si>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</si>
  <si>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</si>
  <si>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</si>
  <si>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</si>
  <si>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</si>
  <si>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</si>
  <si>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</si>
  <si>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</si>
  <si>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</si>
  <si>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</si>
  <si>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</si>
  <si>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</si>
  <si>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</si>
  <si>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</si>
  <si>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</si>
  <si>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</si>
  <si>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</si>
  <si>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</si>
  <si>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</si>
  <si>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</si>
  <si>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</si>
  <si>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</si>
  <si>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</si>
  <si>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</si>
  <si>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</si>
  <si>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</si>
  <si>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</si>
  <si>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</si>
  <si>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</si>
  <si>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</si>
  <si>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</si>
  <si>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</si>
  <si>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</si>
  <si>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</si>
  <si>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</si>
  <si>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</si>
  <si>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</si>
  <si>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</si>
  <si>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</si>
  <si>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</si>
  <si>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</si>
  <si>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</si>
  <si>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</si>
  <si>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</si>
  <si>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</si>
  <si>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</si>
  <si>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</si>
  <si>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</si>
  <si>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</si>
  <si>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</si>
  <si>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</si>
  <si>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</si>
  <si>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</si>
  <si>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</si>
  <si>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</si>
  <si>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</si>
  <si>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</si>
  <si>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</si>
  <si>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</si>
  <si>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</si>
  <si>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</si>
  <si>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</si>
  <si>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</si>
  <si>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</si>
  <si>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</si>
  <si>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</si>
  <si>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</si>
  <si>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</si>
  <si>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</si>
  <si>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</si>
  <si>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</si>
  <si>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</si>
  <si>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</si>
  <si>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</si>
  <si>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</si>
  <si>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</si>
  <si>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</si>
  <si>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</si>
  <si>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</si>
  <si>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</si>
  <si>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</si>
  <si>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</si>
  <si>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</si>
  <si>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</si>
  <si>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</si>
  <si>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</si>
  <si>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</si>
  <si>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</si>
  <si>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</si>
  <si>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</si>
  <si>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</si>
  <si>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</si>
  <si>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</si>
  <si>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</si>
  <si>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</si>
  <si>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</si>
  <si>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</si>
  <si>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</si>
  <si>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</si>
  <si>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</si>
  <si>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</si>
  <si>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</si>
  <si>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</si>
  <si>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</si>
  <si>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</si>
  <si>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</si>
  <si>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</si>
  <si>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</si>
  <si>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</si>
  <si>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</si>
  <si>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</si>
  <si>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</si>
  <si>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</si>
  <si>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</si>
  <si>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</si>
  <si>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</si>
  <si>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</si>
  <si>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</si>
  <si>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</si>
  <si>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</si>
  <si>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</si>
  <si>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</si>
  <si>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</si>
  <si>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</si>
  <si>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</si>
  <si>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</si>
  <si>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</si>
  <si>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</si>
  <si>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</si>
  <si>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</si>
  <si>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</si>
  <si>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</si>
  <si>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</si>
  <si>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</si>
  <si>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</si>
  <si>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</si>
  <si>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</si>
  <si>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</si>
  <si>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</si>
  <si>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</si>
  <si>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</si>
  <si>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</si>
  <si>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</si>
  <si>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</si>
  <si>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</si>
  <si>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</si>
  <si>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</si>
  <si>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</si>
  <si>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</si>
  <si>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</si>
  <si>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</si>
  <si>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</si>
  <si>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</si>
  <si>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</si>
  <si>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</si>
  <si>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</si>
  <si>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</si>
  <si>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</si>
  <si>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</si>
  <si>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</si>
  <si>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</si>
  <si>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</si>
  <si>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</si>
  <si>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</si>
  <si>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</si>
  <si>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</si>
  <si>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</si>
  <si>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</si>
  <si>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</si>
  <si>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</si>
  <si>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</si>
  <si>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</si>
  <si>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</si>
  <si>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</si>
  <si>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</si>
  <si>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</si>
  <si>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</si>
  <si>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</si>
  <si>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</si>
  <si>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</si>
  <si>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</si>
  <si>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</si>
  <si>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</si>
  <si>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</si>
  <si>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</si>
  <si>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</si>
  <si>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</si>
  <si>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</si>
  <si>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</si>
  <si>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</si>
  <si>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</si>
  <si>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</si>
  <si>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</si>
  <si>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</si>
  <si>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</si>
  <si>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</si>
  <si>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</si>
  <si>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</si>
  <si>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</si>
  <si>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</si>
  <si>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</si>
  <si>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</si>
  <si>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</si>
  <si>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</si>
  <si>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</si>
  <si>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</si>
  <si>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</si>
  <si>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</si>
  <si>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</si>
  <si>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</si>
  <si>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</si>
  <si>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</si>
  <si>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</si>
  <si>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</si>
  <si>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</si>
  <si>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</si>
  <si>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</si>
  <si>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</si>
  <si>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</si>
  <si>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</si>
  <si>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</si>
  <si>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</si>
  <si>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</si>
  <si>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</si>
  <si>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</si>
  <si>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</si>
  <si>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</si>
  <si>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</si>
  <si>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</si>
  <si>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</si>
  <si>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</si>
  <si>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</si>
  <si>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</si>
  <si>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</si>
  <si>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</si>
  <si>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</si>
  <si>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</si>
  <si>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</si>
  <si>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</si>
  <si>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</si>
  <si>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</si>
  <si>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</si>
  <si>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</si>
  <si>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</si>
  <si>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</si>
  <si>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</si>
  <si>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</si>
  <si>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</si>
  <si>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</si>
  <si>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</si>
  <si>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</si>
  <si>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</si>
  <si>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</si>
  <si>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</si>
  <si>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</si>
  <si>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</si>
  <si>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</si>
  <si>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</si>
  <si>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</si>
  <si>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</si>
  <si>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</si>
  <si>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</si>
  <si>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</si>
  <si>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</si>
  <si>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</si>
  <si>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</si>
  <si>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</si>
  <si>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</si>
  <si>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</si>
  <si>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</si>
  <si>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</si>
  <si>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</si>
  <si>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</si>
  <si>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</si>
  <si>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</si>
  <si>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</si>
  <si>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</si>
  <si>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</si>
  <si>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</si>
  <si>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</si>
  <si>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</si>
  <si>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</si>
  <si>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</si>
  <si>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</si>
  <si>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</si>
  <si>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</si>
  <si>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</si>
  <si>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</si>
  <si>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</si>
  <si>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</si>
  <si>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</si>
  <si>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</si>
  <si>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</si>
  <si>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</si>
  <si>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</si>
  <si>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</si>
  <si>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</si>
  <si>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</si>
  <si>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</si>
  <si>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</si>
  <si>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</si>
  <si>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</si>
  <si>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</si>
  <si>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</si>
  <si>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</si>
  <si>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</si>
  <si>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</si>
  <si>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</si>
  <si>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</si>
  <si>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</si>
  <si>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</si>
  <si>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</si>
  <si>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</si>
  <si>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</si>
  <si>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</si>
  <si>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</si>
  <si>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</si>
  <si>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</si>
  <si>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</si>
  <si>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</si>
  <si>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</si>
  <si>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</si>
  <si>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</si>
  <si>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</si>
  <si>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</si>
  <si>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</si>
  <si>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</si>
  <si>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</si>
  <si>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</si>
  <si>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</si>
  <si>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</si>
  <si>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</si>
  <si>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</si>
  <si>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</si>
  <si>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</si>
  <si>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</si>
  <si>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</si>
  <si>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</si>
  <si>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</si>
  <si>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</si>
  <si>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</si>
  <si>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</si>
  <si>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</si>
  <si>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</si>
  <si>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</si>
  <si>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</si>
  <si>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</si>
  <si>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</si>
  <si>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</si>
  <si>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</si>
  <si>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</si>
  <si>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</si>
  <si>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</si>
  <si>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</si>
  <si>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</si>
  <si>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</si>
  <si>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</si>
  <si>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</si>
  <si>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</si>
  <si>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</si>
  <si>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</si>
  <si>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</si>
  <si>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</si>
  <si>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</si>
  <si>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</si>
  <si>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</si>
  <si>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</si>
  <si>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</si>
  <si>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</si>
  <si>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</si>
  <si>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</si>
  <si>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</si>
  <si>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</si>
  <si>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</si>
  <si>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</si>
  <si>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</si>
  <si>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</si>
  <si>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</si>
  <si>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</si>
  <si>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</si>
  <si>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</si>
  <si>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</si>
  <si>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</si>
  <si>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</si>
  <si>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</si>
  <si>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</si>
  <si>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</si>
  <si>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</si>
  <si>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</si>
  <si>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</si>
  <si>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</si>
  <si>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</si>
  <si>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</si>
  <si>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</si>
  <si>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</si>
  <si>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</si>
  <si>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</si>
  <si>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</si>
  <si>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</si>
  <si>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</si>
  <si>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</si>
  <si>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</si>
  <si>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</si>
  <si>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</si>
  <si>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</si>
  <si>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</si>
  <si>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</si>
  <si>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</si>
  <si>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</si>
  <si>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</si>
  <si>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</si>
  <si>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</si>
  <si>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</si>
  <si>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</si>
  <si>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</si>
  <si>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</si>
  <si>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</si>
  <si>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</si>
  <si>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</si>
  <si>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</si>
  <si>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</si>
  <si>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</si>
  <si>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</si>
  <si>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</si>
  <si>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</si>
  <si>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</si>
  <si>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</si>
  <si>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</si>
  <si>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</si>
  <si>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</si>
  <si>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</si>
  <si>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</si>
  <si>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</si>
  <si>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</si>
  <si>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</si>
  <si>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</si>
  <si>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</si>
  <si>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</si>
  <si>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</si>
  <si>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</si>
  <si>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</si>
  <si>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</si>
  <si>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</si>
  <si>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</si>
  <si>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</si>
  <si>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</si>
  <si>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</si>
  <si>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</si>
  <si>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</si>
  <si>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</si>
  <si>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</si>
  <si>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</si>
  <si>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</si>
  <si>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</si>
  <si>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</si>
  <si>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</si>
  <si>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</si>
  <si>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</si>
  <si>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</si>
  <si>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</si>
  <si>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</si>
  <si>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</si>
  <si>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</si>
  <si>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</si>
  <si>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</si>
  <si>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</si>
  <si>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</si>
  <si>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</si>
  <si>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</si>
  <si>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</si>
  <si>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</si>
  <si>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</si>
  <si>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</si>
  <si>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</si>
  <si>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</si>
  <si>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</si>
  <si>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</si>
  <si>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</si>
  <si>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</si>
  <si>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</si>
  <si>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</si>
  <si>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</si>
  <si>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</si>
  <si>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</si>
  <si>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</si>
  <si>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</si>
  <si>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</si>
  <si>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</si>
  <si>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</si>
  <si>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</si>
  <si>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</si>
  <si>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</si>
  <si>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</si>
  <si>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</si>
  <si>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</si>
  <si>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</si>
  <si>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</si>
  <si>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</si>
  <si>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</si>
  <si>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</si>
  <si>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</si>
  <si>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</si>
  <si>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</si>
  <si>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</si>
  <si>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</si>
  <si>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</si>
  <si>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</si>
  <si>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</si>
  <si>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</si>
  <si>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</si>
  <si>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</si>
  <si>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</si>
  <si>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</si>
  <si>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</si>
  <si>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</si>
  <si>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</si>
  <si>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</si>
  <si>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</si>
  <si>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</si>
  <si>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</si>
  <si>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</si>
  <si>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</si>
  <si>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</si>
  <si>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</si>
  <si>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</si>
  <si>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</si>
  <si>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</si>
  <si>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</si>
  <si>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</si>
  <si>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</si>
  <si>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</si>
  <si>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</si>
  <si>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</si>
  <si>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</si>
  <si>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</si>
  <si>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</si>
  <si>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</si>
  <si>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</si>
  <si>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</si>
  <si>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</si>
  <si>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</si>
  <si>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</si>
  <si>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</si>
  <si>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</si>
  <si>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</si>
  <si>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</si>
  <si>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</si>
  <si>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</si>
  <si>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</si>
  <si>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</si>
  <si>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</si>
  <si>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</si>
  <si>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</si>
  <si>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</si>
  <si>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</si>
  <si>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</si>
  <si>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</si>
  <si>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</si>
  <si>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</si>
  <si>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</si>
  <si>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</si>
  <si>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</si>
  <si>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</si>
  <si>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</si>
  <si>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</si>
  <si>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</si>
  <si>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</si>
  <si>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</si>
  <si>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</si>
  <si>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</si>
  <si>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</si>
  <si>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</si>
  <si>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</si>
  <si>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</si>
  <si>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</si>
  <si>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</si>
  <si>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</si>
  <si>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</si>
  <si>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</si>
  <si>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</si>
  <si>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</si>
  <si>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</si>
  <si>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</si>
  <si>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</si>
  <si>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</si>
  <si>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</si>
  <si>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</si>
  <si>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</si>
  <si>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</si>
  <si>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</si>
  <si>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</si>
  <si>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</si>
  <si>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</si>
  <si>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</si>
  <si>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</si>
  <si>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</si>
  <si>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</si>
  <si>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</si>
  <si>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</si>
  <si>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</si>
  <si>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</si>
  <si>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</si>
  <si>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</si>
  <si>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</si>
  <si>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</si>
  <si>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</si>
  <si>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</si>
  <si>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</si>
  <si>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</si>
  <si>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</si>
  <si>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</si>
  <si>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</si>
  <si>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</si>
  <si>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</si>
  <si>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</si>
  <si>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</si>
  <si>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</si>
  <si>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</si>
  <si>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</si>
  <si>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</si>
  <si>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</si>
  <si>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</si>
  <si>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</si>
  <si>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</si>
  <si>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</si>
  <si>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</si>
  <si>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</si>
  <si>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</si>
  <si>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</si>
  <si>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</si>
  <si>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</si>
  <si>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</si>
  <si>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</si>
  <si>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</si>
  <si>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</si>
  <si>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</si>
  <si>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</si>
  <si>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</si>
  <si>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</si>
  <si>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</si>
  <si>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</si>
  <si>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</si>
  <si>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</si>
  <si>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</si>
  <si>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</si>
  <si>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</si>
  <si>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</si>
  <si>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</si>
  <si>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</si>
  <si>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</si>
  <si>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</si>
  <si>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</si>
  <si>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</si>
  <si>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</si>
  <si>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</si>
  <si>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</si>
  <si>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</si>
  <si>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</si>
  <si>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</si>
  <si>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</si>
  <si>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</si>
  <si>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</si>
  <si>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</si>
  <si>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</si>
  <si>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</si>
  <si>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</si>
  <si>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</si>
  <si>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</si>
  <si>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</si>
  <si>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</si>
  <si>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</si>
  <si>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</si>
  <si>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</si>
  <si>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</si>
  <si>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</si>
  <si>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</si>
  <si>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</si>
  <si>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</si>
  <si>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</si>
  <si>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</si>
  <si>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</si>
  <si>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</si>
  <si>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</si>
  <si>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</si>
  <si>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</si>
  <si>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</si>
  <si>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</si>
  <si>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</si>
  <si>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</si>
  <si>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</si>
  <si>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</si>
  <si>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</si>
  <si>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</si>
  <si>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</si>
  <si>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</si>
  <si>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</si>
  <si>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</si>
  <si>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</si>
  <si>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</si>
  <si>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</si>
  <si>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</si>
  <si>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</si>
  <si>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</si>
  <si>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</si>
  <si>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</si>
  <si>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</si>
  <si>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</si>
  <si>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</si>
  <si>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</si>
  <si>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</si>
  <si>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</si>
  <si>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</si>
  <si>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</si>
  <si>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</si>
  <si>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</si>
  <si>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</si>
  <si>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</si>
  <si>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</si>
  <si>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</si>
  <si>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</si>
  <si>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</si>
  <si>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</si>
  <si>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</si>
  <si>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</si>
  <si>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</si>
  <si>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</si>
  <si>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</si>
  <si>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</si>
  <si>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</si>
  <si>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</si>
  <si>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</si>
  <si>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</si>
  <si>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</si>
  <si>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</si>
  <si>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</si>
  <si>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</si>
  <si>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</si>
  <si>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</si>
  <si>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</si>
  <si>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</si>
  <si>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</si>
  <si>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</si>
  <si>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</si>
  <si>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</si>
  <si>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</si>
  <si>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</si>
  <si>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</si>
  <si>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</si>
  <si>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</si>
  <si>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</si>
  <si>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</si>
  <si>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</si>
  <si>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</si>
  <si>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</si>
  <si>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</si>
  <si>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</si>
  <si>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</si>
  <si>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</si>
  <si>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</si>
  <si>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</si>
  <si>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</si>
  <si>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</si>
  <si>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</si>
  <si>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</si>
  <si>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</si>
  <si>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</si>
  <si>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</si>
  <si>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</si>
  <si>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</si>
  <si>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</si>
  <si>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</si>
  <si>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</si>
  <si>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</si>
  <si>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</si>
  <si>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</si>
  <si>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</si>
  <si>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</si>
  <si>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</si>
  <si>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</si>
  <si>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</si>
  <si>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</si>
  <si>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</si>
  <si>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</si>
  <si>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</si>
  <si>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</si>
  <si>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</si>
  <si>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</si>
  <si>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</si>
  <si>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</si>
  <si>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</si>
  <si>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</si>
  <si>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</si>
  <si>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</si>
  <si>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</si>
  <si>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</si>
  <si>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</si>
  <si>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</si>
  <si>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</si>
  <si>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</si>
  <si>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</si>
  <si>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</si>
  <si>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</si>
  <si>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</si>
  <si>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</si>
  <si>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</si>
  <si>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</si>
  <si>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</si>
  <si>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</si>
  <si>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</si>
  <si>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</si>
  <si>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</si>
  <si>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</si>
  <si>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</si>
  <si>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</si>
  <si>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</si>
  <si>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</si>
  <si>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</si>
  <si>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</si>
  <si>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</si>
  <si>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</si>
  <si>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</si>
  <si>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</si>
  <si>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</si>
  <si>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</si>
  <si>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</si>
  <si>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</si>
  <si>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</si>
  <si>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</si>
  <si>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</si>
  <si>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</si>
  <si>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</si>
  <si>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</si>
  <si>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</si>
  <si>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</si>
  <si>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</si>
  <si>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</si>
  <si>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</si>
  <si>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</si>
  <si>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</si>
  <si>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</si>
  <si>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</si>
  <si>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</si>
  <si>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</si>
  <si>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</si>
  <si>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</si>
  <si>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</si>
  <si>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</si>
  <si>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</si>
  <si>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</si>
  <si>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</si>
  <si>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</si>
  <si>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</si>
  <si>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</si>
  <si>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</si>
  <si>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</si>
  <si>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</si>
  <si>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</si>
  <si>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</si>
  <si>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</si>
  <si>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</si>
  <si>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</si>
  <si>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</si>
  <si>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</si>
  <si>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</si>
  <si>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</si>
  <si>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</si>
  <si>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</si>
  <si>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</si>
  <si>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</si>
  <si>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</si>
  <si>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</si>
  <si>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</si>
  <si>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</si>
  <si>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</si>
  <si>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</si>
  <si>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</si>
  <si>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</si>
  <si>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</si>
  <si>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</si>
  <si>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</si>
  <si>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</si>
  <si>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</si>
  <si>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</si>
  <si>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</si>
  <si>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</si>
  <si>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</si>
  <si>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</si>
  <si>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</si>
  <si>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</si>
  <si>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</si>
  <si>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</si>
  <si>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</si>
  <si>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</si>
  <si>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</si>
  <si>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</si>
  <si>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</si>
  <si>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</si>
  <si>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</si>
  <si>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</si>
  <si>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</si>
  <si>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</si>
  <si>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</si>
  <si>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</si>
  <si>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</si>
  <si>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</si>
  <si>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</si>
  <si>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</si>
  <si>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</si>
  <si>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</si>
  <si>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</si>
  <si>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</si>
  <si>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</si>
  <si>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</si>
  <si>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</si>
  <si>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</si>
  <si>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</si>
  <si>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</si>
  <si>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</si>
  <si>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</si>
  <si>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</si>
  <si>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</si>
  <si>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</si>
  <si>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</si>
  <si>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</si>
  <si>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</si>
  <si>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</si>
  <si>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</si>
  <si>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</si>
  <si>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</si>
  <si>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</si>
  <si>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</si>
  <si>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</si>
  <si>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</si>
  <si>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</si>
  <si>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</si>
  <si>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</si>
  <si>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</si>
  <si>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</si>
  <si>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</si>
  <si>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</si>
  <si>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</si>
  <si>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</si>
  <si>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</si>
  <si>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</si>
  <si>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</si>
  <si>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</si>
  <si>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</si>
  <si>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</si>
  <si>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</si>
  <si>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</si>
  <si>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</si>
  <si>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</si>
  <si>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</si>
  <si>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</si>
  <si>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</si>
  <si>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</si>
  <si>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</si>
  <si>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</si>
  <si>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</si>
  <si>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</si>
  <si>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</si>
  <si>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</si>
  <si>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</si>
  <si>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</si>
  <si>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</si>
  <si>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</si>
  <si>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</si>
  <si>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</si>
  <si>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</si>
  <si>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</si>
  <si>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</si>
  <si>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</si>
  <si>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</si>
  <si>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</si>
  <si>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</si>
  <si>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</si>
  <si>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</si>
  <si>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</si>
  <si>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</si>
  <si>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</si>
  <si>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</si>
  <si>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</si>
  <si>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</si>
  <si>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</si>
  <si>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</si>
  <si>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</si>
  <si>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</si>
  <si>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</si>
  <si>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</si>
  <si>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</si>
  <si>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</si>
  <si>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</si>
  <si>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</si>
  <si>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</si>
  <si>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</si>
  <si>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</si>
  <si>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</si>
  <si>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</si>
  <si>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</si>
  <si>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</si>
  <si>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</si>
  <si>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</si>
  <si>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</si>
  <si>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</si>
  <si>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</si>
  <si>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</si>
  <si>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</si>
  <si>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</si>
  <si>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</si>
  <si>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</si>
  <si>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</si>
  <si>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</si>
  <si>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</si>
  <si>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</si>
  <si>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</si>
  <si>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</si>
  <si>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</si>
  <si>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</si>
  <si>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</si>
  <si>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</si>
  <si>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</si>
  <si>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</si>
  <si>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</si>
  <si>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</si>
  <si>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</si>
  <si>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</si>
  <si>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</si>
  <si>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</si>
  <si>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</si>
  <si>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</si>
  <si>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</si>
  <si>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</si>
  <si>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</si>
  <si>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</si>
  <si>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</si>
  <si>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</si>
  <si>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</si>
  <si>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</si>
  <si>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</si>
  <si>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</si>
  <si>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</si>
  <si>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</si>
  <si>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</si>
  <si>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</si>
  <si>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</si>
  <si>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</si>
  <si>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</si>
  <si>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</si>
  <si>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</si>
  <si>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</si>
  <si>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</si>
  <si>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</si>
  <si>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</si>
  <si>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</si>
  <si>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</si>
  <si>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</si>
  <si>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</si>
  <si>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</si>
  <si>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</si>
  <si>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</si>
  <si>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</si>
  <si>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</si>
  <si>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</si>
  <si>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</si>
  <si>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</si>
  <si>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</si>
  <si>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</si>
  <si>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</si>
  <si>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</si>
  <si>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</si>
  <si>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</si>
  <si>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</si>
  <si>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</si>
  <si>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</si>
  <si>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</si>
  <si>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</si>
  <si>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</si>
  <si>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</si>
  <si>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</si>
  <si>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</si>
  <si>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</si>
  <si>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</si>
  <si>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</si>
  <si>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</si>
  <si>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</si>
  <si>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</si>
  <si>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</si>
  <si>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</si>
  <si>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</si>
  <si>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</si>
  <si>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</si>
  <si>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</si>
  <si>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</si>
  <si>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</si>
  <si>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</si>
  <si>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</si>
  <si>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</si>
  <si>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</si>
  <si>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</si>
  <si>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</si>
  <si>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</si>
  <si>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</si>
  <si>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</si>
  <si>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</si>
  <si>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</si>
  <si>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</si>
  <si>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</si>
  <si>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</si>
  <si>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</si>
  <si>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</si>
  <si>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</si>
  <si>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</si>
  <si>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</si>
  <si>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</si>
  <si>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</si>
  <si>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</si>
  <si>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</si>
  <si>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</si>
  <si>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</si>
  <si>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</si>
  <si>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</si>
  <si>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</si>
  <si>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</si>
  <si>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</si>
  <si>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</si>
  <si>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</si>
  <si>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</si>
  <si>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</si>
  <si>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</si>
  <si>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</si>
  <si>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</si>
  <si>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</si>
  <si>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</si>
  <si>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</si>
  <si>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</si>
  <si>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</si>
  <si>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</si>
  <si>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</si>
  <si>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</si>
  <si>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</si>
  <si>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</si>
  <si>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</si>
  <si>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</si>
  <si>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</si>
  <si>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</si>
  <si>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</si>
  <si>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</si>
  <si>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</si>
  <si>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</si>
  <si>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</si>
  <si>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</si>
  <si>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</si>
  <si>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</si>
  <si>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</si>
  <si>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</si>
  <si>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</si>
  <si>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</si>
  <si>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</si>
  <si>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</si>
  <si>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</si>
  <si>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</si>
  <si>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</si>
  <si>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</si>
  <si>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</si>
  <si>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</si>
  <si>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</si>
  <si>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</si>
  <si>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</si>
  <si>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</si>
  <si>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</si>
  <si>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</si>
  <si>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</si>
  <si>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</si>
  <si>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</si>
  <si>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</si>
  <si>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</si>
  <si>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</si>
  <si>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</si>
  <si>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</si>
  <si>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</si>
  <si>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</si>
  <si>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</si>
  <si>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</si>
  <si>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</si>
  <si>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</si>
  <si>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</si>
  <si>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</si>
  <si>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</si>
  <si>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</si>
  <si>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</si>
  <si>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</si>
  <si>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</si>
  <si>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</si>
  <si>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</si>
  <si>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</si>
  <si>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</si>
  <si>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</si>
  <si>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</si>
  <si>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</si>
  <si>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</si>
  <si>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</si>
  <si>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</si>
  <si>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</si>
  <si>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</si>
  <si>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</si>
  <si>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</si>
  <si>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</si>
  <si>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</si>
  <si>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</si>
  <si>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</si>
  <si>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</si>
  <si>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</si>
  <si>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</si>
  <si>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</si>
  <si>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</si>
  <si>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</si>
  <si>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</si>
  <si>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</si>
  <si>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</si>
  <si>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</si>
  <si>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</si>
  <si>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</si>
  <si>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</si>
  <si>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</si>
  <si>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</si>
  <si>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</si>
  <si>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</si>
  <si>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</si>
  <si>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</si>
  <si>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</si>
  <si>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</si>
  <si>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</si>
  <si>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</si>
  <si>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</si>
  <si>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</si>
  <si>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</si>
  <si>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</si>
  <si>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</si>
  <si>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</si>
  <si>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</si>
  <si>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</si>
  <si>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</si>
  <si>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</si>
  <si>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</si>
  <si>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</si>
  <si>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</si>
  <si>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</si>
  <si>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</si>
  <si>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</si>
  <si>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</si>
  <si>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</si>
  <si>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</si>
  <si>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</si>
  <si>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</si>
  <si>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</si>
  <si>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</si>
  <si>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</si>
  <si>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</si>
  <si>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</si>
  <si>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</si>
  <si>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</si>
  <si>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</si>
  <si>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</si>
  <si>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</si>
  <si>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</si>
  <si>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</si>
  <si>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</si>
  <si>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</si>
  <si>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</si>
  <si>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</si>
  <si>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</si>
  <si>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</si>
  <si>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</si>
  <si>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</si>
  <si>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</si>
  <si>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</si>
  <si>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</si>
  <si>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</si>
  <si>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</si>
  <si>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</si>
  <si>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</si>
  <si>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</si>
  <si>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</si>
  <si>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</si>
  <si>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</si>
  <si>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</si>
  <si>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</si>
  <si>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</si>
  <si>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</si>
  <si>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</si>
  <si>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</si>
  <si>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</si>
  <si>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</si>
  <si>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</si>
  <si>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</si>
  <si>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</si>
  <si>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</si>
  <si>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</si>
  <si>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</si>
  <si>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</si>
  <si>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</si>
  <si>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</si>
  <si>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</si>
  <si>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</si>
  <si>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</si>
  <si>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</si>
  <si>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</si>
  <si>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</si>
  <si>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</si>
  <si>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</si>
  <si>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</si>
  <si>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</si>
  <si>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</si>
  <si>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</si>
  <si>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</si>
  <si>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</si>
  <si>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</si>
  <si>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</si>
  <si>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</si>
  <si>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</si>
  <si>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</si>
  <si>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</si>
  <si>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</si>
  <si>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</si>
  <si>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</si>
  <si>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</si>
  <si>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</si>
  <si>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</si>
  <si>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</si>
  <si>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</si>
  <si>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</si>
  <si>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</si>
  <si>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</si>
  <si>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</si>
  <si>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</si>
  <si>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</si>
  <si>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</si>
  <si>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</si>
  <si>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</si>
  <si>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</si>
  <si>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</si>
  <si>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</si>
  <si>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</si>
  <si>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</si>
  <si>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</si>
  <si>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</si>
  <si>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</si>
  <si>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</si>
  <si>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</si>
  <si>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</si>
  <si>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</si>
  <si>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</si>
  <si>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</si>
  <si>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</si>
  <si>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</si>
  <si>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</si>
  <si>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</si>
  <si>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</si>
  <si>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</si>
  <si>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</si>
  <si>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</si>
  <si>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</si>
  <si>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</si>
  <si>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</si>
  <si>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</si>
  <si>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</si>
  <si>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</si>
  <si>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</si>
  <si>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</si>
  <si>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</si>
  <si>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</si>
  <si>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</si>
  <si>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</si>
  <si>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</si>
  <si>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</si>
  <si>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</si>
  <si>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</si>
  <si>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</si>
  <si>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</si>
  <si>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</si>
  <si>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</si>
  <si>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</si>
  <si>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</si>
  <si>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</si>
  <si>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</si>
  <si>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</si>
  <si>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</si>
  <si>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</si>
  <si>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</si>
  <si>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</si>
  <si>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</si>
  <si>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</si>
  <si>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</si>
  <si>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</si>
  <si>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</si>
  <si>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</si>
  <si>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</si>
  <si>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</si>
  <si>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</si>
  <si>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</si>
  <si>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</si>
  <si>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</si>
  <si>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</si>
  <si>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</si>
  <si>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</si>
  <si>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</si>
  <si>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</si>
  <si>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</si>
  <si>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</si>
  <si>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</si>
  <si>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</si>
  <si>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</si>
  <si>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</si>
  <si>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</si>
  <si>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</si>
  <si>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</si>
  <si>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</si>
  <si>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</si>
  <si>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</si>
  <si>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</si>
  <si>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</si>
  <si>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</si>
  <si>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</si>
  <si>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</si>
  <si>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</si>
  <si>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</si>
  <si>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</si>
  <si>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</si>
  <si>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</si>
  <si>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</si>
  <si>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</si>
  <si>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</si>
  <si>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</si>
  <si>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</si>
  <si>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</si>
  <si>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</si>
  <si>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</si>
  <si>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</si>
  <si>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</si>
  <si>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</si>
  <si>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</si>
  <si>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</si>
  <si>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</si>
  <si>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</si>
  <si>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</si>
  <si>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</si>
  <si>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</si>
  <si>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</si>
  <si>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</si>
  <si>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</si>
  <si>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</si>
  <si>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</si>
  <si>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</si>
  <si>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</si>
  <si>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</si>
  <si>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</si>
  <si>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</si>
  <si>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</si>
  <si>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</si>
  <si>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</si>
  <si>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</si>
  <si>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</si>
  <si>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</si>
  <si>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</si>
  <si>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</si>
  <si>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</si>
  <si>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</si>
  <si>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</si>
  <si>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</si>
  <si>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</si>
  <si>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</si>
  <si>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</si>
  <si>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</si>
  <si>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</si>
  <si>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</si>
  <si>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</si>
  <si>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</si>
  <si>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</si>
  <si>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</si>
  <si>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</si>
  <si>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</si>
  <si>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</si>
  <si>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</si>
  <si>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</si>
  <si>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</si>
  <si>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</si>
  <si>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</si>
  <si>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</si>
  <si>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</si>
  <si>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</si>
  <si>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</si>
  <si>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</si>
  <si>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</si>
  <si>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</si>
  <si>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</si>
  <si>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</si>
  <si>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</si>
  <si>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</si>
  <si>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</si>
  <si>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</si>
  <si>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</si>
  <si>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</si>
  <si>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</si>
  <si>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</si>
  <si>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</si>
  <si>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</si>
  <si>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</si>
  <si>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</si>
  <si>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</si>
  <si>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</si>
  <si>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</si>
  <si>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</si>
  <si>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</si>
  <si>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</si>
  <si>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</si>
  <si>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</si>
  <si>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</si>
  <si>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</si>
  <si>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</si>
  <si>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</si>
  <si>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</si>
  <si>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</si>
  <si>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</si>
  <si>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</si>
  <si>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</si>
  <si>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</si>
  <si>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</si>
  <si>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</si>
  <si>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</si>
  <si>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</si>
  <si>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</si>
  <si>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</si>
  <si>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</si>
  <si>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</si>
  <si>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</si>
  <si>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</si>
  <si>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</si>
  <si>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</si>
  <si>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</si>
  <si>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</si>
  <si>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</si>
  <si>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</si>
  <si>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</si>
  <si>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</si>
  <si>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</si>
  <si>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</si>
  <si>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</si>
  <si>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</si>
  <si>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</si>
  <si>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</si>
  <si>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</si>
  <si>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</si>
  <si>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</si>
  <si>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</si>
  <si>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</si>
  <si>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</si>
  <si>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</si>
  <si>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</si>
  <si>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</si>
  <si>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</si>
  <si>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</si>
  <si>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</si>
  <si>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</si>
  <si>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</si>
  <si>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</si>
  <si>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</si>
  <si>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</si>
  <si>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</si>
  <si>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</si>
  <si>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</si>
  <si>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</si>
  <si>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</si>
  <si>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</si>
  <si>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</si>
  <si>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</si>
  <si>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</si>
  <si>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</si>
  <si>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</si>
  <si>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</si>
  <si>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</si>
  <si>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</si>
  <si>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</si>
  <si>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</si>
  <si>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</si>
  <si>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</si>
  <si>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</si>
  <si>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</si>
  <si>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</si>
  <si>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</si>
  <si>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</si>
  <si>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</si>
  <si>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</si>
  <si>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</si>
  <si>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</si>
  <si>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</si>
  <si>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</si>
  <si>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</si>
  <si>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</si>
  <si>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</si>
  <si>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</si>
  <si>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</si>
  <si>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</si>
  <si>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</si>
  <si>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</si>
  <si>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</si>
  <si>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</si>
  <si>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</si>
  <si>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</si>
  <si>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</si>
  <si>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</si>
  <si>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</si>
  <si>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</si>
  <si>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</si>
  <si>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</si>
  <si>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</si>
  <si>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</si>
  <si>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</si>
  <si>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</si>
  <si>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</si>
  <si>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</si>
  <si>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</si>
  <si>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</si>
  <si>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</si>
  <si>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</si>
  <si>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</si>
  <si>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</si>
  <si>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</si>
  <si>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</si>
  <si>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</si>
  <si>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</si>
  <si>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</si>
  <si>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</si>
  <si>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</si>
  <si>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</si>
  <si>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</si>
  <si>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</si>
  <si>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</si>
  <si>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</si>
  <si>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</si>
  <si>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</si>
  <si>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</si>
  <si>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</si>
  <si>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</si>
  <si>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</si>
  <si>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</si>
  <si>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</si>
  <si>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</si>
  <si>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</si>
  <si>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</si>
  <si>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</si>
  <si>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</si>
  <si>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</si>
  <si>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</si>
  <si>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</si>
  <si>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</si>
  <si>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</si>
  <si>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</si>
  <si>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</si>
  <si>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</si>
  <si>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</si>
  <si>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</si>
  <si>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</si>
  <si>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</si>
  <si>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</si>
  <si>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</si>
  <si>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</si>
  <si>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</si>
  <si>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</si>
  <si>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</si>
  <si>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</si>
  <si>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</si>
  <si>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</si>
  <si>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</si>
  <si>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</si>
  <si>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</si>
  <si>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</si>
  <si>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</si>
  <si>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</si>
  <si>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</si>
  <si>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</si>
  <si>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</si>
  <si>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</si>
  <si>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</si>
  <si>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</si>
  <si>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</si>
  <si>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</si>
  <si>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</si>
  <si>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</si>
  <si>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</si>
  <si>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</si>
  <si>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</si>
  <si>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</si>
  <si>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</si>
  <si>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</si>
  <si>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</si>
  <si>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</si>
  <si>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</si>
  <si>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</si>
  <si>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</si>
  <si>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</si>
  <si>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</si>
  <si>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</si>
  <si>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</si>
  <si>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</si>
  <si>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</si>
  <si>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</si>
  <si>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</si>
  <si>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</si>
  <si>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</si>
  <si>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</si>
  <si>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</si>
  <si>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</si>
  <si>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</si>
  <si>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</si>
  <si>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</si>
  <si>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</si>
  <si>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</si>
  <si>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</si>
  <si>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</si>
  <si>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</si>
  <si>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</si>
  <si>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</si>
  <si>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</si>
  <si>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</si>
  <si>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</si>
  <si>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</si>
  <si>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</si>
  <si>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</si>
  <si>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</si>
  <si>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</si>
  <si>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</si>
  <si>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</si>
  <si>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</si>
  <si>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</si>
  <si>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</si>
  <si>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</si>
  <si>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</si>
  <si>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</si>
  <si>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</si>
  <si>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</si>
  <si>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</si>
  <si>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</si>
  <si>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</si>
  <si>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</si>
  <si>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</si>
  <si>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</si>
  <si>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</si>
  <si>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</si>
  <si>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</si>
  <si>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</si>
  <si>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</si>
  <si>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</si>
  <si>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</si>
  <si>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</si>
  <si>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</si>
  <si>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</si>
  <si>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</si>
  <si>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</si>
  <si>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</si>
  <si>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</si>
  <si>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</si>
  <si>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</si>
  <si>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</si>
  <si>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</si>
  <si>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</si>
  <si>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</si>
  <si>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</si>
  <si>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</si>
  <si>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</si>
  <si>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</si>
  <si>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</si>
  <si>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</si>
  <si>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</si>
  <si>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</si>
  <si>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</si>
  <si>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</si>
  <si>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</si>
  <si>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</si>
  <si>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</si>
  <si>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</si>
  <si>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</si>
  <si>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</si>
  <si>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</si>
  <si>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</si>
  <si>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</si>
  <si>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</si>
  <si>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</si>
  <si>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</si>
  <si>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</si>
  <si>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</si>
  <si>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</si>
  <si>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</si>
  <si>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</si>
  <si>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</si>
  <si>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</si>
  <si>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</si>
  <si>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</si>
  <si>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</si>
  <si>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</si>
  <si>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</si>
  <si>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</si>
  <si>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</si>
  <si>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</si>
  <si>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</si>
  <si>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</si>
  <si>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</si>
  <si>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</si>
  <si>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</si>
  <si>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</si>
  <si>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</si>
  <si>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</si>
  <si>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</si>
  <si>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</si>
  <si>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</si>
  <si>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</si>
  <si>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</si>
  <si>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</si>
  <si>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</si>
  <si>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</si>
  <si>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</si>
  <si>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</si>
  <si>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</si>
  <si>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</si>
  <si>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</si>
  <si>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</si>
  <si>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</si>
  <si>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</si>
  <si>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</si>
  <si>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</si>
  <si>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</si>
  <si>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</si>
  <si>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</si>
  <si>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</si>
  <si>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</si>
  <si>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</si>
  <si>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</si>
  <si>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</si>
  <si>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</si>
  <si>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</si>
  <si>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</si>
  <si>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</si>
  <si>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</si>
  <si>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</si>
  <si>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</si>
  <si>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</si>
  <si>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</si>
  <si>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</si>
  <si>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</si>
  <si>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</si>
  <si>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</si>
  <si>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</si>
  <si>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</si>
  <si>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</si>
  <si>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</si>
  <si>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</si>
  <si>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</si>
  <si>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</si>
  <si>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</si>
  <si>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</si>
  <si>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</si>
  <si>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</si>
  <si>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</si>
  <si>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</si>
  <si>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</si>
  <si>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</si>
  <si>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</si>
  <si>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</si>
  <si>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</si>
  <si>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</si>
  <si>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</si>
  <si>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</si>
  <si>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</si>
  <si>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</si>
  <si>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</si>
  <si>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</si>
  <si>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</si>
  <si>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</si>
  <si>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</si>
  <si>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</si>
  <si>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</si>
  <si>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</si>
  <si>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</si>
  <si>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</si>
  <si>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</si>
  <si>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</si>
  <si>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</si>
  <si>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</si>
  <si>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</si>
  <si>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</si>
  <si>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</si>
  <si>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</si>
  <si>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</si>
  <si>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</si>
  <si>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</si>
  <si>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</si>
  <si>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</si>
  <si>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</si>
  <si>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</si>
  <si>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</si>
  <si>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</si>
  <si>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</si>
  <si>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</si>
  <si>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</si>
  <si>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</si>
  <si>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</si>
  <si>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</si>
  <si>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</si>
  <si>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</si>
  <si>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</si>
  <si>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</si>
  <si>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</si>
  <si>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</si>
  <si>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</si>
  <si>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</si>
  <si>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</si>
  <si>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</si>
  <si>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</si>
  <si>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</si>
  <si>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</si>
  <si>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</si>
  <si>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</si>
  <si>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</si>
  <si>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</si>
  <si>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</si>
  <si>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</si>
  <si>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</si>
  <si>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</si>
  <si>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</si>
  <si>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</si>
  <si>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</si>
  <si>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</si>
  <si>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</si>
  <si>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</si>
  <si>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</si>
  <si>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</si>
  <si>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</si>
  <si>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</si>
  <si>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</si>
  <si>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</si>
  <si>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</si>
  <si>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</si>
  <si>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</si>
  <si>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</si>
  <si>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</si>
  <si>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</si>
  <si>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</si>
  <si>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</si>
  <si>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</si>
  <si>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</si>
  <si>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</si>
  <si>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</si>
  <si>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</si>
  <si>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</si>
  <si>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</si>
  <si>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</si>
  <si>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</si>
  <si>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</si>
  <si>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</si>
  <si>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</si>
  <si>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</si>
  <si>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</si>
  <si>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</si>
  <si>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</si>
  <si>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</si>
  <si>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</si>
  <si>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</si>
  <si>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</si>
  <si>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</si>
  <si>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</si>
  <si>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</si>
  <si>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</si>
  <si>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</si>
  <si>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</si>
  <si>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</si>
  <si>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</si>
  <si>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</si>
  <si>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</si>
  <si>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</si>
  <si>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</si>
  <si>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</si>
  <si>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</si>
  <si>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</si>
  <si>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</si>
  <si>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</si>
  <si>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</si>
  <si>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</si>
  <si>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</si>
  <si>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</si>
  <si>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</si>
  <si>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</si>
  <si>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</si>
  <si>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</si>
  <si>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</si>
  <si>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</si>
  <si>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</si>
  <si>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</si>
  <si>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</si>
  <si>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</si>
  <si>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</si>
  <si>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</si>
  <si>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</si>
  <si>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</si>
  <si>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</si>
  <si>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</si>
  <si>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</si>
  <si>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</si>
  <si>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</si>
  <si>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</si>
  <si>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</si>
  <si>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</si>
  <si>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</si>
  <si>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</si>
  <si>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</si>
  <si>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</si>
  <si>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</si>
  <si>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</si>
  <si>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</si>
  <si>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</si>
  <si>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</si>
  <si>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</si>
  <si>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</si>
  <si>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</si>
  <si>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</si>
  <si>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</si>
  <si>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</si>
  <si>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</si>
  <si>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</si>
  <si>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</si>
  <si>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</si>
  <si>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</si>
  <si>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</si>
  <si>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</si>
  <si>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</si>
  <si>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</si>
  <si>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</si>
  <si>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</si>
  <si>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</si>
  <si>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</si>
  <si>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</si>
  <si>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</si>
  <si>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</si>
  <si>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</si>
  <si>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</si>
  <si>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</si>
  <si>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</si>
  <si>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</si>
  <si>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</si>
  <si>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</si>
  <si>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</si>
  <si>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</si>
  <si>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</si>
  <si>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</si>
  <si>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</si>
  <si>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</si>
  <si>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</si>
  <si>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</si>
  <si>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</si>
  <si>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</si>
  <si>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</si>
  <si>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</si>
  <si>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</si>
  <si>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</si>
  <si>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</si>
  <si>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</si>
  <si>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</si>
  <si>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</si>
  <si>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</si>
  <si>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</si>
  <si>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</si>
  <si>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</si>
  <si>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</si>
  <si>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</si>
  <si>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</si>
  <si>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</si>
  <si>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</si>
  <si>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</si>
  <si>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</si>
  <si>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</si>
  <si>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</si>
  <si>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</si>
  <si>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</si>
  <si>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</si>
  <si>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</si>
  <si>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</si>
  <si>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</si>
  <si>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</si>
  <si>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</si>
  <si>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</si>
  <si>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</si>
  <si>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</si>
  <si>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</si>
  <si>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</si>
  <si>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</si>
  <si>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</si>
  <si>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</si>
  <si>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</si>
  <si>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</si>
  <si>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</si>
  <si>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</si>
  <si>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</si>
  <si>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</si>
  <si>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</si>
  <si>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</si>
  <si>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</si>
  <si>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</si>
  <si>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</si>
  <si>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</si>
  <si>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</si>
  <si>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</si>
  <si>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</si>
  <si>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</si>
  <si>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</si>
  <si>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</si>
  <si>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</si>
  <si>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</si>
  <si>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</si>
  <si>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</si>
  <si>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</si>
  <si>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</si>
  <si>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</si>
  <si>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</si>
  <si>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</si>
  <si>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</si>
  <si>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</si>
  <si>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</si>
  <si>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</si>
  <si>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</si>
  <si>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</si>
  <si>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</si>
  <si>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</si>
  <si>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</si>
  <si>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</si>
  <si>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</si>
  <si>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</si>
  <si>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</si>
  <si>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</si>
  <si>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</si>
  <si>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</si>
  <si>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</si>
  <si>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</si>
  <si>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</si>
  <si>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</si>
  <si>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</si>
  <si>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</si>
  <si>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</si>
  <si>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</si>
  <si>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</si>
  <si>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</si>
  <si>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</si>
  <si>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</si>
  <si>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</si>
  <si>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</si>
  <si>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</si>
  <si>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</si>
  <si>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</si>
  <si>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</si>
  <si>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</si>
  <si>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</si>
  <si>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</si>
  <si>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</si>
  <si>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</si>
  <si>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</si>
  <si>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</si>
  <si>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</si>
  <si>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</si>
  <si>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</si>
  <si>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</si>
  <si>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</si>
  <si>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</si>
  <si>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</si>
  <si>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</si>
  <si>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</si>
  <si>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</si>
  <si>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</si>
  <si>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</si>
  <si>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</si>
  <si>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</si>
  <si>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</si>
  <si>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</si>
  <si>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</si>
  <si>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</si>
  <si>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</si>
  <si>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</si>
  <si>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</si>
  <si>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</si>
  <si>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</si>
  <si>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</si>
  <si>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</si>
  <si>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</si>
  <si>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</si>
  <si>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</si>
  <si>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</si>
  <si>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</si>
  <si>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</si>
  <si>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</si>
  <si>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</si>
  <si>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</si>
  <si>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</si>
  <si>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</si>
  <si>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</si>
  <si>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</si>
  <si>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</si>
  <si>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</si>
  <si>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</si>
  <si>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</si>
  <si>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</si>
  <si>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</si>
  <si>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</si>
  <si>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</si>
  <si>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</si>
  <si>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</si>
  <si>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</si>
  <si>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</si>
  <si>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</si>
  <si>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</si>
  <si>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</si>
  <si>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</si>
  <si>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</si>
  <si>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</si>
  <si>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</si>
  <si>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</si>
  <si>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</si>
  <si>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</si>
  <si>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</si>
  <si>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</si>
  <si>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</si>
  <si>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</si>
  <si>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</si>
  <si>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</si>
  <si>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</si>
  <si>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</si>
  <si>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</si>
  <si>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</si>
  <si>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</si>
  <si>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</si>
  <si>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</si>
  <si>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</si>
  <si>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</si>
  <si>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</si>
  <si>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</si>
  <si>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</si>
  <si>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</si>
  <si>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</si>
  <si>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</si>
  <si>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</si>
  <si>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</si>
  <si>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</si>
  <si>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</si>
  <si>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</si>
  <si>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</si>
  <si>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</si>
  <si>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</si>
  <si>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</si>
  <si>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</si>
  <si>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</si>
  <si>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</si>
  <si>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</si>
  <si>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</si>
  <si>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</si>
  <si>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</si>
  <si>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</si>
  <si>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</si>
  <si>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</si>
  <si>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</si>
  <si>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</si>
  <si>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</si>
  <si>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</si>
  <si>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</si>
  <si>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</si>
  <si>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</si>
  <si>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</si>
  <si>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</si>
  <si>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</si>
  <si>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</si>
  <si>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</si>
  <si>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</si>
  <si>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</si>
  <si>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</si>
  <si>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</si>
  <si>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</si>
  <si>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</si>
  <si>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</si>
  <si>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</si>
  <si>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</si>
  <si>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</si>
  <si>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</si>
  <si>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</si>
  <si>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</si>
  <si>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</si>
  <si>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</si>
  <si>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</si>
  <si>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</si>
  <si>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</si>
  <si>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</si>
  <si>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</si>
  <si>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</si>
  <si>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</si>
  <si>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</si>
  <si>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</si>
  <si>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</si>
  <si>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</si>
  <si>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</si>
  <si>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</si>
  <si>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</si>
  <si>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</si>
  <si>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</si>
  <si>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</si>
  <si>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</si>
  <si>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</si>
  <si>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</si>
  <si>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</si>
  <si>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</si>
  <si>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</si>
  <si>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</si>
  <si>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</si>
  <si>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</si>
  <si>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</si>
  <si>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</si>
  <si>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</si>
  <si>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</si>
  <si>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</si>
  <si>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</si>
  <si>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</si>
  <si>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</si>
  <si>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</si>
  <si>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</si>
  <si>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</si>
  <si>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</si>
  <si>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</si>
  <si>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</si>
  <si>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</si>
  <si>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</si>
  <si>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</si>
  <si>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</si>
  <si>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</si>
  <si>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</si>
  <si>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</si>
  <si>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</si>
  <si>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</si>
  <si>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</si>
  <si>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</si>
  <si>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</si>
  <si>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</si>
  <si>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</si>
  <si>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</si>
  <si>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</si>
  <si>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</si>
  <si>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</si>
  <si>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</si>
  <si>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</si>
  <si>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</si>
  <si>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</si>
  <si>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</si>
  <si>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</si>
  <si>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</si>
  <si>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</si>
  <si>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</si>
  <si>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</si>
  <si>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</si>
  <si>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</si>
  <si>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</si>
  <si>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</si>
  <si>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</si>
  <si>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</si>
  <si>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</si>
  <si>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</si>
  <si>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</si>
  <si>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</si>
  <si>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</si>
  <si>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</si>
  <si>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</si>
  <si>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</si>
  <si>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</si>
  <si>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</si>
  <si>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</si>
  <si>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</si>
  <si>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</si>
  <si>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</si>
  <si>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</si>
  <si>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</si>
  <si>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</si>
  <si>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</si>
  <si>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</si>
  <si>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</si>
  <si>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</si>
  <si>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</si>
  <si>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</si>
  <si>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</si>
  <si>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</si>
  <si>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</si>
  <si>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</si>
  <si>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</si>
  <si>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</si>
  <si>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</si>
  <si>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</si>
  <si>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</si>
  <si>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</si>
  <si>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</si>
  <si>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</si>
  <si>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</si>
  <si>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</si>
  <si>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</si>
  <si>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</si>
  <si>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</si>
  <si>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</si>
  <si>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</si>
  <si>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</si>
  <si>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</si>
  <si>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</si>
  <si>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</si>
  <si>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</si>
  <si>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</si>
  <si>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</si>
  <si>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</si>
  <si>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</si>
  <si>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</si>
  <si>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</si>
  <si>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</si>
  <si>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</si>
  <si>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</si>
  <si>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</si>
  <si>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</si>
  <si>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</si>
  <si>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</si>
  <si>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</si>
  <si>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</si>
  <si>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</si>
  <si>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</si>
  <si>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</si>
  <si>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</si>
  <si>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</si>
  <si>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</si>
  <si>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</si>
  <si>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</si>
  <si>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</si>
  <si>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</si>
  <si>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</si>
  <si>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</si>
  <si>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</si>
  <si>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</si>
  <si>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</si>
  <si>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</si>
  <si>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</si>
  <si>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</si>
  <si>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</si>
  <si>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</si>
  <si>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</si>
  <si>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</si>
  <si>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</si>
  <si>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</si>
  <si>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</si>
  <si>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</si>
  <si>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</si>
  <si>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</si>
  <si>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</si>
  <si>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</si>
  <si>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</si>
  <si>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</si>
  <si>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</si>
  <si>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</si>
  <si>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</si>
  <si>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</si>
  <si>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</si>
  <si>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</si>
  <si>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</si>
  <si>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</si>
  <si>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</si>
  <si>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</si>
  <si>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</si>
  <si>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</si>
  <si>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</si>
  <si>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</si>
  <si>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</si>
  <si>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</si>
  <si>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</si>
  <si>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</si>
  <si>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</si>
  <si>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</si>
  <si>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</si>
  <si>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</si>
  <si>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</si>
  <si>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</si>
  <si>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</si>
  <si>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</si>
  <si>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</si>
  <si>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</si>
  <si>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</si>
  <si>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</si>
  <si>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</si>
  <si>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</si>
  <si>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</si>
  <si>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</si>
  <si>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</si>
  <si>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</si>
  <si>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</si>
  <si>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</si>
  <si>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</si>
  <si>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</si>
  <si>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</si>
  <si>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</si>
  <si>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</si>
  <si>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</si>
  <si>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</si>
  <si>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</si>
  <si>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</si>
  <si>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</si>
  <si>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</si>
  <si>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</si>
  <si>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</si>
  <si>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</si>
  <si>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</si>
  <si>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</si>
  <si>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</si>
  <si>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</si>
  <si>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</si>
  <si>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</si>
  <si>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</si>
  <si>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</si>
  <si>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</si>
  <si>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</si>
  <si>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</si>
  <si>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</si>
  <si>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</si>
  <si>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</si>
  <si>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</si>
  <si>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</si>
  <si>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</si>
  <si>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</si>
  <si>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</si>
  <si>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</si>
  <si>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</si>
  <si>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</si>
  <si>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</si>
  <si>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</si>
  <si>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</si>
  <si>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</si>
  <si>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</si>
  <si>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</si>
  <si>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</si>
  <si>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</si>
  <si>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</si>
  <si>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</si>
  <si>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</si>
  <si>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</si>
  <si>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</si>
  <si>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</si>
  <si>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</si>
  <si>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</si>
  <si>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</si>
  <si>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</si>
  <si>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</si>
  <si>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</si>
  <si>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</si>
  <si>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</si>
  <si>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</si>
  <si>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</si>
  <si>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</si>
  <si>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</si>
  <si>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</si>
  <si>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</si>
  <si>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</si>
  <si>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</si>
  <si>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</si>
  <si>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</si>
  <si>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</si>
  <si>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</si>
  <si>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</si>
  <si>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</si>
  <si>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</si>
  <si>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</si>
  <si>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</si>
  <si>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</si>
  <si>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</si>
  <si>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</si>
  <si>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</si>
  <si>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</si>
  <si>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</si>
  <si>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</si>
  <si>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</si>
  <si>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</si>
  <si>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</si>
  <si>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</si>
  <si>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</si>
  <si>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</si>
  <si>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</si>
  <si>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</si>
  <si>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</si>
  <si>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</si>
  <si>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</si>
  <si>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</si>
  <si>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</si>
  <si>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</si>
  <si>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</si>
  <si>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</si>
  <si>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</si>
  <si>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</si>
  <si>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</si>
  <si>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</si>
  <si>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</si>
  <si>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</si>
  <si>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</si>
  <si>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</si>
  <si>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</si>
  <si>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</si>
  <si>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</si>
  <si>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</si>
  <si>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</si>
  <si>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</si>
  <si>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</si>
  <si>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</si>
  <si>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</si>
  <si>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</si>
  <si>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</si>
  <si>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</si>
  <si>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</si>
  <si>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</si>
  <si>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</si>
  <si>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</si>
  <si>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</si>
  <si>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</si>
  <si>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</si>
  <si>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</si>
  <si>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</si>
  <si>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</si>
  <si>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</si>
  <si>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</si>
  <si>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</si>
  <si>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</si>
  <si>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</si>
  <si>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</si>
  <si>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</si>
  <si>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</si>
  <si>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</si>
  <si>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</si>
  <si>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</si>
  <si>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</si>
  <si>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</si>
  <si>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</si>
  <si>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</si>
  <si>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</si>
  <si>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</si>
  <si>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</si>
  <si>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</si>
  <si>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</si>
  <si>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</si>
  <si>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</si>
  <si>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</si>
  <si>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</si>
  <si>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</si>
  <si>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</si>
  <si>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</si>
  <si>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</si>
  <si>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</si>
  <si>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</si>
  <si>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</si>
  <si>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</si>
  <si>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</si>
  <si>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</si>
  <si>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</si>
  <si>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</si>
  <si>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</si>
  <si>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</si>
  <si>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</si>
  <si>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</si>
  <si>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</si>
  <si>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</si>
  <si>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</si>
  <si>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</si>
  <si>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</si>
  <si>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</si>
  <si>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</si>
  <si>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</si>
  <si>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</si>
  <si>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</si>
  <si>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</si>
  <si>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</si>
  <si>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</si>
  <si>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</si>
  <si>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</si>
  <si>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</si>
  <si>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</si>
  <si>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</si>
  <si>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</si>
  <si>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</si>
  <si>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</si>
  <si>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</si>
  <si>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</si>
  <si>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</si>
  <si>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</si>
  <si>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</si>
  <si>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</si>
  <si>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</si>
  <si>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</si>
  <si>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</si>
  <si>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</si>
  <si>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</si>
  <si>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</si>
  <si>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</si>
  <si>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</si>
  <si>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</si>
  <si>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</si>
  <si>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</si>
  <si>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</si>
  <si>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</si>
  <si>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</si>
  <si>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</si>
  <si>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</si>
  <si>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</si>
  <si>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</si>
  <si>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</si>
  <si>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</si>
  <si>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</si>
  <si>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</si>
  <si>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</si>
  <si>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</si>
  <si>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</si>
  <si>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</si>
  <si>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</si>
  <si>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</si>
  <si>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</si>
  <si>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</si>
  <si>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</si>
  <si>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</si>
  <si>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</si>
  <si>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</si>
  <si>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</si>
  <si>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</si>
  <si>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</si>
  <si>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</si>
  <si>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</si>
  <si>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</si>
  <si>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</si>
  <si>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</si>
  <si>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</si>
  <si>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</si>
  <si>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</si>
  <si>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</si>
  <si>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</si>
  <si>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</si>
  <si>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</si>
  <si>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</si>
  <si>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</si>
  <si>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</si>
  <si>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</si>
  <si>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</si>
  <si>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</si>
  <si>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</si>
  <si>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</si>
  <si>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</si>
  <si>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</si>
  <si>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</si>
  <si>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</si>
  <si>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</si>
  <si>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</si>
  <si>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</si>
  <si>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</si>
  <si>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</si>
  <si>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</si>
  <si>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</si>
  <si>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</si>
  <si>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</si>
  <si>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</si>
  <si>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</si>
  <si>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</si>
  <si>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</si>
  <si>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</si>
  <si>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</si>
  <si>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</si>
  <si>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</si>
  <si>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</si>
  <si>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</si>
  <si>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</si>
  <si>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</si>
  <si>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</si>
  <si>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</si>
  <si>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</si>
  <si>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</si>
  <si>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</si>
  <si>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</si>
  <si>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</si>
  <si>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</si>
  <si>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</si>
  <si>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</si>
  <si>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</si>
  <si>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</si>
  <si>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</si>
  <si>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</si>
  <si>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</si>
  <si>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</si>
  <si>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</si>
  <si>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</si>
  <si>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</si>
  <si>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</si>
  <si>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</si>
  <si>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</si>
  <si>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</si>
  <si>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</si>
  <si>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</si>
  <si>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</si>
  <si>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</si>
  <si>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</si>
  <si>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</si>
  <si>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</si>
  <si>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</si>
  <si>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</si>
  <si>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</si>
  <si>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</si>
  <si>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</si>
  <si>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</si>
  <si>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</si>
  <si>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</si>
  <si>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</si>
  <si>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</si>
  <si>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</si>
  <si>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</si>
  <si>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</si>
  <si>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</si>
  <si>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</si>
  <si>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</si>
  <si>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</si>
  <si>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</si>
  <si>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</si>
  <si>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</si>
  <si>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</si>
  <si>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</si>
  <si>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</si>
  <si>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</si>
  <si>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</si>
  <si>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</si>
  <si>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</si>
  <si>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</si>
  <si>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</si>
  <si>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</si>
  <si>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</si>
  <si>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</si>
  <si>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</si>
  <si>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</si>
  <si>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</si>
  <si>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</si>
  <si>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</si>
  <si>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</si>
  <si>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</si>
  <si>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</si>
  <si>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</si>
  <si>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</si>
  <si>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</si>
  <si>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</si>
  <si>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</si>
  <si>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</si>
  <si>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</si>
  <si>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</si>
  <si>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</si>
  <si>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</si>
  <si>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</si>
  <si>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</si>
  <si>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</si>
  <si>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</si>
  <si>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</si>
  <si>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</si>
  <si>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</si>
  <si>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</si>
  <si>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</si>
  <si>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</si>
  <si>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</si>
  <si>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</si>
  <si>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</si>
  <si>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</si>
  <si>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</si>
  <si>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</si>
  <si>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</si>
  <si>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</si>
  <si>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</si>
  <si>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</si>
  <si>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</si>
  <si>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</si>
  <si>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</si>
  <si>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</si>
  <si>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</si>
  <si>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</si>
  <si>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</si>
  <si>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</si>
  <si>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</si>
  <si>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</si>
  <si>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</si>
  <si>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</si>
  <si>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</si>
  <si>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</si>
  <si>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</si>
  <si>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</si>
  <si>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</si>
  <si>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</si>
  <si>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</si>
  <si>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</si>
  <si>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</si>
  <si>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</si>
  <si>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</si>
  <si>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</si>
  <si>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</si>
  <si>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</si>
  <si>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</si>
  <si>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</si>
  <si>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</si>
  <si>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</si>
  <si>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</si>
  <si>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</si>
  <si>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</si>
  <si>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</si>
  <si>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</si>
  <si>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</si>
  <si>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</si>
  <si>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</si>
  <si>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</si>
  <si>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</si>
  <si>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</si>
  <si>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</si>
  <si>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</si>
  <si>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</si>
  <si>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</si>
  <si>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</si>
  <si>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</si>
  <si>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</si>
  <si>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</si>
  <si>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</si>
  <si>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</si>
  <si>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</si>
  <si>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</si>
  <si>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</si>
  <si>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</si>
  <si>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</si>
  <si>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</si>
  <si>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</si>
  <si>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</si>
  <si>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</si>
  <si>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</si>
  <si>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</si>
  <si>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</si>
  <si>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</si>
  <si>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</si>
  <si>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</si>
  <si>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</si>
  <si>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</si>
  <si>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</si>
  <si>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</si>
  <si>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</si>
  <si>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</si>
  <si>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</si>
  <si>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</si>
  <si>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</si>
  <si>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</si>
  <si>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</si>
  <si>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</si>
  <si>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</si>
  <si>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</si>
  <si>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</si>
  <si>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</si>
  <si>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</si>
  <si>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</si>
  <si>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</si>
  <si>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</si>
  <si>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</si>
  <si>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</si>
  <si>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</si>
  <si>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</si>
  <si>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</si>
  <si>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</si>
  <si>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</si>
  <si>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</si>
  <si>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</si>
  <si>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</si>
  <si>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</si>
  <si>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</si>
  <si>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</si>
  <si>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</si>
  <si>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</si>
  <si>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</si>
  <si>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</si>
  <si>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</si>
  <si>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</si>
  <si>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</si>
  <si>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</si>
  <si>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</si>
  <si>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</si>
  <si>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</si>
  <si>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</si>
  <si>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</si>
  <si>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</si>
  <si>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</si>
  <si>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</si>
  <si>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</si>
  <si>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</si>
  <si>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</si>
  <si>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</si>
  <si>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</si>
  <si>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</si>
  <si>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</si>
  <si>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</si>
  <si>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</si>
  <si>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</si>
  <si>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</si>
  <si>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</si>
  <si>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</si>
  <si>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</si>
  <si>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</si>
  <si>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</si>
  <si>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</si>
  <si>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</si>
  <si>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</si>
  <si>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</si>
  <si>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</si>
  <si>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</si>
  <si>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</si>
  <si>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</si>
  <si>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</si>
  <si>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</si>
  <si>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</si>
  <si>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</si>
  <si>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</si>
  <si>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</si>
  <si>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</si>
  <si>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</si>
  <si>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</si>
  <si>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</si>
  <si>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</si>
  <si>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</si>
  <si>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</si>
  <si>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</si>
  <si>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</si>
  <si>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</si>
  <si>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</si>
  <si>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</si>
  <si>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</si>
  <si>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</si>
  <si>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</si>
  <si>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</si>
  <si>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</si>
  <si>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</si>
  <si>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</si>
  <si>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</si>
  <si>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</si>
  <si>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</si>
  <si>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</si>
  <si>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</si>
  <si>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</si>
  <si>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</si>
  <si>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</si>
  <si>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</si>
  <si>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</si>
  <si>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</si>
  <si>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</si>
  <si>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</si>
  <si>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</si>
  <si>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</si>
  <si>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</si>
  <si>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</si>
  <si>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</si>
  <si>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</si>
  <si>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</si>
  <si>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</si>
  <si>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</si>
  <si>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</si>
  <si>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</si>
  <si>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</si>
  <si>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</si>
  <si>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</si>
  <si>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</si>
  <si>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</si>
  <si>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</si>
  <si>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</si>
  <si>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</si>
  <si>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</si>
  <si>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</si>
  <si>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</si>
  <si>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</si>
  <si>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</si>
  <si>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</si>
  <si>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</si>
  <si>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</si>
  <si>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</si>
  <si>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</si>
  <si>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</si>
  <si>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</si>
  <si>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</si>
  <si>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</si>
  <si>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</si>
  <si>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</si>
  <si>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</si>
  <si>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</si>
  <si>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</si>
  <si>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</si>
  <si>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</si>
  <si>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</si>
  <si>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</si>
  <si>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</si>
  <si>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</si>
  <si>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</si>
  <si>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</si>
  <si>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</si>
  <si>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</si>
  <si>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</si>
  <si>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</si>
  <si>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</si>
  <si>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</si>
  <si>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</si>
  <si>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</si>
  <si>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</si>
  <si>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</si>
  <si>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</si>
  <si>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</si>
  <si>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</si>
  <si>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</si>
  <si>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</si>
  <si>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</si>
  <si>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</si>
  <si>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</si>
  <si>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</si>
  <si>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</si>
  <si>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</si>
  <si>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</si>
  <si>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</si>
  <si>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</si>
  <si>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</si>
  <si>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</si>
  <si>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</si>
  <si>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</si>
  <si>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</si>
  <si>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</si>
  <si>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</si>
  <si>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</si>
  <si>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</si>
  <si>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</si>
  <si>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</si>
  <si>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</si>
  <si>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</si>
  <si>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</si>
  <si>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</si>
  <si>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</si>
  <si>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</si>
  <si>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</si>
  <si>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</si>
  <si>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</si>
  <si>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</si>
  <si>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</si>
  <si>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</si>
  <si>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</si>
  <si>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</si>
  <si>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</si>
  <si>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</si>
  <si>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</si>
  <si>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</si>
  <si>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</si>
  <si>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</si>
  <si>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</si>
  <si>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</si>
  <si>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</si>
  <si>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</si>
  <si>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</si>
  <si>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</si>
  <si>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</si>
  <si>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</si>
  <si>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</si>
  <si>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</si>
  <si>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</si>
  <si>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</si>
  <si>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</si>
  <si>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</si>
  <si>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</si>
  <si>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</si>
  <si>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</si>
  <si>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</si>
  <si>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</si>
  <si>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</si>
  <si>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</si>
  <si>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</si>
  <si>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</si>
  <si>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</si>
  <si>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</si>
  <si>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</si>
  <si>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</si>
  <si>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</si>
  <si>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</si>
  <si>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</si>
  <si>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</si>
  <si>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</si>
  <si>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</si>
  <si>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</si>
  <si>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</si>
  <si>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</si>
  <si>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</si>
  <si>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</si>
  <si>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</si>
  <si>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</si>
  <si>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</si>
  <si>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</si>
  <si>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</si>
  <si>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</si>
  <si>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</si>
  <si>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</si>
  <si>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</si>
  <si>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</si>
  <si>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</si>
  <si>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</si>
  <si>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</si>
  <si>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</si>
  <si>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</si>
  <si>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</si>
  <si>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</si>
  <si>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</si>
  <si>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</si>
  <si>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</si>
  <si>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</si>
  <si>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</si>
  <si>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</si>
  <si>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</si>
  <si>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</si>
  <si>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</si>
  <si>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</si>
  <si>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</si>
  <si>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</si>
  <si>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</si>
  <si>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</si>
  <si>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</si>
  <si>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</si>
  <si>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</si>
  <si>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</si>
  <si>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</si>
  <si>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</si>
  <si>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</si>
  <si>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</si>
  <si>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</si>
  <si>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</si>
  <si>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</si>
  <si>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</si>
  <si>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</si>
  <si>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</si>
  <si>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</si>
  <si>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</si>
  <si>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</si>
  <si>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</si>
  <si>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</si>
  <si>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</si>
  <si>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</si>
  <si>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</si>
  <si>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</si>
  <si>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</si>
  <si>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</si>
  <si>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</si>
  <si>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</si>
  <si>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</si>
  <si>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</si>
  <si>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</si>
  <si>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</si>
  <si>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</si>
  <si>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</si>
  <si>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</si>
  <si>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</si>
  <si>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</si>
  <si>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</si>
  <si>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</si>
  <si>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</si>
  <si>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</si>
  <si>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</si>
  <si>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</si>
  <si>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</si>
  <si>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</si>
  <si>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</si>
  <si>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</si>
  <si>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</si>
  <si>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</si>
  <si>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</si>
  <si>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</si>
  <si>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</si>
  <si>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</si>
  <si>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</si>
  <si>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</si>
  <si>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</si>
  <si>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</si>
  <si>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</si>
  <si>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</si>
  <si>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</si>
  <si>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</si>
  <si>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</si>
  <si>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</si>
  <si>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</si>
  <si>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</si>
  <si>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</si>
  <si>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</si>
  <si>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</si>
  <si>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</si>
  <si>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</si>
  <si>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</si>
  <si>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</si>
  <si>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</si>
  <si>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</si>
  <si>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</si>
  <si>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</si>
  <si>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</si>
  <si>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</si>
  <si>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</si>
  <si>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</si>
  <si>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</si>
  <si>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</si>
  <si>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</si>
  <si>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</si>
  <si>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</si>
  <si>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</si>
  <si>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</si>
  <si>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</si>
  <si>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</si>
  <si>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</si>
  <si>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</si>
  <si>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</si>
  <si>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</si>
  <si>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</si>
  <si>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</si>
  <si>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</si>
  <si>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</si>
  <si>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</si>
  <si>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</si>
  <si>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</si>
  <si>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</si>
  <si>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</si>
  <si>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</si>
  <si>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</si>
  <si>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</si>
  <si>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</si>
  <si>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</si>
  <si>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</si>
  <si>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</si>
  <si>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</si>
  <si>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</si>
  <si>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</si>
  <si>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</si>
  <si>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</si>
  <si>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</si>
  <si>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</si>
  <si>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</si>
  <si>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</si>
  <si>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</si>
  <si>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</si>
  <si>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</si>
  <si>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</si>
  <si>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</si>
  <si>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</si>
  <si>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</si>
  <si>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</si>
  <si>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</si>
  <si>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</si>
  <si>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</si>
  <si>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</si>
  <si>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</si>
  <si>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</si>
  <si>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</si>
  <si>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</si>
  <si>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</si>
  <si>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</si>
  <si>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</si>
  <si>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</si>
  <si>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</si>
  <si>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</si>
  <si>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</si>
  <si>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</si>
  <si>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</si>
  <si>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</si>
  <si>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</si>
  <si>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</si>
  <si>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</si>
  <si>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</si>
  <si>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</si>
  <si>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</si>
  <si>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</si>
  <si>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</si>
  <si>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</si>
  <si>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</si>
  <si>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</si>
  <si>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</si>
  <si>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</si>
  <si>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</si>
  <si>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</si>
  <si>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</si>
  <si>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</si>
  <si>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</si>
  <si>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</si>
  <si>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</si>
  <si>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</si>
  <si>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</si>
  <si>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</si>
  <si>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</si>
  <si>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</si>
  <si>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</si>
  <si>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</si>
  <si>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</si>
  <si>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</si>
  <si>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</si>
  <si>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</si>
  <si>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</si>
  <si>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</si>
  <si>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</si>
  <si>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</si>
  <si>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</si>
  <si>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</si>
  <si>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</si>
  <si>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</si>
  <si>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</si>
  <si>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</si>
  <si>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</si>
  <si>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</si>
  <si>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</si>
  <si>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</si>
  <si>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</si>
  <si>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</si>
  <si>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</si>
  <si>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</si>
  <si>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</si>
  <si>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</si>
  <si>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</si>
  <si>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</si>
  <si>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</si>
  <si>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</si>
  <si>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</si>
  <si>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</si>
  <si>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</si>
  <si>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</si>
  <si>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</si>
  <si>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</si>
  <si>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</si>
  <si>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</si>
  <si>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</si>
  <si>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</si>
  <si>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</si>
  <si>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</si>
  <si>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</si>
  <si>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</si>
  <si>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</si>
  <si>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</si>
  <si>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</si>
  <si>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</si>
  <si>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</si>
  <si>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</si>
  <si>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</si>
  <si>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</si>
  <si>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</si>
  <si>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</si>
  <si>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</si>
  <si>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</si>
  <si>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</si>
  <si>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</si>
  <si>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</si>
  <si>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</si>
  <si>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</si>
  <si>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</si>
  <si>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</si>
  <si>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</si>
  <si>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</si>
  <si>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</si>
  <si>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</si>
  <si>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</si>
  <si>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</si>
  <si>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</si>
  <si>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</si>
  <si>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</si>
  <si>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</si>
  <si>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</si>
  <si>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</si>
  <si>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</si>
  <si>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</si>
  <si>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</si>
  <si>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</si>
  <si>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</si>
  <si>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</si>
  <si>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</si>
  <si>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</si>
  <si>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</si>
  <si>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</si>
  <si>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</si>
  <si>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</si>
  <si>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</si>
  <si>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</si>
  <si>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</si>
  <si>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</si>
  <si>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</si>
  <si>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</si>
  <si>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</si>
  <si>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</si>
  <si>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</si>
  <si>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</si>
  <si>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</si>
  <si>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</si>
  <si>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</si>
  <si>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</si>
  <si>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</si>
  <si>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</si>
  <si>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</si>
  <si>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</si>
  <si>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</si>
  <si>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</si>
  <si>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</si>
  <si>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</si>
  <si>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</si>
  <si>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</si>
  <si>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</si>
  <si>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</si>
  <si>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</si>
  <si>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</si>
  <si>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</si>
  <si>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</si>
  <si>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</si>
  <si>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</si>
  <si>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</si>
  <si>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</si>
  <si>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</si>
  <si>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</si>
  <si>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</si>
  <si>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</si>
  <si>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</si>
  <si>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</si>
  <si>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</si>
  <si>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</si>
  <si>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</si>
  <si>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</si>
  <si>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</si>
  <si>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</si>
  <si>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</si>
  <si>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</si>
  <si>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</si>
  <si>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</si>
  <si>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</si>
  <si>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</si>
  <si>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</si>
  <si>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</si>
  <si>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</si>
  <si>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</si>
  <si>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</si>
  <si>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</si>
  <si>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</si>
  <si>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</si>
  <si>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</si>
  <si>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</si>
  <si>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</si>
  <si>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</si>
  <si>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</si>
  <si>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</si>
  <si>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</si>
  <si>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</si>
  <si>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</si>
  <si>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</si>
  <si>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</si>
  <si>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</si>
  <si>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</si>
  <si>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</si>
  <si>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</si>
  <si>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</si>
  <si>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</si>
  <si>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</si>
  <si>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</si>
  <si>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</si>
  <si>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</si>
  <si>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</si>
  <si>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</si>
  <si>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</si>
  <si>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</si>
  <si>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</si>
  <si>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</si>
  <si>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</si>
  <si>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</si>
  <si>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</si>
  <si>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</si>
  <si>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</si>
  <si>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</si>
  <si>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</si>
  <si>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</si>
  <si>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</si>
  <si>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</si>
  <si>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</si>
  <si>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</si>
  <si>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</si>
  <si>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</si>
  <si>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</si>
  <si>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</si>
  <si>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</si>
  <si>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</si>
  <si>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</si>
  <si>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</si>
  <si>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</si>
  <si>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</si>
  <si>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</si>
  <si>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</si>
  <si>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</si>
  <si>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</si>
  <si>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</si>
  <si>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</si>
  <si>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</si>
  <si>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</si>
  <si>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</si>
  <si>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</si>
  <si>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</si>
  <si>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</si>
  <si>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</si>
  <si>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</si>
  <si>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</si>
  <si>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</si>
  <si>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</si>
  <si>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</si>
  <si>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</si>
  <si>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</si>
  <si>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</si>
  <si>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</si>
  <si>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</si>
  <si>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</si>
  <si>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</si>
  <si>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</si>
  <si>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</si>
  <si>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</si>
  <si>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</si>
  <si>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</si>
  <si>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</si>
  <si>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</si>
  <si>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</si>
  <si>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</si>
  <si>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</si>
  <si>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</si>
  <si>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</si>
  <si>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</si>
  <si>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</si>
  <si>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</si>
  <si>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</si>
  <si>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</si>
  <si>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</si>
  <si>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</si>
  <si>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</si>
  <si>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</si>
  <si>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</si>
  <si>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</si>
  <si>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</si>
  <si>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</si>
  <si>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</si>
  <si>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</si>
  <si>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</si>
  <si>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</si>
  <si>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</si>
  <si>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</si>
  <si>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</si>
  <si>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</si>
  <si>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</si>
  <si>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</si>
  <si>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</si>
  <si>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</si>
  <si>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</si>
  <si>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</si>
  <si>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</si>
  <si>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</si>
  <si>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</si>
  <si>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</si>
  <si>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</si>
  <si>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</si>
  <si>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</si>
  <si>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</si>
  <si>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</si>
  <si>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</si>
  <si>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</si>
  <si>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</si>
  <si>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</si>
  <si>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</si>
  <si>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</si>
  <si>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</si>
  <si>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</si>
  <si>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</si>
  <si>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</si>
  <si>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</si>
  <si>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</si>
  <si>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</si>
  <si>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</si>
  <si>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</si>
  <si>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</si>
  <si>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</si>
  <si>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</si>
  <si>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</si>
  <si>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</si>
  <si>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</si>
  <si>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</si>
  <si>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</si>
  <si>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</si>
  <si>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</si>
  <si>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</si>
  <si>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</si>
  <si>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</si>
  <si>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</si>
  <si>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</si>
  <si>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</si>
  <si>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</si>
  <si>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</si>
  <si>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</si>
  <si>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</si>
  <si>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</si>
  <si>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</si>
  <si>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</si>
  <si>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</si>
  <si>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</si>
  <si>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</si>
  <si>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</si>
  <si>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</si>
  <si>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</si>
  <si>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</si>
  <si>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</si>
  <si>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</si>
  <si>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</si>
  <si>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</si>
  <si>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</si>
  <si>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</si>
  <si>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</si>
  <si>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</si>
  <si>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</si>
  <si>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</si>
  <si>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</si>
  <si>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</si>
  <si>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</si>
  <si>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</si>
  <si>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</si>
  <si>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</si>
  <si>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</si>
  <si>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</si>
  <si>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</si>
  <si>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</si>
  <si>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</si>
  <si>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</si>
  <si>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</si>
  <si>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</si>
  <si>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</si>
  <si>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</si>
  <si>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</si>
  <si>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</si>
  <si>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</si>
  <si>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</si>
  <si>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</si>
  <si>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</si>
  <si>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</si>
  <si>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</si>
  <si>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</si>
  <si>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</si>
  <si>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</si>
  <si>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</si>
  <si>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</si>
  <si>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</si>
  <si>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</si>
  <si>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</si>
  <si>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</si>
  <si>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</si>
  <si>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</si>
  <si>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</si>
  <si>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</si>
  <si>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</si>
  <si>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</si>
  <si>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</si>
  <si>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</si>
  <si>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</si>
  <si>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</si>
  <si>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</si>
  <si>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</si>
  <si>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</si>
  <si>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</si>
  <si>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</si>
  <si>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</si>
  <si>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</si>
  <si>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</si>
  <si>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</si>
  <si>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</si>
  <si>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</si>
  <si>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</si>
  <si>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</si>
  <si>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</si>
  <si>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</si>
  <si>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</si>
  <si>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</si>
  <si>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</si>
  <si>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</si>
  <si>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</si>
  <si>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</si>
  <si>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</si>
  <si>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</si>
  <si>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</si>
  <si>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</si>
  <si>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</si>
  <si>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</si>
  <si>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</si>
  <si>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</si>
  <si>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</si>
  <si>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</si>
  <si>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</si>
  <si>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</si>
  <si>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</si>
  <si>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</si>
  <si>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</si>
  <si>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</si>
  <si>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</si>
  <si>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</si>
  <si>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</si>
  <si>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</si>
  <si>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</si>
  <si>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</si>
  <si>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</si>
  <si>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</si>
  <si>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</si>
  <si>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</si>
  <si>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</si>
  <si>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</si>
  <si>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</si>
  <si>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</si>
  <si>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</si>
  <si>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</si>
  <si>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</si>
  <si>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</si>
  <si>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</si>
  <si>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</si>
  <si>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</si>
  <si>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</si>
  <si>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</si>
  <si>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</si>
  <si>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</si>
  <si>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</si>
  <si>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</si>
  <si>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</si>
  <si>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</si>
  <si>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</si>
  <si>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</si>
  <si>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</si>
  <si>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</si>
  <si>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</si>
  <si>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</si>
  <si>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</si>
  <si>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</si>
  <si>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</si>
  <si>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</si>
  <si>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</si>
  <si>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</si>
  <si>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</si>
  <si>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</si>
  <si>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</si>
  <si>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</si>
  <si>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</si>
  <si>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</si>
  <si>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</si>
  <si>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</si>
  <si>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</si>
  <si>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</si>
  <si>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</si>
  <si>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</si>
  <si>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</si>
  <si>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</si>
  <si>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</si>
  <si>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</si>
  <si>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</si>
  <si>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</si>
  <si>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</si>
  <si>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</si>
  <si>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</si>
  <si>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</si>
  <si>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</si>
  <si>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</si>
  <si>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</si>
  <si>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</si>
  <si>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</si>
  <si>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</si>
  <si>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</si>
  <si>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</si>
  <si>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</si>
  <si>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</si>
  <si>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</si>
  <si>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</si>
  <si>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</si>
  <si>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</si>
  <si>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</si>
  <si>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</si>
  <si>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</si>
  <si>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</si>
  <si>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</si>
  <si>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</si>
  <si>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</si>
  <si>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</si>
  <si>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</si>
  <si>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</si>
  <si>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</si>
  <si>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</si>
  <si>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</si>
  <si>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</si>
  <si>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</si>
  <si>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</si>
  <si>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</si>
  <si>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</si>
  <si>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</si>
  <si>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</si>
  <si>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</si>
  <si>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</si>
  <si>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</si>
  <si>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</si>
  <si>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</si>
  <si>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</si>
  <si>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</si>
  <si>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</si>
  <si>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</si>
  <si>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</si>
  <si>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</si>
  <si>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</si>
  <si>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</si>
  <si>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</si>
  <si>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</si>
  <si>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</si>
  <si>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</si>
  <si>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</si>
  <si>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</si>
  <si>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</si>
  <si>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</si>
  <si>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</si>
  <si>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</si>
  <si>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</si>
  <si>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</si>
  <si>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</si>
  <si>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</si>
  <si>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</si>
  <si>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</si>
  <si>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</si>
  <si>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</si>
  <si>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</si>
  <si>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</si>
  <si>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</si>
  <si>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</si>
  <si>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</si>
  <si>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</si>
  <si>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</si>
  <si>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</si>
  <si>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</si>
  <si>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</si>
  <si>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</si>
  <si>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</si>
  <si>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</si>
  <si>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</si>
  <si>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</si>
  <si>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</si>
  <si>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</si>
  <si>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</si>
  <si>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</si>
  <si>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</si>
  <si>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</si>
  <si>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</si>
  <si>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</si>
  <si>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</si>
  <si>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</si>
  <si>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</si>
  <si>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</si>
  <si>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</si>
  <si>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</si>
  <si>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</si>
  <si>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</si>
  <si>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</si>
  <si>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</si>
  <si>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</si>
  <si>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</si>
  <si>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</si>
  <si>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</si>
  <si>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</si>
  <si>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</si>
  <si>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</si>
  <si>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</si>
  <si>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</si>
  <si>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</si>
  <si>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</si>
  <si>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</si>
  <si>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</si>
  <si>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</si>
  <si>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</si>
  <si>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</si>
  <si>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</si>
  <si>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</si>
  <si>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</si>
  <si>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</si>
  <si>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</si>
  <si>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</si>
  <si>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</si>
  <si>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</si>
  <si>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</si>
  <si>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</si>
  <si>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</si>
  <si>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</si>
  <si>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</si>
  <si>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</si>
  <si>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</si>
  <si>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</si>
  <si>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</si>
  <si>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</si>
  <si>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</si>
  <si>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</si>
  <si>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</si>
  <si>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</si>
  <si>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</si>
  <si>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</si>
  <si>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</si>
  <si>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</si>
  <si>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</si>
  <si>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</si>
  <si>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</si>
  <si>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</si>
  <si>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</si>
  <si>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</si>
  <si>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</si>
  <si>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</si>
  <si>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</si>
  <si>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</si>
  <si>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</si>
  <si>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</si>
  <si>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</si>
  <si>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</si>
  <si>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</si>
  <si>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</si>
  <si>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</si>
  <si>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</si>
  <si>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</si>
  <si>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</si>
  <si>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</si>
  <si>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</si>
  <si>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</si>
  <si>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</si>
  <si>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</si>
  <si>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</si>
  <si>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</si>
  <si>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</si>
  <si>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</si>
  <si>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</si>
  <si>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</si>
  <si>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</si>
  <si>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</si>
  <si>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</si>
  <si>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</si>
  <si>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</si>
  <si>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</si>
  <si>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</si>
  <si>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</si>
  <si>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</si>
  <si>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</si>
  <si>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</si>
  <si>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</si>
  <si>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</si>
  <si>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</si>
  <si>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</si>
  <si>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</si>
  <si>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</si>
  <si>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</si>
  <si>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</si>
  <si>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</si>
  <si>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</si>
  <si>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</si>
  <si>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</si>
  <si>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</si>
  <si>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</si>
  <si>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</si>
  <si>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</si>
  <si>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</si>
  <si>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</si>
  <si>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</si>
  <si>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</si>
  <si>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</si>
  <si>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</si>
  <si>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</si>
  <si>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</si>
  <si>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</si>
  <si>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</si>
  <si>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</si>
  <si>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</si>
  <si>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</si>
  <si>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</si>
  <si>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</si>
  <si>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</si>
  <si>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</si>
  <si>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</si>
  <si>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</si>
  <si>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</si>
  <si>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</si>
  <si>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</si>
  <si>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</si>
  <si>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</si>
  <si>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</si>
  <si>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</si>
  <si>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</si>
  <si>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</si>
  <si>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</si>
  <si>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</si>
  <si>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</si>
  <si>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</si>
  <si>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</si>
  <si>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</si>
  <si>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</si>
  <si>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</si>
  <si>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</si>
  <si>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</si>
  <si>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</si>
  <si>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</si>
  <si>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</si>
  <si>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</si>
  <si>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</si>
  <si>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</si>
  <si>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</si>
  <si>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</si>
  <si>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</si>
  <si>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</si>
  <si>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</si>
  <si>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</si>
  <si>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</si>
  <si>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</si>
  <si>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</si>
  <si>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</si>
  <si>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</si>
  <si>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</si>
  <si>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</si>
  <si>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</si>
  <si>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</si>
  <si>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</si>
  <si>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</si>
  <si>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</si>
  <si>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</si>
  <si>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</si>
  <si>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</si>
  <si>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</si>
  <si>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</si>
  <si>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</si>
  <si>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</si>
  <si>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</si>
  <si>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</si>
  <si>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</si>
  <si>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</si>
  <si>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</si>
  <si>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</si>
  <si>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</si>
  <si>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</si>
  <si>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</si>
  <si>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</si>
  <si>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</si>
  <si>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</si>
  <si>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</si>
  <si>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</si>
  <si>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</si>
  <si>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</si>
  <si>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</si>
  <si>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</si>
  <si>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</si>
  <si>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</si>
  <si>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</si>
  <si>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</si>
  <si>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</si>
  <si>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</si>
  <si>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</si>
  <si>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</si>
  <si>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</si>
  <si>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</si>
  <si>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</si>
  <si>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</si>
  <si>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</si>
  <si>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</si>
  <si>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</si>
  <si>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</si>
  <si>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</si>
  <si>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</si>
  <si>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</si>
  <si>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</si>
  <si>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</si>
  <si>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</si>
  <si>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</si>
  <si>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</si>
  <si>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</si>
  <si>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</si>
  <si>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</si>
  <si>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</si>
  <si>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</si>
  <si>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</si>
  <si>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</si>
  <si>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</si>
  <si>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</si>
  <si>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</si>
  <si>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</si>
  <si>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</si>
  <si>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</si>
  <si>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</si>
  <si>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</si>
  <si>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</si>
  <si>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</si>
  <si>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</si>
  <si>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</si>
  <si>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</si>
  <si>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</si>
  <si>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</si>
  <si>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</si>
  <si>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</si>
  <si>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</si>
  <si>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</si>
  <si>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</si>
  <si>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</si>
  <si>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</si>
  <si>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</si>
  <si>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</si>
  <si>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</si>
  <si>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</si>
  <si>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</si>
  <si>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</si>
  <si>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</si>
  <si>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</si>
  <si>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</si>
  <si>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</si>
  <si>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</si>
  <si>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</si>
  <si>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</si>
  <si>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</si>
  <si>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</si>
  <si>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</si>
  <si>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</si>
  <si>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</si>
  <si>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</si>
  <si>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</si>
  <si>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</si>
  <si>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</si>
  <si>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</si>
  <si>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</si>
  <si>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</si>
  <si>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</si>
  <si>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</si>
  <si>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</si>
  <si>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</si>
  <si>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</si>
  <si>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</si>
  <si>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</si>
  <si>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</si>
  <si>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</si>
  <si>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</si>
  <si>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</si>
  <si>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</si>
  <si>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</si>
  <si>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</si>
  <si>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</si>
  <si>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</si>
  <si>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</si>
  <si>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</si>
  <si>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</si>
  <si>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</si>
  <si>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</si>
  <si>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</si>
  <si>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</si>
  <si>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</si>
  <si>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</si>
  <si>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</si>
  <si>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</si>
  <si>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</si>
  <si>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</si>
  <si>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</si>
  <si>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</si>
  <si>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</si>
  <si>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</si>
  <si>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</si>
  <si>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</si>
  <si>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</si>
  <si>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</si>
  <si>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</si>
  <si>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</si>
  <si>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</si>
  <si>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</si>
  <si>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</si>
  <si>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</si>
  <si>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</si>
  <si>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</si>
  <si>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</si>
  <si>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</si>
  <si>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</si>
  <si>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</si>
  <si>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</si>
  <si>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</si>
  <si>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</si>
  <si>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</si>
  <si>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</si>
  <si>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</si>
  <si>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</si>
  <si>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</si>
  <si>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</si>
  <si>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</si>
  <si>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</si>
  <si>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</si>
  <si>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</si>
  <si>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</si>
  <si>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</si>
  <si>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</si>
  <si>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</si>
  <si>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</si>
  <si>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</si>
  <si>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</si>
  <si>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</si>
  <si>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</si>
  <si>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</si>
  <si>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</si>
  <si>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</si>
  <si>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</si>
  <si>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</si>
  <si>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</si>
  <si>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</si>
  <si>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</si>
  <si>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</si>
  <si>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</si>
  <si>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</si>
  <si>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</si>
  <si>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</si>
  <si>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</si>
  <si>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</si>
  <si>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</si>
  <si>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</si>
  <si>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</si>
  <si>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</si>
  <si>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</si>
  <si>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</si>
  <si>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</si>
  <si>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</si>
  <si>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</si>
  <si>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</si>
  <si>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</si>
  <si>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</si>
  <si>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</si>
  <si>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</si>
  <si>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</si>
  <si>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</si>
  <si>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</si>
  <si>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</si>
  <si>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</si>
  <si>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</si>
  <si>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</si>
  <si>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</si>
  <si>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</si>
  <si>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</si>
  <si>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</si>
  <si>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</si>
  <si>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</si>
  <si>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</si>
  <si>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</si>
  <si>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</si>
  <si>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</si>
  <si>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</si>
  <si>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</si>
  <si>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</si>
  <si>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</si>
  <si>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</si>
  <si>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</si>
  <si>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</si>
  <si>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</si>
  <si>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</si>
  <si>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</si>
  <si>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</si>
  <si>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</si>
  <si>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</si>
  <si>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</si>
  <si>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</si>
  <si>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</si>
  <si>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</si>
  <si>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</si>
  <si>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</si>
  <si>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</si>
  <si>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</si>
  <si>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</si>
  <si>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</si>
  <si>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</si>
  <si>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</si>
  <si>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</si>
  <si>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</si>
  <si>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</si>
  <si>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</si>
  <si>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</si>
  <si>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</si>
  <si>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</si>
  <si>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</si>
  <si>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</si>
  <si>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</si>
  <si>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</si>
  <si>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</si>
  <si>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</si>
  <si>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</si>
  <si>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</si>
  <si>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</si>
  <si>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</si>
  <si>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</si>
  <si>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</si>
  <si>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</si>
  <si>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</si>
  <si>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</si>
  <si>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</si>
  <si>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</si>
  <si>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</si>
  <si>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</si>
  <si>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</si>
  <si>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</si>
  <si>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</si>
  <si>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</si>
  <si>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</si>
  <si>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</si>
  <si>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</si>
  <si>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</si>
  <si>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</si>
  <si>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</si>
  <si>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</si>
  <si>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</si>
  <si>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</si>
  <si>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</si>
  <si>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</si>
  <si>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</si>
  <si>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</si>
  <si>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</si>
  <si>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</si>
  <si>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</si>
  <si>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</si>
  <si>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</si>
  <si>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</si>
  <si>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</si>
  <si>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</si>
  <si>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</si>
  <si>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</si>
  <si>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</si>
  <si>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</si>
  <si>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</si>
  <si>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</si>
  <si>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</si>
  <si>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</si>
  <si>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</si>
  <si>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</si>
  <si>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</si>
  <si>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</si>
  <si>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</si>
  <si>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</si>
  <si>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</si>
  <si>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</si>
  <si>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</si>
  <si>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</si>
  <si>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</si>
  <si>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</si>
  <si>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</si>
  <si>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</si>
  <si>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</si>
  <si>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</si>
  <si>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</si>
  <si>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</si>
  <si>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</si>
  <si>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</si>
  <si>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</si>
  <si>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</si>
  <si>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</si>
  <si>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</si>
  <si>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</si>
  <si>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</si>
  <si>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</si>
  <si>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</si>
  <si>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</si>
  <si>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</si>
  <si>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</si>
  <si>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</si>
  <si>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</si>
  <si>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</si>
  <si>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</si>
  <si>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</si>
  <si>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</si>
  <si>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</si>
  <si>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</si>
  <si>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</si>
  <si>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</si>
  <si>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</si>
  <si>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</si>
  <si>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</si>
  <si>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</si>
  <si>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</si>
  <si>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</si>
  <si>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</si>
  <si>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</si>
  <si>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</si>
  <si>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</si>
  <si>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</si>
  <si>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</si>
  <si>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</si>
  <si>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</si>
  <si>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</si>
  <si>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</si>
  <si>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</si>
  <si>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</si>
  <si>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</si>
  <si>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</si>
  <si>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</si>
  <si>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</si>
  <si>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</si>
  <si>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</si>
  <si>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</si>
  <si>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</si>
  <si>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</si>
  <si>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</si>
  <si>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</si>
  <si>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</si>
  <si>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</si>
  <si>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</si>
  <si>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</si>
  <si>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</si>
  <si>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</si>
  <si>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</si>
  <si>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</si>
  <si>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</si>
  <si>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</si>
  <si>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</si>
  <si>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</si>
  <si>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</si>
  <si>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</si>
  <si>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</si>
  <si>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</si>
  <si>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</si>
  <si>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</si>
  <si>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</si>
  <si>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</si>
  <si>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</si>
  <si>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</si>
  <si>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</si>
  <si>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</si>
  <si>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</si>
  <si>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</si>
  <si>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</si>
  <si>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</si>
  <si>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</si>
  <si>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</si>
  <si>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</si>
  <si>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</si>
  <si>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</si>
  <si>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</si>
  <si>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</si>
  <si>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</si>
  <si>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</si>
  <si>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</si>
  <si>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</si>
  <si>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</si>
  <si>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</si>
  <si>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</si>
  <si>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</si>
  <si>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</si>
  <si>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</si>
  <si>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</si>
  <si>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</si>
  <si>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</si>
  <si>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</si>
  <si>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</si>
  <si>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</si>
  <si>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</si>
  <si>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</si>
  <si>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</si>
  <si>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</si>
  <si>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</si>
  <si>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</si>
  <si>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</si>
  <si>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</si>
  <si>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</si>
  <si>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</si>
  <si>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</si>
  <si>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</si>
  <si>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</si>
  <si>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</si>
  <si>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</si>
  <si>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</si>
  <si>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</si>
  <si>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</si>
  <si>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</si>
  <si>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</si>
  <si>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</si>
  <si>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</si>
  <si>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</si>
  <si>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</si>
  <si>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</si>
  <si>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</si>
  <si>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</si>
  <si>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</si>
  <si>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</si>
  <si>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</si>
  <si>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</si>
  <si>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</si>
  <si>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</si>
  <si>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</si>
  <si>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</si>
  <si>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</si>
  <si>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</si>
  <si>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</si>
  <si>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</si>
  <si>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</si>
  <si>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</si>
  <si>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</si>
  <si>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</si>
  <si>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</si>
  <si>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</si>
  <si>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</si>
  <si>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</si>
  <si>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</si>
  <si>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</si>
  <si>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</si>
  <si>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</si>
  <si>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</si>
  <si>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</si>
  <si>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</si>
  <si>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</si>
  <si>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</si>
  <si>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</si>
  <si>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</si>
  <si>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</si>
  <si>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</si>
  <si>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</si>
  <si>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</si>
  <si>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</si>
  <si>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</si>
  <si>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</si>
  <si>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</si>
  <si>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</si>
  <si>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</si>
  <si>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</si>
  <si>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</si>
  <si>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</si>
  <si>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</si>
  <si>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</si>
  <si>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</si>
  <si>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</si>
  <si>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</si>
  <si>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</si>
  <si>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</si>
  <si>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</si>
  <si>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</si>
  <si>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</si>
  <si>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</si>
  <si>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</si>
  <si>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</si>
  <si>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</si>
  <si>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</si>
  <si>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</si>
  <si>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</si>
  <si>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</si>
  <si>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</si>
  <si>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</si>
  <si>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</si>
  <si>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</si>
  <si>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</si>
  <si>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</si>
  <si>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</si>
  <si>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</si>
  <si>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</si>
  <si>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</si>
  <si>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</si>
  <si>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</si>
  <si>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</si>
  <si>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</si>
  <si>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</si>
  <si>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</si>
  <si>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</si>
  <si>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</si>
  <si>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</si>
  <si>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</si>
  <si>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</si>
  <si>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</si>
  <si>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</si>
  <si>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</si>
  <si>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</si>
  <si>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</si>
  <si>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</si>
  <si>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</si>
  <si>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</si>
  <si>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</si>
  <si>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</si>
  <si>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</si>
  <si>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</si>
  <si>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</si>
  <si>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</si>
  <si>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</si>
  <si>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</si>
  <si>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</si>
  <si>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</si>
  <si>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</si>
  <si>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</si>
  <si>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</si>
  <si>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</si>
  <si>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</si>
  <si>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</si>
  <si>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</si>
  <si>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</si>
  <si>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</si>
  <si>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</si>
  <si>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</si>
  <si>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</si>
  <si>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</si>
  <si>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</si>
  <si>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</si>
  <si>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</si>
  <si>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</si>
  <si>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</si>
  <si>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</si>
  <si>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</si>
  <si>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</si>
  <si>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</si>
  <si>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</si>
  <si>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</si>
  <si>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</si>
  <si>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</si>
  <si>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</si>
  <si>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</si>
  <si>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</si>
  <si>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</si>
  <si>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</si>
  <si>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</si>
  <si>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</si>
  <si>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</si>
  <si>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</si>
  <si>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</si>
  <si>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</si>
  <si>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</si>
  <si>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</si>
  <si>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</si>
  <si>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</si>
  <si>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</si>
  <si>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</si>
  <si>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</si>
  <si>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</si>
  <si>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</si>
  <si>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</si>
  <si>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</si>
  <si>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</si>
  <si>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</si>
  <si>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</si>
  <si>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</si>
  <si>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</si>
  <si>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</si>
  <si>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</si>
  <si>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</si>
  <si>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</si>
  <si>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</si>
  <si>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</si>
  <si>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</si>
  <si>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</si>
  <si>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</si>
  <si>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</si>
  <si>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</si>
  <si>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</si>
  <si>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</si>
  <si>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</si>
  <si>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</si>
  <si>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</si>
  <si>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</si>
  <si>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</si>
  <si>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</si>
  <si>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</si>
  <si>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</si>
  <si>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</si>
  <si>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</si>
  <si>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</si>
  <si>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</si>
  <si>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</si>
  <si>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</si>
  <si>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</si>
  <si>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</si>
  <si>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</si>
  <si>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</si>
  <si>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</si>
  <si>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</si>
  <si>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</si>
  <si>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</si>
  <si>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</si>
  <si>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</si>
  <si>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</si>
  <si>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</si>
  <si>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</si>
  <si>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</si>
  <si>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</si>
  <si>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</si>
  <si>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</si>
  <si>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</si>
  <si>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</si>
  <si>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</si>
  <si>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</si>
  <si>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</si>
  <si>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</si>
  <si>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</si>
  <si>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</si>
  <si>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</si>
  <si>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</si>
  <si>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</si>
  <si>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</si>
  <si>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</si>
  <si>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</si>
  <si>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</si>
  <si>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</si>
  <si>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</si>
  <si>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</si>
  <si>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</si>
  <si>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</si>
  <si>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</si>
  <si>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</si>
  <si>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</si>
  <si>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</si>
  <si>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</si>
  <si>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</si>
  <si>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</si>
  <si>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</si>
  <si>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</si>
  <si>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</si>
  <si>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</si>
  <si>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</si>
  <si>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</si>
  <si>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</si>
  <si>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</si>
  <si>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</si>
  <si>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</si>
  <si>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</si>
  <si>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</si>
  <si>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</si>
  <si>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</si>
  <si>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</si>
  <si>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</si>
  <si>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</si>
  <si>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</si>
  <si>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</si>
  <si>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</si>
  <si>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</si>
  <si>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</si>
  <si>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</si>
  <si>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</si>
  <si>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</si>
  <si>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</si>
  <si>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</si>
  <si>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</si>
  <si>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</si>
  <si>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</si>
  <si>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</si>
  <si>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</si>
  <si>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</si>
  <si>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</si>
  <si>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</si>
  <si>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</si>
  <si>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</si>
  <si>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</si>
  <si>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</si>
  <si>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</si>
  <si>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</si>
  <si>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</si>
  <si>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</si>
  <si>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</si>
  <si>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</si>
  <si>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</si>
  <si>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</si>
  <si>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</si>
  <si>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</si>
  <si>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</si>
  <si>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</si>
  <si>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</si>
  <si>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</si>
  <si>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</si>
  <si>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</si>
  <si>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</si>
  <si>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</si>
  <si>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</si>
  <si>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</si>
  <si>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</si>
  <si>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</si>
  <si>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</si>
  <si>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</si>
  <si>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</si>
  <si>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</si>
  <si>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</si>
  <si>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</si>
  <si>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</si>
  <si>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</si>
  <si>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</si>
  <si>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</si>
  <si>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</si>
  <si>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</si>
  <si>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</si>
  <si>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</si>
  <si>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</si>
  <si>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</si>
  <si>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</si>
  <si>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</si>
  <si>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</si>
  <si>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</si>
  <si>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</si>
  <si>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</si>
  <si>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</si>
  <si>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</si>
  <si>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</si>
  <si>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</si>
  <si>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</si>
  <si>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</si>
  <si>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</si>
  <si>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</si>
  <si>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</si>
  <si>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</si>
  <si>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</si>
  <si>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</si>
  <si>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</si>
  <si>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</si>
  <si>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</si>
  <si>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</si>
  <si>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</si>
  <si>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</si>
  <si>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</si>
  <si>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</si>
  <si>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</si>
  <si>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</si>
  <si>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</si>
  <si>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</si>
  <si>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</si>
  <si>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</si>
  <si>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</si>
  <si>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</si>
  <si>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</si>
  <si>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</si>
  <si>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</si>
  <si>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</si>
  <si>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</si>
  <si>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</si>
  <si>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</si>
  <si>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</si>
  <si>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</si>
  <si>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</si>
  <si>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</si>
  <si>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</si>
  <si>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</si>
  <si>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</si>
  <si>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</si>
  <si>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</si>
  <si>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</si>
  <si>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</si>
  <si>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</si>
  <si>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</si>
  <si>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</si>
  <si>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</si>
  <si>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</si>
  <si>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</si>
  <si>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</si>
  <si>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</si>
  <si>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</si>
  <si>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</si>
  <si>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</si>
  <si>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</si>
  <si>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</si>
  <si>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</si>
  <si>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</si>
  <si>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</si>
  <si>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</si>
  <si>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</si>
  <si>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</si>
  <si>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</si>
  <si>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</si>
  <si>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</si>
  <si>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</si>
  <si>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</si>
  <si>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</si>
  <si>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</si>
  <si>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</si>
  <si>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</si>
  <si>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</si>
  <si>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</si>
  <si>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</si>
  <si>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</si>
  <si>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</si>
  <si>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</si>
  <si>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</si>
  <si>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</si>
  <si>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</si>
  <si>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</si>
  <si>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</si>
  <si>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</si>
  <si>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</si>
  <si>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</si>
  <si>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</si>
  <si>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</si>
  <si>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</si>
  <si>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</si>
  <si>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</si>
  <si>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</si>
  <si>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</si>
  <si>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</si>
  <si>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</si>
  <si>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</si>
  <si>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</si>
  <si>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</si>
  <si>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</si>
  <si>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</si>
  <si>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</si>
  <si>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</si>
  <si>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</si>
  <si>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</si>
  <si>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</si>
  <si>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</si>
  <si>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</si>
  <si>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</si>
  <si>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</si>
  <si>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</si>
  <si>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</si>
  <si>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</si>
  <si>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</si>
  <si>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</si>
  <si>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</si>
  <si>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</si>
  <si>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</si>
  <si>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</si>
  <si>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</si>
  <si>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</si>
  <si>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</si>
  <si>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</si>
  <si>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</si>
  <si>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</si>
  <si>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</si>
  <si>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</si>
  <si>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</si>
  <si>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</si>
  <si>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</si>
  <si>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</si>
  <si>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</si>
  <si>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</si>
  <si>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</si>
  <si>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</si>
  <si>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</si>
  <si>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</si>
  <si>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</si>
  <si>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</si>
  <si>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</si>
  <si>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</si>
  <si>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</si>
  <si>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</si>
  <si>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</si>
  <si>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</si>
  <si>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</si>
  <si>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</si>
  <si>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</si>
  <si>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</si>
  <si>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</si>
  <si>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</si>
  <si>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</si>
  <si>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</si>
  <si>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</si>
  <si>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</si>
  <si>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</si>
  <si>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</si>
  <si>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</si>
  <si>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</si>
  <si>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</si>
  <si>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</si>
  <si>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</si>
  <si>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</si>
  <si>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</si>
  <si>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</si>
  <si>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</si>
  <si>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</si>
  <si>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</si>
  <si>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</si>
  <si>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</si>
  <si>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</si>
  <si>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</si>
  <si>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</si>
  <si>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</si>
  <si>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</si>
  <si>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</si>
  <si>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</si>
  <si>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</si>
  <si>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</si>
  <si>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</si>
  <si>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</si>
  <si>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</si>
  <si>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</si>
  <si>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</si>
  <si>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</si>
  <si>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</si>
  <si>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</si>
  <si>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</si>
  <si>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</si>
  <si>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</si>
  <si>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</si>
  <si>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</si>
  <si>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</si>
  <si>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</si>
  <si>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</si>
  <si>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</si>
  <si>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</si>
  <si>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</si>
  <si>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</si>
  <si>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</si>
  <si>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</si>
  <si>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</si>
  <si>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</si>
  <si>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</si>
  <si>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</si>
  <si>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</si>
  <si>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</si>
  <si>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</si>
  <si>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</si>
  <si>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</si>
  <si>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</si>
  <si>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</si>
  <si>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</si>
  <si>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</si>
  <si>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</si>
  <si>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</si>
  <si>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</si>
  <si>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</si>
  <si>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</si>
  <si>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</si>
  <si>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</si>
  <si>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</si>
  <si>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</si>
  <si>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</si>
  <si>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</si>
  <si>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</si>
  <si>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</si>
  <si>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</si>
  <si>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</si>
  <si>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</si>
  <si>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</si>
  <si>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</si>
  <si>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</si>
  <si>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</si>
  <si>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</si>
  <si>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</si>
  <si>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</si>
  <si>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</si>
  <si>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</si>
  <si>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</si>
  <si>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</si>
  <si>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</si>
  <si>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</si>
  <si>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</si>
  <si>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</si>
  <si>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</si>
  <si>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</si>
  <si>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</si>
  <si>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</si>
  <si>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</si>
  <si>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</si>
  <si>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</si>
  <si>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</si>
  <si>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</si>
  <si>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</si>
  <si>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</si>
  <si>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</si>
  <si>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</si>
  <si>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</si>
  <si>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</si>
  <si>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</si>
  <si>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</si>
  <si>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</si>
  <si>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</si>
  <si>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</si>
  <si>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</si>
  <si>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</si>
  <si>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</si>
  <si>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</si>
  <si>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</si>
  <si>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</si>
  <si>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</si>
  <si>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</si>
  <si>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</si>
  <si>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</si>
  <si>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</si>
  <si>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</si>
  <si>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</si>
  <si>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</si>
  <si>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</si>
  <si>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</si>
  <si>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</si>
  <si>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</si>
  <si>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</si>
  <si>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</si>
  <si>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</si>
  <si>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</si>
  <si>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</si>
  <si>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</si>
  <si>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</si>
  <si>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</si>
  <si>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</si>
  <si>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</si>
  <si>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</si>
  <si>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</si>
  <si>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</si>
  <si>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</si>
  <si>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</si>
  <si>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</si>
  <si>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</si>
  <si>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</si>
  <si>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</si>
  <si>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</si>
  <si>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</si>
  <si>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</si>
  <si>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</si>
  <si>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</si>
  <si>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</si>
  <si>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</si>
  <si>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</si>
  <si>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</si>
  <si>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</si>
  <si>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</si>
  <si>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</si>
  <si>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</si>
  <si>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</si>
  <si>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</si>
  <si>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</si>
  <si>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</si>
  <si>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</si>
  <si>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</si>
  <si>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</si>
  <si>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</si>
  <si>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</si>
  <si>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</si>
  <si>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</si>
  <si>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</si>
  <si>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</si>
  <si>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</si>
  <si>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</si>
  <si>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</si>
  <si>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</si>
  <si>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</si>
  <si>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</si>
  <si>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</si>
  <si>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</si>
  <si>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</si>
  <si>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</si>
  <si>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</si>
  <si>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</si>
  <si>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</si>
  <si>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</si>
  <si>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</si>
  <si>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</si>
  <si>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</si>
  <si>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</si>
  <si>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</si>
  <si>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</si>
  <si>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</si>
  <si>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</si>
  <si>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</si>
  <si>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</si>
  <si>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</si>
  <si>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</si>
  <si>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</si>
  <si>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</si>
  <si>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</si>
  <si>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</si>
  <si>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</si>
  <si>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</si>
  <si>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</si>
  <si>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</si>
  <si>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</si>
  <si>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</si>
  <si>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</si>
  <si>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</si>
  <si>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</si>
  <si>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</si>
  <si>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</si>
  <si>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</si>
  <si>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</si>
  <si>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</si>
  <si>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</si>
  <si>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</si>
  <si>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</si>
  <si>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</si>
  <si>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</si>
  <si>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</si>
  <si>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</si>
  <si>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</si>
  <si>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</si>
  <si>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</si>
  <si>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</si>
  <si>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</si>
  <si>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</si>
  <si>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</si>
  <si>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</si>
  <si>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</si>
  <si>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</si>
  <si>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</si>
  <si>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</si>
  <si>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</si>
  <si>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</si>
  <si>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</si>
  <si>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</si>
  <si>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</si>
  <si>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</si>
  <si>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</si>
  <si>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</si>
  <si>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</si>
  <si>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</si>
  <si>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</si>
  <si>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</si>
  <si>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</si>
  <si>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</si>
  <si>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</si>
  <si>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</si>
  <si>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</si>
  <si>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</si>
  <si>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</si>
  <si>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</si>
  <si>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</si>
  <si>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</si>
  <si>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</si>
  <si>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</si>
  <si>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</si>
  <si>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</si>
  <si>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</si>
  <si>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</si>
  <si>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</si>
  <si>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</si>
  <si>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</si>
  <si>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</si>
  <si>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</si>
  <si>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</si>
  <si>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</si>
  <si>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</si>
  <si>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</si>
  <si>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</si>
  <si>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</si>
  <si>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</si>
  <si>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</si>
  <si>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</si>
  <si>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</si>
  <si>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</si>
  <si>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</si>
  <si>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</si>
  <si>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</si>
  <si>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</si>
  <si>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</si>
  <si>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</si>
  <si>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</si>
  <si>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</si>
  <si>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</si>
  <si>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</si>
  <si>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</si>
  <si>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</si>
  <si>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</si>
  <si>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</si>
  <si>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</si>
  <si>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</si>
  <si>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</si>
  <si>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</si>
  <si>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</si>
  <si>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</si>
  <si>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</si>
  <si>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</si>
  <si>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</si>
  <si>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</si>
  <si>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</si>
  <si>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</si>
  <si>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</si>
  <si>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</si>
  <si>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</si>
  <si>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</si>
  <si>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</si>
  <si>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</si>
  <si>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</si>
  <si>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</si>
  <si>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</si>
  <si>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</si>
  <si>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</si>
  <si>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</si>
  <si>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</si>
  <si>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</si>
  <si>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</si>
  <si>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</si>
  <si>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</si>
  <si>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</si>
  <si>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</si>
  <si>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</si>
  <si>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</si>
  <si>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</si>
  <si>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</si>
  <si>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</si>
  <si>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</si>
  <si>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</si>
  <si>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</si>
  <si>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</si>
  <si>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</si>
  <si>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</si>
  <si>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</si>
  <si>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</si>
  <si>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</si>
  <si>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</si>
  <si>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</si>
  <si>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</si>
  <si>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</si>
  <si>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</si>
  <si>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</si>
  <si>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</si>
  <si>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</si>
  <si>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</si>
  <si>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</si>
  <si>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</si>
  <si>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</si>
  <si>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</si>
  <si>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</si>
  <si>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</si>
  <si>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</si>
  <si>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</si>
  <si>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</si>
  <si>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</si>
  <si>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</si>
  <si>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</si>
  <si>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</si>
  <si>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</si>
  <si>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</si>
  <si>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</si>
  <si>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</si>
  <si>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</si>
  <si>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</si>
  <si>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</si>
  <si>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</si>
  <si>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</si>
  <si>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</si>
  <si>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</si>
  <si>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</si>
  <si>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</si>
  <si>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</si>
  <si>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</si>
  <si>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</si>
  <si>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</si>
  <si>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</si>
  <si>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</si>
  <si>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</si>
  <si>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</si>
  <si>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</si>
  <si>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</si>
  <si>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</si>
  <si>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</si>
  <si>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</si>
  <si>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</si>
  <si>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</si>
  <si>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</si>
  <si>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</si>
  <si>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</si>
  <si>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</si>
  <si>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</si>
  <si>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</si>
  <si>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</si>
  <si>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</si>
  <si>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</si>
  <si>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</si>
  <si>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</si>
  <si>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</si>
  <si>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</si>
  <si>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</si>
  <si>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</si>
  <si>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</si>
  <si>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</si>
  <si>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</si>
  <si>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</si>
  <si>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</si>
  <si>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</si>
  <si>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</si>
  <si>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</si>
  <si>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</si>
  <si>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</si>
  <si>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</si>
  <si>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</si>
  <si>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</si>
  <si>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</si>
  <si>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</si>
  <si>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</si>
  <si>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</si>
  <si>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</si>
  <si>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</si>
  <si>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</si>
  <si>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</si>
  <si>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</si>
  <si>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</si>
  <si>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</si>
  <si>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</si>
  <si>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</si>
  <si>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</si>
  <si>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</si>
  <si>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</si>
  <si>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</si>
  <si>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</si>
  <si>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</si>
  <si>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</si>
  <si>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</si>
  <si>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</si>
  <si>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</si>
  <si>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</si>
  <si>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</si>
  <si>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</si>
  <si>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</si>
  <si>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</si>
  <si>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</si>
  <si>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</si>
  <si>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</si>
  <si>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</si>
  <si>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</si>
  <si>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</si>
  <si>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</si>
  <si>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</si>
  <si>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</si>
  <si>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</si>
  <si>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</si>
  <si>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</si>
  <si>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</si>
  <si>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</si>
  <si>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</si>
  <si>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</si>
  <si>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</si>
  <si>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</si>
  <si>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</si>
  <si>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</si>
  <si>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</si>
  <si>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</si>
  <si>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</si>
  <si>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</si>
  <si>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</si>
  <si>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</si>
  <si>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</si>
  <si>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</si>
  <si>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</si>
  <si>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</si>
  <si>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</si>
  <si>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</si>
  <si>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</si>
  <si>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</si>
  <si>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</si>
  <si>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</si>
  <si>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</si>
  <si>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</si>
  <si>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</si>
  <si>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</si>
  <si>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</si>
  <si>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</si>
  <si>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</si>
  <si>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</si>
  <si>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</si>
  <si>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</si>
  <si>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</si>
  <si>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</si>
  <si>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</si>
  <si>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</si>
  <si>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</si>
  <si>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</si>
  <si>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</si>
  <si>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</si>
  <si>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</si>
  <si>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</si>
  <si>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</si>
  <si>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</si>
  <si>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</si>
  <si>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</si>
  <si>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</si>
  <si>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</si>
  <si>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</si>
  <si>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</si>
  <si>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</si>
  <si>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</si>
  <si>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</si>
  <si>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</si>
  <si>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</si>
  <si>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</si>
  <si>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</si>
  <si>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</si>
  <si>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</si>
  <si>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</si>
  <si>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</si>
  <si>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</si>
  <si>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</si>
  <si>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</si>
  <si>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</si>
  <si>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</si>
  <si>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</si>
  <si>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</si>
  <si>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</si>
  <si>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</si>
  <si>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</si>
  <si>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</si>
  <si>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</si>
  <si>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</si>
  <si>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</si>
  <si>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</si>
  <si>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</si>
  <si>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</si>
  <si>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</si>
  <si>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</si>
  <si>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</si>
  <si>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</si>
  <si>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</si>
  <si>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</si>
  <si>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</si>
  <si>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</si>
  <si>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</si>
  <si>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</si>
  <si>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</si>
  <si>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</si>
  <si>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</si>
  <si>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</si>
  <si>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</si>
  <si>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</si>
  <si>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</si>
  <si>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</si>
  <si>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</si>
  <si>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</si>
  <si>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</si>
  <si>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</si>
  <si>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</si>
  <si>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</si>
  <si>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</si>
  <si>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</si>
  <si>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</si>
  <si>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</si>
  <si>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</si>
  <si>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</si>
  <si>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</si>
  <si>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</si>
  <si>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</si>
  <si>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</si>
  <si>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</si>
  <si>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</si>
  <si>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</si>
  <si>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</si>
  <si>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</si>
  <si>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</si>
  <si>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</si>
  <si>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</si>
  <si>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</si>
  <si>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</si>
  <si>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</si>
  <si>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</si>
  <si>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</si>
  <si>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</si>
  <si>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</si>
  <si>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</si>
  <si>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</si>
  <si>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</si>
  <si>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</si>
  <si>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</si>
  <si>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</si>
  <si>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</si>
  <si>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</si>
  <si>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</si>
  <si>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</si>
  <si>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</si>
  <si>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</si>
  <si>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</si>
  <si>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</si>
  <si>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</si>
  <si>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</si>
  <si>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</si>
  <si>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</si>
  <si>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</si>
  <si>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</si>
  <si>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</si>
  <si>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</si>
  <si>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</si>
  <si>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</si>
  <si>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</si>
  <si>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</si>
  <si>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</si>
  <si>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</si>
  <si>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</si>
  <si>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</si>
  <si>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</si>
  <si>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</si>
  <si>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</si>
  <si>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</si>
  <si>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</si>
  <si>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</si>
  <si>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</si>
  <si>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</si>
  <si>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</si>
  <si>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</si>
  <si>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</si>
  <si>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</si>
  <si>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</si>
  <si>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</si>
  <si>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</si>
  <si>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</si>
  <si>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</si>
  <si>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</si>
  <si>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</si>
  <si>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</si>
  <si>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</si>
  <si>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</si>
  <si>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</si>
  <si>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</si>
  <si>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</si>
  <si>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</si>
  <si>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</si>
  <si>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</si>
  <si>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</si>
  <si>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</si>
  <si>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</si>
  <si>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</si>
  <si>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</si>
  <si>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</si>
  <si>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</si>
  <si>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</si>
  <si>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</si>
  <si>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</si>
  <si>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</si>
  <si>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</si>
  <si>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</si>
  <si>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</si>
  <si>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</si>
  <si>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</si>
  <si>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</si>
  <si>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</si>
  <si>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</si>
  <si>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</si>
  <si>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</si>
  <si>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</si>
  <si>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</si>
  <si>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</si>
  <si>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</si>
  <si>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</si>
  <si>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</si>
  <si>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</si>
  <si>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</si>
  <si>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</si>
  <si>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</si>
  <si>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</si>
  <si>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</si>
  <si>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</si>
  <si>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</si>
  <si>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</si>
  <si>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</si>
  <si>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</si>
  <si>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</si>
  <si>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</si>
  <si>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</si>
  <si>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</si>
  <si>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</si>
  <si>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</si>
  <si>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</si>
  <si>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</si>
  <si>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</si>
  <si>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</si>
  <si>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</si>
  <si>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</si>
  <si>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</si>
  <si>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</si>
  <si>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</si>
  <si>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</si>
  <si>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</si>
  <si>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</si>
  <si>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</si>
  <si>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</si>
  <si>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</si>
  <si>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</si>
  <si>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</si>
  <si>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</si>
  <si>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</si>
  <si>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</si>
  <si>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</si>
  <si>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</si>
  <si>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</si>
  <si>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</si>
  <si>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</si>
  <si>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</si>
  <si>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</si>
  <si>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</si>
  <si>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</si>
  <si>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</si>
  <si>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</si>
  <si>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</si>
  <si>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</si>
  <si>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</si>
  <si>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</si>
  <si>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</si>
  <si>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</si>
  <si>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</si>
  <si>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</si>
  <si>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</si>
  <si>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</si>
  <si>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</si>
  <si>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</si>
  <si>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</si>
  <si>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</si>
  <si>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</si>
  <si>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</si>
  <si>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</si>
  <si>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</si>
  <si>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</si>
  <si>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</si>
  <si>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</si>
  <si>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</si>
  <si>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</si>
  <si>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</si>
  <si>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</si>
  <si>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</si>
  <si>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</si>
  <si>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</si>
  <si>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</si>
  <si>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</si>
  <si>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</si>
  <si>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</si>
  <si>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</si>
  <si>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</si>
  <si>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</si>
  <si>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</si>
  <si>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</si>
  <si>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</si>
  <si>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</si>
  <si>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</si>
  <si>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</si>
  <si>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</si>
  <si>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</si>
  <si>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</si>
  <si>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</si>
  <si>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</si>
  <si>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</si>
  <si>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</si>
  <si>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</si>
  <si>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</si>
  <si>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</si>
  <si>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</si>
  <si>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</si>
  <si>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</si>
  <si>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</si>
  <si>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</si>
  <si>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</si>
  <si>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</si>
  <si>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</si>
  <si>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</si>
  <si>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</si>
  <si>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</si>
  <si>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</si>
  <si>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</si>
  <si>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</si>
  <si>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</si>
  <si>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</si>
  <si>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</si>
  <si>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</si>
  <si>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</si>
  <si>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</si>
  <si>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</si>
  <si>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</si>
  <si>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</si>
  <si>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</si>
  <si>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</si>
  <si>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</si>
  <si>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</si>
  <si>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</si>
  <si>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</si>
  <si>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</si>
  <si>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</si>
  <si>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</si>
  <si>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</si>
  <si>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</si>
  <si>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</si>
  <si>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</si>
  <si>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</si>
  <si>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</si>
  <si>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</si>
  <si>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</si>
  <si>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</si>
  <si>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</si>
  <si>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</si>
  <si>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</si>
  <si>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</si>
  <si>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</si>
  <si>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</si>
  <si>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</si>
  <si>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</si>
  <si>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</si>
  <si>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</si>
  <si>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</si>
  <si>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</si>
  <si>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</si>
  <si>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</si>
  <si>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</si>
  <si>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</si>
  <si>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</si>
  <si>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</si>
  <si>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</si>
  <si>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</si>
  <si>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</si>
  <si>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</si>
  <si>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</si>
  <si>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</si>
  <si>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</si>
  <si>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</si>
  <si>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</si>
  <si>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</si>
  <si>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</si>
  <si>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</si>
  <si>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</si>
  <si>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</si>
  <si>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</si>
  <si>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</si>
  <si>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</si>
  <si>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</si>
  <si>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</si>
  <si>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</si>
  <si>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</si>
  <si>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</si>
  <si>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</si>
  <si>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</si>
  <si>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</si>
  <si>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</si>
  <si>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</si>
  <si>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</si>
  <si>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</si>
  <si>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</si>
  <si>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</si>
  <si>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</si>
  <si>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</si>
  <si>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</si>
  <si>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</si>
  <si>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</si>
  <si>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</si>
  <si>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</si>
  <si>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</si>
  <si>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</si>
  <si>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</si>
  <si>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</si>
  <si>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</si>
  <si>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</si>
  <si>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</si>
  <si>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</si>
  <si>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</si>
  <si>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</si>
  <si>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</si>
  <si>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</si>
  <si>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</si>
  <si>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</si>
  <si>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</si>
  <si>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</si>
  <si>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</si>
  <si>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</si>
  <si>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</si>
  <si>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</si>
  <si>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</si>
  <si>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</si>
  <si>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</si>
  <si>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</si>
  <si>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</si>
  <si>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</si>
  <si>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</si>
  <si>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</si>
  <si>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</si>
  <si>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</si>
  <si>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</si>
  <si>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</si>
  <si>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</si>
  <si>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</si>
  <si>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</si>
  <si>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</si>
  <si>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</si>
  <si>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</si>
  <si>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</si>
  <si>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</si>
  <si>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</si>
  <si>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</si>
  <si>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</si>
  <si>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</si>
  <si>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</si>
  <si>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</si>
  <si>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</si>
  <si>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</si>
  <si>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</si>
  <si>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</si>
  <si>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</si>
  <si>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</si>
  <si>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</si>
  <si>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</si>
  <si>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</si>
  <si>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</si>
  <si>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</si>
  <si>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</si>
  <si>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</si>
  <si>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</si>
  <si>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</si>
  <si>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</si>
  <si>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</si>
  <si>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</si>
  <si>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</si>
  <si>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</si>
  <si>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</si>
  <si>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</si>
  <si>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</si>
  <si>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</si>
  <si>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</si>
  <si>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</si>
  <si>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</si>
  <si>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</si>
  <si>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</si>
  <si>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</si>
  <si>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</si>
  <si>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</si>
  <si>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</si>
  <si>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</si>
  <si>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</si>
  <si>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</si>
  <si>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</si>
  <si>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</si>
  <si>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</si>
  <si>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</si>
  <si>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</si>
  <si>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</si>
  <si>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</si>
  <si>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</si>
  <si>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</si>
  <si>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</si>
  <si>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</si>
  <si>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</si>
  <si>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</si>
  <si>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</si>
  <si>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</si>
  <si>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</si>
  <si>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</si>
  <si>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</si>
  <si>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</si>
  <si>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</si>
  <si>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</si>
  <si>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</si>
  <si>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</si>
  <si>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</si>
  <si>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</si>
  <si>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</si>
  <si>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</si>
  <si>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</si>
  <si>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</si>
  <si>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</si>
  <si>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</si>
  <si>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</si>
  <si>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</si>
  <si>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</si>
  <si>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</si>
  <si>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</si>
  <si>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</si>
  <si>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</si>
  <si>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</si>
  <si>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</si>
  <si>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</si>
  <si>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</si>
  <si>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</si>
  <si>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</si>
  <si>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</si>
  <si>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</si>
  <si>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</si>
  <si>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</si>
  <si>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</si>
  <si>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</si>
  <si>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</si>
  <si>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</si>
  <si>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</si>
  <si>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</si>
  <si>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</si>
  <si>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</si>
  <si>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</si>
  <si>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</si>
  <si>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</si>
  <si>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</si>
  <si>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</si>
  <si>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</si>
  <si>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</si>
  <si>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</si>
  <si>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</si>
  <si>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</si>
  <si>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</si>
  <si>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</si>
  <si>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</si>
  <si>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</si>
  <si>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</si>
  <si>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</si>
  <si>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</si>
  <si>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</si>
  <si>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</si>
  <si>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</si>
  <si>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</si>
  <si>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</si>
  <si>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</si>
  <si>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</si>
  <si>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</si>
  <si>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</si>
  <si>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</si>
  <si>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</si>
  <si>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</si>
  <si>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</si>
  <si>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</si>
  <si>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</si>
  <si>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</si>
  <si>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</si>
  <si>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</si>
  <si>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</si>
  <si>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</si>
  <si>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</si>
  <si>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</si>
  <si>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</si>
  <si>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</si>
  <si>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</si>
  <si>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</si>
  <si>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</si>
  <si>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</si>
  <si>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</si>
  <si>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</si>
  <si>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</si>
  <si>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</si>
  <si>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</si>
  <si>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</si>
  <si>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</si>
  <si>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</si>
  <si>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</si>
  <si>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</si>
  <si>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</si>
  <si>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</si>
  <si>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</si>
  <si>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</si>
  <si>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</si>
  <si>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</si>
  <si>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</si>
  <si>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</si>
  <si>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</si>
  <si>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</si>
  <si>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</si>
  <si>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</si>
  <si>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</si>
  <si>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</si>
  <si>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</si>
  <si>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</si>
  <si>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</si>
  <si>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</si>
  <si>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</si>
  <si>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</si>
  <si>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</si>
  <si>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</si>
  <si>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</si>
  <si>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</si>
  <si>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</si>
  <si>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</si>
  <si>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</si>
  <si>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</si>
  <si>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</si>
  <si>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</si>
  <si>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</si>
  <si>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</si>
  <si>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</si>
  <si>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</si>
  <si>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</si>
  <si>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</si>
  <si>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</si>
  <si>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</si>
  <si>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</si>
  <si>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</si>
  <si>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</si>
  <si>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</si>
  <si>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</si>
  <si>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</si>
  <si>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</si>
  <si>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</si>
  <si>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</si>
  <si>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</si>
  <si>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</si>
  <si>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</si>
  <si>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</si>
  <si>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</si>
  <si>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</si>
  <si>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</si>
  <si>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</si>
  <si>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</si>
  <si>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</si>
  <si>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</si>
  <si>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</si>
  <si>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</si>
  <si>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</si>
  <si>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</si>
  <si>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</si>
  <si>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</si>
  <si>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</si>
  <si>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</si>
  <si>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</si>
  <si>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</si>
  <si>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</si>
  <si>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</si>
  <si>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</si>
  <si>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</si>
  <si>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</si>
  <si>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</si>
  <si>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</si>
  <si>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</si>
  <si>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</si>
  <si>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</si>
  <si>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</si>
  <si>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</si>
  <si>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</si>
  <si>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</si>
  <si>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</si>
  <si>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</si>
  <si>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</si>
  <si>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</si>
  <si>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</si>
  <si>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</si>
  <si>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</si>
  <si>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</si>
  <si>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</si>
  <si>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</si>
  <si>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</si>
  <si>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</si>
  <si>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</si>
  <si>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</si>
  <si>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</si>
  <si>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</si>
  <si>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</si>
  <si>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</si>
  <si>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</si>
  <si>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</si>
  <si>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</si>
  <si>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</si>
  <si>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</si>
  <si>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</si>
  <si>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</si>
  <si>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</si>
  <si>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</si>
  <si>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</si>
  <si>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</si>
  <si>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</si>
  <si>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</si>
  <si>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</si>
  <si>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</si>
  <si>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</si>
  <si>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</si>
  <si>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</si>
  <si>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</si>
  <si>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</si>
  <si>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</si>
  <si>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</si>
  <si>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</si>
  <si>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</si>
  <si>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</si>
  <si>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</si>
  <si>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</si>
  <si>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</si>
  <si>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</si>
  <si>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</si>
  <si>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</si>
  <si>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</si>
  <si>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</si>
  <si>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</si>
  <si>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</si>
  <si>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</si>
  <si>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</si>
  <si>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</si>
  <si>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</si>
  <si>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</si>
  <si>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</si>
  <si>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</si>
  <si>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</si>
  <si>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</si>
  <si>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</si>
  <si>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</si>
  <si>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</si>
  <si>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</si>
  <si>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</si>
  <si>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</si>
  <si>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</si>
  <si>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</si>
  <si>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</si>
  <si>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</si>
  <si>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</si>
  <si>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</si>
  <si>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</si>
  <si>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</si>
  <si>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</si>
  <si>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</si>
  <si>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</si>
  <si>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</si>
  <si>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</si>
  <si>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</si>
  <si>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</si>
  <si>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</si>
  <si>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</si>
  <si>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</si>
  <si>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</si>
  <si>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</si>
  <si>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</si>
  <si>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</si>
  <si>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</si>
  <si>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</si>
  <si>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</si>
  <si>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</si>
  <si>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</si>
  <si>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</si>
  <si>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</si>
  <si>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</si>
  <si>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</si>
  <si>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</si>
  <si>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</si>
  <si>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</si>
  <si>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</si>
  <si>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</si>
  <si>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</si>
  <si>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</si>
  <si>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</si>
  <si>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</si>
  <si>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</si>
  <si>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</si>
  <si>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</si>
  <si>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</si>
  <si>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</si>
  <si>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</si>
  <si>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</si>
  <si>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</si>
  <si>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</si>
  <si>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</si>
  <si>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</si>
  <si>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</si>
  <si>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</si>
  <si>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</si>
  <si>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</si>
  <si>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</si>
  <si>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</si>
  <si>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</si>
  <si>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</si>
  <si>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</si>
  <si>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</si>
  <si>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</si>
  <si>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</si>
  <si>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</si>
  <si>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</si>
  <si>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</si>
  <si>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</si>
  <si>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</si>
  <si>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</si>
  <si>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</si>
  <si>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</si>
  <si>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</si>
  <si>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</si>
  <si>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</si>
  <si>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</si>
  <si>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</si>
  <si>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</si>
  <si>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</si>
  <si>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</si>
  <si>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</si>
  <si>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</si>
  <si>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</si>
  <si>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</si>
  <si>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</si>
  <si>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</si>
  <si>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</si>
  <si>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</si>
  <si>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</si>
  <si>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</si>
  <si>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</si>
  <si>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</si>
  <si>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</si>
  <si>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</si>
  <si>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</si>
  <si>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</si>
  <si>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</si>
  <si>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</si>
  <si>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</si>
  <si>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</si>
  <si>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</si>
  <si>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</si>
  <si>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</si>
  <si>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</si>
  <si>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</si>
  <si>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</si>
  <si>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</si>
  <si>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</si>
  <si>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</si>
  <si>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</si>
  <si>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</si>
  <si>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</si>
  <si>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</si>
  <si>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</si>
  <si>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</si>
  <si>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</si>
  <si>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</si>
  <si>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</si>
  <si>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</si>
  <si>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</si>
  <si>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</si>
  <si>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</si>
  <si>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</si>
  <si>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</si>
  <si>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</si>
  <si>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</si>
  <si>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</si>
  <si>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</si>
  <si>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</si>
  <si>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</si>
  <si>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</si>
  <si>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</si>
  <si>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</si>
  <si>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</si>
  <si>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</si>
  <si>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</si>
  <si>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</si>
  <si>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</si>
  <si>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</si>
  <si>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</si>
  <si>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</si>
  <si>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</si>
  <si>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</si>
  <si>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</si>
  <si>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</si>
  <si>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</si>
  <si>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</si>
  <si>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</si>
  <si>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</si>
  <si>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</si>
  <si>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</si>
  <si>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</si>
  <si>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</si>
  <si>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</si>
  <si>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</si>
  <si>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</si>
  <si>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</si>
  <si>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</si>
  <si>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</si>
  <si>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</si>
  <si>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</si>
  <si>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</si>
  <si>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</si>
  <si>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</si>
  <si>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</si>
  <si>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</si>
  <si>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</si>
  <si>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</si>
  <si>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</si>
  <si>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</si>
  <si>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</si>
  <si>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</si>
  <si>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</si>
  <si>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</si>
  <si>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</si>
  <si>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</si>
  <si>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</si>
  <si>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</si>
  <si>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</si>
  <si>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</si>
  <si>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</si>
  <si>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</si>
  <si>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</si>
  <si>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</si>
  <si>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</si>
  <si>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</si>
  <si>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</si>
  <si>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</si>
  <si>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</si>
  <si>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</si>
  <si>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</si>
  <si>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</si>
  <si>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</si>
  <si>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</si>
  <si>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</si>
  <si>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</si>
  <si>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</si>
  <si>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</si>
  <si>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</si>
  <si>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</si>
  <si>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</si>
  <si>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</si>
  <si>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</si>
  <si>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</si>
  <si>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</si>
  <si>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</si>
  <si>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</si>
  <si>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</si>
  <si>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</si>
  <si>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</si>
  <si>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</si>
  <si>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</si>
  <si>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</si>
  <si>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</si>
  <si>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</si>
  <si>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</si>
  <si>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</si>
  <si>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</si>
  <si>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</si>
  <si>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</si>
  <si>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</si>
  <si>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</si>
  <si>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</si>
  <si>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</si>
  <si>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</si>
  <si>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</si>
  <si>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</si>
  <si>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</si>
  <si>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</si>
  <si>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</si>
  <si>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</si>
  <si>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</si>
  <si>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</si>
  <si>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</si>
  <si>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</si>
  <si>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</si>
  <si>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</si>
  <si>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</si>
  <si>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</si>
  <si>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</si>
  <si>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</si>
  <si>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</si>
  <si>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</si>
  <si>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</si>
  <si>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</si>
  <si>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</si>
  <si>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</si>
  <si>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</si>
  <si>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</si>
  <si>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</si>
  <si>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</si>
  <si>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</si>
  <si>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</si>
  <si>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</si>
  <si>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</si>
  <si>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</si>
  <si>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</si>
  <si>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</si>
  <si>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</si>
  <si>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</si>
  <si>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</si>
  <si>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</si>
  <si>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</si>
  <si>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</si>
  <si>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</si>
  <si>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</si>
  <si>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</si>
  <si>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</si>
  <si>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</si>
  <si>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</si>
  <si>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</si>
  <si>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</si>
  <si>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</si>
  <si>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</si>
  <si>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</si>
  <si>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</si>
  <si>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</si>
  <si>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</si>
  <si>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</si>
  <si>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</si>
  <si>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</si>
  <si>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</si>
  <si>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</si>
  <si>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</si>
  <si>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</si>
  <si>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</si>
  <si>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</si>
  <si>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</si>
  <si>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</si>
  <si>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</si>
  <si>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</si>
  <si>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</si>
  <si>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</si>
  <si>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</si>
  <si>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</si>
  <si>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</si>
  <si>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</si>
  <si>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</si>
  <si>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</si>
  <si>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</si>
  <si>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</si>
  <si>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</si>
  <si>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</si>
  <si>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</si>
  <si>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</si>
  <si>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</si>
  <si>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</si>
  <si>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</si>
  <si>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</si>
  <si>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</si>
  <si>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</si>
  <si>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</si>
  <si>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</si>
  <si>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</si>
  <si>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</si>
  <si>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</si>
  <si>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</si>
  <si>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</si>
  <si>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</si>
  <si>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</si>
  <si>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</si>
  <si>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</si>
  <si>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</si>
  <si>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</si>
  <si>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</si>
  <si>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</si>
  <si>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</si>
  <si>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</si>
  <si>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</si>
  <si>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</si>
  <si>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</si>
  <si>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</si>
  <si>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</si>
  <si>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</si>
  <si>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</si>
  <si>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</si>
  <si>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</si>
  <si>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</si>
  <si>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</si>
  <si>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</si>
  <si>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</si>
  <si>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</si>
  <si>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</si>
  <si>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</si>
  <si>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</si>
  <si>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</si>
  <si>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</si>
  <si>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</si>
  <si>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</si>
  <si>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</si>
  <si>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</si>
  <si>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</si>
  <si>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</si>
  <si>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</si>
  <si>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</si>
  <si>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</si>
  <si>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</si>
  <si>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</si>
  <si>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</si>
  <si>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</si>
  <si>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</si>
  <si>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</si>
  <si>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</si>
  <si>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</si>
  <si>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</si>
  <si>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</si>
  <si>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</si>
  <si>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</si>
  <si>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</si>
  <si>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</si>
  <si>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</si>
  <si>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</si>
  <si>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</si>
  <si>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</si>
  <si>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</si>
  <si>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</si>
  <si>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</si>
  <si>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</si>
  <si>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</si>
  <si>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</si>
  <si>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</si>
  <si>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</si>
  <si>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</si>
  <si>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</si>
  <si>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</si>
  <si>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</si>
  <si>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</si>
  <si>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</si>
  <si>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</si>
  <si>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</si>
  <si>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</si>
  <si>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</si>
  <si>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</si>
  <si>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</si>
  <si>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</si>
  <si>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</si>
  <si>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</si>
  <si>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</si>
  <si>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</si>
  <si>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</si>
  <si>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</si>
  <si>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</si>
  <si>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</si>
  <si>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</si>
  <si>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</si>
  <si>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</si>
  <si>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</si>
  <si>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</si>
  <si>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</si>
  <si>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</si>
  <si>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</si>
  <si>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</si>
  <si>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</si>
  <si>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</si>
  <si>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</si>
  <si>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</si>
  <si>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</si>
  <si>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</si>
  <si>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</si>
  <si>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</si>
  <si>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</si>
  <si>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</si>
  <si>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</si>
  <si>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</si>
  <si>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</si>
  <si>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</si>
  <si>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</si>
  <si>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</si>
  <si>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</si>
  <si>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</si>
  <si>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</si>
  <si>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</si>
  <si>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</si>
  <si>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</si>
  <si>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</si>
  <si>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</si>
  <si>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</si>
  <si>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</si>
  <si>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</si>
  <si>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</si>
  <si>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</si>
  <si>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</si>
  <si>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</si>
  <si>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</si>
  <si>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</si>
  <si>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</si>
  <si>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</si>
  <si>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</si>
  <si>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</si>
  <si>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</si>
  <si>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</si>
  <si>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</si>
  <si>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</si>
  <si>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</si>
  <si>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</si>
  <si>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</si>
  <si>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</si>
  <si>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</si>
  <si>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</si>
  <si>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</si>
  <si>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</si>
  <si>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</si>
  <si>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</si>
  <si>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</si>
  <si>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</si>
  <si>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</si>
  <si>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</si>
  <si>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</si>
  <si>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</si>
  <si>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</si>
  <si>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</si>
  <si>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</si>
  <si>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</si>
  <si>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</si>
  <si>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</si>
  <si>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</si>
  <si>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</si>
  <si>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</si>
  <si>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</si>
  <si>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</si>
  <si>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</si>
  <si>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</si>
  <si>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</si>
  <si>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</si>
  <si>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</si>
  <si>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</si>
  <si>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</si>
  <si>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</si>
  <si>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</si>
  <si>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</si>
  <si>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</si>
  <si>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</si>
  <si>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</si>
  <si>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</si>
  <si>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</si>
  <si>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</si>
  <si>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</si>
  <si>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</si>
  <si>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</si>
  <si>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</si>
  <si>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</si>
  <si>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</si>
  <si>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</si>
  <si>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</si>
  <si>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</si>
  <si>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</si>
  <si>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</si>
  <si>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</si>
  <si>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</si>
  <si>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</si>
  <si>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</si>
  <si>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</si>
  <si>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</si>
  <si>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</si>
  <si>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</si>
  <si>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</si>
  <si>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</si>
  <si>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</si>
  <si>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</si>
  <si>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</si>
  <si>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</si>
  <si>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</si>
  <si>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</si>
  <si>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</si>
  <si>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</si>
  <si>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</si>
  <si>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</si>
  <si>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</si>
  <si>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</si>
  <si>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</si>
  <si>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</si>
  <si>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</si>
  <si>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</si>
  <si>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</si>
  <si>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</si>
  <si>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</si>
  <si>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</si>
  <si>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</si>
  <si>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</si>
  <si>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</si>
  <si>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</si>
  <si>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</si>
  <si>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</si>
  <si>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</si>
  <si>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</si>
  <si>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</si>
  <si>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</si>
  <si>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</si>
  <si>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</si>
  <si>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</si>
  <si>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</si>
  <si>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</si>
  <si>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</si>
  <si>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</si>
  <si>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</si>
  <si>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</si>
  <si>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</si>
  <si>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</si>
  <si>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</si>
  <si>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</si>
  <si>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</si>
  <si>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</si>
  <si>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</si>
  <si>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</si>
  <si>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</si>
  <si>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</si>
  <si>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</si>
  <si>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</si>
  <si>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</si>
  <si>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</si>
  <si>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</si>
  <si>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</si>
  <si>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</si>
  <si>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</si>
  <si>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</si>
  <si>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</si>
  <si>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</si>
  <si>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</si>
  <si>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</si>
  <si>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</si>
  <si>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</si>
  <si>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</si>
  <si>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</si>
  <si>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</si>
  <si>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</si>
  <si>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</si>
  <si>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</si>
  <si>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</si>
  <si>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</si>
  <si>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</si>
  <si>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</si>
  <si>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</si>
  <si>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</si>
  <si>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</si>
  <si>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</si>
  <si>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</si>
  <si>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</si>
  <si>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</si>
  <si>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</si>
  <si>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</si>
  <si>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</si>
  <si>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</si>
  <si>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</si>
  <si>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</si>
  <si>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</si>
  <si>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</si>
  <si>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</si>
  <si>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</si>
  <si>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</si>
  <si>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</si>
  <si>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</si>
  <si>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</si>
  <si>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</si>
  <si>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</si>
  <si>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</si>
  <si>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</si>
  <si>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</si>
  <si>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</si>
  <si>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</si>
  <si>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</si>
  <si>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</si>
  <si>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</si>
  <si>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</si>
  <si>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</si>
  <si>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</si>
  <si>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</si>
  <si>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</si>
  <si>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</si>
  <si>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</si>
  <si>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</si>
  <si>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</si>
  <si>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</si>
  <si>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</si>
  <si>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</si>
  <si>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</si>
  <si>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</si>
  <si>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</si>
  <si>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</si>
  <si>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</si>
  <si>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</si>
  <si>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</si>
  <si>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</si>
  <si>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</si>
  <si>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</si>
  <si>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</si>
  <si>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</si>
  <si>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</si>
  <si>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</si>
  <si>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</si>
  <si>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</si>
  <si>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</si>
  <si>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</si>
  <si>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</si>
  <si>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</si>
  <si>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</si>
  <si>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</si>
  <si>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</si>
  <si>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</si>
  <si>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</si>
  <si>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</si>
  <si>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</si>
  <si>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</si>
  <si>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</si>
  <si>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</si>
  <si>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</si>
  <si>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</si>
  <si>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</si>
  <si>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</si>
  <si>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</si>
  <si>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</si>
  <si>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</si>
  <si>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</si>
  <si>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</si>
  <si>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</si>
  <si>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</si>
  <si>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</si>
  <si>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</si>
  <si>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</si>
  <si>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</si>
  <si>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</si>
  <si>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</si>
  <si>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</si>
  <si>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</si>
  <si>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</si>
  <si>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</si>
  <si>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</si>
  <si>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</si>
  <si>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</si>
  <si>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</si>
  <si>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</si>
  <si>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</si>
  <si>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</si>
  <si>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</si>
  <si>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</si>
  <si>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</si>
  <si>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</si>
  <si>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</si>
  <si>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</si>
  <si>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</si>
  <si>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</si>
  <si>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</si>
  <si>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</si>
  <si>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</si>
  <si>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</si>
  <si>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</si>
  <si>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</si>
  <si>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</si>
  <si>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</si>
  <si>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</si>
  <si>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</si>
  <si>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</si>
  <si>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</si>
  <si>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</si>
  <si>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</si>
  <si>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</si>
  <si>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</si>
  <si>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</si>
  <si>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</si>
  <si>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</si>
  <si>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</si>
  <si>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</si>
  <si>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</si>
  <si>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</si>
  <si>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</si>
  <si>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</si>
  <si>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</si>
  <si>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</si>
  <si>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</si>
  <si>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</si>
  <si>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</si>
  <si>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</si>
  <si>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</si>
  <si>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</si>
  <si>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</si>
  <si>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</si>
  <si>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</si>
  <si>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</si>
  <si>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</si>
  <si>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</si>
  <si>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</si>
  <si>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</si>
  <si>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</si>
  <si>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</si>
  <si>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</si>
  <si>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</si>
  <si>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</si>
  <si>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</si>
  <si>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</si>
  <si>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</si>
  <si>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</si>
  <si>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</si>
  <si>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</si>
  <si>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</si>
  <si>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</si>
  <si>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</si>
  <si>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</si>
  <si>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</si>
  <si>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</si>
  <si>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</si>
  <si>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</si>
  <si>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</si>
  <si>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</si>
  <si>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</si>
  <si>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</si>
  <si>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</si>
  <si>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</si>
  <si>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</si>
  <si>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</si>
  <si>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</si>
  <si>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</si>
  <si>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</si>
  <si>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</si>
  <si>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</si>
  <si>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</si>
  <si>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</si>
  <si>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</si>
  <si>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</si>
  <si>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</si>
  <si>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</si>
  <si>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</si>
  <si>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</si>
  <si>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</si>
  <si>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</si>
  <si>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</si>
  <si>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</si>
  <si>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</si>
  <si>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</si>
  <si>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</si>
  <si>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</si>
  <si>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</si>
  <si>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</si>
  <si>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</si>
  <si>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</si>
  <si>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</si>
  <si>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</si>
  <si>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</si>
  <si>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</si>
  <si>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</si>
  <si>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</si>
  <si>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</si>
  <si>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</si>
  <si>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</si>
  <si>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</si>
  <si>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</si>
  <si>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</si>
  <si>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</si>
  <si>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</si>
  <si>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</si>
  <si>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</si>
  <si>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</si>
  <si>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</si>
  <si>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</si>
  <si>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</si>
  <si>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</si>
  <si>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</si>
  <si>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</si>
  <si>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</si>
  <si>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</si>
  <si>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</si>
  <si>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</si>
  <si>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</si>
  <si>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</si>
  <si>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</si>
  <si>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</si>
  <si>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</si>
  <si>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</si>
  <si>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</si>
  <si>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</si>
  <si>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</si>
  <si>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</si>
  <si>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</si>
  <si>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</si>
  <si>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</si>
  <si>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</si>
  <si>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</si>
  <si>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</si>
  <si>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</si>
  <si>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</si>
  <si>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</si>
  <si>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</si>
  <si>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</si>
  <si>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</si>
  <si>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</si>
  <si>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</si>
  <si>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</si>
  <si>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</si>
  <si>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</si>
  <si>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</si>
  <si>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</si>
  <si>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</si>
  <si>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</si>
  <si>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</si>
  <si>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</si>
  <si>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</si>
  <si>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</si>
  <si>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</si>
  <si>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</si>
  <si>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</si>
  <si>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</si>
  <si>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</si>
  <si>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</si>
  <si>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</si>
  <si>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</si>
  <si>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</si>
  <si>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</si>
  <si>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</si>
  <si>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</si>
  <si>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</si>
  <si>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</si>
  <si>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</si>
  <si>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</si>
  <si>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</si>
  <si>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</si>
  <si>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</si>
  <si>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</si>
  <si>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</si>
  <si>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</si>
  <si>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</si>
  <si>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</si>
  <si>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</si>
  <si>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</si>
  <si>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</si>
  <si>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</si>
  <si>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</si>
  <si>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</si>
  <si>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</si>
  <si>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</si>
  <si>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</si>
  <si>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</si>
  <si>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</si>
  <si>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</si>
  <si>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</si>
  <si>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</si>
  <si>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</si>
  <si>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</si>
  <si>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</si>
  <si>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</si>
  <si>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</si>
  <si>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</si>
  <si>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</si>
  <si>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</si>
  <si>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</si>
  <si>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</si>
  <si>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</si>
  <si>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</si>
  <si>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</si>
  <si>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</si>
  <si>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</si>
  <si>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</si>
  <si>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</si>
  <si>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</si>
  <si>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</si>
  <si>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</si>
  <si>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</si>
  <si>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</si>
  <si>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</si>
  <si>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</si>
  <si>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</si>
  <si>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</si>
  <si>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</si>
  <si>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</si>
  <si>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</si>
  <si>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</si>
  <si>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</si>
  <si>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</si>
  <si>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</si>
  <si>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</si>
  <si>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</si>
  <si>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</si>
  <si>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</si>
  <si>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</si>
  <si>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</si>
  <si>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</si>
  <si>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</si>
  <si>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</si>
  <si>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</si>
  <si>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</si>
  <si>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</si>
  <si>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</si>
  <si>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</si>
  <si>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</si>
  <si>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</si>
  <si>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</si>
  <si>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</si>
  <si>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</si>
  <si>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</si>
  <si>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</si>
  <si>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</si>
  <si>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</si>
  <si>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</si>
  <si>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</si>
  <si>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</si>
  <si>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</si>
  <si>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</si>
  <si>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</si>
  <si>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</si>
  <si>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</si>
  <si>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</si>
  <si>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</si>
  <si>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</si>
  <si>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</si>
  <si>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</si>
  <si>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</si>
  <si>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</si>
  <si>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</si>
  <si>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</si>
  <si>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</si>
  <si>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</si>
  <si>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</si>
  <si>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</si>
  <si>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</si>
  <si>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</si>
  <si>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</si>
  <si>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</si>
  <si>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</si>
  <si>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</si>
  <si>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</si>
  <si>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</si>
  <si>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</si>
  <si>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</si>
  <si>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</si>
  <si>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</si>
  <si>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</si>
  <si>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</si>
  <si>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</si>
  <si>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</si>
  <si>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</si>
  <si>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</si>
  <si>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</si>
  <si>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</si>
  <si>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</si>
  <si>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</si>
  <si>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</si>
  <si>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</si>
  <si>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</si>
  <si>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</si>
  <si>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</si>
  <si>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</si>
  <si>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</si>
  <si>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</si>
  <si>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</si>
  <si>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</si>
  <si>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</si>
  <si>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</si>
  <si>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</si>
  <si>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</si>
  <si>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</si>
  <si>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</si>
  <si>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</si>
  <si>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</si>
  <si>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</si>
  <si>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</si>
  <si>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</si>
  <si>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</si>
  <si>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</si>
  <si>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</si>
  <si>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</si>
  <si>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</si>
  <si>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</si>
  <si>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</si>
  <si>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</si>
  <si>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</si>
  <si>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</si>
  <si>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</si>
  <si>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</si>
  <si>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</si>
  <si>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</si>
  <si>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</si>
  <si>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</si>
  <si>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</si>
  <si>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</si>
  <si>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</si>
  <si>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</si>
  <si>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</si>
  <si>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</si>
  <si>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</si>
  <si>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</si>
  <si>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</si>
  <si>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</si>
  <si>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</si>
  <si>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</si>
  <si>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</si>
  <si>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</si>
  <si>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</si>
  <si>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</si>
  <si>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</si>
  <si>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</si>
  <si>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</si>
  <si>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</si>
  <si>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</si>
  <si>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</si>
  <si>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</si>
  <si>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</si>
  <si>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</si>
  <si>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</si>
  <si>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</si>
  <si>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</si>
  <si>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</si>
  <si>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</si>
  <si>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</si>
  <si>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</si>
  <si>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</si>
  <si>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</si>
  <si>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</si>
  <si>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</si>
  <si>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</si>
  <si>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</si>
  <si>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</si>
  <si>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</si>
  <si>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</si>
  <si>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</si>
  <si>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</si>
  <si>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</si>
  <si>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</si>
  <si>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</si>
  <si>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</si>
  <si>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</si>
  <si>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</si>
  <si>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</si>
  <si>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</si>
  <si>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</si>
  <si>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</si>
  <si>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</si>
  <si>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</si>
  <si>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</si>
  <si>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</si>
  <si>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</si>
  <si>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</si>
  <si>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</si>
  <si>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</si>
  <si>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</si>
  <si>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</si>
  <si>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</si>
  <si>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</si>
  <si>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</si>
  <si>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</si>
  <si>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</si>
  <si>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</si>
  <si>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</si>
  <si>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</si>
  <si>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</si>
  <si>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</si>
  <si>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</si>
  <si>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</si>
  <si>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</si>
  <si>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</si>
  <si>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</si>
  <si>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</si>
  <si>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</si>
  <si>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</si>
  <si>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</si>
  <si>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</si>
  <si>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</si>
  <si>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</si>
  <si>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</si>
  <si>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</si>
  <si>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</si>
  <si>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</si>
  <si>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</si>
  <si>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</si>
  <si>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</si>
  <si>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</si>
  <si>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</si>
  <si>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</si>
  <si>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</si>
  <si>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</si>
  <si>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</si>
  <si>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</si>
  <si>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</si>
  <si>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</si>
  <si>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</si>
  <si>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</si>
  <si>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</si>
  <si>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</si>
  <si>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</si>
  <si>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</si>
  <si>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</si>
  <si>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</si>
  <si>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</si>
  <si>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</si>
  <si>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</si>
  <si>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</si>
  <si>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</si>
  <si>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</si>
  <si>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</si>
  <si>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</si>
  <si>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</si>
  <si>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</si>
  <si>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</si>
  <si>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</si>
  <si>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</si>
  <si>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</si>
  <si>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</si>
  <si>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</si>
  <si>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</si>
  <si>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</si>
  <si>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</si>
  <si>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</si>
  <si>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</si>
  <si>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</si>
  <si>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</si>
  <si>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</si>
  <si>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</si>
  <si>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</si>
  <si>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</si>
  <si>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</si>
  <si>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</si>
  <si>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</si>
  <si>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</si>
  <si>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</si>
  <si>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</si>
  <si>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</si>
  <si>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</si>
  <si>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</si>
  <si>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</si>
  <si>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</si>
  <si>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</si>
  <si>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</si>
  <si>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</si>
  <si>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</si>
  <si>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</si>
  <si>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</si>
  <si>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</si>
  <si>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</si>
  <si>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</si>
  <si>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</si>
  <si>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</si>
  <si>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</si>
  <si>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</si>
  <si>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</si>
  <si>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</si>
  <si>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</si>
  <si>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</si>
  <si>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</si>
  <si>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</si>
  <si>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</si>
  <si>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</si>
  <si>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</si>
  <si>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</si>
  <si>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</si>
  <si>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</si>
  <si>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</si>
  <si>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</si>
  <si>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</si>
  <si>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</si>
  <si>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</si>
  <si>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</si>
  <si>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</si>
  <si>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</si>
  <si>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</si>
  <si>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</si>
  <si>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</si>
  <si>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</si>
  <si>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</si>
  <si>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</si>
  <si>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</si>
  <si>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</si>
  <si>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</si>
  <si>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</si>
  <si>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</si>
  <si>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</si>
  <si>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</si>
  <si>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</si>
  <si>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</si>
  <si>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</si>
  <si>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</si>
  <si>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</si>
  <si>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</si>
  <si>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</si>
  <si>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</si>
  <si>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</si>
  <si>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</si>
  <si>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</si>
  <si>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</si>
  <si>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</si>
  <si>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</si>
  <si>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</si>
  <si>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</si>
  <si>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</si>
  <si>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</si>
  <si>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</si>
  <si>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</si>
  <si>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</si>
  <si>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</si>
  <si>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</si>
  <si>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</si>
  <si>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</si>
  <si>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</si>
  <si>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</si>
  <si>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</si>
  <si>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</si>
  <si>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</si>
  <si>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</si>
  <si>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</si>
  <si>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</si>
  <si>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</si>
  <si>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</si>
  <si>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</si>
  <si>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</si>
  <si>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</si>
  <si>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</si>
  <si>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</si>
  <si>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</si>
  <si>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</si>
  <si>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</si>
  <si>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</si>
  <si>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</si>
  <si>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</si>
  <si>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</si>
  <si>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</si>
  <si>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</si>
  <si>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</si>
  <si>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</si>
  <si>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</si>
  <si>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</si>
  <si>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</si>
  <si>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</si>
  <si>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</si>
  <si>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</si>
  <si>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</si>
  <si>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</si>
  <si>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</si>
  <si>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</si>
  <si>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</si>
  <si>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</si>
  <si>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</si>
  <si>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</si>
  <si>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</si>
  <si>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</si>
  <si>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</si>
  <si>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</si>
  <si>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</si>
  <si>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</si>
  <si>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</si>
  <si>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</si>
  <si>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</si>
  <si>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</si>
  <si>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</si>
  <si>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</si>
  <si>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</si>
  <si>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</si>
  <si>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</si>
  <si>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</si>
  <si>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</si>
  <si>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</si>
  <si>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</si>
  <si>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</si>
  <si>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</si>
  <si>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</si>
  <si>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</si>
  <si>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</si>
  <si>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</si>
  <si>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</si>
  <si>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</si>
  <si>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</si>
  <si>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</si>
  <si>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</si>
  <si>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</si>
  <si>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</si>
  <si>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</si>
  <si>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</si>
  <si>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</si>
  <si>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</si>
  <si>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</si>
  <si>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</si>
  <si>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</si>
  <si>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</si>
  <si>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</si>
  <si>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</si>
  <si>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</si>
  <si>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</si>
  <si>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</si>
  <si>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</si>
  <si>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</si>
  <si>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</si>
  <si>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</si>
  <si>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</si>
  <si>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</si>
  <si>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</si>
  <si>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</si>
  <si>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</si>
  <si>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</si>
  <si>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</si>
  <si>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</si>
  <si>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</si>
  <si>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</si>
  <si>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</si>
  <si>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</si>
  <si>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</si>
  <si>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</si>
  <si>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</si>
  <si>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</si>
  <si>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</si>
  <si>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</si>
  <si>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</si>
  <si>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</si>
  <si>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</si>
  <si>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</si>
  <si>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</si>
  <si>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</si>
  <si>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</si>
  <si>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</si>
  <si>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</si>
  <si>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</si>
  <si>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</si>
  <si>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</si>
  <si>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</si>
  <si>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</si>
  <si>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</si>
  <si>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</si>
  <si>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</si>
  <si>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</si>
  <si>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</si>
  <si>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</si>
  <si>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</si>
  <si>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</si>
  <si>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</si>
  <si>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</si>
  <si>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</si>
  <si>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</si>
  <si>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</si>
  <si>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</si>
  <si>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</si>
  <si>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</si>
  <si>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</si>
  <si>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</si>
  <si>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</si>
  <si>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</si>
  <si>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</si>
  <si>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</si>
  <si>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</si>
  <si>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</si>
  <si>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</si>
  <si>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</si>
  <si>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</si>
  <si>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</si>
  <si>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</si>
  <si>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</si>
  <si>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</si>
  <si>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</si>
  <si>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</si>
  <si>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</si>
  <si>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</si>
  <si>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</si>
  <si>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</si>
  <si>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</si>
  <si>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</si>
  <si>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</si>
  <si>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</si>
  <si>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</si>
  <si>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</si>
  <si>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</si>
  <si>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</si>
  <si>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</si>
  <si>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</si>
  <si>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</si>
  <si>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</si>
  <si>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</si>
  <si>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</si>
  <si>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</si>
  <si>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</si>
  <si>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</si>
  <si>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</si>
  <si>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</si>
  <si>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</si>
  <si>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</si>
  <si>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</si>
  <si>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</si>
  <si>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</si>
  <si>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</si>
  <si>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</si>
  <si>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</si>
  <si>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</si>
  <si>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</si>
  <si>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</si>
  <si>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</si>
  <si>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</si>
  <si>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</si>
  <si>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</si>
  <si>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</si>
  <si>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</si>
  <si>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</si>
  <si>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</si>
  <si>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</si>
  <si>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</si>
  <si>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</si>
  <si>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</si>
  <si>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</si>
  <si>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</si>
  <si>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</si>
  <si>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</si>
  <si>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</si>
  <si>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</si>
  <si>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</si>
  <si>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</si>
  <si>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</si>
  <si>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</si>
  <si>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</si>
  <si>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</si>
  <si>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</si>
  <si>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</si>
  <si>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</si>
  <si>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</si>
  <si>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</si>
  <si>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</si>
  <si>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</si>
  <si>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</si>
  <si>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</si>
  <si>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</si>
  <si>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</si>
  <si>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</si>
  <si>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</si>
  <si>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</si>
  <si>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</si>
  <si>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</si>
  <si>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</si>
  <si>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</si>
  <si>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</si>
  <si>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</si>
  <si>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</si>
  <si>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</si>
  <si>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</si>
  <si>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</si>
  <si>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</si>
  <si>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</si>
  <si>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</si>
  <si>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</si>
  <si>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</si>
  <si>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</si>
  <si>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</si>
  <si>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</si>
  <si>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</si>
  <si>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</si>
  <si>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</si>
  <si>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</si>
  <si>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</si>
  <si>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</si>
  <si>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</si>
  <si>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</si>
  <si>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</si>
  <si>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</si>
  <si>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</si>
  <si>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</si>
  <si>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</si>
  <si>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</si>
  <si>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</si>
  <si>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</si>
  <si>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</si>
  <si>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</si>
  <si>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</si>
  <si>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</si>
  <si>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</si>
  <si>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</si>
  <si>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</si>
  <si>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</si>
  <si>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</si>
  <si>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</si>
  <si>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</si>
  <si>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</si>
  <si>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</si>
  <si>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</si>
  <si>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</si>
  <si>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</si>
  <si>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</si>
  <si>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</si>
  <si>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</si>
  <si>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</si>
  <si>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</si>
  <si>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</si>
  <si>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</si>
  <si>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</si>
  <si>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</si>
  <si>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</si>
  <si>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</si>
  <si>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</si>
  <si>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</si>
  <si>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</si>
  <si>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</si>
  <si>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</si>
  <si>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</si>
  <si>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</si>
  <si>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</si>
  <si>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</si>
  <si>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</si>
  <si>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</si>
  <si>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</si>
  <si>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</si>
  <si>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</si>
  <si>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</si>
  <si>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</si>
  <si>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</si>
  <si>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</si>
  <si>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</si>
  <si>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</si>
  <si>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</si>
  <si>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</si>
  <si>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</si>
  <si>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</si>
  <si>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</si>
  <si>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</si>
  <si>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</si>
  <si>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</si>
  <si>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</si>
  <si>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</si>
  <si>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</si>
  <si>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</si>
  <si>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</si>
  <si>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</si>
  <si>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</si>
  <si>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</si>
  <si>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</si>
  <si>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</si>
  <si>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</si>
  <si>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</si>
  <si>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</si>
  <si>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</si>
  <si>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</si>
  <si>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</si>
  <si>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</si>
  <si>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</si>
  <si>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</si>
  <si>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</si>
  <si>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</si>
  <si>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</si>
  <si>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</si>
  <si>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</si>
  <si>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</si>
  <si>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</si>
  <si>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</si>
  <si>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</si>
  <si>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</si>
  <si>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</si>
  <si>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</si>
  <si>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</si>
  <si>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</si>
  <si>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</si>
  <si>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</si>
  <si>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</si>
  <si>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</si>
  <si>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</si>
  <si>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</si>
  <si>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</si>
  <si>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</si>
  <si>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</si>
  <si>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</si>
  <si>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</si>
  <si>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</si>
  <si>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</si>
  <si>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</si>
  <si>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</si>
  <si>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</si>
  <si>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</si>
  <si>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</si>
  <si>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</si>
  <si>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</si>
  <si>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</si>
  <si>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</si>
  <si>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</si>
  <si>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</si>
  <si>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</si>
  <si>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</si>
  <si>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</si>
  <si>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</si>
  <si>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</si>
  <si>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</si>
  <si>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</si>
  <si>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</si>
  <si>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</si>
  <si>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</si>
  <si>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</si>
  <si>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</si>
  <si>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</si>
  <si>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</si>
  <si>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</si>
  <si>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</si>
  <si>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</si>
  <si>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</si>
  <si>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</si>
  <si>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</si>
  <si>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</si>
  <si>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</si>
  <si>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</si>
  <si>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</si>
  <si>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</si>
  <si>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</si>
  <si>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</si>
  <si>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</si>
  <si>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</si>
  <si>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</si>
  <si>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</si>
  <si>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</si>
  <si>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</si>
  <si>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</si>
  <si>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</si>
  <si>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</si>
  <si>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</si>
  <si>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</si>
  <si>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</si>
  <si>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</si>
  <si>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</si>
  <si>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</si>
  <si>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</si>
  <si>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</si>
  <si>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</si>
  <si>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</si>
  <si>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</si>
  <si>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</si>
  <si>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</si>
  <si>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</si>
  <si>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</si>
  <si>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</si>
  <si>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</si>
  <si>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</si>
  <si>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</si>
  <si>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</si>
  <si>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</si>
  <si>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</si>
  <si>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</si>
  <si>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</si>
  <si>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</si>
  <si>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</si>
  <si>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</si>
  <si>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</si>
  <si>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</si>
  <si>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</si>
  <si>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</si>
  <si>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</si>
  <si>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</si>
  <si>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</si>
  <si>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</si>
  <si>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</si>
  <si>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</si>
  <si>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</si>
  <si>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</si>
  <si>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</si>
  <si>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</si>
  <si>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</si>
  <si>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</si>
  <si>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</si>
  <si>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</si>
  <si>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</si>
  <si>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</si>
  <si>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</si>
  <si>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</si>
  <si>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</si>
  <si>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</si>
  <si>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</si>
  <si>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</si>
  <si>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</si>
  <si>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</si>
  <si>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</si>
  <si>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</si>
  <si>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</si>
  <si>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</si>
  <si>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</si>
  <si>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</si>
  <si>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</si>
  <si>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</si>
  <si>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</si>
  <si>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</si>
  <si>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</si>
  <si>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</si>
  <si>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</si>
  <si>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</si>
  <si>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</si>
  <si>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</si>
  <si>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</si>
  <si>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</si>
  <si>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</si>
  <si>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</si>
  <si>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</si>
  <si>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</si>
  <si>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</si>
  <si>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</si>
  <si>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</si>
  <si>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</si>
  <si>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</si>
  <si>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</si>
  <si>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</si>
  <si>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</si>
  <si>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</si>
  <si>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</si>
  <si>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</si>
  <si>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</si>
  <si>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</si>
  <si>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</si>
  <si>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</si>
  <si>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</si>
  <si>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</si>
  <si>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</si>
  <si>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</si>
  <si>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</si>
  <si>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</si>
  <si>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</si>
  <si>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</si>
  <si>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</si>
  <si>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</si>
  <si>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</si>
  <si>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</si>
  <si>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</si>
  <si>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</si>
  <si>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</si>
  <si>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</si>
  <si>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</si>
  <si>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</si>
  <si>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</si>
  <si>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</si>
  <si>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</si>
  <si>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</si>
  <si>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</si>
  <si>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</si>
  <si>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</si>
  <si>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</si>
  <si>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</si>
  <si>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</si>
  <si>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</si>
  <si>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</si>
  <si>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</si>
  <si>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</si>
  <si>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</si>
  <si>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</si>
  <si>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</si>
  <si>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</si>
  <si>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</si>
  <si>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</si>
  <si>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</si>
  <si>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</si>
  <si>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</si>
  <si>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</si>
  <si>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</si>
  <si>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</si>
  <si>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</si>
  <si>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</si>
  <si>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</si>
  <si>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</si>
  <si>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</si>
  <si>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</si>
  <si>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</si>
  <si>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</si>
  <si>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</si>
  <si>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</si>
  <si>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</si>
  <si>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</si>
  <si>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</si>
  <si>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</si>
  <si>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</si>
  <si>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</si>
  <si>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</si>
  <si>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</si>
  <si>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</si>
  <si>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</si>
  <si>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</si>
  <si>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</si>
  <si>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</si>
  <si>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</si>
  <si>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</si>
  <si>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</si>
  <si>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</si>
  <si>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</si>
  <si>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</si>
  <si>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</si>
  <si>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</si>
  <si>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</si>
  <si>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</si>
  <si>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</si>
  <si>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</si>
  <si>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</si>
  <si>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</si>
  <si>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</si>
  <si>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</si>
  <si>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</si>
  <si>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</si>
  <si>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</si>
  <si>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</si>
  <si>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</si>
  <si>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</si>
  <si>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</si>
  <si>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</si>
  <si>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</si>
  <si>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</si>
  <si>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</si>
  <si>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</si>
  <si>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</si>
  <si>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</si>
  <si>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</si>
  <si>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</si>
  <si>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</si>
  <si>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</si>
  <si>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</si>
  <si>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</si>
  <si>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</si>
  <si>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</si>
  <si>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</si>
  <si>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</si>
  <si>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</si>
  <si>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</si>
  <si>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</si>
  <si>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</si>
  <si>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</si>
  <si>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</si>
  <si>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</si>
  <si>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</si>
  <si>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</si>
  <si>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</si>
  <si>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</si>
  <si>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</si>
  <si>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</si>
  <si>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</si>
  <si>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</si>
  <si>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</si>
  <si>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</si>
  <si>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</si>
  <si>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</si>
  <si>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</si>
  <si>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</si>
  <si>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</si>
  <si>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</si>
  <si>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</si>
  <si>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</si>
  <si>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</si>
  <si>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</si>
  <si>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</si>
  <si>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</si>
  <si>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</si>
  <si>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</si>
  <si>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</si>
  <si>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</si>
  <si>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</si>
  <si>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</si>
  <si>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</si>
  <si>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</si>
  <si>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</si>
  <si>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</si>
  <si>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</si>
  <si>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</si>
  <si>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</si>
  <si>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</si>
  <si>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</si>
  <si>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</si>
  <si>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</si>
  <si>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</si>
  <si>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</si>
  <si>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</si>
  <si>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</si>
  <si>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</si>
  <si>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</si>
  <si>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</si>
  <si>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</si>
  <si>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</si>
  <si>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</si>
  <si>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</si>
  <si>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</si>
  <si>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</si>
  <si>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</si>
  <si>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</si>
  <si>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</si>
  <si>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</si>
  <si>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</si>
  <si>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</si>
  <si>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</si>
  <si>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</si>
  <si>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</si>
  <si>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</si>
  <si>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</si>
  <si>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</si>
  <si>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</si>
  <si>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</si>
  <si>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</si>
  <si>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</si>
  <si>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</si>
  <si>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</si>
  <si>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</si>
  <si>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</si>
  <si>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</si>
  <si>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</si>
  <si>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</si>
  <si>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</si>
  <si>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</si>
  <si>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</si>
  <si>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</si>
  <si>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</si>
  <si>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</si>
  <si>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</si>
  <si>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</si>
  <si>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</si>
  <si>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</si>
  <si>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</si>
  <si>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</si>
  <si>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</si>
  <si>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</si>
  <si>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</si>
  <si>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</si>
  <si>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</si>
  <si>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</si>
  <si>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</si>
  <si>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</si>
  <si>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</si>
  <si>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</si>
  <si>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</si>
  <si>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</si>
  <si>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</si>
  <si>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</si>
  <si>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</si>
  <si>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</si>
  <si>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</si>
  <si>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</si>
  <si>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</si>
  <si>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</si>
  <si>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</si>
  <si>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</si>
  <si>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</si>
  <si>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</si>
  <si>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</si>
  <si>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</si>
  <si>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</si>
  <si>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</si>
  <si>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</si>
  <si>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</si>
  <si>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</si>
  <si>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</si>
  <si>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</si>
  <si>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</si>
  <si>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</si>
  <si>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</si>
  <si>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</si>
  <si>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</si>
  <si>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</si>
  <si>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</si>
  <si>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</si>
  <si>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</si>
  <si>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</si>
  <si>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</si>
  <si>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</si>
  <si>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</si>
  <si>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</si>
  <si>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</si>
  <si>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</si>
  <si>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</si>
  <si>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</si>
  <si>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</si>
  <si>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</si>
  <si>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</si>
  <si>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</si>
  <si>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</si>
  <si>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</si>
  <si>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</si>
  <si>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</si>
  <si>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</si>
  <si>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</si>
  <si>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</si>
  <si>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</si>
  <si>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</si>
  <si>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</si>
  <si>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</si>
  <si>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</si>
  <si>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</si>
  <si>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</si>
  <si>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</si>
  <si>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</si>
  <si>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</si>
  <si>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</si>
  <si>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</si>
  <si>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</si>
  <si>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</si>
  <si>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</si>
  <si>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</si>
  <si>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</si>
  <si>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</si>
  <si>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</si>
  <si>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</si>
  <si>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</si>
  <si>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</si>
  <si>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</si>
  <si>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</si>
  <si>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</si>
  <si>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</si>
  <si>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</si>
  <si>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</si>
  <si>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</si>
  <si>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</si>
  <si>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</si>
  <si>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</si>
  <si>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</si>
  <si>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</si>
  <si>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</si>
  <si>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</si>
  <si>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</si>
  <si>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</si>
  <si>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</si>
  <si>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</si>
  <si>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</si>
  <si>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</si>
  <si>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</si>
  <si>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</si>
  <si>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</si>
  <si>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</si>
  <si>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</si>
  <si>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</si>
  <si>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</si>
  <si>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</si>
  <si>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</si>
  <si>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</si>
  <si>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</si>
  <si>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</si>
  <si>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</si>
  <si>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</si>
  <si>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</si>
  <si>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</si>
  <si>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</si>
  <si>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</si>
  <si>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</si>
  <si>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</si>
  <si>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</si>
  <si>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</si>
  <si>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</si>
  <si>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</si>
  <si>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</si>
  <si>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</si>
  <si>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</si>
  <si>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</si>
  <si>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</si>
  <si>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</si>
  <si>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</si>
  <si>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</si>
  <si>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</si>
  <si>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</si>
  <si>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</si>
  <si>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</si>
  <si>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</si>
  <si>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</si>
  <si>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</si>
  <si>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</si>
  <si>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</si>
  <si>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</si>
  <si>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</si>
  <si>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</si>
  <si>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</si>
  <si>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</si>
  <si>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</si>
  <si>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</si>
  <si>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</si>
  <si>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</si>
  <si>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</si>
  <si>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</si>
  <si>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</si>
  <si>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</si>
  <si>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</si>
  <si>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</si>
  <si>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</si>
  <si>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</si>
  <si>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</si>
  <si>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</si>
  <si>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</si>
  <si>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</si>
  <si>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</si>
  <si>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</si>
  <si>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</si>
  <si>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</si>
  <si>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</si>
  <si>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</si>
  <si>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</si>
  <si>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</si>
  <si>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</si>
  <si>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</si>
  <si>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</si>
  <si>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</si>
  <si>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</si>
  <si>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</si>
  <si>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</si>
  <si>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</si>
  <si>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</si>
  <si>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</si>
  <si>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</si>
  <si>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</si>
  <si>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</si>
  <si>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</si>
  <si>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</si>
  <si>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</si>
  <si>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</si>
  <si>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</si>
  <si>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</si>
  <si>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</si>
  <si>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</si>
  <si>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</si>
  <si>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</si>
  <si>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</si>
  <si>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</si>
  <si>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</si>
  <si>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</si>
  <si>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</si>
  <si>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</si>
  <si>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</si>
  <si>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</si>
  <si>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</si>
  <si>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</si>
  <si>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</si>
  <si>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</si>
  <si>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</si>
  <si>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</si>
  <si>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</si>
  <si>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</si>
  <si>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</si>
  <si>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</si>
  <si>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</si>
  <si>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</si>
  <si>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</si>
  <si>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</si>
  <si>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</si>
  <si>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</si>
  <si>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</si>
  <si>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</si>
  <si>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</si>
  <si>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</si>
  <si>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</si>
  <si>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</si>
  <si>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</si>
  <si>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</si>
  <si>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</si>
  <si>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</si>
  <si>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</si>
  <si>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</si>
  <si>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</si>
  <si>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</si>
  <si>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</si>
  <si>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</si>
  <si>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</si>
  <si>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</si>
  <si>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</si>
  <si>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</si>
  <si>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</si>
  <si>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</si>
  <si>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</si>
  <si>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</si>
  <si>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</si>
  <si>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</si>
  <si>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</si>
  <si>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</si>
  <si>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</si>
  <si>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</si>
  <si>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</si>
  <si>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</si>
  <si>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</si>
  <si>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</si>
  <si>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</si>
  <si>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</si>
  <si>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</si>
  <si>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</si>
  <si>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</si>
  <si>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</si>
  <si>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</si>
  <si>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</si>
  <si>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</si>
  <si>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</si>
  <si>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</si>
  <si>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</si>
  <si>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</si>
  <si>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</si>
  <si>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</si>
  <si>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</si>
  <si>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</si>
  <si>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</si>
  <si>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</si>
  <si>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</si>
  <si>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</si>
  <si>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</si>
  <si>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</si>
  <si>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</si>
  <si>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</si>
  <si>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</si>
  <si>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</si>
  <si>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</si>
  <si>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</si>
  <si>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</si>
  <si>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</si>
  <si>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</si>
  <si>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</si>
  <si>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</si>
  <si>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</si>
  <si>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</si>
  <si>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</si>
  <si>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</si>
  <si>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</si>
  <si>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</si>
  <si>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</si>
  <si>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</si>
  <si>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</si>
  <si>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</si>
  <si>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</si>
  <si>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</si>
  <si>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</si>
  <si>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</si>
  <si>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</si>
  <si>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</si>
  <si>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</si>
  <si>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</si>
  <si>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</si>
  <si>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</si>
  <si>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</si>
  <si>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</si>
  <si>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</si>
  <si>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</si>
  <si>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</si>
  <si>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</si>
  <si>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</si>
  <si>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</si>
  <si>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</si>
  <si>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</si>
  <si>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</si>
  <si>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</si>
  <si>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</si>
  <si>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</si>
  <si>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</si>
  <si>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</si>
  <si>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</si>
  <si>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</si>
  <si>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</si>
  <si>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</si>
  <si>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</si>
  <si>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</si>
  <si>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</si>
  <si>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</si>
  <si>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</si>
  <si>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</si>
  <si>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</si>
  <si>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</si>
  <si>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</si>
  <si>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</si>
  <si>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</si>
  <si>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</si>
  <si>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</si>
  <si>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</si>
  <si>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</si>
  <si>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</si>
  <si>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</si>
  <si>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</si>
  <si>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</si>
  <si>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</si>
  <si>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</si>
  <si>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</si>
  <si>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</si>
  <si>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</si>
  <si>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</si>
  <si>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</si>
  <si>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</si>
  <si>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</si>
  <si>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</si>
  <si>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</si>
  <si>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</si>
  <si>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</si>
  <si>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</si>
  <si>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</si>
  <si>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</si>
  <si>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</si>
  <si>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</si>
  <si>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</si>
  <si>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</si>
  <si>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</si>
  <si>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</si>
  <si>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</si>
  <si>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</si>
  <si>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</si>
  <si>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</si>
  <si>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</si>
  <si>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</si>
  <si>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</si>
  <si>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</si>
  <si>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</si>
  <si>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</si>
  <si>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</si>
  <si>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</si>
  <si>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</si>
  <si>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</si>
  <si>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</si>
  <si>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</si>
  <si>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</si>
  <si>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</si>
  <si>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</si>
  <si>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</si>
  <si>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</si>
  <si>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</si>
  <si>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</si>
  <si>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</si>
  <si>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</si>
  <si>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</si>
  <si>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</si>
  <si>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</si>
  <si>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</si>
  <si>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</si>
  <si>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</si>
  <si>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</si>
  <si>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</si>
  <si>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</si>
  <si>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</si>
  <si>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</si>
  <si>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</si>
  <si>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</si>
  <si>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</si>
  <si>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</si>
  <si>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</si>
  <si>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</si>
  <si>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</si>
  <si>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</si>
  <si>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</si>
  <si>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</si>
  <si>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</si>
  <si>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</si>
  <si>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</si>
  <si>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</si>
  <si>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</si>
  <si>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</si>
  <si>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</si>
  <si>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</si>
  <si>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</si>
  <si>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</si>
  <si>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</si>
  <si>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</si>
  <si>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</si>
  <si>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</si>
  <si>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</si>
  <si>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</si>
  <si>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</si>
  <si>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</si>
  <si>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</si>
  <si>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</si>
  <si>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</si>
  <si>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</si>
  <si>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</si>
  <si>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</si>
  <si>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</si>
  <si>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</si>
  <si>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</si>
  <si>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</si>
  <si>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</si>
  <si>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</si>
  <si>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</si>
  <si>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</si>
  <si>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</si>
  <si>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</si>
  <si>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</si>
  <si>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</si>
  <si>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</si>
  <si>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</si>
  <si>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</si>
  <si>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</si>
  <si>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</si>
  <si>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</si>
  <si>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</si>
  <si>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</si>
  <si>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</si>
  <si>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</si>
  <si>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</si>
  <si>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</si>
  <si>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</si>
  <si>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</si>
  <si>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</si>
  <si>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</si>
  <si>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</si>
  <si>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</si>
  <si>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</si>
  <si>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</si>
  <si>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</si>
  <si>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</si>
  <si>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</si>
  <si>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</si>
  <si>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</si>
  <si>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</si>
  <si>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</si>
  <si>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</si>
  <si>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</si>
  <si>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</si>
  <si>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</si>
  <si>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</si>
  <si>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</si>
  <si>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</si>
  <si>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</si>
  <si>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</si>
  <si>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</si>
  <si>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</si>
  <si>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</si>
  <si>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</si>
  <si>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</si>
  <si>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</si>
  <si>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</si>
  <si>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</si>
  <si>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</si>
  <si>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</si>
  <si>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</si>
  <si>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</si>
  <si>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</si>
  <si>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</si>
  <si>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</si>
  <si>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</si>
  <si>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</si>
  <si>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</si>
  <si>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</si>
  <si>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</si>
  <si>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</si>
  <si>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</si>
  <si>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</si>
  <si>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</si>
  <si>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</si>
  <si>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</si>
  <si>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</si>
  <si>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</si>
  <si>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</si>
  <si>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</si>
  <si>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</si>
  <si>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</si>
  <si>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</si>
  <si>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</si>
  <si>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</si>
  <si>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</si>
  <si>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</si>
  <si>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</si>
  <si>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</si>
  <si>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</si>
  <si>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</si>
  <si>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</si>
  <si>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</si>
  <si>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</si>
  <si>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</si>
  <si>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</si>
  <si>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</si>
  <si>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</si>
  <si>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</si>
  <si>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</si>
  <si>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</si>
  <si>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</si>
  <si>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</si>
  <si>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</si>
  <si>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</si>
  <si>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</si>
  <si>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</si>
  <si>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</si>
  <si>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</si>
  <si>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</si>
  <si>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</si>
  <si>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</si>
  <si>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</si>
  <si>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</si>
  <si>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</si>
  <si>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</si>
  <si>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</si>
  <si>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</si>
  <si>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</si>
  <si>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</si>
  <si>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</si>
  <si>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</si>
  <si>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</si>
  <si>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</si>
  <si>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</si>
  <si>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</si>
  <si>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</si>
  <si>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</si>
  <si>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</si>
  <si>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</si>
  <si>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</si>
  <si>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</si>
  <si>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</si>
  <si>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</si>
  <si>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</si>
  <si>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</si>
  <si>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</si>
  <si>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</si>
  <si>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</si>
  <si>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</si>
  <si>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</si>
  <si>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</si>
  <si>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</si>
  <si>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</si>
  <si>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</si>
  <si>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</si>
  <si>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</si>
  <si>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</si>
  <si>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</si>
  <si>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</si>
  <si>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</si>
  <si>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</si>
  <si>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</si>
  <si>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</si>
  <si>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</si>
  <si>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</si>
  <si>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</si>
  <si>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</si>
  <si>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</si>
  <si>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</si>
  <si>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</si>
  <si>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</si>
  <si>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</si>
  <si>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</si>
  <si>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</si>
  <si>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</si>
  <si>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</si>
  <si>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</si>
  <si>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</si>
  <si>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</si>
  <si>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</si>
  <si>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</si>
  <si>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</si>
  <si>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</si>
  <si>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</si>
  <si>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</si>
  <si>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</si>
  <si>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</si>
  <si>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</si>
  <si>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</si>
  <si>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</si>
  <si>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</si>
  <si>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</si>
  <si>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</si>
  <si>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</si>
  <si>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</si>
  <si>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</si>
  <si>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</si>
  <si>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</si>
  <si>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</si>
  <si>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</si>
  <si>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</si>
  <si>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</si>
  <si>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</si>
  <si>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</si>
  <si>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</si>
  <si>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</si>
  <si>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</si>
  <si>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</si>
  <si>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</si>
  <si>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</si>
  <si>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</si>
  <si>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</si>
  <si>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</si>
  <si>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</si>
  <si>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</si>
  <si>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</si>
  <si>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</si>
  <si>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</si>
  <si>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</si>
  <si>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</si>
  <si>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</si>
  <si>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</si>
  <si>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</si>
  <si>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</si>
  <si>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</si>
  <si>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</si>
  <si>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</si>
  <si>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</si>
  <si>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</si>
  <si>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</si>
  <si>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</si>
  <si>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</si>
  <si>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</si>
  <si>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</si>
  <si>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</si>
  <si>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</si>
  <si>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</si>
  <si>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</si>
  <si>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</si>
  <si>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</si>
  <si>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</si>
  <si>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</si>
  <si>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</si>
  <si>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</si>
  <si>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</si>
  <si>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</si>
  <si>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</si>
  <si>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</si>
  <si>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</si>
  <si>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</si>
  <si>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</si>
  <si>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</si>
  <si>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</si>
  <si>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</si>
  <si>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</si>
  <si>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</si>
  <si>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</si>
  <si>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</si>
  <si>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</si>
  <si>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</si>
  <si>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</si>
  <si>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</si>
  <si>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</si>
  <si>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</si>
  <si>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</si>
  <si>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</si>
  <si>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</si>
  <si>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</si>
  <si>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</si>
  <si>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</si>
  <si>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</si>
  <si>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</si>
  <si>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</si>
  <si>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</si>
  <si>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</si>
  <si>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</si>
  <si>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</si>
  <si>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</si>
  <si>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</si>
  <si>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</si>
  <si>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</si>
  <si>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</si>
  <si>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</si>
  <si>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</si>
  <si>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</si>
  <si>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</si>
  <si>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</si>
  <si>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</si>
  <si>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</si>
  <si>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</si>
  <si>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</si>
  <si>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</si>
  <si>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</si>
  <si>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</si>
  <si>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</si>
  <si>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</si>
  <si>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</si>
  <si>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</si>
  <si>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</si>
  <si>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</si>
  <si>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</si>
  <si>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</si>
  <si>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</si>
  <si>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</si>
  <si>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</si>
  <si>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</si>
  <si>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</si>
  <si>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</si>
  <si>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</si>
  <si>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</si>
  <si>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</si>
  <si>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</si>
  <si>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</si>
  <si>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</si>
  <si>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</si>
  <si>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</si>
  <si>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</si>
  <si>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</si>
  <si>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</si>
  <si>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</si>
  <si>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</si>
  <si>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</si>
  <si>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</si>
  <si>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</si>
  <si>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</si>
  <si>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</si>
  <si>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</si>
  <si>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</si>
  <si>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</si>
  <si>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</si>
  <si>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</si>
  <si>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</si>
  <si>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</si>
  <si>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</si>
  <si>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</si>
  <si>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</si>
  <si>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</si>
  <si>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</si>
  <si>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</si>
  <si>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</si>
  <si>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</si>
  <si>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</si>
  <si>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</si>
  <si>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</si>
  <si>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</si>
  <si>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</si>
  <si>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</si>
  <si>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</si>
  <si>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</si>
  <si>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</si>
  <si>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</si>
  <si>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</si>
  <si>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</si>
  <si>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</si>
  <si>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</si>
  <si>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</si>
  <si>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</si>
  <si>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</si>
  <si>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</si>
  <si>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</si>
  <si>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</si>
  <si>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</si>
  <si>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</si>
  <si>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</si>
  <si>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</si>
  <si>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</si>
  <si>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</si>
  <si>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</si>
  <si>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</si>
  <si>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</si>
  <si>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</si>
  <si>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</si>
  <si>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</si>
  <si>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</si>
  <si>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</si>
  <si>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</si>
  <si>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</si>
  <si>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</si>
  <si>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</si>
  <si>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</si>
  <si>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</si>
  <si>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</si>
  <si>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</si>
  <si>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</si>
  <si>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</si>
  <si>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</si>
  <si>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</si>
  <si>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</si>
  <si>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</si>
  <si>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</si>
  <si>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</si>
  <si>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</si>
  <si>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</si>
  <si>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</si>
  <si>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</si>
  <si>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</si>
  <si>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</si>
  <si>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</si>
  <si>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</si>
  <si>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</si>
  <si>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</si>
  <si>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</si>
  <si>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</si>
  <si>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</si>
  <si>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</si>
  <si>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</si>
  <si>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</si>
  <si>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</si>
  <si>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</si>
  <si>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</si>
  <si>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</si>
  <si>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</si>
  <si>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</si>
  <si>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</si>
  <si>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</si>
  <si>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</si>
  <si>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</si>
  <si>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</si>
  <si>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</si>
  <si>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</si>
  <si>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</si>
  <si>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</si>
  <si>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</si>
  <si>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</si>
  <si>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</si>
  <si>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</si>
  <si>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</si>
  <si>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</si>
  <si>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</si>
  <si>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</si>
  <si>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</si>
  <si>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</si>
  <si>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</si>
  <si>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</si>
  <si>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</si>
  <si>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</si>
  <si>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</si>
  <si>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</si>
  <si>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</si>
  <si>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</si>
  <si>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</si>
  <si>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</si>
  <si>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</si>
  <si>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</si>
  <si>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</si>
  <si>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</si>
  <si>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</si>
  <si>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</si>
  <si>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</si>
  <si>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</si>
  <si>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</si>
  <si>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</si>
  <si>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</si>
  <si>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</si>
  <si>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</si>
  <si>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</si>
  <si>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</si>
  <si>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</si>
  <si>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</si>
  <si>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</si>
  <si>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</si>
  <si>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</si>
  <si>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</si>
  <si>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</si>
  <si>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</si>
  <si>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</si>
  <si>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</si>
  <si>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</si>
  <si>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</si>
  <si>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</si>
  <si>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</si>
  <si>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</si>
  <si>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</si>
  <si>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</si>
  <si>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</si>
  <si>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</si>
  <si>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</si>
  <si>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</si>
  <si>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</si>
  <si>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</si>
  <si>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</si>
  <si>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</si>
  <si>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</si>
  <si>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</si>
  <si>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</si>
  <si>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</si>
  <si>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</si>
  <si>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</si>
  <si>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</si>
  <si>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</si>
  <si>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</si>
  <si>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</si>
  <si>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</si>
  <si>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</si>
  <si>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</si>
  <si>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</si>
  <si>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</si>
  <si>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</si>
  <si>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</si>
  <si>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</si>
  <si>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</si>
  <si>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</si>
  <si>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</si>
  <si>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</si>
  <si>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</si>
  <si>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</si>
  <si>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</si>
  <si>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</si>
  <si>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</si>
  <si>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</si>
  <si>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</si>
  <si>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</si>
  <si>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</si>
  <si>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</si>
  <si>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</si>
  <si>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</si>
  <si>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</si>
  <si>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</si>
  <si>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</si>
  <si>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</si>
  <si>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</si>
  <si>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</si>
  <si>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</si>
  <si>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</si>
  <si>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</si>
  <si>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</si>
  <si>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</si>
  <si>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</si>
  <si>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</si>
  <si>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</si>
  <si>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</si>
  <si>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</si>
  <si>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</si>
  <si>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</si>
  <si>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</si>
  <si>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</si>
  <si>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</si>
  <si>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</si>
  <si>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</si>
  <si>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</si>
  <si>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</si>
  <si>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</si>
  <si>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</si>
  <si>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</si>
  <si>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</si>
  <si>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</si>
  <si>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</si>
  <si>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</si>
  <si>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</si>
  <si>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</si>
  <si>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</si>
  <si>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</si>
  <si>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</si>
  <si>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</si>
  <si>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</si>
  <si>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</si>
  <si>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</si>
  <si>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</si>
  <si>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</si>
  <si>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</si>
  <si>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</si>
  <si>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</si>
  <si>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</si>
  <si>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</si>
  <si>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</si>
  <si>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</si>
  <si>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</si>
  <si>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</si>
  <si>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</si>
  <si>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</si>
  <si>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</si>
  <si>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</si>
  <si>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</si>
  <si>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</si>
  <si>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</si>
  <si>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</si>
  <si>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</si>
  <si>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</si>
  <si>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</si>
  <si>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</si>
  <si>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</si>
  <si>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</si>
  <si>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</si>
  <si>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</si>
  <si>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</si>
  <si>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</si>
  <si>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</si>
  <si>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</si>
  <si>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</si>
  <si>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</si>
  <si>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</si>
  <si>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</si>
  <si>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</si>
  <si>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</si>
  <si>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</si>
  <si>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</si>
  <si>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</si>
  <si>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</si>
  <si>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</si>
  <si>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</si>
  <si>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</si>
  <si>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</si>
  <si>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</si>
  <si>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</si>
  <si>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</si>
  <si>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</si>
  <si>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</si>
  <si>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</si>
  <si>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</si>
  <si>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</si>
  <si>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</si>
  <si>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</si>
  <si>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</si>
  <si>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</si>
  <si>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</si>
  <si>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</si>
  <si>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</si>
  <si>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</si>
  <si>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</si>
  <si>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</si>
  <si>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</si>
  <si>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</si>
  <si>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</si>
  <si>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</si>
  <si>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</si>
  <si>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</si>
  <si>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</si>
  <si>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</si>
  <si>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</si>
  <si>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</si>
  <si>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</si>
  <si>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</si>
  <si>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</si>
  <si>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</si>
  <si>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</si>
  <si>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</si>
  <si>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</si>
  <si>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</si>
  <si>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</si>
  <si>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</si>
  <si>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</si>
  <si>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</si>
  <si>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</si>
  <si>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</si>
  <si>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</si>
  <si>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</si>
  <si>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</si>
  <si>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</si>
  <si>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</si>
  <si>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</si>
  <si>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</si>
  <si>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</si>
  <si>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</si>
  <si>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</si>
  <si>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</si>
  <si>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</si>
  <si>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</si>
  <si>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</si>
  <si>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</si>
  <si>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</si>
  <si>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</si>
  <si>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</si>
  <si>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</si>
  <si>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</si>
  <si>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</si>
  <si>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</si>
  <si>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</si>
  <si>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</si>
  <si>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</si>
  <si>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</si>
  <si>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</si>
  <si>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</si>
  <si>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</si>
  <si>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</si>
  <si>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</si>
  <si>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</si>
  <si>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</si>
  <si>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</si>
  <si>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</si>
  <si>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</si>
  <si>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</si>
  <si>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</si>
  <si>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</si>
  <si>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</si>
  <si>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</si>
  <si>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</si>
  <si>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</si>
  <si>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</si>
  <si>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</si>
  <si>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</si>
  <si>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</si>
  <si>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</si>
  <si>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</si>
  <si>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</si>
  <si>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</si>
  <si>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</si>
  <si>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</si>
  <si>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</si>
  <si>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</si>
  <si>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</si>
  <si>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</si>
  <si>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</si>
  <si>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</si>
  <si>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</si>
  <si>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</si>
  <si>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</si>
  <si>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</si>
  <si>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</si>
  <si>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</si>
  <si>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</si>
  <si>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</si>
  <si>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</si>
  <si>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</si>
  <si>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</si>
  <si>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</si>
  <si>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</si>
  <si>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</si>
  <si>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</si>
  <si>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</si>
  <si>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</si>
  <si>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</si>
  <si>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</si>
  <si>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</si>
  <si>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</si>
  <si>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</si>
  <si>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</si>
  <si>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</si>
  <si>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</si>
  <si>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</si>
  <si>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</si>
  <si>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</si>
  <si>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</si>
  <si>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</si>
  <si>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</si>
  <si>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</si>
  <si>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</si>
  <si>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</si>
  <si>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</si>
  <si>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</si>
  <si>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</si>
  <si>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</si>
  <si>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</si>
  <si>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</si>
  <si>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</si>
  <si>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</si>
  <si>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</si>
  <si>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</si>
  <si>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</si>
  <si>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</si>
  <si>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</si>
  <si>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</si>
  <si>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</si>
  <si>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</si>
  <si>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</si>
  <si>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</si>
  <si>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</si>
  <si>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</si>
  <si>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</si>
  <si>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</si>
  <si>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</si>
  <si>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</si>
  <si>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</si>
  <si>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</si>
  <si>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</si>
  <si>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</si>
  <si>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</si>
  <si>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</si>
  <si>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</si>
  <si>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</si>
  <si>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</si>
  <si>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</si>
  <si>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</si>
  <si>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</si>
  <si>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</si>
  <si>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</si>
  <si>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</si>
  <si>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</si>
  <si>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</si>
  <si>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</si>
  <si>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</si>
  <si>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</si>
  <si>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</si>
  <si>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</si>
  <si>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</si>
  <si>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</si>
  <si>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</si>
  <si>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</si>
  <si>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</si>
  <si>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</si>
  <si>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</si>
  <si>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</si>
  <si>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</si>
  <si>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</si>
  <si>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</si>
  <si>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</si>
  <si>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</si>
  <si>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</si>
  <si>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</si>
  <si>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</si>
  <si>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</si>
  <si>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</si>
  <si>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</si>
  <si>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</si>
  <si>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</si>
  <si>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</si>
  <si>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</si>
  <si>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</si>
  <si>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</si>
  <si>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</si>
  <si>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</si>
  <si>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</si>
  <si>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</si>
  <si>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</si>
  <si>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</si>
  <si>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</si>
  <si>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</si>
  <si>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</si>
  <si>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</si>
  <si>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</si>
  <si>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</si>
  <si>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</si>
  <si>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</si>
  <si>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</si>
  <si>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</si>
  <si>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</si>
  <si>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</si>
  <si>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</si>
  <si>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</si>
  <si>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</si>
  <si>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</si>
  <si>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</si>
  <si>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</si>
  <si>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</si>
  <si>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</si>
  <si>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</si>
  <si>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</si>
  <si>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</si>
  <si>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</si>
  <si>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</si>
  <si>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</si>
  <si>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</si>
  <si>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</si>
  <si>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</si>
  <si>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</si>
  <si>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</si>
  <si>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</si>
  <si>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</si>
  <si>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</si>
  <si>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</si>
  <si>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</si>
  <si>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</si>
  <si>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</si>
  <si>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</si>
  <si>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</si>
  <si>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</si>
  <si>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</si>
  <si>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</si>
  <si>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</si>
  <si>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</si>
  <si>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</si>
  <si>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</si>
  <si>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</si>
  <si>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</si>
  <si>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</si>
  <si>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</si>
  <si>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</si>
  <si>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</si>
  <si>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</si>
  <si>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</si>
  <si>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</si>
  <si>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</si>
  <si>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</si>
  <si>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</si>
  <si>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</si>
  <si>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</si>
  <si>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</si>
  <si>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</si>
  <si>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</si>
  <si>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</si>
  <si>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</si>
  <si>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</si>
  <si>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</si>
  <si>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</si>
  <si>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</si>
  <si>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</si>
  <si>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</si>
  <si>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</si>
  <si>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</si>
  <si>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</si>
  <si>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</si>
  <si>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</si>
  <si>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</si>
  <si>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</si>
  <si>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</si>
  <si>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</si>
  <si>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</si>
  <si>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</si>
  <si>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</si>
  <si>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</si>
  <si>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</si>
  <si>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</si>
  <si>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</si>
  <si>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</si>
  <si>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</si>
  <si>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</si>
  <si>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</si>
  <si>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</si>
  <si>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</si>
  <si>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</si>
  <si>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</si>
  <si>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</si>
  <si>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</si>
  <si>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</si>
  <si>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</si>
  <si>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</si>
  <si>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</si>
  <si>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</si>
  <si>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</si>
  <si>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</si>
  <si>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</si>
  <si>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</si>
  <si>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</si>
  <si>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</si>
  <si>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</si>
  <si>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</si>
  <si>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</si>
  <si>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</si>
  <si>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</si>
  <si>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</si>
  <si>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</si>
  <si>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</si>
  <si>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</si>
  <si>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</si>
  <si>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</si>
  <si>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</si>
  <si>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</si>
  <si>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</si>
  <si>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</si>
  <si>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</si>
  <si>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</si>
  <si>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</si>
  <si>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</si>
  <si>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</si>
  <si>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</si>
  <si>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</si>
  <si>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</si>
  <si>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</si>
  <si>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</si>
  <si>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</si>
  <si>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</si>
  <si>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</si>
  <si>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</si>
  <si>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</si>
  <si>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</si>
  <si>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</si>
  <si>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</si>
  <si>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</si>
  <si>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</si>
  <si>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</si>
  <si>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</si>
  <si>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</si>
  <si>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</si>
  <si>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</si>
  <si>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</si>
  <si>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</si>
  <si>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</si>
  <si>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</si>
  <si>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</si>
  <si>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</si>
  <si>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</si>
  <si>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</si>
  <si>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</si>
  <si>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</si>
  <si>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</si>
  <si>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</si>
  <si>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</si>
  <si>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</si>
  <si>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</si>
  <si>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</si>
  <si>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</si>
  <si>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</si>
  <si>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</si>
  <si>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</si>
  <si>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</si>
  <si>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</si>
  <si>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</si>
  <si>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</si>
  <si>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</si>
  <si>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</si>
  <si>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</si>
  <si>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</si>
  <si>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</si>
  <si>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</si>
  <si>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</si>
  <si>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</si>
  <si>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</si>
  <si>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</si>
  <si>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</si>
  <si>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</si>
  <si>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</si>
  <si>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</si>
  <si>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</si>
  <si>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</si>
  <si>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</si>
  <si>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</si>
  <si>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</si>
  <si>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</si>
  <si>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</si>
  <si>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</si>
  <si>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</si>
  <si>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</si>
  <si>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</si>
  <si>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</si>
  <si>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</si>
  <si>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</si>
  <si>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</si>
  <si>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</si>
  <si>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</si>
  <si>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</si>
  <si>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</si>
  <si>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</si>
  <si>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</si>
  <si>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</si>
  <si>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</si>
  <si>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</si>
  <si>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</si>
  <si>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</si>
  <si>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</si>
  <si>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</si>
  <si>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</si>
  <si>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</si>
  <si>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</si>
  <si>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</si>
  <si>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</si>
  <si>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</si>
  <si>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</si>
  <si>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</si>
  <si>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</si>
  <si>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</si>
  <si>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</si>
  <si>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</si>
  <si>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</si>
  <si>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</si>
  <si>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</si>
  <si>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</si>
  <si>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</si>
  <si>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</si>
  <si>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</si>
  <si>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</si>
  <si>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</si>
  <si>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</si>
  <si>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</si>
  <si>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</si>
  <si>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</si>
  <si>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</si>
  <si>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</si>
  <si>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</si>
  <si>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</si>
  <si>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</si>
  <si>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</si>
  <si>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</si>
  <si>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</si>
  <si>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</si>
  <si>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</si>
  <si>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</si>
  <si>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</si>
  <si>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</si>
  <si>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</si>
  <si>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</si>
  <si>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</si>
  <si>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</si>
  <si>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</si>
  <si>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</si>
  <si>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</si>
  <si>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</si>
  <si>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</si>
  <si>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</si>
  <si>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</si>
  <si>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</si>
  <si>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</si>
  <si>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</si>
  <si>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</si>
  <si>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</si>
  <si>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</si>
  <si>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</si>
  <si>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</si>
  <si>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</si>
  <si>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</si>
  <si>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</si>
  <si>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</si>
  <si>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</si>
  <si>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</si>
  <si>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</si>
  <si>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</si>
  <si>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</si>
  <si>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</si>
  <si>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</si>
  <si>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</si>
  <si>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</si>
  <si>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</si>
  <si>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</si>
  <si>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</si>
  <si>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</si>
  <si>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</si>
  <si>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</si>
  <si>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</si>
  <si>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</si>
  <si>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</si>
  <si>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</si>
  <si>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</si>
  <si>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</si>
  <si>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</si>
  <si>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</si>
  <si>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</si>
  <si>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</si>
  <si>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</si>
  <si>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</si>
  <si>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</si>
  <si>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</si>
  <si>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</si>
  <si>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</si>
  <si>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</si>
  <si>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</si>
  <si>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</si>
  <si>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</si>
  <si>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</si>
  <si>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</si>
  <si>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</si>
  <si>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</si>
  <si>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</si>
  <si>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</si>
  <si>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</si>
  <si>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</si>
  <si>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</si>
  <si>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</si>
  <si>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</si>
  <si>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</si>
  <si>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</si>
  <si>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</si>
  <si>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</si>
  <si>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</si>
  <si>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</si>
  <si>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</si>
  <si>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</si>
  <si>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</si>
  <si>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</si>
  <si>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</si>
  <si>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</si>
  <si>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</si>
  <si>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</si>
  <si>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</si>
  <si>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</si>
  <si>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</si>
  <si>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</si>
  <si>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</si>
  <si>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</si>
  <si>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</si>
  <si>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</si>
  <si>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</si>
  <si>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</si>
  <si>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</si>
  <si>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</si>
  <si>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</si>
  <si>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</si>
  <si>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</si>
  <si>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</si>
  <si>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</si>
  <si>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</si>
  <si>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</si>
  <si>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</si>
  <si>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</si>
  <si>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</si>
  <si>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</si>
  <si>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</si>
  <si>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</si>
  <si>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</si>
  <si>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</si>
  <si>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</si>
  <si>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</si>
  <si>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</si>
  <si>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</si>
  <si>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</si>
  <si>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</si>
  <si>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</si>
  <si>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</si>
  <si>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</si>
  <si>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</si>
  <si>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</si>
  <si>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</si>
  <si>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</si>
  <si>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</si>
  <si>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</si>
  <si>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</si>
  <si>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</si>
  <si>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</si>
  <si>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</si>
  <si>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</si>
  <si>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</si>
  <si>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</si>
  <si>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</si>
  <si>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</si>
  <si>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</si>
  <si>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</si>
  <si>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</si>
  <si>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</si>
  <si>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</si>
  <si>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</si>
  <si>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</si>
  <si>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</si>
  <si>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</si>
  <si>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</si>
  <si>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</si>
  <si>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</si>
  <si>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</si>
  <si>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</si>
  <si>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</si>
  <si>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</si>
  <si>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</si>
  <si>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</si>
  <si>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</si>
  <si>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</si>
  <si>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</si>
  <si>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</si>
  <si>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</si>
  <si>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</si>
  <si>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</si>
  <si>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</si>
  <si>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</si>
  <si>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</si>
  <si>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</si>
  <si>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</si>
  <si>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</si>
  <si>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</si>
  <si>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</si>
  <si>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</si>
  <si>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</si>
  <si>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</si>
  <si>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</si>
  <si>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</si>
  <si>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</si>
  <si>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</si>
  <si>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</si>
  <si>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</si>
  <si>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</si>
  <si>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</si>
  <si>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</si>
  <si>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</si>
  <si>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</si>
  <si>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</si>
  <si>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</si>
  <si>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</si>
  <si>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</si>
  <si>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</si>
  <si>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</si>
  <si>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</si>
  <si>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</si>
  <si>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</si>
  <si>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</si>
  <si>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</si>
  <si>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</si>
  <si>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</si>
  <si>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</si>
  <si>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</si>
  <si>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</si>
  <si>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</si>
  <si>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</si>
  <si>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</si>
  <si>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</si>
  <si>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</si>
  <si>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</si>
  <si>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</si>
  <si>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</si>
  <si>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</si>
  <si>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</si>
  <si>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</si>
  <si>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</si>
  <si>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</si>
  <si>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</si>
  <si>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</si>
  <si>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</si>
  <si>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</si>
  <si>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</si>
  <si>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</si>
  <si>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</si>
  <si>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</si>
  <si>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</si>
  <si>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</si>
  <si>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</si>
  <si>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</si>
  <si>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</si>
  <si>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</si>
  <si>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</si>
  <si>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</si>
  <si>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</si>
  <si>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</si>
  <si>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</si>
  <si>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</si>
  <si>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</si>
  <si>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</si>
  <si>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</si>
  <si>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</si>
  <si>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</si>
  <si>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</si>
  <si>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</si>
  <si>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</si>
  <si>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</si>
  <si>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</si>
  <si>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</si>
  <si>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</si>
  <si>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</si>
  <si>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</si>
  <si>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</si>
  <si>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</si>
  <si>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</si>
  <si>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</si>
  <si>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</si>
  <si>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</si>
  <si>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</si>
  <si>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</si>
  <si>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</si>
  <si>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</si>
  <si>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</si>
  <si>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</si>
  <si>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</si>
  <si>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</si>
  <si>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</si>
  <si>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</si>
  <si>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</si>
  <si>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</si>
  <si>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</si>
  <si>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</si>
  <si>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</si>
  <si>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</si>
  <si>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</si>
  <si>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</si>
  <si>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</si>
  <si>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</si>
  <si>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</si>
  <si>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</si>
  <si>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</si>
  <si>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</si>
  <si>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</si>
  <si>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</si>
  <si>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</si>
  <si>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</si>
  <si>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</si>
  <si>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</si>
  <si>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</si>
  <si>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</si>
  <si>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</si>
  <si>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</si>
  <si>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</si>
  <si>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</si>
  <si>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</si>
  <si>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</si>
  <si>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</si>
  <si>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</si>
  <si>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</si>
  <si>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</si>
  <si>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</si>
  <si>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</si>
  <si>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</si>
  <si>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</si>
  <si>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</si>
  <si>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</si>
  <si>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</si>
  <si>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</si>
  <si>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</si>
  <si>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</si>
  <si>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</si>
  <si>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</si>
  <si>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</si>
  <si>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</si>
  <si>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</si>
  <si>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</si>
  <si>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</si>
  <si>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</si>
  <si>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</si>
  <si>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</si>
  <si>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</si>
  <si>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</si>
  <si>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</si>
  <si>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</si>
  <si>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</si>
  <si>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</si>
  <si>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</si>
  <si>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</si>
  <si>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</si>
  <si>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</si>
  <si>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</si>
  <si>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</si>
  <si>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</si>
  <si>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</si>
  <si>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</si>
  <si>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</si>
  <si>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</si>
  <si>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</si>
  <si>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</si>
  <si>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</si>
  <si>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</si>
  <si>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</si>
  <si>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</si>
  <si>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</si>
  <si>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</si>
  <si>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</si>
  <si>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</si>
  <si>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</si>
  <si>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</si>
  <si>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</si>
  <si>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</si>
  <si>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</si>
  <si>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</si>
  <si>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</si>
  <si>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</si>
  <si>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</si>
  <si>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</si>
  <si>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</si>
  <si>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</si>
  <si>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</si>
  <si>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</si>
  <si>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</si>
  <si>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</si>
  <si>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</si>
  <si>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</si>
  <si>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</si>
  <si>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</si>
  <si>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</si>
  <si>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</si>
  <si>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</si>
  <si>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</si>
  <si>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</si>
  <si>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</si>
  <si>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</si>
  <si>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</si>
  <si>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</si>
  <si>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</si>
  <si>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</si>
  <si>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</si>
  <si>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</si>
  <si>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</si>
  <si>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</si>
  <si>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</si>
  <si>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</si>
  <si>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</si>
  <si>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</si>
  <si>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</si>
  <si>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</si>
  <si>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</si>
  <si>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</si>
  <si>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</si>
  <si>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</si>
  <si>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</si>
  <si>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</si>
  <si>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</si>
  <si>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</si>
  <si>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</si>
  <si>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</si>
  <si>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</si>
  <si>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</si>
  <si>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</si>
  <si>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</si>
  <si>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</si>
  <si>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</si>
  <si>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</si>
  <si>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</si>
  <si>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</si>
  <si>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</si>
  <si>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</si>
  <si>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</si>
  <si>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</si>
  <si>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</si>
  <si>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</si>
  <si>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</si>
  <si>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</si>
  <si>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</si>
  <si>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</si>
  <si>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</si>
  <si>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</si>
  <si>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</si>
  <si>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</si>
  <si>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</si>
  <si>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</si>
  <si>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</si>
  <si>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</si>
  <si>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</si>
  <si>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</si>
  <si>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</si>
  <si>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</si>
  <si>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</si>
  <si>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</si>
  <si>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</si>
  <si>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</si>
  <si>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</si>
  <si>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</si>
  <si>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</si>
  <si>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</si>
  <si>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</si>
  <si>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</si>
  <si>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</si>
  <si>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</si>
  <si>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</si>
  <si>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</si>
  <si>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</si>
  <si>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</si>
  <si>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</si>
  <si>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</si>
  <si>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</si>
  <si>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</si>
  <si>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</si>
  <si>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</si>
  <si>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</si>
  <si>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</si>
  <si>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</si>
  <si>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</si>
  <si>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</si>
  <si>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</si>
  <si>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</si>
  <si>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</si>
  <si>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</si>
  <si>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</si>
  <si>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</si>
  <si>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</si>
  <si>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</si>
  <si>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</si>
  <si>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</si>
  <si>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</si>
  <si>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</si>
  <si>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</si>
  <si>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</si>
  <si>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</si>
  <si>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</si>
  <si>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</si>
  <si>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</si>
  <si>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</si>
  <si>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</si>
  <si>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</si>
  <si>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</si>
  <si>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</si>
  <si>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</si>
  <si>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</si>
  <si>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</si>
  <si>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</si>
  <si>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</si>
  <si>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</si>
  <si>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</si>
  <si>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</si>
  <si>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</si>
  <si>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</si>
  <si>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</si>
  <si>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</si>
  <si>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</si>
  <si>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</si>
  <si>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</si>
  <si>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</si>
  <si>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</si>
  <si>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</si>
  <si>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</si>
  <si>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</si>
  <si>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</si>
  <si>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</si>
  <si>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</si>
  <si>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</si>
  <si>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</si>
  <si>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</si>
  <si>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</si>
  <si>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</si>
  <si>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</si>
  <si>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</si>
  <si>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</si>
  <si>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</si>
  <si>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</si>
  <si>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</si>
  <si>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</si>
  <si>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</si>
  <si>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</si>
  <si>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</si>
  <si>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</si>
  <si>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</si>
  <si>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</si>
  <si>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</si>
  <si>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</si>
  <si>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</si>
  <si>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</si>
  <si>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</si>
  <si>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</si>
  <si>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</si>
  <si>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</si>
  <si>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</si>
  <si>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</si>
  <si>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</si>
  <si>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</si>
  <si>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</si>
  <si>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</si>
  <si>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</si>
  <si>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</si>
  <si>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</si>
  <si>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</si>
  <si>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</si>
  <si>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</si>
  <si>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</si>
  <si>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</si>
  <si>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</si>
  <si>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</si>
  <si>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</si>
  <si>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</si>
  <si>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</si>
  <si>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</si>
  <si>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</si>
  <si>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</si>
  <si>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</si>
  <si>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</si>
  <si>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</si>
  <si>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</si>
  <si>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</si>
  <si>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</si>
  <si>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</si>
  <si>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</si>
  <si>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</si>
  <si>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</si>
  <si>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</si>
  <si>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</si>
  <si>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</si>
  <si>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</si>
  <si>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</si>
  <si>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</si>
  <si>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</si>
  <si>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</si>
  <si>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</si>
  <si>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</si>
  <si>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</si>
  <si>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</si>
  <si>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</si>
  <si>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</si>
  <si>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</si>
  <si>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</si>
  <si>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</si>
  <si>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</si>
  <si>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</si>
  <si>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</si>
  <si>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</si>
  <si>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</si>
  <si>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</si>
  <si>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</si>
  <si>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</si>
  <si>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</si>
  <si>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</si>
  <si>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</si>
  <si>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</si>
  <si>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</si>
  <si>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</si>
  <si>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</si>
  <si>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</si>
  <si>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</si>
  <si>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</si>
  <si>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</si>
  <si>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</si>
  <si>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</si>
  <si>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</si>
  <si>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</si>
  <si>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</si>
  <si>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</si>
  <si>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</si>
  <si>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</si>
  <si>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</si>
  <si>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</si>
  <si>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</si>
  <si>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</si>
  <si>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</si>
  <si>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</si>
  <si>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</si>
  <si>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</si>
  <si>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</si>
  <si>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</si>
  <si>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</si>
  <si>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</si>
  <si>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</si>
  <si>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</si>
  <si>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</si>
  <si>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</si>
  <si>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</si>
  <si>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</si>
  <si>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</si>
  <si>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</si>
  <si>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</si>
  <si>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</si>
  <si>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</si>
  <si>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</si>
  <si>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</si>
  <si>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</si>
  <si>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</si>
  <si>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</si>
  <si>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</si>
  <si>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</si>
  <si>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</si>
  <si>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</si>
  <si>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</si>
  <si>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</si>
  <si>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</si>
  <si>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</si>
  <si>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</si>
  <si>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</si>
  <si>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</si>
  <si>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</si>
  <si>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</si>
  <si>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</si>
  <si>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</si>
  <si>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</si>
  <si>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</si>
  <si>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</si>
  <si>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</si>
  <si>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</si>
  <si>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</si>
  <si>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</si>
  <si>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</si>
  <si>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</si>
  <si>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</si>
  <si>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</si>
  <si>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</si>
  <si>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</si>
  <si>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</si>
  <si>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</si>
  <si>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</si>
  <si>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</si>
  <si>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</si>
  <si>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</si>
  <si>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</si>
  <si>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</si>
  <si>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</si>
  <si>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</si>
  <si>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</si>
  <si>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</si>
  <si>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</si>
  <si>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</si>
  <si>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</si>
  <si>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</si>
  <si>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</si>
  <si>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</si>
  <si>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</si>
  <si>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</si>
  <si>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</si>
  <si>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</si>
  <si>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</si>
  <si>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</si>
  <si>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</si>
  <si>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</si>
  <si>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</si>
  <si>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</si>
  <si>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</si>
  <si>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</si>
  <si>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</si>
  <si>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</si>
  <si>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</si>
  <si>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</si>
  <si>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</si>
  <si>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</si>
  <si>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</si>
  <si>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</si>
  <si>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</si>
  <si>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</si>
  <si>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</si>
  <si>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</si>
  <si>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</si>
  <si>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</si>
  <si>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</si>
  <si>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</si>
  <si>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</si>
  <si>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</si>
  <si>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</si>
  <si>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</si>
  <si>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</si>
  <si>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</si>
  <si>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</si>
  <si>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</si>
  <si>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</si>
  <si>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</si>
  <si>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</si>
  <si>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</si>
  <si>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</si>
  <si>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</si>
  <si>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</si>
  <si>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</si>
  <si>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</si>
  <si>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</si>
  <si>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</si>
  <si>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</si>
  <si>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</si>
  <si>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</si>
  <si>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</si>
  <si>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</si>
  <si>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</si>
  <si>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</si>
  <si>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</si>
  <si>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</si>
  <si>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</si>
  <si>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</si>
  <si>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</si>
  <si>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</si>
  <si>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</si>
  <si>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</si>
  <si>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</si>
  <si>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</si>
  <si>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</si>
  <si>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</si>
  <si>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</si>
  <si>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</si>
  <si>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</si>
  <si>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</si>
  <si>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</si>
  <si>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</si>
  <si>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</si>
  <si>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</si>
  <si>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</si>
  <si>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</si>
  <si>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</si>
  <si>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</si>
  <si>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</si>
  <si>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</si>
  <si>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</si>
  <si>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</si>
  <si>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</si>
  <si>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</si>
  <si>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</si>
  <si>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</si>
  <si>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</si>
  <si>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</si>
  <si>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</si>
  <si>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</si>
  <si>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</si>
  <si>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</si>
  <si>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</si>
  <si>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</si>
  <si>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</si>
  <si>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</si>
  <si>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</si>
  <si>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</si>
  <si>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</si>
  <si>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</si>
  <si>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</si>
  <si>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</si>
  <si>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</si>
  <si>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</si>
  <si>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</si>
  <si>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</si>
  <si>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</si>
  <si>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</si>
  <si>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</si>
  <si>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</si>
  <si>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</si>
  <si>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</si>
  <si>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</si>
  <si>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</si>
  <si>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</si>
  <si>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</si>
  <si>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</si>
  <si>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</si>
  <si>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</si>
  <si>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</si>
  <si>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</si>
  <si>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</si>
  <si>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</si>
  <si>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</si>
  <si>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</si>
  <si>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</si>
  <si>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</si>
  <si>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</si>
  <si>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</si>
  <si>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</si>
  <si>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</si>
  <si>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</si>
  <si>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</si>
  <si>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</si>
  <si>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</si>
  <si>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</si>
  <si>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</si>
  <si>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</si>
  <si>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</si>
  <si>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</si>
  <si>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</si>
  <si>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</si>
  <si>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</si>
  <si>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</si>
  <si>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</si>
  <si>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</si>
  <si>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</si>
  <si>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</si>
  <si>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</si>
  <si>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</si>
  <si>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</si>
  <si>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</si>
  <si>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</si>
  <si>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</si>
  <si>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</si>
  <si>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</si>
  <si>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</si>
  <si>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</si>
  <si>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</si>
  <si>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</si>
  <si>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</si>
  <si>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</si>
  <si>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</si>
  <si>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</si>
  <si>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</si>
  <si>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</si>
  <si>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</si>
  <si>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</si>
  <si>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</si>
  <si>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</si>
  <si>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</si>
  <si>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</si>
  <si>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</si>
  <si>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</si>
  <si>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</si>
  <si>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</si>
  <si>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</si>
  <si>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</si>
  <si>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</si>
  <si>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</si>
  <si>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</si>
  <si>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</si>
  <si>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</si>
  <si>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</si>
  <si>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</si>
  <si>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</si>
  <si>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</si>
  <si>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</si>
  <si>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</si>
  <si>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</si>
  <si>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</si>
  <si>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</si>
  <si>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</si>
  <si>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</si>
  <si>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</si>
  <si>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</si>
  <si>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</si>
  <si>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</si>
  <si>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</si>
  <si>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</si>
  <si>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</si>
  <si>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</si>
  <si>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</si>
  <si>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</si>
  <si>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</si>
  <si>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</si>
  <si>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</si>
  <si>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</si>
  <si>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</si>
  <si>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</si>
  <si>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</si>
  <si>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</si>
  <si>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</si>
  <si>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</si>
  <si>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</si>
  <si>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</si>
  <si>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</si>
  <si>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</si>
  <si>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</si>
  <si>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</si>
  <si>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</si>
  <si>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</si>
  <si>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</si>
  <si>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</si>
  <si>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</si>
  <si>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</si>
  <si>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</si>
  <si>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</si>
  <si>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</si>
  <si>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</si>
  <si>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</si>
  <si>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</si>
  <si>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</si>
  <si>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</si>
  <si>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</si>
  <si>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</si>
  <si>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</si>
  <si>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</si>
  <si>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</si>
  <si>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</si>
  <si>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</si>
  <si>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</si>
  <si>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</si>
  <si>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</si>
  <si>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</si>
  <si>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</si>
  <si>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</si>
  <si>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</si>
  <si>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</si>
  <si>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</si>
  <si>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</si>
  <si>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</si>
  <si>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</si>
  <si>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</si>
  <si>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</si>
  <si>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</si>
  <si>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</si>
  <si>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</si>
  <si>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</si>
  <si>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</si>
  <si>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</si>
  <si>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</si>
  <si>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</si>
  <si>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</si>
  <si>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</si>
  <si>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</si>
  <si>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</si>
  <si>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</si>
  <si>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</si>
  <si>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</si>
  <si>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</si>
  <si>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</si>
  <si>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</si>
  <si>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</si>
  <si>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</si>
  <si>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</si>
  <si>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</si>
  <si>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</si>
  <si>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</si>
  <si>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</si>
  <si>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</si>
  <si>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</si>
  <si>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</si>
  <si>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</si>
  <si>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</si>
  <si>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</si>
  <si>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</si>
  <si>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</si>
  <si>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</si>
  <si>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</si>
  <si>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</si>
  <si>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</si>
  <si>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</si>
  <si>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</si>
  <si>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</si>
  <si>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</si>
  <si>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</si>
  <si>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</si>
  <si>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</si>
  <si>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</si>
  <si>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</si>
  <si>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</si>
  <si>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</si>
  <si>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</si>
  <si>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</si>
  <si>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</si>
  <si>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</si>
  <si>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</si>
  <si>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</si>
  <si>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</si>
  <si>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</si>
  <si>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</si>
  <si>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</si>
  <si>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</si>
  <si>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</si>
  <si>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</si>
  <si>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</si>
  <si>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</si>
  <si>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</si>
  <si>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</si>
  <si>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</si>
  <si>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</si>
  <si>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</si>
  <si>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</si>
  <si>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</si>
  <si>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</si>
  <si>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</si>
  <si>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</si>
  <si>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</si>
  <si>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</si>
  <si>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</si>
  <si>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</si>
  <si>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</si>
  <si>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</si>
  <si>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</si>
  <si>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</si>
  <si>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</si>
  <si>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</si>
  <si>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</si>
  <si>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</si>
  <si>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</si>
  <si>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</si>
  <si>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</si>
  <si>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</si>
  <si>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</si>
  <si>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</si>
  <si>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</si>
  <si>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</si>
  <si>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</si>
  <si>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</si>
  <si>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</si>
  <si>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</si>
  <si>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</si>
  <si>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</si>
  <si>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</si>
  <si>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</si>
  <si>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</si>
  <si>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</si>
  <si>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</si>
  <si>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</si>
  <si>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</si>
  <si>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</si>
  <si>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</si>
  <si>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</si>
  <si>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</si>
  <si>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</si>
  <si>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</si>
  <si>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</si>
  <si>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</si>
  <si>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</si>
  <si>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</si>
  <si>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</si>
  <si>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</si>
  <si>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</si>
  <si>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</si>
  <si>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</si>
  <si>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</si>
  <si>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</si>
  <si>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</si>
  <si>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</si>
  <si>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</si>
  <si>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</si>
  <si>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</si>
  <si>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</si>
  <si>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</si>
  <si>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</si>
  <si>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</si>
  <si>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</si>
  <si>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</si>
  <si>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</si>
  <si>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</si>
  <si>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</si>
  <si>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</si>
  <si>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</si>
  <si>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</si>
  <si>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</si>
  <si>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</si>
  <si>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</si>
  <si>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</si>
  <si>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</si>
  <si>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</si>
  <si>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</si>
  <si>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</si>
  <si>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</si>
  <si>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</si>
  <si>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</si>
  <si>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</si>
  <si>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</si>
  <si>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</si>
  <si>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</si>
  <si>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</si>
  <si>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</si>
  <si>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</si>
  <si>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</si>
  <si>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</si>
  <si>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</si>
  <si>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</si>
  <si>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</si>
  <si>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</si>
  <si>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</si>
  <si>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</si>
  <si>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</si>
  <si>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</si>
  <si>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</si>
  <si>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</si>
  <si>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</si>
  <si>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</si>
  <si>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</si>
  <si>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</si>
  <si>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</si>
  <si>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</si>
  <si>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</si>
  <si>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</si>
  <si>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</si>
  <si>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</si>
  <si>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</si>
  <si>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</si>
  <si>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</si>
  <si>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</si>
  <si>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</si>
  <si>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</si>
  <si>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</si>
  <si>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</si>
  <si>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</si>
  <si>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</si>
  <si>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</si>
  <si>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</si>
  <si>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</si>
  <si>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</si>
  <si>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</si>
  <si>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</si>
  <si>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</si>
  <si>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</si>
  <si>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</si>
  <si>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</si>
  <si>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</si>
  <si>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</si>
  <si>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</si>
  <si>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</si>
  <si>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</si>
  <si>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</si>
  <si>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</si>
  <si>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</si>
  <si>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</si>
  <si>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</si>
  <si>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</si>
  <si>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</si>
  <si>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</si>
  <si>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</si>
  <si>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</si>
  <si>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</si>
  <si>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</si>
  <si>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</si>
  <si>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</si>
  <si>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</si>
  <si>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</si>
  <si>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</si>
  <si>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</si>
  <si>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</si>
  <si>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</si>
  <si>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</si>
  <si>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</si>
  <si>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</si>
  <si>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</si>
  <si>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</si>
  <si>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</si>
  <si>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</si>
  <si>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</si>
  <si>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</si>
  <si>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</si>
  <si>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</si>
  <si>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</si>
  <si>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</si>
  <si>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</si>
  <si>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</si>
  <si>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</si>
  <si>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</si>
  <si>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</si>
  <si>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</si>
  <si>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</si>
  <si>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</si>
  <si>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</si>
  <si>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</si>
  <si>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</si>
  <si>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</si>
  <si>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</si>
  <si>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</si>
  <si>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</si>
  <si>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</si>
  <si>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</si>
  <si>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</si>
  <si>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</si>
  <si>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</si>
  <si>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</si>
  <si>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</si>
  <si>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</si>
  <si>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</si>
  <si>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</si>
  <si>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</si>
  <si>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</si>
  <si>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</si>
  <si>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</si>
  <si>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</si>
  <si>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</si>
  <si>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</si>
  <si>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</si>
  <si>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</si>
  <si>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</si>
  <si>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</si>
  <si>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</si>
  <si>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</si>
  <si>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</si>
  <si>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</si>
  <si>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</si>
  <si>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</si>
  <si>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</si>
  <si>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</si>
  <si>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</si>
  <si>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</si>
  <si>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</si>
  <si>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</si>
  <si>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</si>
  <si>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</si>
  <si>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</si>
  <si>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</si>
  <si>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</si>
  <si>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</si>
  <si>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</si>
  <si>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</si>
  <si>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</si>
  <si>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</si>
  <si>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</si>
  <si>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</si>
  <si>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</si>
  <si>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</si>
  <si>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</si>
  <si>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</si>
  <si>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</si>
  <si>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</si>
  <si>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</si>
  <si>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</si>
  <si>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</si>
  <si>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</si>
  <si>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</si>
  <si>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</si>
  <si>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</si>
  <si>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</si>
  <si>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</si>
  <si>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</si>
  <si>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</si>
  <si>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</si>
  <si>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</si>
  <si>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</si>
  <si>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</si>
  <si>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</si>
  <si>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</si>
  <si>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</si>
  <si>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</si>
  <si>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</si>
  <si>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</si>
  <si>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</si>
  <si>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</si>
  <si>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</si>
  <si>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</si>
  <si>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</si>
  <si>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</si>
  <si>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</si>
  <si>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</si>
  <si>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</si>
  <si>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</si>
  <si>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</si>
  <si>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</si>
  <si>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</si>
  <si>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</si>
  <si>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</si>
  <si>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</si>
  <si>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</si>
  <si>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</si>
  <si>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</si>
  <si>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</si>
  <si>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</si>
  <si>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</si>
  <si>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</si>
  <si>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</si>
  <si>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</si>
  <si>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</si>
  <si>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</si>
  <si>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</si>
  <si>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</si>
  <si>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</si>
  <si>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</si>
  <si>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</si>
  <si>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</si>
  <si>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</si>
  <si>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</si>
  <si>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</si>
  <si>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</si>
  <si>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</si>
  <si>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</si>
  <si>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</si>
  <si>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</si>
  <si>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</si>
  <si>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</si>
  <si>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</si>
  <si>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</si>
  <si>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</si>
  <si>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</si>
  <si>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</si>
  <si>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</si>
  <si>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</si>
  <si>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</si>
  <si>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</si>
  <si>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</si>
  <si>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</si>
  <si>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</si>
  <si>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</si>
  <si>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</si>
  <si>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</si>
  <si>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</si>
  <si>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</si>
  <si>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</si>
  <si>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</si>
  <si>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</si>
  <si>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</si>
  <si>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</si>
  <si>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</si>
  <si>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</si>
  <si>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</si>
  <si>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</si>
  <si>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</si>
  <si>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</si>
  <si>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</si>
  <si>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</si>
  <si>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</si>
  <si>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</si>
  <si>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</si>
  <si>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</si>
  <si>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</si>
  <si>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</si>
  <si>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</si>
  <si>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</si>
  <si>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</si>
  <si>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</si>
  <si>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</si>
  <si>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</si>
  <si>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</si>
  <si>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</si>
  <si>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</si>
  <si>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</si>
  <si>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</si>
  <si>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</si>
  <si>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</si>
  <si>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</si>
  <si>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</si>
  <si>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</si>
  <si>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</si>
  <si>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</si>
  <si>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</si>
  <si>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</si>
  <si>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</si>
  <si>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</si>
  <si>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</si>
  <si>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</si>
  <si>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</si>
  <si>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</si>
  <si>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</si>
  <si>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</si>
  <si>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</si>
  <si>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</si>
  <si>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</si>
  <si>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</si>
  <si>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</si>
  <si>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</si>
  <si>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</si>
  <si>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</si>
  <si>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</si>
  <si>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</si>
  <si>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</si>
  <si>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</si>
  <si>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</si>
  <si>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</si>
  <si>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</si>
  <si>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</si>
  <si>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</si>
  <si>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</si>
  <si>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</si>
  <si>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</si>
  <si>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</si>
  <si>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</si>
  <si>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</si>
  <si>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</si>
  <si>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</si>
  <si>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</si>
  <si>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</si>
  <si>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</si>
  <si>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</si>
  <si>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</si>
  <si>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</si>
  <si>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</si>
  <si>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</si>
  <si>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</si>
  <si>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</si>
  <si>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</si>
  <si>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</si>
  <si>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</si>
  <si>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</si>
  <si>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</si>
  <si>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</si>
  <si>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</si>
  <si>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</si>
  <si>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</si>
  <si>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</si>
  <si>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</si>
  <si>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</si>
  <si>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</si>
  <si>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</si>
  <si>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</si>
  <si>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</si>
  <si>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</si>
  <si>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</si>
  <si>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</si>
  <si>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</si>
  <si>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</si>
  <si>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</si>
  <si>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</si>
  <si>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</si>
  <si>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</si>
  <si>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</si>
  <si>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</si>
  <si>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</si>
  <si>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</si>
  <si>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</si>
  <si>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</si>
  <si>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</si>
  <si>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</si>
  <si>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</si>
  <si>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</si>
  <si>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</si>
  <si>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</si>
  <si>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</si>
  <si>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</si>
  <si>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</si>
  <si>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</si>
  <si>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</si>
  <si>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</si>
  <si>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</si>
  <si>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</si>
  <si>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</si>
  <si>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</si>
  <si>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</si>
  <si>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</si>
  <si>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</si>
  <si>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</si>
  <si>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</si>
  <si>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</si>
  <si>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</si>
  <si>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</si>
  <si>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</si>
  <si>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</si>
  <si>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</si>
  <si>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</si>
  <si>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</si>
  <si>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</si>
  <si>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</si>
  <si>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</si>
  <si>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</si>
  <si>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</si>
  <si>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</si>
  <si>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</si>
  <si>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</si>
  <si>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</si>
  <si>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</si>
  <si>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</si>
  <si>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</si>
  <si>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</si>
  <si>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</si>
  <si>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</si>
  <si>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</si>
  <si>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</si>
  <si>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</si>
  <si>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</si>
  <si>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</si>
  <si>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</si>
  <si>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</si>
  <si>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</si>
  <si>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</si>
  <si>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</si>
  <si>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</si>
  <si>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</si>
  <si>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</si>
  <si>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</si>
  <si>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</si>
  <si>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</si>
  <si>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</si>
  <si>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</si>
  <si>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</si>
  <si>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</si>
  <si>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</si>
  <si>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</si>
  <si>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</si>
  <si>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</si>
  <si>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</si>
  <si>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</si>
  <si>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</si>
  <si>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</si>
  <si>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</si>
  <si>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</si>
  <si>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</si>
  <si>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</si>
  <si>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</si>
  <si>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</si>
  <si>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</si>
  <si>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</si>
  <si>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</si>
  <si>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</si>
  <si>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</si>
  <si>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</si>
  <si>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</si>
  <si>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</si>
  <si>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</si>
  <si>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</si>
  <si>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</si>
  <si>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</si>
  <si>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</si>
  <si>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</si>
  <si>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</si>
  <si>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</si>
  <si>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</si>
  <si>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</si>
  <si>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</si>
  <si>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</si>
  <si>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</si>
  <si>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</si>
  <si>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</si>
  <si>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</si>
  <si>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</si>
  <si>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</si>
  <si>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</si>
  <si>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</si>
  <si>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</si>
  <si>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</si>
  <si>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</si>
  <si>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</si>
  <si>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</si>
  <si>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</si>
  <si>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</si>
  <si>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</si>
  <si>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</si>
  <si>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</si>
  <si>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</si>
  <si>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</si>
  <si>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</si>
  <si>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</si>
  <si>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</si>
  <si>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</si>
  <si>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</si>
  <si>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</si>
  <si>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</si>
  <si>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</si>
  <si>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</si>
  <si>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</si>
  <si>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</si>
  <si>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</si>
  <si>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</si>
  <si>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</si>
  <si>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</si>
  <si>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</si>
  <si>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</si>
  <si>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</si>
  <si>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</si>
  <si>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</si>
  <si>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</si>
  <si>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</si>
  <si>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</si>
  <si>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</si>
  <si>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</si>
  <si>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</si>
  <si>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</si>
  <si>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</si>
  <si>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</si>
  <si>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</si>
  <si>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</si>
  <si>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</si>
  <si>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</si>
  <si>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</si>
  <si>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</si>
  <si>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</si>
  <si>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</si>
  <si>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</si>
  <si>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</si>
  <si>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</si>
  <si>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</si>
  <si>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</si>
  <si>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</si>
  <si>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</si>
  <si>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</si>
  <si>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</si>
  <si>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</si>
  <si>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</si>
  <si>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</si>
  <si>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</si>
  <si>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</si>
  <si>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</si>
  <si>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</si>
  <si>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</si>
  <si>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</si>
  <si>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</si>
  <si>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</si>
  <si>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</si>
  <si>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</si>
  <si>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</si>
  <si>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</si>
  <si>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</si>
  <si>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</si>
  <si>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</si>
  <si>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</si>
  <si>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</si>
  <si>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</si>
  <si>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</si>
  <si>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</si>
  <si>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</si>
  <si>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</si>
  <si>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</si>
  <si>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</si>
  <si>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</si>
  <si>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</si>
  <si>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</si>
  <si>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</si>
  <si>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</si>
  <si>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</si>
  <si>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</si>
  <si>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</si>
  <si>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</si>
  <si>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</si>
  <si>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</si>
  <si>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</si>
  <si>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</si>
  <si>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</si>
  <si>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</si>
  <si>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</si>
  <si>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</si>
  <si>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</si>
  <si>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</si>
  <si>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</si>
  <si>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</si>
  <si>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</si>
  <si>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</si>
  <si>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</si>
  <si>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</si>
  <si>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</si>
  <si>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</si>
  <si>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</si>
  <si>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</si>
  <si>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</si>
  <si>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</si>
  <si>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</si>
  <si>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</si>
  <si>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</si>
  <si>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</si>
  <si>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</si>
  <si>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</si>
  <si>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</si>
  <si>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</si>
  <si>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</si>
  <si>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</si>
  <si>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</si>
  <si>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</si>
  <si>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</si>
  <si>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</si>
  <si>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</si>
  <si>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</si>
  <si>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</si>
  <si>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</si>
  <si>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</si>
  <si>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</si>
  <si>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</si>
  <si>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</si>
  <si>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</si>
  <si>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</si>
  <si>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</si>
  <si>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</si>
  <si>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</si>
  <si>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</si>
  <si>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</si>
  <si>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</si>
  <si>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</si>
  <si>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</si>
  <si>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</si>
  <si>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</si>
  <si>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</si>
  <si>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</si>
  <si>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</si>
  <si>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</si>
  <si>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</si>
  <si>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</si>
  <si>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</si>
  <si>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</si>
  <si>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</si>
  <si>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</si>
  <si>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</si>
  <si>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</si>
  <si>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</si>
  <si>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</si>
  <si>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</si>
  <si>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</si>
  <si>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</si>
  <si>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</si>
  <si>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</si>
  <si>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</si>
  <si>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</si>
  <si>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</si>
  <si>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</si>
  <si>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</si>
  <si>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</si>
  <si>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</si>
  <si>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</si>
  <si>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</si>
  <si>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</si>
  <si>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</si>
  <si>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</si>
  <si>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</si>
  <si>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</si>
  <si>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</si>
  <si>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</si>
  <si>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</si>
  <si>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</si>
  <si>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</si>
  <si>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</si>
  <si>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</si>
  <si>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</si>
  <si>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</si>
  <si>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</si>
  <si>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</si>
  <si>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</si>
  <si>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</si>
  <si>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</si>
  <si>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</si>
  <si>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</si>
  <si>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</si>
  <si>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</si>
  <si>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</si>
  <si>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</si>
  <si>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</si>
  <si>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</si>
  <si>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</si>
  <si>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</si>
  <si>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</si>
  <si>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</si>
  <si>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</si>
  <si>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</si>
  <si>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</si>
  <si>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</si>
  <si>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</si>
  <si>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</si>
  <si>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</si>
  <si>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</si>
  <si>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</si>
  <si>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</si>
  <si>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</si>
  <si>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</si>
  <si>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</si>
  <si>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</si>
  <si>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</si>
  <si>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</si>
  <si>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</si>
  <si>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</si>
  <si>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</si>
  <si>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</si>
  <si>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</si>
  <si>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</si>
  <si>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</si>
  <si>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</si>
  <si>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</si>
  <si>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</si>
  <si>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</si>
  <si>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</si>
  <si>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</si>
  <si>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</si>
  <si>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</si>
  <si>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</si>
  <si>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</si>
  <si>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</si>
  <si>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</si>
  <si>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</si>
  <si>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</si>
  <si>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</si>
  <si>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</si>
  <si>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</si>
  <si>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</si>
  <si>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</si>
  <si>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</si>
  <si>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</si>
  <si>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</si>
  <si>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</si>
  <si>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</si>
  <si>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</si>
  <si>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</si>
  <si>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</si>
  <si>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</si>
  <si>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</si>
  <si>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</si>
  <si>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</si>
  <si>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</si>
  <si>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</si>
  <si>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</si>
  <si>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</si>
  <si>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</si>
  <si>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</si>
  <si>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</si>
  <si>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</si>
  <si>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</si>
  <si>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</si>
  <si>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</si>
  <si>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</si>
  <si>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</si>
  <si>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</si>
  <si>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</si>
  <si>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</si>
  <si>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</si>
  <si>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</si>
  <si>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</si>
  <si>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</si>
  <si>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</si>
  <si>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</si>
  <si>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</si>
  <si>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</si>
  <si>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</si>
  <si>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</si>
  <si>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</si>
  <si>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</si>
  <si>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</si>
  <si>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</si>
  <si>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</si>
  <si>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</si>
  <si>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</si>
  <si>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</si>
  <si>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</si>
  <si>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</si>
  <si>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</si>
  <si>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</si>
  <si>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</si>
  <si>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</si>
  <si>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</si>
  <si>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</si>
  <si>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</si>
  <si>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</si>
  <si>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</si>
  <si>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</si>
  <si>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</si>
  <si>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</si>
  <si>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</si>
  <si>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</si>
  <si>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</si>
  <si>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</si>
  <si>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</si>
  <si>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</si>
  <si>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</si>
  <si>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</si>
  <si>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</si>
  <si>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</si>
  <si>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</si>
  <si>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</si>
  <si>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</si>
  <si>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</si>
  <si>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</si>
  <si>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</si>
  <si>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</si>
  <si>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</si>
  <si>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</si>
  <si>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</si>
  <si>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</si>
  <si>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</si>
  <si>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</si>
  <si>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</si>
  <si>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</si>
  <si>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</si>
  <si>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</si>
  <si>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</si>
  <si>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</si>
  <si>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</si>
  <si>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</si>
  <si>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</si>
  <si>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</si>
  <si>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</si>
  <si>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</si>
  <si>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</si>
  <si>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</si>
  <si>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</si>
  <si>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</si>
  <si>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</si>
  <si>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</si>
  <si>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</si>
  <si>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</si>
  <si>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</si>
  <si>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</si>
  <si>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</si>
  <si>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</si>
  <si>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</si>
  <si>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</si>
  <si>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</si>
  <si>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</si>
  <si>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</si>
  <si>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</si>
  <si>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</si>
  <si>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</si>
  <si>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</si>
  <si>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</si>
  <si>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</si>
  <si>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</si>
  <si>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</si>
  <si>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</si>
  <si>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</si>
  <si>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</si>
  <si>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</si>
  <si>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</si>
  <si>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</si>
  <si>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</si>
  <si>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</si>
  <si>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</si>
  <si>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</si>
  <si>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</si>
  <si>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</si>
  <si>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</si>
  <si>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</si>
  <si>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</si>
  <si>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</si>
  <si>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</si>
  <si>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</si>
  <si>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</si>
  <si>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</si>
  <si>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</si>
  <si>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</si>
  <si>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</si>
  <si>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</si>
  <si>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</si>
  <si>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</si>
  <si>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</si>
  <si>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</si>
  <si>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</si>
  <si>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</si>
  <si>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</si>
  <si>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</si>
  <si>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</si>
  <si>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</si>
  <si>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</si>
  <si>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</si>
  <si>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</si>
  <si>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</si>
  <si>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</si>
  <si>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</si>
  <si>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</si>
  <si>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</si>
  <si>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</si>
  <si>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</si>
  <si>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</si>
  <si>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</si>
  <si>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</si>
  <si>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</si>
  <si>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</si>
  <si>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</si>
  <si>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</si>
  <si>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</si>
  <si>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</si>
  <si>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</si>
  <si>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</si>
  <si>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</si>
  <si>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</si>
  <si>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</si>
  <si>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</si>
  <si>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</si>
  <si>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</si>
  <si>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</si>
  <si>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</si>
  <si>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</si>
  <si>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</si>
  <si>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</si>
  <si>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</si>
  <si>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</si>
  <si>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</si>
  <si>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</si>
  <si>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</si>
  <si>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</si>
  <si>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</si>
  <si>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</si>
  <si>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</si>
  <si>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</si>
  <si>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</si>
  <si>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</si>
  <si>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</si>
  <si>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</si>
  <si>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</si>
  <si>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</si>
  <si>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</si>
  <si>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</si>
  <si>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</si>
  <si>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</si>
  <si>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</si>
  <si>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</si>
  <si>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</si>
  <si>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</si>
  <si>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</si>
  <si>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</si>
  <si>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</si>
  <si>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</si>
  <si>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</si>
  <si>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</si>
  <si>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</si>
  <si>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</si>
  <si>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</si>
  <si>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</si>
  <si>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</si>
  <si>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</si>
  <si>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</si>
  <si>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</si>
  <si>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</si>
  <si>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</si>
  <si>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</si>
  <si>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</si>
  <si>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</si>
  <si>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</si>
  <si>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</si>
  <si>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</si>
  <si>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</si>
  <si>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</si>
  <si>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</si>
  <si>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</si>
  <si>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</si>
  <si>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</si>
  <si>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</si>
  <si>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</si>
  <si>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</si>
  <si>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</si>
  <si>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</si>
  <si>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</si>
  <si>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</si>
  <si>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</si>
  <si>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</si>
  <si>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</si>
  <si>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</si>
  <si>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</si>
  <si>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</si>
  <si>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</si>
  <si>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</si>
  <si>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</si>
  <si>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</si>
  <si>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</si>
  <si>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</si>
  <si>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</si>
  <si>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</si>
  <si>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</si>
  <si>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</si>
  <si>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</si>
  <si>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</si>
  <si>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</si>
  <si>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</si>
  <si>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</si>
  <si>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</si>
  <si>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</si>
  <si>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</si>
  <si>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</si>
  <si>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</si>
  <si>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</si>
  <si>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</si>
  <si>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</si>
  <si>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</si>
  <si>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</si>
  <si>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</si>
  <si>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</si>
  <si>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</si>
  <si>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</si>
  <si>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</si>
  <si>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</si>
  <si>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</si>
  <si>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</si>
  <si>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</si>
  <si>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</si>
  <si>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</si>
  <si>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</si>
  <si>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</si>
  <si>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</si>
  <si>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</si>
  <si>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</si>
  <si>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</si>
  <si>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</si>
  <si>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</si>
  <si>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</si>
  <si>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</si>
  <si>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</si>
  <si>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</si>
  <si>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</si>
  <si>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</si>
  <si>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</si>
  <si>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</si>
  <si>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</si>
  <si>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</si>
  <si>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</si>
  <si>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</si>
  <si>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</si>
  <si>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</si>
  <si>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</si>
  <si>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</si>
  <si>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</si>
  <si>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</si>
  <si>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</si>
  <si>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</si>
  <si>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</si>
  <si>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</si>
  <si>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</si>
  <si>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</si>
  <si>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</si>
  <si>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</si>
  <si>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</si>
  <si>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</si>
  <si>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</si>
  <si>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</si>
  <si>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</si>
  <si>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</si>
  <si>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</si>
  <si>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</si>
  <si>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</si>
  <si>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</si>
  <si>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</si>
  <si>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</si>
  <si>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</si>
  <si>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</si>
  <si>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</si>
  <si>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</si>
  <si>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</si>
  <si>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</si>
  <si>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</si>
  <si>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</si>
  <si>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</si>
  <si>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</si>
  <si>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</si>
  <si>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</si>
  <si>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</si>
  <si>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</si>
  <si>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</si>
  <si>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</si>
  <si>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</si>
  <si>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</si>
  <si>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</si>
  <si>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</si>
  <si>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</si>
  <si>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</si>
  <si>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</si>
  <si>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</si>
  <si>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</si>
  <si>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</si>
  <si>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</si>
  <si>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</si>
  <si>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</si>
  <si>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</si>
  <si>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</si>
  <si>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</si>
  <si>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</si>
  <si>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</si>
  <si>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</si>
  <si>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</si>
  <si>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</si>
  <si>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</si>
  <si>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</si>
  <si>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</si>
  <si>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</si>
  <si>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</si>
  <si>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</si>
  <si>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</si>
  <si>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</si>
  <si>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</si>
  <si>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</si>
  <si>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</si>
  <si>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</si>
  <si>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</si>
  <si>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</si>
  <si>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</si>
  <si>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</si>
  <si>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</si>
  <si>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</si>
  <si>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</si>
  <si>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</si>
  <si>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</si>
  <si>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</si>
  <si>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</si>
  <si>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</si>
  <si>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</si>
  <si>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</si>
  <si>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</si>
  <si>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</si>
  <si>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</si>
  <si>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</si>
  <si>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</si>
  <si>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</si>
  <si>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</si>
  <si>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</si>
  <si>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</si>
  <si>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</si>
  <si>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</si>
  <si>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</si>
  <si>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</si>
  <si>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</si>
  <si>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</si>
  <si>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</si>
  <si>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</si>
  <si>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</si>
  <si>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</si>
  <si>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</si>
  <si>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</si>
  <si>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</si>
  <si>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</si>
  <si>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</si>
  <si>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</si>
  <si>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</si>
  <si>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</si>
  <si>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</si>
  <si>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</si>
  <si>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</si>
  <si>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</si>
  <si>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</si>
  <si>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</si>
  <si>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</si>
  <si>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</si>
  <si>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</si>
  <si>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</si>
  <si>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</si>
  <si>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</si>
  <si>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</si>
  <si>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</si>
  <si>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</si>
  <si>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</si>
  <si>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</si>
  <si>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</si>
  <si>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</si>
  <si>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</si>
  <si>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</si>
  <si>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</si>
  <si>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</si>
  <si>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</si>
  <si>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</si>
  <si>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</si>
  <si>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</si>
  <si>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</si>
  <si>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</si>
  <si>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</si>
  <si>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</si>
  <si>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</si>
  <si>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</si>
  <si>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</si>
  <si>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</si>
  <si>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</si>
  <si>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</si>
  <si>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</si>
  <si>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</si>
  <si>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</si>
  <si>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</si>
  <si>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</si>
  <si>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</si>
  <si>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</si>
  <si>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</si>
  <si>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</si>
  <si>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</si>
  <si>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</si>
  <si>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</si>
  <si>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</si>
  <si>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</si>
  <si>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</si>
  <si>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</si>
  <si>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</si>
  <si>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</si>
  <si>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</si>
  <si>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</si>
  <si>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</si>
  <si>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</si>
  <si>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</si>
  <si>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</si>
  <si>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</si>
  <si>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</si>
  <si>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</si>
  <si>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</si>
  <si>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</si>
  <si>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</si>
  <si>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</si>
  <si>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</si>
  <si>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</si>
  <si>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</si>
  <si>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</si>
  <si>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</si>
  <si>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</si>
  <si>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</si>
  <si>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</si>
  <si>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</si>
  <si>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</si>
  <si>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</si>
  <si>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</si>
  <si>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</si>
  <si>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</si>
  <si>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</si>
  <si>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</si>
  <si>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</si>
  <si>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</si>
  <si>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</si>
  <si>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</si>
  <si>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</si>
  <si>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</si>
  <si>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</si>
  <si>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</si>
  <si>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</si>
  <si>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</si>
  <si>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</si>
  <si>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</si>
  <si>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</si>
  <si>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</si>
  <si>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</si>
  <si>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</si>
  <si>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</si>
  <si>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</si>
  <si>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</si>
  <si>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</si>
  <si>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</si>
  <si>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</si>
  <si>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</si>
  <si>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</si>
  <si>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</si>
  <si>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</si>
  <si>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</si>
  <si>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</si>
  <si>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</si>
  <si>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</si>
  <si>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</si>
  <si>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</si>
  <si>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</si>
  <si>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</si>
  <si>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</si>
  <si>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</si>
  <si>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</si>
  <si>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</si>
  <si>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</si>
  <si>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</si>
  <si>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</si>
  <si>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</si>
  <si>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</si>
  <si>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</si>
  <si>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</si>
  <si>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</si>
  <si>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</si>
  <si>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</si>
  <si>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</si>
  <si>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</si>
  <si>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</si>
  <si>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</si>
  <si>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</si>
  <si>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</si>
  <si>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</si>
  <si>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</si>
  <si>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</si>
  <si>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</si>
  <si>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</si>
  <si>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</si>
  <si>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</si>
  <si>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</si>
  <si>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</si>
  <si>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</si>
  <si>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</si>
  <si>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</si>
  <si>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</si>
  <si>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</si>
  <si>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</si>
  <si>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</si>
  <si>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</si>
  <si>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</si>
  <si>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</si>
  <si>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</si>
  <si>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</si>
  <si>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</si>
  <si>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</si>
  <si>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</si>
  <si>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</si>
  <si>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</si>
  <si>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</si>
  <si>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</si>
  <si>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</si>
  <si>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</si>
  <si>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</si>
  <si>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</si>
  <si>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</si>
  <si>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</si>
  <si>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</si>
  <si>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</si>
  <si>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</si>
  <si>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</si>
  <si>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</si>
  <si>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</si>
  <si>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</si>
  <si>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</si>
  <si>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</si>
  <si>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</si>
  <si>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</si>
  <si>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</si>
  <si>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</si>
  <si>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</si>
  <si>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</si>
  <si>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</si>
  <si>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</si>
  <si>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</si>
  <si>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</si>
  <si>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</si>
  <si>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</si>
  <si>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</si>
  <si>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</si>
  <si>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</si>
  <si>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</si>
  <si>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</si>
  <si>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</si>
  <si>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</si>
  <si>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</si>
  <si>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</si>
  <si>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</si>
  <si>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</si>
  <si>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</si>
  <si>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</si>
  <si>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</si>
  <si>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</si>
  <si>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</si>
  <si>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</si>
  <si>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</si>
  <si>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</si>
  <si>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</si>
  <si>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</si>
  <si>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</si>
  <si>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</si>
  <si>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</si>
  <si>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</si>
  <si>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</si>
  <si>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</si>
  <si>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</si>
  <si>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</si>
  <si>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</si>
  <si>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</si>
  <si>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</si>
  <si>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</si>
  <si>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</si>
  <si>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</si>
  <si>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</si>
  <si>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</si>
  <si>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</si>
  <si>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</si>
  <si>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</si>
  <si>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</si>
  <si>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</si>
  <si>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</si>
  <si>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</si>
  <si>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</si>
  <si>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</si>
  <si>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</si>
  <si>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</si>
  <si>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</si>
  <si>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</si>
  <si>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</si>
  <si>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</si>
  <si>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</si>
  <si>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</si>
  <si>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</si>
  <si>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</si>
  <si>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</si>
  <si>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</si>
  <si>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</si>
  <si>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</si>
  <si>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</si>
  <si>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</si>
  <si>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</si>
  <si>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</si>
  <si>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</si>
  <si>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</si>
  <si>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</si>
  <si>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</si>
  <si>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</si>
  <si>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</si>
  <si>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</si>
  <si>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</si>
  <si>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</si>
  <si>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</si>
  <si>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</si>
  <si>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</si>
  <si>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</si>
  <si>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</si>
  <si>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</si>
  <si>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</si>
  <si>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</si>
  <si>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</si>
  <si>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</si>
  <si>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</si>
  <si>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</si>
  <si>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</si>
  <si>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</si>
  <si>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</si>
  <si>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</si>
  <si>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</si>
  <si>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</si>
  <si>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</si>
  <si>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</si>
  <si>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</si>
  <si>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</si>
  <si>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</si>
  <si>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</si>
  <si>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</si>
  <si>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</si>
  <si>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</si>
  <si>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</si>
  <si>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</si>
  <si>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</si>
  <si>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</si>
  <si>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</si>
  <si>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</si>
  <si>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</si>
  <si>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</si>
  <si>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</si>
  <si>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</si>
  <si>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</si>
  <si>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</si>
  <si>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</si>
  <si>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</si>
  <si>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</si>
  <si>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</si>
  <si>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</si>
  <si>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</si>
  <si>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</si>
  <si>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</si>
  <si>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</si>
  <si>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</si>
  <si>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</si>
  <si>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</si>
  <si>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</si>
  <si>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</si>
  <si>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</si>
  <si>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</si>
  <si>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</si>
  <si>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</si>
  <si>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</si>
  <si>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</si>
  <si>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</si>
  <si>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</si>
  <si>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</si>
  <si>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</si>
  <si>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</si>
  <si>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</si>
  <si>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</si>
  <si>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</si>
  <si>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</si>
  <si>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</si>
  <si>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</si>
  <si>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</si>
  <si>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</si>
  <si>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</si>
  <si>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</si>
  <si>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</si>
  <si>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</si>
  <si>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</si>
  <si>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</si>
  <si>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</si>
  <si>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</si>
  <si>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</si>
  <si>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</si>
  <si>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</si>
  <si>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</si>
  <si>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</si>
  <si>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</si>
  <si>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</si>
  <si>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</si>
  <si>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</si>
  <si>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</si>
  <si>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</si>
  <si>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</si>
  <si>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</si>
  <si>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</si>
  <si>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</si>
  <si>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</si>
  <si>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</si>
  <si>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</si>
  <si>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</si>
  <si>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</si>
  <si>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</si>
  <si>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</si>
  <si>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</si>
  <si>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</si>
  <si>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</si>
  <si>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</si>
  <si>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</si>
  <si>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</si>
  <si>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</si>
  <si>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</si>
  <si>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</si>
  <si>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</si>
  <si>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</si>
  <si>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</si>
  <si>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</si>
  <si>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</si>
  <si>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</si>
  <si>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</si>
  <si>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</si>
  <si>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</si>
  <si>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</si>
  <si>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</si>
  <si>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</si>
  <si>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</si>
  <si>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</si>
  <si>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</si>
  <si>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</si>
  <si>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</si>
  <si>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</si>
  <si>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</si>
  <si>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</si>
  <si>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</si>
  <si>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</si>
  <si>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</si>
  <si>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</si>
  <si>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</si>
  <si>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</si>
  <si>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</si>
  <si>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</si>
  <si>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</si>
  <si>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</si>
  <si>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</si>
  <si>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</si>
  <si>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</si>
  <si>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</si>
  <si>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</si>
  <si>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</si>
  <si>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</si>
  <si>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</si>
  <si>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</si>
  <si>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</si>
  <si>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</si>
  <si>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</si>
  <si>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</si>
  <si>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</si>
  <si>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</si>
  <si>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</si>
  <si>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</si>
  <si>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</si>
  <si>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</si>
  <si>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</si>
  <si>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</si>
  <si>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</si>
  <si>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</si>
  <si>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</si>
  <si>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</si>
  <si>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</si>
  <si>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</si>
  <si>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</si>
  <si>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</si>
  <si>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</si>
  <si>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</si>
  <si>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</si>
  <si>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</si>
  <si>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</si>
  <si>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</si>
  <si>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</si>
  <si>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</si>
  <si>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</si>
  <si>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</si>
  <si>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</si>
  <si>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</si>
  <si>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</si>
  <si>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</si>
  <si>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</si>
  <si>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</si>
  <si>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</si>
  <si>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</si>
  <si>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</si>
  <si>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</si>
  <si>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</si>
  <si>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</si>
  <si>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</si>
  <si>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</si>
  <si>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</si>
  <si>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</si>
  <si>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</si>
  <si>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</si>
  <si>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</si>
  <si>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</si>
  <si>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</si>
  <si>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</si>
  <si>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</si>
  <si>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</si>
  <si>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</si>
  <si>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</si>
  <si>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</si>
  <si>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</si>
  <si>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</si>
  <si>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</si>
  <si>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</si>
  <si>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</si>
  <si>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</si>
  <si>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</si>
  <si>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</si>
  <si>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</si>
  <si>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</si>
  <si>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</si>
  <si>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</si>
  <si>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</si>
  <si>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</si>
  <si>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</si>
  <si>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</si>
  <si>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</si>
  <si>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</si>
  <si>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</si>
  <si>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</si>
  <si>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</si>
  <si>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</si>
  <si>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</si>
  <si>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</si>
  <si>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</si>
  <si>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</si>
  <si>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</si>
  <si>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</si>
  <si>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</si>
  <si>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</si>
  <si>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</si>
  <si>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</si>
  <si>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</si>
  <si>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</si>
  <si>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</si>
  <si>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</si>
  <si>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</si>
  <si>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</si>
  <si>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</si>
  <si>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</si>
  <si>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</si>
  <si>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</si>
  <si>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</si>
  <si>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</si>
  <si>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</si>
  <si>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</si>
  <si>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</si>
  <si>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</si>
  <si>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</si>
  <si>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</si>
  <si>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</si>
  <si>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</si>
  <si>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</si>
  <si>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</si>
  <si>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</si>
  <si>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</si>
  <si>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</si>
  <si>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</si>
  <si>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</si>
  <si>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</si>
  <si>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</si>
  <si>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</si>
  <si>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</si>
  <si>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</si>
  <si>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</si>
  <si>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</si>
  <si>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</si>
  <si>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</si>
  <si>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</si>
  <si>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</si>
  <si>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</si>
  <si>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</si>
  <si>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</si>
  <si>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</si>
  <si>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</si>
  <si>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</si>
  <si>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</si>
  <si>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</si>
  <si>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</si>
  <si>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</si>
  <si>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</si>
  <si>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</si>
  <si>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</si>
  <si>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</si>
  <si>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</si>
  <si>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</si>
  <si>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</si>
  <si>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</si>
  <si>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</si>
  <si>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</si>
  <si>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</si>
  <si>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</si>
  <si>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</si>
  <si>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</si>
  <si>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</si>
  <si>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</si>
  <si>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</si>
  <si>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</si>
  <si>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</si>
  <si>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</si>
  <si>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</si>
  <si>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</si>
  <si>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</si>
  <si>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</si>
  <si>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</si>
  <si>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</si>
  <si>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</si>
  <si>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</si>
  <si>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</si>
  <si>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</si>
  <si>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</si>
  <si>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</si>
  <si>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</si>
  <si>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</si>
  <si>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</si>
  <si>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</si>
  <si>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</si>
  <si>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</si>
  <si>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</si>
  <si>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</si>
  <si>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</si>
  <si>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</si>
  <si>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</si>
  <si>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</si>
  <si>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</si>
  <si>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</si>
  <si>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</si>
  <si>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</si>
  <si>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</si>
  <si>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</si>
  <si>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</si>
  <si>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</si>
  <si>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</si>
  <si>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</si>
  <si>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</si>
  <si>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</si>
  <si>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</si>
  <si>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</si>
  <si>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</si>
  <si>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</si>
  <si>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</si>
  <si>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</si>
  <si>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</si>
  <si>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</si>
  <si>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</si>
  <si>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</si>
  <si>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</si>
  <si>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</si>
  <si>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</si>
  <si>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</si>
  <si>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</si>
  <si>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</si>
  <si>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</si>
  <si>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</si>
  <si>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</si>
  <si>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</si>
  <si>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</si>
  <si>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</si>
  <si>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</si>
  <si>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</si>
  <si>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</si>
  <si>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</si>
  <si>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</si>
  <si>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</si>
  <si>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</si>
  <si>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</si>
  <si>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</si>
  <si>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</si>
  <si>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</si>
  <si>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</si>
  <si>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</si>
  <si>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</si>
  <si>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</si>
  <si>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</si>
  <si>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</si>
  <si>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</si>
  <si>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</si>
  <si>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</si>
  <si>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</si>
  <si>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</si>
  <si>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</si>
  <si>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</si>
  <si>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</si>
  <si>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</si>
  <si>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</si>
  <si>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</si>
  <si>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</si>
  <si>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</si>
  <si>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</si>
  <si>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</si>
  <si>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</si>
  <si>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</si>
  <si>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</si>
  <si>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</si>
  <si>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</si>
  <si>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</si>
  <si>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</si>
  <si>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</si>
  <si>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</si>
  <si>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</si>
  <si>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</si>
  <si>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</si>
  <si>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</si>
  <si>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</si>
  <si>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</si>
  <si>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</si>
  <si>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</si>
  <si>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</si>
  <si>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</si>
  <si>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</si>
  <si>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</si>
  <si>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</si>
  <si>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</si>
  <si>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</si>
  <si>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</si>
  <si>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</si>
  <si>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</si>
  <si>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</si>
  <si>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</si>
  <si>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</si>
  <si>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</si>
  <si>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</si>
  <si>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</si>
  <si>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</si>
  <si>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</si>
  <si>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</si>
  <si>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</si>
  <si>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</si>
  <si>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</si>
  <si>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</si>
  <si>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</si>
  <si>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</si>
  <si>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</si>
  <si>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</si>
  <si>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</si>
  <si>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</si>
  <si>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</si>
  <si>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</si>
  <si>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</si>
  <si>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</si>
  <si>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</si>
  <si>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</si>
  <si>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</si>
  <si>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</si>
  <si>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</si>
  <si>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</si>
  <si>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</si>
  <si>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</si>
  <si>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</si>
  <si>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</si>
  <si>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</si>
  <si>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</si>
  <si>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</si>
  <si>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</si>
  <si>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</si>
  <si>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</si>
  <si>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</si>
  <si>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</si>
  <si>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</si>
  <si>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</si>
  <si>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</si>
  <si>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</si>
  <si>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</si>
  <si>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</si>
  <si>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</si>
  <si>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</si>
  <si>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</si>
  <si>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</si>
  <si>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</si>
  <si>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</si>
  <si>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</si>
  <si>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</si>
  <si>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</si>
  <si>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</si>
  <si>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</si>
  <si>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</si>
  <si>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</si>
  <si>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</si>
  <si>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</si>
  <si>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</si>
  <si>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</si>
  <si>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</si>
  <si>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</si>
  <si>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</si>
  <si>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</si>
  <si>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</si>
  <si>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</si>
  <si>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</si>
  <si>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</si>
  <si>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</si>
  <si>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</si>
  <si>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</si>
  <si>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</si>
  <si>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</si>
  <si>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</si>
  <si>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</si>
  <si>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</si>
  <si>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</si>
  <si>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</si>
  <si>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</si>
  <si>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</si>
  <si>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</si>
  <si>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</si>
  <si>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</si>
  <si>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</si>
  <si>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</si>
  <si>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</si>
  <si>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</si>
  <si>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</si>
  <si>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</si>
  <si>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</si>
  <si>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</si>
  <si>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</si>
  <si>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</si>
  <si>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</si>
  <si>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</si>
  <si>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</si>
  <si>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</si>
  <si>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</si>
  <si>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</si>
  <si>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</si>
  <si>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</si>
  <si>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</si>
  <si>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</si>
  <si>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</si>
  <si>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</si>
  <si>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</si>
  <si>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</si>
  <si>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</si>
  <si>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</si>
  <si>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</si>
  <si>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</si>
  <si>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</si>
  <si>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</si>
  <si>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</si>
  <si>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</si>
  <si>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</si>
  <si>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</si>
  <si>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</si>
  <si>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</si>
  <si>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</si>
  <si>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</si>
  <si>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</si>
  <si>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</si>
  <si>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</si>
  <si>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</si>
  <si>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</si>
  <si>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</si>
  <si>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</si>
  <si>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</si>
  <si>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</si>
  <si>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</si>
  <si>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</si>
  <si>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</si>
  <si>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</si>
  <si>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</si>
  <si>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</si>
  <si>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</si>
  <si>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</si>
  <si>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</si>
  <si>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</si>
  <si>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</si>
  <si>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</si>
  <si>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</si>
  <si>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</si>
  <si>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</si>
  <si>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</si>
  <si>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</si>
  <si>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</si>
  <si>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</si>
  <si>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</si>
  <si>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</si>
  <si>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</si>
  <si>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</si>
  <si>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</si>
  <si>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</si>
  <si>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</si>
  <si>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</si>
  <si>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</si>
  <si>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</si>
  <si>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</si>
  <si>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</si>
  <si>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</si>
  <si>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</si>
  <si>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</si>
  <si>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</si>
  <si>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</si>
  <si>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</si>
  <si>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</si>
  <si>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</si>
  <si>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</si>
  <si>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</si>
  <si>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</si>
  <si>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</si>
  <si>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</si>
  <si>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</si>
  <si>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</si>
  <si>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</si>
  <si>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</si>
  <si>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</si>
  <si>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</si>
  <si>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</si>
  <si>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</si>
  <si>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</si>
  <si>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</si>
  <si>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</si>
  <si>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</si>
  <si>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</si>
  <si>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</si>
  <si>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</si>
  <si>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</si>
  <si>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</si>
  <si>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</si>
  <si>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</si>
  <si>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</si>
  <si>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</si>
  <si>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</si>
  <si>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</si>
  <si>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</si>
  <si>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</si>
  <si>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</si>
  <si>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</si>
  <si>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</si>
  <si>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</si>
  <si>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</si>
  <si>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</si>
  <si>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</si>
  <si>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</si>
  <si>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</si>
  <si>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</si>
  <si>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</si>
  <si>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</si>
  <si>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</si>
  <si>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</si>
  <si>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</si>
  <si>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</si>
  <si>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</si>
  <si>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</si>
  <si>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</si>
  <si>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</si>
  <si>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</si>
  <si>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</si>
  <si>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</si>
  <si>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</si>
  <si>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</si>
  <si>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</si>
  <si>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</si>
  <si>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</si>
  <si>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</si>
  <si>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</si>
  <si>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</si>
  <si>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</si>
  <si>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</si>
  <si>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</si>
  <si>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</si>
  <si>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</si>
  <si>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</si>
  <si>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</si>
  <si>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</si>
  <si>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</si>
  <si>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</si>
  <si>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</si>
  <si>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</si>
  <si>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</si>
  <si>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</si>
  <si>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</si>
  <si>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</si>
  <si>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</si>
  <si>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</si>
  <si>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</si>
  <si>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</si>
  <si>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</si>
  <si>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</si>
  <si>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</si>
  <si>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</si>
  <si>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</si>
  <si>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</si>
  <si>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</si>
  <si>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</si>
  <si>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</si>
  <si>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</si>
  <si>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</si>
  <si>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</si>
  <si>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</si>
  <si>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</si>
  <si>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</si>
  <si>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</si>
  <si>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</si>
  <si>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</si>
  <si>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</si>
  <si>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</si>
  <si>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</si>
  <si>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</si>
  <si>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</si>
  <si>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</si>
  <si>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</si>
  <si>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</si>
  <si>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</si>
  <si>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</si>
  <si>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</si>
  <si>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</si>
  <si>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</si>
  <si>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</si>
  <si>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</si>
  <si>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</si>
  <si>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</si>
  <si>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</si>
  <si>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</si>
  <si>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</si>
  <si>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</si>
  <si>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</si>
  <si>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</si>
  <si>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</si>
  <si>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</si>
  <si>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</si>
  <si>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</si>
  <si>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</si>
  <si>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</si>
  <si>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</si>
  <si>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</si>
  <si>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</si>
  <si>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</si>
  <si>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</si>
  <si>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</si>
  <si>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</si>
  <si>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</si>
  <si>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</si>
  <si>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</si>
  <si>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</si>
  <si>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</si>
  <si>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</si>
  <si>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</si>
  <si>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</si>
  <si>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</si>
  <si>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</si>
  <si>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</si>
  <si>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</si>
  <si>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</si>
  <si>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</si>
  <si>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</si>
  <si>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</si>
  <si>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</si>
  <si>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</si>
  <si>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</si>
  <si>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</si>
  <si>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</si>
  <si>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</si>
  <si>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</si>
  <si>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</si>
  <si>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</si>
  <si>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</si>
  <si>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</si>
  <si>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</si>
  <si>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</si>
  <si>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</si>
  <si>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</si>
  <si>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</si>
  <si>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</si>
  <si>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</si>
  <si>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</si>
  <si>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</si>
  <si>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</si>
  <si>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</si>
  <si>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</si>
  <si>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</si>
  <si>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</si>
  <si>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</si>
  <si>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</si>
  <si>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</si>
  <si>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</si>
  <si>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</si>
  <si>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</si>
  <si>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</si>
  <si>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</si>
  <si>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</si>
  <si>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</si>
  <si>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</si>
  <si>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</si>
  <si>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</si>
  <si>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</si>
  <si>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</si>
  <si>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</si>
  <si>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</si>
  <si>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</si>
  <si>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</si>
  <si>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</si>
  <si>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</si>
  <si>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</si>
  <si>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</si>
  <si>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</si>
  <si>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</si>
  <si>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</si>
  <si>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</si>
  <si>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</si>
  <si>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</si>
  <si>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</si>
  <si>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</si>
  <si>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</si>
  <si>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</si>
  <si>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</si>
  <si>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</si>
  <si>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</si>
  <si>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</si>
  <si>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</si>
  <si>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</si>
  <si>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</si>
  <si>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</si>
  <si>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</si>
  <si>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</si>
  <si>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</si>
  <si>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</si>
  <si>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</si>
  <si>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</si>
  <si>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</si>
  <si>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</si>
  <si>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</si>
  <si>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</si>
  <si>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</si>
  <si>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</si>
  <si>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</si>
  <si>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</si>
  <si>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</si>
  <si>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</si>
  <si>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</si>
  <si>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</si>
  <si>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</si>
  <si>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</si>
  <si>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</si>
  <si>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</si>
  <si>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</si>
  <si>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</si>
  <si>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</si>
  <si>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</si>
  <si>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</si>
  <si>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</si>
  <si>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</si>
  <si>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</si>
  <si>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</si>
  <si>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</si>
  <si>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</si>
  <si>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</si>
  <si>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</si>
  <si>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</si>
  <si>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</si>
  <si>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</si>
  <si>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</si>
  <si>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</si>
  <si>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</si>
  <si>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</si>
  <si>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</si>
  <si>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</si>
  <si>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</si>
  <si>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</si>
  <si>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</si>
  <si>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</si>
  <si>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</si>
  <si>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</si>
  <si>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</si>
  <si>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</si>
  <si>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</si>
  <si>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</si>
  <si>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</si>
  <si>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</si>
  <si>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</si>
  <si>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</si>
  <si>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</si>
  <si>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</si>
  <si>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</si>
  <si>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</si>
  <si>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</si>
  <si>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</si>
  <si>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</si>
  <si>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</si>
  <si>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</si>
  <si>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</si>
  <si>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</si>
  <si>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</si>
  <si>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</si>
  <si>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</si>
  <si>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</si>
  <si>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</si>
  <si>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</si>
  <si>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</si>
  <si>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</si>
  <si>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</si>
  <si>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</si>
  <si>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</si>
  <si>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</si>
  <si>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</si>
  <si>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</si>
  <si>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</si>
  <si>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</si>
  <si>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</si>
  <si>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</si>
  <si>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</si>
  <si>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</si>
  <si>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</si>
  <si>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</si>
  <si>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</si>
  <si>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</si>
  <si>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</si>
  <si>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</si>
  <si>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</si>
  <si>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</si>
  <si>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</si>
  <si>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</si>
  <si>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</si>
  <si>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</si>
  <si>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</si>
  <si>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</si>
  <si>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</si>
  <si>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</si>
  <si>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</si>
  <si>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</si>
  <si>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</si>
  <si>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</si>
  <si>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</si>
  <si>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</si>
  <si>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</si>
  <si>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</si>
  <si>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</si>
  <si>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</si>
  <si>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</si>
  <si>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</si>
  <si>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</si>
  <si>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</si>
  <si>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</si>
  <si>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</si>
  <si>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</si>
  <si>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</si>
  <si>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</si>
  <si>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</si>
  <si>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</si>
  <si>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</si>
  <si>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</si>
  <si>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</si>
  <si>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</si>
  <si>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</si>
  <si>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</si>
  <si>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</si>
  <si>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</si>
  <si>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</si>
  <si>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</si>
  <si>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</si>
  <si>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</si>
  <si>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</si>
  <si>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</si>
  <si>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</si>
  <si>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</si>
  <si>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</si>
  <si>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</si>
  <si>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</si>
  <si>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</si>
  <si>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</si>
  <si>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</si>
  <si>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</si>
  <si>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</si>
  <si>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</si>
  <si>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</si>
  <si>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</si>
  <si>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</si>
  <si>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</si>
  <si>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</si>
  <si>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</si>
  <si>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</si>
  <si>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</si>
  <si>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</si>
  <si>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</si>
  <si>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</si>
  <si>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</si>
  <si>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</si>
  <si>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</si>
  <si>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</si>
  <si>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</si>
  <si>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</si>
  <si>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</si>
  <si>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</si>
  <si>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</si>
  <si>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</si>
  <si>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</si>
  <si>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</si>
  <si>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</si>
  <si>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</si>
  <si>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</si>
  <si>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</si>
  <si>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</si>
  <si>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</si>
  <si>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</si>
  <si>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</si>
  <si>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</si>
  <si>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</si>
  <si>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</si>
  <si>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</si>
  <si>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</si>
  <si>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</si>
  <si>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</si>
  <si>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</si>
  <si>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</si>
  <si>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</si>
  <si>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</si>
  <si>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</si>
  <si>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</si>
  <si>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</si>
  <si>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</si>
  <si>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</si>
  <si>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</si>
  <si>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</si>
  <si>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</si>
  <si>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</si>
  <si>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</si>
  <si>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</si>
  <si>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</si>
  <si>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</si>
  <si>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</si>
  <si>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</si>
  <si>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</si>
  <si>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</si>
  <si>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</si>
  <si>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</si>
  <si>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</si>
  <si>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</si>
  <si>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</si>
  <si>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</si>
  <si>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</si>
  <si>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</si>
  <si>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</si>
  <si>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</si>
  <si>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</si>
  <si>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</si>
  <si>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</si>
  <si>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</si>
  <si>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</si>
  <si>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</si>
  <si>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</si>
  <si>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</si>
  <si>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</si>
  <si>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</si>
  <si>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</si>
  <si>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</si>
  <si>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</si>
  <si>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</si>
  <si>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</si>
  <si>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</si>
  <si>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</si>
  <si>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</si>
  <si>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</si>
  <si>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</si>
  <si>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</si>
  <si>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</si>
  <si>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</si>
  <si>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</si>
  <si>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</si>
  <si>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</si>
  <si>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</si>
  <si>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</si>
  <si>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</si>
  <si>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</si>
  <si>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</si>
  <si>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</si>
  <si>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</si>
  <si>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</si>
  <si>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</si>
  <si>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</si>
  <si>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</si>
  <si>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</si>
  <si>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</si>
  <si>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</si>
  <si>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</si>
  <si>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</si>
  <si>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</si>
  <si>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</si>
  <si>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</si>
  <si>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</si>
  <si>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</si>
  <si>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</si>
  <si>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</si>
  <si>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</si>
  <si>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</si>
  <si>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</si>
  <si>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</si>
  <si>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</si>
  <si>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</si>
  <si>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</si>
  <si>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</si>
  <si>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</si>
  <si>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</si>
  <si>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</si>
  <si>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</si>
  <si>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</si>
  <si>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</si>
  <si>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</si>
  <si>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</si>
  <si>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</si>
  <si>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</si>
  <si>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</si>
  <si>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</si>
  <si>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</si>
  <si>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</si>
  <si>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</si>
  <si>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</si>
  <si>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</si>
  <si>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</si>
  <si>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</si>
  <si>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</si>
  <si>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</si>
  <si>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</si>
  <si>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</si>
  <si>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</si>
  <si>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</si>
  <si>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</si>
  <si>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</si>
  <si>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</si>
  <si>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</si>
  <si>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</si>
  <si>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</si>
  <si>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</si>
  <si>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</si>
  <si>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</si>
  <si>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</si>
  <si>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</si>
  <si>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</si>
  <si>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</si>
  <si>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</si>
  <si>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</si>
  <si>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</si>
  <si>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</si>
  <si>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</si>
  <si>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</si>
  <si>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</si>
  <si>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</si>
  <si>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</si>
  <si>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</si>
  <si>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</si>
  <si>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</si>
  <si>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</si>
  <si>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</si>
  <si>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</si>
  <si>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</si>
  <si>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</si>
  <si>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</si>
  <si>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</si>
  <si>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</si>
  <si>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</si>
  <si>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</si>
  <si>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</si>
  <si>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</si>
  <si>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</si>
  <si>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</si>
  <si>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</si>
  <si>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</si>
  <si>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</si>
  <si>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</si>
  <si>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</si>
  <si>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</si>
  <si>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</si>
  <si>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</si>
  <si>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</si>
  <si>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</si>
  <si>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</si>
  <si>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</si>
  <si>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</si>
  <si>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</si>
  <si>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</si>
  <si>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</si>
  <si>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</si>
  <si>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</si>
  <si>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</si>
  <si>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</si>
  <si>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</si>
  <si>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</si>
  <si>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</si>
  <si>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</si>
  <si>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</si>
  <si>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</si>
  <si>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</si>
  <si>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</si>
  <si>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</si>
  <si>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</si>
  <si>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</si>
  <si>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</si>
  <si>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</si>
  <si>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</si>
  <si>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</si>
  <si>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</si>
  <si>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</si>
  <si>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</si>
  <si>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</si>
  <si>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</si>
  <si>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</si>
  <si>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</si>
  <si>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</si>
  <si>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</si>
  <si>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</si>
  <si>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</si>
  <si>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</si>
  <si>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</si>
  <si>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</si>
  <si>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</si>
  <si>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</si>
  <si>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</si>
  <si>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</si>
  <si>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</si>
  <si>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</si>
  <si>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</si>
  <si>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</si>
  <si>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</si>
  <si>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</si>
  <si>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</si>
  <si>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</si>
  <si>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</si>
  <si>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</si>
  <si>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</si>
  <si>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</si>
  <si>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</si>
  <si>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</si>
  <si>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</si>
  <si>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</si>
  <si>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</si>
  <si>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</si>
  <si>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</si>
  <si>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</si>
  <si>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</si>
  <si>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</si>
  <si>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</si>
  <si>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</si>
  <si>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</si>
  <si>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</si>
  <si>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</si>
  <si>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</si>
  <si>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</si>
  <si>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</si>
  <si>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</si>
  <si>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</si>
  <si>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</si>
  <si>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</si>
  <si>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</si>
  <si>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</si>
  <si>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</si>
  <si>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</si>
  <si>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</si>
  <si>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</si>
  <si>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</si>
  <si>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</si>
  <si>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</si>
  <si>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</si>
  <si>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</si>
  <si>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</si>
  <si>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</si>
  <si>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</si>
  <si>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</si>
  <si>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</si>
  <si>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</si>
  <si>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</si>
  <si>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</si>
  <si>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</si>
  <si>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</si>
  <si>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</si>
  <si>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</si>
  <si>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</si>
  <si>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</si>
  <si>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</si>
  <si>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</si>
  <si>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</si>
  <si>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</si>
  <si>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</si>
  <si>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</si>
  <si>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</si>
  <si>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</si>
  <si>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</si>
  <si>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</si>
  <si>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</si>
  <si>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</si>
  <si>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</si>
  <si>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</si>
  <si>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</si>
  <si>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</si>
  <si>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</si>
  <si>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</si>
  <si>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</si>
  <si>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</si>
  <si>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</si>
  <si>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</si>
  <si>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</si>
  <si>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</si>
  <si>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</si>
  <si>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</si>
  <si>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</si>
  <si>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</si>
  <si>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</si>
  <si>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</si>
  <si>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</si>
  <si>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</si>
  <si>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</si>
  <si>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</si>
  <si>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</si>
  <si>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</si>
  <si>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</si>
  <si>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</si>
  <si>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</si>
  <si>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</si>
  <si>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</si>
  <si>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</si>
  <si>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</si>
  <si>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</si>
  <si>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</si>
  <si>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</si>
  <si>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</si>
  <si>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</si>
  <si>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</si>
  <si>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</si>
  <si>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</si>
  <si>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</si>
  <si>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</si>
  <si>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</si>
  <si>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</si>
  <si>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</si>
  <si>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</si>
  <si>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</si>
  <si>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</si>
  <si>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</si>
  <si>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</si>
  <si>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</si>
  <si>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</si>
  <si>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</si>
  <si>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</si>
  <si>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</si>
  <si>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</si>
  <si>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</si>
  <si>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</si>
  <si>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</si>
  <si>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</si>
  <si>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</si>
  <si>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</si>
  <si>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</si>
  <si>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</si>
  <si>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</si>
  <si>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</si>
  <si>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</si>
  <si>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</si>
  <si>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</si>
  <si>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</si>
  <si>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</si>
  <si>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</si>
  <si>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</si>
  <si>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</si>
  <si>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</si>
  <si>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</si>
  <si>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</si>
  <si>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</si>
  <si>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</si>
  <si>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</si>
  <si>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</si>
  <si>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</si>
  <si>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</si>
  <si>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</si>
  <si>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</si>
  <si>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</si>
  <si>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</si>
  <si>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</si>
  <si>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</si>
  <si>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</si>
  <si>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</si>
  <si>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</si>
  <si>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</si>
  <si>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</si>
  <si>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</si>
  <si>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</si>
  <si>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</si>
  <si>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</si>
  <si>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</si>
  <si>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</si>
  <si>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</si>
  <si>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</si>
  <si>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</si>
  <si>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</si>
  <si>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</si>
  <si>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</si>
  <si>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</si>
  <si>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</si>
  <si>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</si>
  <si>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</si>
  <si>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</si>
  <si>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</si>
  <si>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</si>
  <si>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</si>
  <si>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</si>
  <si>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</si>
  <si>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</si>
  <si>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</si>
  <si>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</si>
  <si>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</si>
  <si>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</si>
  <si>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</si>
  <si>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</si>
  <si>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</si>
  <si>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</si>
  <si>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</si>
  <si>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</si>
  <si>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</si>
  <si>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</si>
  <si>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</si>
  <si>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</si>
  <si>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</si>
  <si>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</si>
  <si>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</si>
  <si>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</si>
  <si>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</si>
  <si>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</si>
  <si>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</si>
  <si>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</si>
  <si>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</si>
  <si>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</si>
  <si>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</si>
  <si>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</si>
  <si>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</si>
  <si>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</si>
  <si>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</si>
  <si>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</si>
  <si>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</si>
  <si>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</si>
  <si>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</si>
  <si>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</si>
  <si>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</si>
  <si>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</si>
  <si>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</si>
  <si>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</si>
  <si>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</si>
  <si>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</si>
  <si>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</si>
  <si>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</si>
  <si>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</si>
  <si>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</si>
  <si>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</si>
  <si>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</si>
  <si>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</si>
  <si>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</si>
  <si>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</si>
  <si>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</si>
  <si>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</si>
  <si>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</si>
  <si>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</si>
  <si>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</si>
  <si>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</si>
  <si>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</si>
  <si>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</si>
  <si>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</si>
  <si>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</si>
  <si>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</si>
  <si>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</si>
  <si>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</si>
  <si>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</si>
  <si>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</si>
  <si>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</si>
  <si>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</si>
  <si>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</si>
  <si>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</si>
  <si>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</si>
  <si>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</si>
  <si>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</si>
  <si>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</si>
  <si>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</si>
  <si>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</si>
  <si>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</si>
  <si>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</si>
  <si>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</si>
  <si>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</si>
  <si>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</si>
  <si>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</si>
  <si>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</si>
  <si>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</si>
  <si>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</si>
  <si>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</si>
  <si>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</si>
  <si>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</si>
  <si>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</si>
  <si>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</si>
  <si>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</si>
  <si>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</si>
  <si>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</si>
  <si>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</si>
  <si>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</si>
  <si>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</si>
  <si>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</si>
  <si>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</si>
  <si>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</si>
  <si>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</si>
  <si>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</si>
  <si>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</si>
  <si>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</si>
  <si>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</si>
  <si>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</si>
  <si>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</si>
  <si>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</si>
  <si>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</si>
  <si>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</si>
  <si>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</si>
  <si>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</si>
  <si>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</si>
  <si>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</si>
  <si>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</si>
  <si>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</si>
  <si>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</si>
  <si>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</si>
  <si>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</si>
  <si>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</si>
  <si>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</si>
  <si>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</si>
  <si>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</si>
  <si>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</si>
  <si>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</si>
  <si>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</si>
  <si>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</si>
  <si>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</si>
  <si>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</si>
  <si>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</si>
  <si>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</si>
  <si>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</si>
  <si>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</si>
  <si>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</si>
  <si>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</si>
  <si>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</si>
  <si>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</si>
  <si>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</si>
  <si>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</si>
  <si>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</si>
  <si>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</si>
  <si>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</si>
  <si>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</si>
  <si>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</si>
  <si>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</si>
  <si>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</si>
  <si>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</si>
  <si>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</si>
  <si>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</si>
  <si>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</si>
  <si>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</si>
  <si>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</si>
  <si>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</si>
  <si>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</si>
  <si>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</si>
  <si>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</si>
  <si>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</si>
  <si>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</si>
  <si>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</si>
  <si>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</si>
  <si>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</si>
  <si>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</si>
  <si>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</si>
  <si>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</si>
  <si>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</si>
  <si>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</si>
  <si>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</si>
  <si>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</si>
  <si>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</si>
  <si>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</si>
  <si>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</si>
  <si>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</si>
  <si>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</si>
  <si>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</si>
  <si>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</si>
  <si>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</si>
  <si>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</si>
  <si>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</si>
  <si>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</si>
  <si>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</si>
  <si>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</si>
  <si>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</si>
  <si>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</si>
  <si>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</si>
  <si>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</si>
  <si>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</si>
  <si>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</si>
  <si>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</si>
  <si>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</si>
  <si>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</si>
  <si>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</si>
  <si>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</si>
  <si>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</si>
  <si>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</si>
  <si>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</si>
  <si>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</si>
  <si>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</si>
  <si>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</si>
  <si>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</si>
  <si>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</si>
  <si>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</si>
  <si>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</si>
  <si>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</si>
  <si>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</si>
  <si>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</si>
  <si>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</si>
  <si>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</si>
  <si>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</si>
  <si>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</si>
  <si>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</si>
  <si>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</si>
  <si>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</si>
  <si>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</si>
  <si>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</si>
  <si>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</si>
  <si>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</si>
  <si>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</si>
  <si>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</si>
  <si>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</si>
  <si>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</si>
  <si>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</si>
  <si>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</si>
  <si>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</si>
  <si>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</si>
  <si>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</si>
  <si>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</si>
  <si>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</si>
  <si>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</si>
  <si>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</si>
  <si>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</si>
  <si>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</si>
  <si>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</si>
  <si>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</si>
  <si>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</si>
  <si>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</si>
  <si>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</si>
  <si>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</si>
  <si>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</si>
  <si>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</si>
  <si>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</si>
  <si>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</si>
  <si>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</si>
  <si>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</si>
  <si>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</si>
  <si>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</si>
  <si>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</si>
  <si>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</si>
  <si>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</si>
  <si>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</si>
  <si>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</si>
  <si>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</si>
  <si>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</si>
  <si>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</si>
  <si>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</si>
  <si>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</si>
  <si>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</si>
  <si>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</si>
  <si>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</si>
  <si>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</si>
  <si>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</si>
  <si>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</si>
  <si>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</si>
  <si>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</si>
  <si>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</si>
  <si>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</si>
  <si>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</si>
  <si>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</si>
  <si>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</si>
  <si>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</si>
  <si>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</si>
  <si>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</si>
  <si>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</si>
  <si>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</si>
  <si>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</si>
  <si>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</si>
  <si>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</si>
  <si>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</si>
  <si>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</si>
  <si>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</si>
  <si>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</si>
  <si>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</si>
  <si>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</si>
  <si>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</si>
  <si>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</si>
  <si>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</si>
  <si>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</si>
  <si>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</si>
  <si>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</si>
  <si>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</si>
  <si>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</si>
  <si>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</si>
  <si>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</si>
  <si>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</si>
  <si>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</si>
  <si>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</si>
  <si>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</si>
  <si>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</si>
  <si>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</si>
  <si>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</si>
  <si>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</si>
  <si>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</si>
  <si>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</si>
  <si>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</si>
  <si>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</si>
  <si>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</si>
  <si>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</si>
  <si>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</si>
  <si>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</si>
  <si>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</si>
  <si>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</si>
  <si>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</si>
  <si>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</si>
  <si>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</si>
  <si>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</si>
  <si>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</si>
  <si>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</si>
  <si>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</si>
  <si>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</si>
  <si>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</si>
  <si>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</si>
  <si>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</si>
  <si>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</si>
  <si>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</si>
  <si>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</si>
  <si>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</si>
  <si>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</si>
  <si>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</si>
  <si>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</si>
  <si>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</si>
  <si>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</si>
  <si>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</si>
  <si>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</si>
  <si>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</si>
  <si>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</si>
  <si>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</si>
  <si>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</si>
  <si>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</si>
  <si>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</si>
  <si>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</si>
  <si>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</si>
  <si>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</si>
  <si>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</si>
  <si>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</si>
  <si>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</si>
  <si>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</si>
  <si>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</si>
  <si>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</si>
  <si>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</si>
  <si>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</si>
  <si>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</si>
  <si>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</si>
  <si>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</si>
  <si>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</si>
  <si>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</si>
  <si>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</si>
  <si>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</si>
  <si>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</si>
  <si>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</si>
  <si>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</si>
  <si>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</si>
  <si>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</si>
  <si>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</si>
  <si>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</si>
  <si>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</si>
  <si>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</si>
  <si>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</si>
  <si>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</si>
  <si>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</si>
  <si>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</si>
  <si>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</si>
  <si>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</si>
  <si>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</si>
  <si>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</si>
  <si>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</si>
  <si>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</si>
  <si>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</si>
  <si>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</si>
  <si>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</si>
  <si>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</si>
  <si>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</si>
  <si>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</si>
  <si>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</si>
  <si>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</si>
  <si>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</si>
  <si>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</si>
  <si>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</si>
  <si>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</si>
  <si>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</si>
  <si>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</si>
  <si>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</si>
  <si>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</si>
  <si>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</si>
  <si>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</si>
  <si>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</si>
  <si>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</si>
  <si>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</si>
  <si>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</si>
  <si>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</si>
  <si>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</si>
  <si>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</si>
  <si>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</si>
  <si>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</si>
  <si>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</si>
  <si>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</si>
  <si>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</si>
  <si>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</si>
  <si>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</si>
  <si>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</si>
  <si>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</si>
  <si>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</si>
  <si>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</si>
  <si>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</si>
  <si>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</si>
  <si>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</si>
  <si>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</si>
  <si>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</si>
  <si>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</si>
  <si>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</si>
  <si>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</si>
  <si>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</si>
  <si>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</si>
  <si>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</si>
  <si>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</si>
  <si>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</si>
  <si>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</si>
  <si>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</si>
  <si>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</si>
  <si>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</si>
  <si>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</si>
  <si>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</si>
  <si>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</si>
  <si>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</si>
  <si>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</si>
  <si>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</si>
  <si>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</si>
  <si>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</si>
  <si>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</si>
  <si>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</si>
  <si>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</si>
  <si>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</si>
  <si>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</si>
  <si>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</si>
  <si>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</si>
  <si>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</si>
  <si>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</si>
  <si>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</si>
  <si>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</si>
  <si>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</si>
  <si>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</si>
  <si>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</si>
  <si>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</si>
  <si>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</si>
  <si>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</si>
  <si>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</si>
  <si>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</si>
  <si>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</si>
  <si>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</si>
  <si>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</si>
  <si>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</si>
  <si>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</si>
  <si>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</si>
  <si>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</si>
  <si>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</si>
  <si>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</si>
  <si>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</si>
  <si>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</si>
  <si>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</si>
  <si>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</si>
  <si>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</si>
  <si>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</si>
  <si>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</si>
  <si>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</si>
  <si>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</si>
  <si>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</si>
  <si>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</si>
  <si>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</si>
  <si>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</si>
  <si>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</si>
  <si>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</si>
  <si>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</si>
  <si>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</si>
  <si>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</si>
  <si>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</si>
  <si>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</si>
  <si>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</si>
  <si>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</si>
  <si>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</si>
  <si>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</si>
  <si>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</si>
  <si>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</si>
  <si>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</si>
  <si>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</si>
  <si>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</si>
  <si>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</si>
  <si>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</si>
  <si>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</si>
  <si>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</si>
  <si>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</si>
  <si>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</si>
  <si>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</si>
  <si>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</si>
  <si>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</si>
  <si>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</si>
  <si>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</si>
  <si>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</si>
  <si>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</si>
  <si>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</si>
  <si>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</si>
  <si>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</si>
  <si>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</si>
  <si>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</si>
  <si>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</si>
  <si>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</si>
  <si>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</si>
  <si>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</si>
  <si>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</si>
  <si>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</si>
  <si>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</si>
  <si>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</si>
  <si>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</si>
  <si>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</si>
  <si>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</si>
  <si>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</si>
  <si>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</si>
  <si>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</si>
  <si>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</si>
  <si>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</si>
  <si>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</si>
  <si>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</si>
  <si>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</si>
  <si>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</si>
  <si>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</si>
  <si>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</si>
  <si>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</si>
  <si>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</si>
  <si>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</si>
  <si>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</si>
  <si>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</si>
  <si>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</si>
  <si>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</si>
  <si>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</si>
  <si>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</si>
  <si>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</si>
  <si>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</si>
  <si>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</si>
  <si>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</si>
  <si>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</si>
  <si>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</si>
  <si>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</si>
  <si>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</si>
  <si>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</si>
  <si>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</si>
  <si>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</si>
  <si>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</si>
  <si>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</si>
  <si>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</si>
  <si>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</si>
  <si>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</si>
  <si>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</si>
  <si>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</si>
  <si>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</si>
  <si>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</si>
  <si>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</si>
  <si>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</si>
  <si>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</si>
  <si>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</si>
  <si>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</si>
  <si>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</si>
  <si>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</si>
  <si>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</si>
  <si>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</si>
  <si>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</si>
  <si>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</si>
  <si>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</si>
  <si>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</si>
  <si>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</si>
  <si>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</si>
  <si>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</si>
  <si>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</si>
  <si>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</si>
  <si>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</si>
  <si>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</si>
  <si>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</si>
  <si>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</si>
  <si>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</si>
  <si>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</si>
  <si>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</si>
  <si>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</si>
  <si>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</si>
  <si>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</si>
  <si>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</si>
  <si>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</si>
  <si>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</si>
  <si>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</si>
  <si>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</si>
  <si>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</si>
  <si>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</si>
  <si>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</si>
  <si>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</si>
  <si>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</si>
  <si>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</si>
  <si>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</si>
  <si>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</si>
  <si>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</si>
  <si>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</si>
  <si>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</si>
  <si>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</si>
  <si>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</si>
  <si>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</si>
  <si>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</si>
  <si>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</si>
  <si>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</si>
  <si>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</si>
  <si>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</si>
  <si>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</si>
  <si>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</si>
  <si>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</si>
  <si>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</si>
  <si>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</si>
  <si>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</si>
  <si>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</si>
  <si>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</si>
  <si>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</si>
  <si>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</si>
  <si>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</si>
  <si>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</si>
  <si>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</si>
  <si>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</si>
  <si>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</si>
  <si>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</si>
  <si>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</si>
  <si>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</si>
  <si>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</si>
  <si>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</si>
  <si>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</si>
  <si>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</si>
  <si>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</si>
  <si>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</si>
  <si>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</si>
  <si>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</si>
  <si>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</si>
  <si>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</si>
  <si>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</si>
  <si>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</si>
  <si>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</si>
  <si>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</si>
  <si>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</si>
  <si>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</si>
  <si>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</si>
  <si>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</si>
  <si>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</si>
  <si>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</si>
  <si>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</si>
  <si>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</si>
  <si>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</si>
  <si>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</si>
  <si>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</si>
  <si>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</si>
  <si>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</si>
  <si>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</si>
  <si>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</si>
  <si>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</si>
  <si>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</si>
  <si>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</si>
  <si>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</si>
  <si>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</si>
  <si>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</si>
  <si>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</si>
  <si>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</si>
  <si>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</si>
  <si>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</si>
  <si>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</si>
  <si>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</si>
  <si>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</si>
  <si>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</si>
  <si>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</si>
  <si>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</si>
  <si>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</si>
  <si>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</si>
  <si>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</si>
  <si>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</si>
  <si>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</si>
  <si>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</si>
  <si>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</si>
  <si>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</si>
  <si>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</si>
  <si>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</si>
  <si>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</si>
  <si>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</si>
  <si>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</si>
  <si>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</si>
  <si>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</si>
  <si>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</si>
  <si>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</si>
  <si>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</si>
  <si>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</si>
  <si>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</si>
  <si>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</si>
  <si>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</si>
  <si>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</si>
  <si>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</si>
  <si>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</si>
  <si>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</si>
  <si>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</si>
  <si>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</si>
  <si>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</si>
  <si>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</si>
  <si>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</si>
  <si>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</si>
  <si>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</si>
  <si>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</si>
  <si>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</si>
  <si>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</si>
  <si>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</si>
  <si>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</si>
  <si>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</si>
  <si>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</si>
  <si>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</si>
  <si>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</si>
  <si>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</si>
  <si>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</si>
  <si>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</si>
  <si>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</si>
  <si>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</si>
  <si>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</si>
  <si>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</si>
  <si>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</si>
  <si>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</si>
  <si>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</si>
  <si>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</si>
  <si>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</si>
  <si>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</si>
  <si>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</si>
  <si>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</si>
  <si>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</si>
  <si>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</si>
  <si>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</si>
  <si>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</si>
  <si>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</si>
  <si>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</si>
  <si>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</si>
  <si>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</si>
  <si>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</si>
  <si>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</si>
  <si>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</si>
  <si>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</si>
  <si>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</si>
  <si>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</si>
  <si>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</si>
  <si>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</si>
  <si>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</si>
  <si>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</si>
  <si>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</si>
  <si>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</si>
  <si>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</si>
  <si>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</si>
  <si>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</si>
  <si>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</si>
  <si>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</si>
  <si>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</si>
  <si>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</si>
  <si>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</si>
  <si>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</si>
  <si>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</si>
  <si>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</si>
  <si>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</si>
  <si>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</si>
  <si>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</si>
  <si>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</si>
  <si>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</si>
  <si>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</si>
  <si>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</si>
  <si>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</si>
  <si>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</si>
  <si>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</si>
  <si>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</si>
  <si>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</si>
  <si>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</si>
  <si>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</si>
  <si>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</si>
  <si>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</si>
  <si>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</si>
  <si>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</si>
  <si>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</si>
  <si>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</si>
  <si>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</si>
  <si>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</si>
  <si>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</si>
  <si>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</si>
  <si>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</si>
  <si>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</si>
  <si>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</si>
  <si>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</si>
  <si>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</si>
  <si>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</si>
  <si>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</si>
  <si>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</si>
  <si>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</si>
  <si>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</si>
  <si>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</si>
  <si>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</si>
  <si>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</si>
  <si>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</si>
  <si>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</si>
  <si>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</si>
  <si>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</si>
  <si>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</si>
  <si>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</si>
  <si>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</si>
  <si>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</si>
  <si>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</si>
  <si>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</si>
  <si>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</si>
  <si>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</si>
  <si>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</si>
  <si>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</si>
  <si>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</si>
  <si>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</si>
  <si>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</si>
  <si>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</si>
  <si>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</si>
  <si>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</si>
  <si>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</si>
  <si>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</si>
  <si>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</si>
  <si>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</si>
  <si>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</si>
  <si>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</si>
  <si>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</si>
  <si>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</si>
  <si>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</si>
  <si>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</si>
  <si>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</si>
  <si>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</si>
  <si>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</si>
  <si>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</si>
  <si>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</si>
  <si>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</si>
  <si>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</si>
  <si>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</si>
  <si>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</si>
  <si>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</si>
  <si>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</si>
  <si>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</si>
  <si>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</si>
  <si>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</si>
  <si>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</si>
  <si>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</si>
  <si>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</si>
  <si>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</si>
  <si>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</si>
  <si>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</si>
  <si>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</si>
  <si>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</si>
  <si>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</si>
  <si>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</si>
  <si>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</si>
  <si>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</si>
  <si>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</si>
  <si>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</si>
  <si>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</si>
  <si>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</si>
  <si>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</si>
  <si>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</si>
  <si>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</si>
  <si>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</si>
  <si>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</si>
  <si>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</si>
  <si>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</si>
  <si>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</si>
  <si>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</si>
  <si>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</si>
  <si>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</si>
  <si>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</si>
  <si>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</si>
  <si>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</si>
  <si>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</si>
  <si>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</si>
  <si>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</si>
  <si>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</si>
  <si>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</si>
  <si>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</si>
  <si>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</si>
  <si>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</si>
  <si>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</si>
  <si>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</si>
  <si>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</si>
  <si>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</si>
  <si>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</si>
  <si>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</si>
  <si>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</si>
  <si>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</si>
  <si>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</si>
  <si>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</si>
  <si>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</si>
  <si>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</si>
  <si>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</si>
  <si>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</si>
  <si>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</si>
  <si>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</si>
  <si>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</si>
  <si>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</si>
  <si>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</si>
  <si>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</si>
  <si>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</si>
  <si>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</si>
  <si>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</si>
  <si>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</si>
  <si>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</si>
  <si>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</si>
  <si>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</si>
  <si>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</si>
  <si>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</si>
  <si>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</si>
  <si>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</si>
  <si>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</si>
  <si>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</si>
  <si>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</si>
  <si>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</si>
  <si>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</si>
  <si>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</si>
  <si>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</si>
  <si>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</si>
  <si>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</si>
  <si>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</si>
  <si>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</si>
  <si>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</si>
  <si>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</si>
  <si>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</si>
  <si>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</si>
  <si>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</si>
  <si>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</si>
  <si>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</si>
  <si>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</si>
  <si>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</si>
  <si>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</si>
  <si>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</si>
  <si>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</si>
  <si>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</si>
  <si>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</si>
  <si>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</si>
  <si>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</si>
  <si>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</si>
  <si>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</si>
  <si>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</si>
  <si>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</si>
  <si>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</si>
  <si>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</si>
  <si>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</si>
  <si>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</si>
  <si>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</si>
  <si>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</si>
  <si>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</si>
  <si>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</si>
  <si>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</si>
  <si>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</si>
  <si>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</si>
  <si>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</si>
  <si>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</si>
  <si>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</si>
  <si>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</si>
  <si>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</si>
  <si>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</si>
  <si>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</si>
  <si>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</si>
  <si>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</si>
  <si>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</si>
  <si>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</si>
  <si>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</si>
  <si>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</si>
  <si>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</si>
  <si>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</si>
  <si>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</si>
  <si>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</si>
  <si>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</si>
  <si>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</si>
  <si>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</si>
  <si>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</si>
  <si>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</si>
  <si>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</si>
  <si>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</si>
  <si>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</si>
  <si>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</si>
  <si>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</si>
  <si>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</si>
  <si>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</si>
  <si>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</si>
  <si>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</si>
  <si>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</si>
  <si>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</si>
  <si>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</si>
  <si>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</si>
  <si>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</si>
  <si>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</si>
  <si>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</si>
  <si>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</si>
  <si>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</si>
  <si>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</si>
  <si>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</si>
  <si>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</si>
  <si>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</si>
  <si>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</si>
  <si>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</si>
  <si>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</si>
  <si>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</si>
  <si>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</si>
  <si>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</si>
  <si>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</si>
  <si>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</si>
  <si>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</si>
  <si>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</si>
  <si>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</si>
  <si>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</si>
  <si>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</si>
  <si>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</si>
  <si>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</si>
  <si>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</si>
  <si>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</si>
  <si>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</si>
  <si>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</si>
  <si>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</si>
  <si>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</si>
  <si>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</si>
  <si>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</si>
  <si>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</si>
  <si>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</si>
  <si>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</si>
  <si>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</si>
  <si>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</si>
  <si>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</si>
  <si>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</si>
  <si>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</si>
  <si>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</si>
  <si>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</si>
  <si>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</si>
  <si>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</si>
  <si>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</si>
  <si>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</si>
  <si>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</si>
  <si>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</si>
  <si>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</si>
  <si>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</si>
  <si>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</si>
  <si>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</si>
  <si>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</si>
  <si>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</si>
  <si>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</si>
  <si>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</si>
  <si>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</si>
  <si>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</si>
  <si>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</si>
  <si>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</si>
  <si>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</si>
  <si>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</si>
  <si>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</si>
  <si>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</si>
  <si>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</si>
  <si>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</si>
  <si>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</si>
  <si>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</si>
  <si>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</si>
  <si>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</si>
  <si>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</si>
  <si>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</si>
  <si>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</si>
  <si>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</si>
  <si>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</si>
  <si>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</si>
  <si>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</si>
  <si>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</si>
  <si>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</si>
  <si>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</si>
  <si>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</si>
  <si>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</si>
  <si>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</si>
  <si>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</si>
  <si>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</si>
  <si>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</si>
  <si>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</si>
  <si>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</si>
  <si>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</si>
  <si>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</si>
  <si>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</si>
  <si>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</si>
  <si>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</si>
  <si>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</si>
  <si>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</si>
  <si>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</si>
  <si>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</si>
  <si>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</si>
  <si>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</si>
  <si>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</si>
  <si>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</si>
  <si>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</si>
  <si>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</si>
  <si>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</si>
  <si>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</si>
  <si>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</si>
  <si>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</si>
  <si>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</si>
  <si>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</si>
  <si>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</si>
  <si>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</si>
  <si>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</si>
  <si>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</si>
  <si>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</si>
  <si>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</si>
  <si>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</si>
  <si>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</si>
  <si>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</si>
  <si>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</si>
  <si>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</si>
  <si>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</si>
  <si>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</si>
  <si>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</si>
  <si>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</si>
  <si>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</si>
  <si>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</si>
  <si>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</si>
  <si>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</si>
  <si>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</si>
  <si>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</si>
  <si>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</si>
  <si>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</si>
  <si>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</si>
  <si>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</si>
  <si>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</si>
  <si>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</si>
  <si>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</si>
  <si>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</si>
  <si>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</si>
  <si>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</si>
  <si>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</si>
  <si>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</si>
  <si>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</si>
  <si>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</si>
  <si>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</si>
  <si>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</si>
  <si>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</si>
  <si>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</si>
  <si>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</si>
  <si>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</si>
  <si>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</si>
  <si>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</si>
  <si>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</si>
  <si>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</si>
  <si>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</si>
  <si>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</si>
  <si>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</si>
  <si>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</si>
  <si>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</si>
  <si>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</si>
  <si>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</si>
  <si>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</si>
  <si>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</si>
  <si>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</si>
  <si>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</si>
  <si>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</si>
  <si>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</si>
  <si>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</si>
  <si>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</si>
  <si>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</si>
  <si>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</si>
  <si>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</si>
  <si>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</si>
  <si>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</si>
  <si>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</si>
  <si>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</si>
  <si>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</si>
  <si>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</si>
  <si>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</si>
  <si>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</si>
  <si>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</si>
  <si>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</si>
  <si>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</si>
  <si>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</si>
  <si>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</si>
  <si>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</si>
  <si>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</si>
  <si>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</si>
  <si>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</si>
  <si>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</si>
  <si>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</si>
  <si>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</si>
  <si>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</si>
  <si>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</si>
  <si>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</si>
  <si>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</si>
  <si>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</si>
  <si>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</si>
  <si>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</si>
  <si>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</si>
  <si>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</si>
  <si>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</si>
  <si>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</si>
  <si>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</si>
  <si>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</si>
  <si>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</si>
  <si>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</si>
  <si>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</si>
  <si>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</si>
  <si>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</si>
  <si>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</si>
  <si>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</si>
  <si>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</si>
  <si>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</si>
  <si>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</si>
  <si>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</si>
  <si>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</si>
  <si>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</si>
  <si>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</si>
  <si>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</si>
  <si>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</si>
  <si>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</si>
  <si>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</si>
  <si>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</si>
  <si>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</si>
  <si>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</si>
  <si>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</si>
  <si>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</si>
  <si>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</si>
  <si>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</si>
  <si>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</si>
  <si>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</si>
  <si>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</si>
  <si>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</si>
  <si>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</si>
  <si>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</si>
  <si>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</si>
  <si>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</si>
  <si>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</si>
  <si>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</si>
  <si>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</si>
  <si>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</si>
  <si>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</si>
  <si>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</si>
  <si>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</si>
  <si>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</si>
  <si>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</si>
  <si>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</si>
  <si>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</si>
  <si>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</si>
  <si>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</si>
  <si>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</si>
  <si>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</si>
  <si>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</si>
  <si>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</si>
  <si>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</si>
  <si>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</si>
  <si>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</si>
  <si>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</si>
  <si>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</si>
  <si>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</si>
  <si>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</si>
  <si>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</si>
  <si>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</si>
  <si>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</si>
  <si>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</si>
  <si>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</si>
  <si>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</si>
  <si>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</si>
  <si>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</si>
  <si>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</si>
  <si>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</si>
  <si>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</si>
  <si>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</si>
  <si>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</si>
  <si>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</si>
  <si>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</si>
  <si>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</si>
  <si>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</si>
  <si>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</si>
  <si>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</si>
  <si>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</si>
  <si>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</si>
  <si>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</si>
  <si>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</si>
  <si>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</si>
  <si>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</si>
  <si>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</si>
  <si>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</si>
  <si>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</si>
  <si>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</si>
  <si>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</si>
  <si>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</si>
  <si>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</si>
  <si>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</si>
  <si>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</si>
  <si>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</si>
  <si>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</si>
  <si>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</si>
  <si>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</si>
  <si>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</si>
  <si>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</si>
  <si>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</si>
  <si>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</si>
  <si>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</si>
  <si>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</si>
  <si>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</si>
  <si>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</si>
  <si>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</si>
  <si>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</si>
  <si>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</si>
  <si>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</si>
  <si>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</si>
  <si>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</si>
  <si>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</si>
  <si>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</si>
  <si>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</si>
  <si>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</si>
  <si>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</si>
  <si>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</si>
  <si>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</si>
  <si>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</si>
  <si>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</si>
  <si>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</si>
  <si>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</si>
  <si>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</si>
  <si>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</si>
  <si>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</si>
  <si>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</si>
  <si>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</si>
  <si>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</si>
  <si>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</si>
  <si>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</si>
  <si>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</si>
  <si>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</si>
  <si>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</si>
  <si>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</si>
  <si>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</si>
  <si>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</si>
  <si>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</si>
  <si>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</si>
  <si>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</si>
  <si>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</si>
  <si>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</si>
  <si>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</si>
  <si>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</si>
  <si>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</si>
  <si>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</si>
  <si>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</si>
  <si>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</si>
  <si>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</si>
  <si>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</si>
  <si>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</si>
  <si>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</si>
  <si>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</si>
  <si>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</si>
  <si>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</si>
  <si>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</si>
  <si>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</si>
  <si>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</si>
  <si>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</si>
  <si>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</si>
  <si>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</si>
  <si>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</si>
  <si>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</si>
  <si>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</si>
  <si>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</si>
  <si>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</si>
  <si>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</si>
  <si>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</si>
  <si>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</si>
  <si>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</si>
  <si>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</si>
  <si>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</si>
  <si>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</si>
  <si>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</si>
  <si>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</si>
  <si>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</si>
  <si>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</si>
  <si>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</si>
  <si>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</si>
  <si>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</si>
  <si>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</si>
  <si>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</si>
  <si>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</si>
  <si>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</si>
  <si>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</si>
  <si>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</si>
  <si>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</si>
  <si>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</si>
  <si>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</si>
  <si>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</si>
  <si>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</si>
  <si>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</si>
  <si>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</si>
  <si>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</si>
  <si>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</si>
  <si>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</si>
  <si>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</si>
  <si>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</si>
  <si>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</si>
  <si>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</si>
  <si>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</si>
  <si>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</si>
  <si>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</si>
  <si>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</si>
  <si>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</si>
  <si>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</si>
  <si>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</si>
  <si>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</si>
  <si>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</si>
  <si>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</si>
  <si>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</si>
  <si>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</si>
  <si>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</si>
  <si>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</si>
  <si>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</si>
  <si>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</si>
  <si>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</si>
  <si>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</si>
  <si>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</si>
  <si>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</si>
  <si>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</si>
  <si>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</si>
  <si>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</si>
  <si>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</si>
  <si>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</si>
  <si>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</si>
  <si>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</si>
  <si>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</si>
  <si>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</si>
  <si>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</si>
  <si>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</si>
  <si>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</si>
  <si>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</si>
  <si>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</si>
  <si>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</si>
  <si>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</si>
  <si>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</si>
  <si>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</si>
  <si>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</si>
  <si>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</si>
  <si>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</si>
  <si>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</si>
  <si>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</si>
  <si>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</si>
  <si>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</si>
  <si>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</si>
  <si>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</si>
  <si>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</si>
  <si>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</si>
  <si>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</si>
  <si>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</si>
  <si>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</si>
  <si>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</si>
  <si>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</si>
  <si>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</si>
  <si>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</si>
  <si>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</si>
  <si>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</si>
  <si>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</si>
  <si>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</si>
  <si>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</si>
  <si>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</si>
  <si>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</si>
  <si>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</si>
  <si>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</si>
  <si>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</si>
  <si>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</si>
  <si>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</si>
  <si>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</si>
  <si>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</si>
  <si>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</si>
  <si>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</si>
  <si>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</si>
  <si>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</si>
  <si>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</si>
  <si>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</si>
  <si>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</si>
  <si>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</si>
  <si>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</si>
  <si>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</si>
  <si>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</si>
  <si>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</si>
  <si>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</si>
  <si>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</si>
  <si>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</si>
  <si>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</si>
  <si>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</si>
  <si>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</si>
  <si>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</si>
  <si>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</si>
  <si>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</si>
  <si>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</si>
  <si>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</si>
  <si>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</si>
  <si>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</si>
  <si>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</si>
  <si>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</si>
  <si>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</si>
  <si>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</si>
  <si>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</si>
  <si>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</si>
  <si>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</si>
  <si>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</si>
  <si>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</si>
  <si>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</si>
  <si>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</si>
  <si>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</si>
  <si>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</si>
  <si>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</si>
  <si>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</si>
  <si>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</si>
  <si>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</si>
  <si>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</si>
  <si>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</si>
  <si>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</si>
  <si>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</si>
  <si>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</si>
  <si>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</si>
  <si>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</si>
  <si>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</si>
  <si>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</si>
  <si>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</si>
  <si>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</si>
  <si>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</si>
  <si>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</si>
  <si>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</si>
  <si>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</si>
  <si>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</si>
  <si>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</si>
  <si>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</si>
  <si>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</si>
  <si>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</si>
  <si>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</si>
  <si>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</si>
  <si>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</si>
  <si>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</si>
  <si>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</si>
  <si>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</si>
  <si>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</si>
  <si>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</si>
  <si>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</si>
  <si>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</si>
  <si>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</si>
  <si>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</si>
  <si>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</si>
  <si>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</si>
  <si>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</si>
  <si>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</si>
  <si>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</si>
  <si>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</si>
  <si>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</si>
  <si>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</si>
  <si>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</si>
  <si>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</si>
  <si>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</si>
  <si>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</si>
  <si>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</si>
  <si>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</si>
  <si>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</si>
  <si>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</si>
  <si>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</si>
  <si>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</si>
  <si>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</si>
  <si>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</si>
  <si>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</si>
  <si>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</si>
  <si>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</si>
  <si>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</si>
  <si>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</si>
  <si>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</si>
  <si>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</si>
  <si>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</si>
  <si>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</si>
  <si>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</si>
  <si>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</si>
  <si>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</si>
  <si>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</si>
  <si>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</si>
  <si>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</si>
  <si>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</si>
  <si>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</si>
  <si>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</si>
  <si>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</si>
  <si>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</si>
  <si>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</si>
  <si>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</si>
  <si>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</si>
  <si>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</si>
  <si>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</si>
  <si>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</si>
  <si>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</si>
  <si>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</si>
  <si>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</si>
  <si>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</si>
  <si>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</si>
  <si>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</si>
  <si>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</si>
  <si>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</si>
  <si>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</si>
  <si>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</si>
  <si>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</si>
  <si>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</si>
  <si>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</si>
  <si>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</si>
  <si>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</si>
  <si>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</si>
  <si>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</si>
  <si>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</si>
  <si>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</si>
  <si>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</si>
  <si>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</si>
  <si>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</si>
  <si>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</si>
  <si>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</si>
  <si>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</si>
  <si>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</si>
  <si>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</si>
  <si>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</si>
  <si>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</si>
  <si>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</si>
  <si>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</si>
  <si>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</si>
  <si>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</si>
  <si>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</si>
  <si>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</si>
  <si>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</si>
  <si>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</si>
  <si>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</si>
  <si>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</si>
  <si>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</si>
  <si>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</si>
  <si>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</si>
  <si>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</si>
  <si>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</si>
  <si>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</si>
  <si>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</si>
  <si>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</si>
  <si>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</si>
  <si>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</si>
  <si>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</si>
  <si>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</si>
  <si>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</si>
  <si>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</si>
  <si>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</si>
  <si>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</si>
  <si>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</si>
  <si>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</si>
  <si>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</si>
  <si>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</si>
  <si>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</si>
  <si>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</si>
  <si>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</si>
  <si>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</si>
  <si>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</si>
  <si>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</si>
  <si>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</si>
  <si>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</si>
  <si>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</si>
  <si>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</si>
  <si>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</si>
  <si>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</si>
  <si>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</si>
  <si>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</si>
  <si>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</si>
  <si>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</si>
  <si>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</si>
  <si>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</si>
  <si>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</si>
  <si>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</si>
  <si>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</si>
  <si>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</si>
  <si>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</si>
  <si>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</si>
  <si>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</si>
  <si>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</si>
  <si>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</si>
  <si>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</si>
  <si>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</si>
  <si>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</si>
  <si>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</si>
  <si>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</si>
  <si>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</si>
  <si>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</si>
  <si>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</si>
  <si>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</si>
  <si>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</si>
  <si>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</si>
  <si>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</si>
  <si>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</si>
  <si>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</si>
  <si>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</si>
  <si>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</si>
  <si>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</si>
  <si>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</si>
  <si>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</si>
  <si>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</si>
  <si>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</si>
  <si>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</si>
  <si>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</si>
  <si>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</si>
  <si>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</si>
  <si>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</si>
  <si>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</si>
  <si>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</si>
  <si>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</si>
  <si>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</si>
  <si>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</si>
  <si>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</si>
  <si>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</si>
  <si>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</si>
  <si>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</si>
  <si>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</si>
  <si>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</si>
  <si>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</si>
  <si>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</si>
  <si>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</si>
  <si>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</si>
  <si>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</si>
  <si>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</si>
  <si>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</si>
  <si>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</si>
  <si>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</si>
  <si>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</si>
  <si>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</si>
  <si>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</si>
  <si>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</si>
  <si>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</si>
  <si>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</si>
  <si>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</si>
  <si>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</si>
  <si>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</si>
  <si>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</si>
  <si>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</si>
  <si>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</si>
  <si>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</si>
  <si>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</si>
  <si>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</si>
  <si>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</si>
  <si>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</si>
  <si>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</si>
  <si>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</si>
  <si>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</si>
  <si>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</si>
  <si>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</si>
  <si>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</si>
  <si>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</si>
  <si>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</si>
  <si>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</si>
  <si>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</si>
  <si>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</si>
  <si>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</si>
  <si>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</si>
  <si>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</si>
  <si>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</si>
  <si>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</si>
  <si>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</si>
  <si>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</si>
  <si>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</si>
  <si>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</si>
  <si>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</si>
  <si>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</si>
  <si>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</si>
  <si>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</si>
  <si>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</si>
  <si>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</si>
  <si>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</si>
  <si>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</si>
  <si>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</si>
  <si>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</si>
  <si>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</si>
  <si>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</si>
  <si>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</si>
  <si>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</si>
  <si>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</si>
  <si>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</si>
  <si>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</si>
  <si>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</si>
  <si>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</si>
  <si>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</si>
  <si>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</si>
  <si>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</si>
  <si>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</si>
  <si>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</si>
  <si>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</si>
  <si>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</si>
  <si>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</si>
  <si>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</si>
  <si>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</si>
  <si>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</si>
  <si>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</si>
  <si>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</si>
  <si>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</si>
  <si>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</si>
  <si>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</si>
  <si>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</si>
  <si>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</si>
  <si>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</si>
  <si>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</si>
  <si>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</si>
  <si>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</si>
  <si>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</si>
  <si>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</si>
  <si>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</si>
  <si>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</si>
  <si>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</si>
  <si>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</si>
  <si>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</si>
  <si>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</si>
  <si>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</si>
  <si>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</si>
  <si>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</si>
  <si>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</si>
  <si>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</si>
  <si>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</si>
  <si>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</si>
  <si>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</si>
  <si>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</si>
  <si>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</si>
  <si>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</si>
  <si>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</si>
  <si>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</si>
  <si>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</si>
  <si>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</si>
  <si>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</si>
  <si>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</si>
  <si>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</si>
  <si>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</si>
  <si>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</si>
  <si>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</si>
  <si>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</si>
  <si>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</si>
  <si>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</si>
  <si>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</si>
  <si>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</si>
  <si>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</si>
  <si>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</si>
  <si>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</si>
  <si>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</si>
  <si>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</si>
  <si>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</si>
  <si>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</si>
  <si>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</si>
  <si>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</si>
  <si>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</si>
  <si>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</si>
  <si>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</si>
  <si>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</si>
  <si>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</si>
  <si>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</si>
  <si>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</si>
  <si>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</si>
  <si>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</si>
  <si>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</si>
  <si>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</si>
  <si>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</si>
  <si>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</si>
  <si>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</si>
  <si>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</si>
  <si>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</si>
  <si>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</si>
  <si>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</si>
  <si>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</si>
  <si>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</si>
  <si>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</si>
  <si>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</si>
  <si>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</si>
  <si>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</si>
  <si>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</si>
  <si>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</si>
  <si>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</si>
  <si>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</si>
  <si>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</si>
  <si>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</si>
  <si>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</si>
  <si>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</si>
  <si>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</si>
  <si>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</si>
  <si>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</si>
  <si>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</si>
  <si>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</si>
  <si>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</si>
  <si>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</si>
  <si>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</si>
  <si>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</si>
  <si>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</si>
  <si>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</si>
  <si>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</si>
  <si>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</si>
  <si>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</si>
  <si>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</si>
  <si>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</si>
  <si>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</si>
  <si>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</si>
  <si>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</si>
  <si>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</si>
  <si>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</si>
  <si>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</si>
  <si>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</si>
  <si>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</si>
  <si>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</si>
  <si>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</si>
  <si>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</si>
  <si>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</si>
  <si>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</si>
  <si>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</si>
  <si>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</si>
  <si>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</si>
  <si>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</si>
  <si>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</si>
  <si>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</si>
  <si>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</si>
  <si>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</si>
  <si>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</si>
  <si>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</si>
  <si>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</si>
  <si>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</si>
  <si>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</si>
  <si>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</si>
  <si>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</si>
  <si>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</si>
  <si>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</si>
  <si>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</si>
  <si>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</si>
  <si>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</si>
  <si>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</si>
  <si>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</si>
  <si>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</si>
  <si>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</si>
  <si>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</si>
  <si>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</si>
  <si>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</si>
  <si>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</si>
  <si>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</si>
  <si>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</si>
  <si>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</si>
  <si>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</si>
  <si>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</si>
  <si>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</si>
  <si>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</si>
  <si>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</si>
  <si>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</si>
  <si>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</si>
  <si>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</si>
  <si>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</si>
  <si>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</si>
  <si>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</si>
  <si>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</si>
  <si>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</si>
  <si>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</si>
  <si>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</si>
  <si>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</si>
  <si>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</si>
  <si>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</si>
  <si>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</si>
  <si>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</si>
  <si>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</si>
  <si>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</si>
  <si>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</si>
  <si>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</si>
  <si>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</si>
  <si>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</si>
  <si>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</si>
  <si>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</si>
  <si>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</si>
  <si>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</si>
  <si>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</si>
  <si>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</si>
  <si>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</si>
  <si>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</si>
  <si>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</si>
  <si>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</si>
  <si>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</si>
  <si>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</si>
  <si>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</si>
  <si>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</si>
  <si>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</si>
  <si>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</si>
  <si>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</si>
  <si>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</si>
  <si>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</si>
  <si>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</si>
  <si>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</si>
  <si>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</si>
  <si>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</si>
  <si>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</si>
  <si>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</si>
  <si>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</si>
  <si>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</si>
  <si>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</si>
  <si>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</si>
  <si>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</si>
  <si>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</si>
  <si>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</si>
  <si>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</si>
  <si>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</si>
  <si>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</si>
  <si>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</si>
  <si>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</si>
  <si>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</si>
  <si>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</si>
  <si>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</si>
  <si>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</si>
  <si>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</si>
  <si>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</si>
  <si>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</si>
  <si>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</si>
  <si>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</si>
  <si>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</si>
  <si>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</si>
  <si>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</si>
  <si>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</si>
  <si>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</si>
  <si>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</si>
  <si>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</si>
  <si>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</si>
  <si>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</si>
  <si>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</si>
  <si>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</si>
  <si>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</si>
  <si>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</si>
  <si>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</si>
  <si>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</si>
  <si>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</si>
  <si>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</si>
  <si>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</si>
  <si>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</si>
  <si>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</si>
  <si>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</si>
  <si>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</si>
  <si>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</si>
  <si>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</si>
  <si>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</si>
  <si>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</si>
  <si>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</si>
  <si>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</si>
  <si>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</si>
  <si>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</si>
  <si>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</si>
  <si>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</si>
  <si>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</si>
  <si>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</si>
  <si>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</si>
  <si>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</si>
  <si>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</si>
  <si>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</si>
  <si>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</si>
  <si>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</si>
  <si>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</si>
  <si>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</si>
  <si>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</si>
  <si>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</si>
  <si>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</si>
  <si>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</si>
  <si>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</si>
  <si>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</si>
  <si>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</si>
  <si>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</si>
  <si>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</si>
  <si>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</si>
  <si>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</si>
  <si>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</si>
  <si>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</si>
  <si>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</si>
  <si>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</si>
  <si>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</si>
  <si>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</si>
  <si>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</si>
  <si>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</si>
  <si>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</si>
  <si>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</si>
  <si>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</si>
  <si>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</si>
  <si>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</si>
  <si>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</si>
  <si>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</si>
  <si>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</si>
  <si>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</si>
  <si>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</si>
  <si>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</si>
  <si>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</si>
  <si>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</si>
  <si>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</si>
  <si>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</si>
  <si>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</si>
  <si>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</si>
  <si>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</si>
  <si>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</si>
  <si>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</si>
  <si>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</si>
  <si>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</si>
  <si>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</si>
  <si>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</si>
  <si>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</si>
  <si>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</si>
  <si>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</si>
  <si>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</si>
  <si>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</si>
  <si>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</si>
  <si>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</si>
  <si>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</si>
  <si>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</si>
  <si>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</si>
  <si>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</si>
  <si>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</si>
  <si>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</si>
  <si>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</si>
  <si>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</si>
  <si>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</si>
  <si>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</si>
  <si>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</si>
  <si>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</si>
  <si>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</si>
  <si>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</si>
  <si>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</si>
  <si>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</si>
  <si>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</si>
  <si>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</si>
  <si>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</si>
  <si>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</si>
  <si>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</si>
  <si>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</si>
  <si>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</si>
  <si>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</si>
  <si>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</si>
  <si>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</si>
  <si>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</si>
  <si>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</si>
  <si>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</si>
  <si>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</si>
  <si>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</si>
  <si>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</si>
  <si>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</si>
  <si>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</si>
  <si>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</si>
  <si>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</si>
  <si>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</si>
  <si>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</si>
  <si>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</si>
  <si>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</si>
  <si>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</si>
  <si>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</si>
  <si>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</si>
  <si>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</si>
  <si>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</si>
  <si>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</si>
  <si>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</si>
  <si>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</si>
  <si>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</si>
  <si>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</si>
  <si>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</si>
  <si>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</si>
  <si>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</si>
  <si>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</si>
  <si>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</si>
  <si>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</si>
  <si>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</si>
  <si>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</si>
  <si>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</si>
  <si>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</si>
  <si>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</si>
  <si>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</si>
  <si>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</si>
  <si>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</si>
  <si>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</si>
  <si>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</si>
  <si>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</si>
  <si>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</si>
  <si>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</si>
  <si>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</si>
  <si>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</si>
  <si>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</si>
  <si>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</si>
  <si>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</si>
  <si>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</si>
  <si>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</si>
  <si>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</si>
  <si>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</si>
  <si>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</si>
  <si>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</si>
  <si>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</si>
  <si>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</si>
  <si>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</si>
  <si>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</si>
  <si>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</si>
  <si>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</si>
  <si>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</si>
  <si>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</si>
  <si>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</si>
  <si>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</si>
  <si>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</si>
  <si>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</si>
  <si>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</si>
  <si>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</si>
  <si>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</si>
  <si>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</si>
  <si>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</si>
  <si>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</si>
  <si>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</si>
  <si>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</si>
  <si>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</si>
  <si>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</si>
  <si>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</si>
  <si>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</si>
  <si>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</si>
  <si>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</si>
  <si>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</si>
  <si>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</si>
  <si>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</si>
  <si>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</si>
  <si>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</si>
  <si>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</si>
  <si>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</si>
  <si>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</si>
  <si>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</si>
  <si>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</si>
  <si>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</si>
  <si>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</si>
  <si>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</si>
  <si>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</si>
  <si>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</si>
  <si>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</si>
  <si>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</si>
  <si>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</si>
  <si>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</si>
  <si>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</si>
  <si>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</si>
  <si>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</si>
  <si>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</si>
  <si>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</si>
  <si>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</si>
  <si>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</si>
  <si>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</si>
  <si>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</si>
  <si>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</si>
  <si>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</si>
  <si>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</si>
  <si>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</si>
  <si>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</si>
  <si>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</si>
  <si>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</si>
  <si>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</si>
  <si>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</si>
  <si>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</si>
  <si>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</si>
  <si>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</si>
  <si>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</si>
  <si>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</si>
  <si>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</si>
  <si>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</si>
  <si>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</si>
  <si>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</si>
  <si>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</si>
  <si>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</si>
  <si>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</si>
  <si>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</si>
  <si>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</si>
  <si>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</si>
  <si>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</si>
  <si>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</si>
  <si>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</si>
  <si>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</si>
  <si>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</si>
  <si>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</si>
  <si>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</si>
  <si>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</si>
  <si>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</si>
  <si>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</si>
  <si>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</si>
  <si>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</si>
  <si>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</si>
  <si>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</si>
  <si>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</si>
  <si>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</si>
  <si>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</si>
  <si>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</si>
  <si>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</si>
  <si>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</si>
  <si>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</si>
  <si>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</si>
  <si>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</si>
  <si>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</si>
  <si>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</si>
  <si>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</si>
  <si>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</si>
  <si>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</si>
  <si>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</si>
  <si>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</si>
  <si>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</si>
  <si>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</si>
  <si>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</si>
  <si>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</si>
  <si>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</si>
  <si>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</si>
  <si>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</si>
  <si>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</si>
  <si>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</si>
  <si>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</si>
  <si>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</si>
  <si>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</si>
  <si>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</si>
  <si>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</si>
  <si>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</si>
  <si>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</si>
  <si>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</si>
  <si>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</si>
  <si>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</si>
  <si>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</si>
  <si>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</si>
  <si>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</si>
  <si>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</si>
  <si>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</si>
  <si>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</si>
  <si>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</si>
  <si>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</si>
  <si>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</si>
  <si>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</si>
  <si>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</si>
  <si>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</si>
  <si>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</si>
  <si>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</si>
  <si>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</si>
  <si>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</si>
  <si>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</si>
  <si>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</si>
  <si>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</si>
  <si>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</si>
  <si>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</si>
  <si>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</si>
  <si>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</si>
  <si>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</si>
  <si>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</si>
  <si>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</si>
  <si>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</si>
  <si>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</si>
  <si>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</si>
  <si>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</si>
  <si>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</si>
  <si>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</si>
  <si>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</si>
  <si>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</si>
  <si>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</si>
  <si>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</si>
  <si>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</si>
  <si>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</si>
  <si>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</si>
  <si>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</si>
  <si>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</si>
  <si>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</si>
  <si>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</si>
  <si>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</si>
  <si>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</si>
  <si>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</si>
  <si>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</si>
  <si>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</si>
  <si>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</si>
  <si>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</si>
  <si>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</si>
  <si>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</si>
  <si>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</si>
  <si>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</si>
  <si>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</si>
  <si>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</si>
  <si>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</si>
  <si>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</si>
  <si>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</si>
  <si>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</si>
  <si>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</si>
  <si>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</si>
  <si>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</si>
  <si>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</si>
  <si>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</si>
  <si>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</si>
  <si>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</si>
  <si>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</si>
  <si>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</si>
  <si>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</si>
  <si>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</si>
  <si>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</si>
  <si>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</si>
  <si>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</si>
  <si>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</si>
  <si>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</si>
  <si>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</si>
  <si>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</si>
  <si>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</si>
  <si>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</si>
  <si>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</si>
  <si>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</si>
  <si>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</si>
  <si>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</si>
  <si>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</si>
  <si>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</si>
  <si>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</si>
  <si>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</si>
  <si>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</si>
  <si>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</si>
  <si>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</si>
  <si>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</si>
  <si>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</si>
  <si>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</si>
  <si>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</si>
  <si>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</si>
  <si>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</si>
  <si>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</si>
  <si>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</si>
  <si>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</si>
  <si>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</si>
  <si>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</si>
  <si>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</si>
  <si>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</si>
  <si>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</si>
  <si>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</si>
  <si>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</si>
  <si>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</si>
  <si>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</si>
  <si>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</si>
  <si>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</si>
  <si>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</si>
  <si>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</si>
  <si>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</si>
  <si>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</si>
  <si>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</si>
  <si>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</si>
  <si>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</si>
  <si>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</si>
  <si>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</si>
  <si>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</si>
  <si>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</si>
  <si>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</si>
  <si>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</si>
  <si>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</si>
  <si>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</si>
  <si>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</si>
  <si>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</si>
  <si>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</si>
  <si>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</si>
  <si>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</si>
  <si>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</si>
  <si>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</si>
  <si>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</si>
  <si>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</si>
  <si>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</si>
  <si>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</si>
  <si>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</si>
  <si>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</si>
  <si>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</si>
  <si>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</si>
  <si>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</si>
  <si>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</si>
  <si>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</si>
  <si>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</si>
  <si>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</si>
  <si>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</si>
  <si>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</si>
  <si>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</si>
  <si>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</si>
  <si>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</si>
  <si>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</si>
  <si>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</si>
  <si>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</si>
  <si>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</si>
  <si>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</si>
  <si>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</si>
  <si>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</si>
  <si>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</si>
  <si>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</si>
  <si>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</si>
  <si>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</si>
  <si>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</si>
  <si>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</si>
  <si>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</si>
  <si>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</si>
  <si>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</si>
  <si>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</si>
  <si>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</si>
  <si>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</si>
  <si>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</si>
  <si>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</si>
  <si>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</si>
  <si>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</si>
  <si>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</si>
  <si>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</si>
  <si>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</si>
  <si>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</si>
  <si>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</si>
  <si>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</si>
  <si>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</si>
  <si>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</si>
  <si>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</si>
  <si>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</si>
  <si>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</si>
  <si>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</si>
  <si>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</si>
  <si>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</si>
  <si>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</si>
  <si>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</si>
  <si>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</si>
  <si>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</si>
  <si>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</si>
  <si>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</si>
  <si>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</si>
  <si>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</si>
  <si>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</si>
  <si>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</si>
  <si>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</si>
  <si>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</si>
  <si>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</si>
  <si>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</si>
  <si>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</si>
  <si>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</si>
  <si>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</si>
  <si>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</si>
  <si>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</si>
  <si>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</si>
  <si>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</si>
  <si>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</si>
  <si>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</si>
  <si>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</si>
  <si>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</si>
  <si>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</si>
  <si>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</si>
  <si>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</si>
  <si>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</si>
  <si>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</si>
  <si>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</si>
  <si>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</si>
  <si>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</si>
  <si>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</si>
  <si>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</si>
  <si>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</si>
  <si>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</si>
  <si>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</si>
  <si>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</si>
  <si>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</si>
  <si>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</si>
  <si>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</si>
  <si>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</si>
  <si>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</si>
  <si>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</si>
  <si>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</si>
  <si>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</si>
  <si>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</si>
  <si>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</si>
  <si>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</si>
  <si>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</si>
  <si>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</si>
  <si>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</si>
  <si>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</si>
  <si>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</si>
  <si>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</si>
  <si>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</si>
  <si>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</si>
  <si>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</si>
  <si>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</si>
  <si>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</si>
  <si>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</si>
  <si>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</si>
  <si>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</si>
  <si>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</si>
  <si>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</si>
  <si>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</si>
  <si>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</si>
  <si>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</si>
  <si>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</si>
  <si>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</si>
  <si>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</si>
  <si>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</si>
  <si>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</si>
  <si>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</si>
  <si>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</si>
  <si>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</si>
  <si>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</si>
  <si>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</si>
  <si>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</si>
  <si>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</si>
  <si>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</si>
  <si>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</si>
  <si>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</si>
  <si>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</si>
  <si>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</si>
  <si>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</si>
  <si>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</si>
  <si>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</si>
  <si>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</si>
  <si>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</si>
  <si>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</si>
  <si>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</si>
  <si>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</si>
  <si>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</si>
  <si>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</si>
  <si>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</si>
  <si>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</si>
  <si>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</si>
  <si>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</si>
  <si>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</si>
  <si>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</si>
  <si>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</si>
  <si>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</si>
  <si>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</si>
  <si>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</si>
  <si>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</si>
  <si>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</si>
  <si>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</si>
  <si>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</si>
  <si>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</si>
  <si>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</si>
  <si>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</si>
  <si>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</si>
  <si>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</si>
  <si>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</si>
  <si>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</si>
  <si>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</si>
  <si>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</si>
  <si>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</si>
  <si>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</si>
  <si>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</si>
  <si>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</si>
  <si>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</si>
  <si>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</si>
  <si>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</si>
  <si>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</si>
  <si>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</si>
  <si>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</si>
  <si>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</si>
  <si>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</si>
  <si>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</si>
  <si>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</si>
  <si>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</si>
  <si>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</si>
  <si>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</si>
  <si>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</si>
  <si>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</si>
  <si>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</si>
  <si>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</si>
  <si>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</si>
  <si>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</si>
  <si>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</si>
  <si>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</si>
  <si>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</si>
  <si>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</si>
  <si>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</si>
  <si>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</si>
  <si>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</si>
  <si>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</si>
  <si>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</si>
  <si>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</si>
  <si>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</si>
  <si>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</si>
  <si>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</si>
  <si>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</si>
  <si>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</si>
  <si>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</si>
  <si>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</si>
  <si>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</si>
  <si>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</si>
  <si>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</si>
  <si>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</si>
  <si>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</si>
  <si>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</si>
  <si>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</si>
  <si>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</si>
  <si>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</si>
  <si>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</si>
  <si>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</si>
  <si>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</si>
  <si>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</si>
  <si>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</si>
  <si>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</si>
  <si>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</si>
  <si>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</si>
  <si>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</si>
  <si>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</si>
  <si>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</si>
  <si>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</si>
  <si>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</si>
  <si>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</si>
  <si>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</si>
  <si>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</si>
  <si>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</si>
  <si>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</si>
  <si>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</si>
  <si>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</si>
  <si>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</si>
  <si>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</si>
  <si>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</si>
  <si>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</si>
  <si>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</si>
  <si>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</si>
  <si>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</si>
  <si>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</si>
  <si>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</si>
  <si>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</si>
  <si>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</si>
  <si>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</si>
  <si>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</si>
  <si>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</si>
  <si>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</si>
  <si>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</si>
  <si>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</si>
  <si>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</si>
  <si>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</si>
  <si>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</si>
  <si>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</si>
  <si>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</si>
  <si>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</si>
  <si>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</si>
  <si>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</si>
  <si>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</si>
  <si>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</si>
  <si>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</si>
  <si>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</si>
  <si>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</si>
  <si>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</si>
  <si>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</si>
  <si>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</si>
  <si>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</si>
  <si>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</si>
  <si>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</si>
  <si>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</si>
  <si>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</si>
  <si>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</si>
  <si>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</si>
  <si>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</si>
  <si>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</si>
  <si>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</si>
  <si>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</si>
  <si>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</si>
  <si>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</si>
  <si>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</si>
  <si>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</si>
  <si>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</si>
  <si>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</si>
  <si>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</si>
  <si>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</si>
  <si>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</si>
  <si>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</si>
  <si>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</si>
  <si>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</si>
  <si>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</si>
  <si>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</si>
  <si>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</si>
  <si>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</si>
  <si>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</si>
  <si>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</si>
  <si>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</si>
  <si>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</si>
  <si>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</si>
  <si>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</si>
  <si>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</si>
  <si>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</si>
  <si>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</si>
  <si>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</si>
  <si>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</si>
  <si>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</si>
  <si>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</si>
  <si>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</si>
  <si>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</si>
  <si>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</si>
  <si>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</si>
  <si>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</si>
  <si>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</si>
  <si>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</si>
  <si>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</si>
  <si>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</si>
  <si>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</si>
  <si>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</si>
  <si>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</si>
  <si>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</si>
  <si>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</si>
  <si>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</si>
  <si>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</si>
  <si>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</si>
  <si>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</si>
  <si>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</si>
  <si>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</si>
  <si>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</si>
  <si>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</si>
  <si>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</si>
  <si>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</si>
  <si>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</si>
  <si>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</si>
  <si>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</si>
  <si>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</si>
  <si>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</si>
  <si>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</si>
  <si>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</si>
  <si>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</si>
  <si>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</si>
  <si>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</si>
  <si>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</si>
  <si>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</si>
  <si>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</si>
  <si>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</si>
  <si>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</si>
  <si>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</si>
  <si>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</si>
  <si>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</si>
  <si>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</si>
  <si>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</si>
  <si>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</si>
  <si>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</si>
  <si>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</si>
  <si>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</si>
  <si>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</si>
  <si>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</si>
  <si>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</si>
  <si>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</si>
  <si>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</si>
  <si>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</si>
  <si>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</si>
  <si>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</si>
  <si>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</si>
  <si>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</si>
  <si>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</si>
  <si>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</si>
  <si>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</si>
  <si>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</si>
  <si>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</si>
  <si>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</si>
  <si>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</si>
  <si>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</si>
  <si>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</si>
  <si>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</si>
  <si>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</si>
  <si>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</si>
  <si>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</si>
  <si>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</si>
  <si>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</si>
  <si>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</si>
  <si>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</si>
  <si>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</si>
  <si>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</si>
  <si>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</si>
  <si>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</si>
  <si>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</si>
  <si>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</si>
  <si>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</si>
  <si>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</si>
  <si>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</si>
  <si>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</si>
  <si>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</si>
  <si>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</si>
  <si>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</si>
  <si>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</si>
  <si>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</si>
  <si>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</si>
  <si>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</si>
  <si>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</si>
  <si>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</si>
  <si>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</si>
  <si>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</si>
  <si>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</si>
  <si>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</si>
  <si>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</si>
  <si>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</si>
  <si>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</si>
  <si>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</si>
  <si>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</si>
  <si>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</si>
  <si>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</si>
  <si>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</si>
  <si>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</si>
  <si>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</si>
  <si>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</si>
  <si>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</si>
  <si>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</si>
  <si>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</si>
  <si>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</si>
  <si>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</si>
  <si>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</si>
  <si>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</si>
  <si>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</si>
  <si>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</si>
  <si>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</si>
  <si>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</si>
  <si>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</si>
  <si>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</si>
  <si>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</si>
  <si>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</si>
  <si>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</si>
  <si>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</si>
  <si>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</si>
  <si>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</si>
  <si>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</si>
  <si>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</si>
  <si>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</si>
  <si>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</si>
  <si>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</si>
  <si>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</si>
  <si>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</si>
  <si>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</si>
  <si>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</si>
  <si>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</si>
  <si>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</si>
  <si>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</si>
  <si>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</si>
  <si>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</si>
  <si>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</si>
  <si>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</si>
  <si>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</si>
  <si>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</si>
  <si>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</si>
  <si>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</si>
  <si>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</si>
  <si>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</si>
  <si>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</si>
  <si>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</si>
  <si>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</si>
  <si>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</si>
  <si>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</si>
  <si>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</si>
  <si>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</si>
  <si>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</si>
  <si>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</si>
  <si>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</si>
  <si>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</si>
  <si>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</si>
  <si>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</si>
  <si>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</si>
  <si>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</si>
  <si>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</si>
  <si>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</si>
  <si>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</si>
  <si>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</si>
  <si>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</si>
  <si>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</si>
  <si>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</si>
  <si>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</si>
  <si>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</si>
  <si>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</si>
  <si>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</si>
  <si>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</si>
  <si>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</si>
  <si>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</si>
  <si>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</si>
  <si>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</si>
  <si>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</si>
  <si>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</si>
  <si>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</si>
  <si>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</si>
  <si>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</si>
  <si>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</si>
  <si>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</si>
  <si>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</si>
  <si>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</si>
  <si>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</si>
  <si>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</si>
  <si>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</si>
  <si>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</si>
  <si>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</si>
  <si>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</si>
  <si>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</si>
  <si>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</si>
  <si>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</si>
  <si>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</si>
  <si>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</si>
  <si>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</si>
  <si>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</si>
  <si>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</si>
  <si>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</si>
  <si>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</si>
  <si>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</si>
  <si>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</si>
  <si>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</si>
  <si>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</si>
  <si>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</si>
  <si>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</si>
  <si>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</si>
  <si>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</si>
  <si>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</si>
  <si>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</si>
  <si>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</si>
  <si>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</si>
  <si>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</si>
  <si>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</si>
  <si>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</si>
  <si>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</si>
  <si>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</si>
  <si>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</si>
  <si>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</si>
  <si>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</si>
  <si>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</si>
  <si>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</si>
  <si>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</si>
  <si>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</si>
  <si>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</si>
  <si>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</si>
  <si>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</si>
  <si>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</si>
  <si>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</si>
  <si>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</si>
  <si>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</si>
  <si>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</si>
  <si>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</si>
  <si>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</si>
  <si>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</si>
  <si>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</si>
  <si>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</si>
  <si>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</si>
  <si>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</si>
  <si>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</si>
  <si>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</si>
  <si>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</si>
  <si>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</si>
  <si>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</si>
  <si>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</si>
  <si>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</si>
  <si>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</si>
  <si>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</si>
  <si>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</si>
  <si>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</si>
  <si>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</si>
  <si>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</si>
  <si>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</si>
  <si>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</si>
  <si>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</si>
  <si>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</si>
  <si>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</si>
  <si>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</si>
  <si>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</si>
  <si>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</si>
  <si>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</si>
  <si>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</si>
  <si>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</si>
  <si>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</si>
  <si>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</si>
  <si>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</si>
  <si>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</si>
  <si>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</si>
  <si>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</si>
  <si>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</si>
  <si>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</si>
  <si>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</si>
  <si>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</si>
  <si>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</si>
  <si>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</si>
  <si>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</si>
  <si>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</si>
  <si>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</si>
  <si>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</si>
  <si>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</si>
  <si>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</si>
  <si>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</si>
  <si>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</si>
  <si>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</si>
  <si>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</si>
  <si>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</si>
  <si>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</si>
  <si>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</si>
  <si>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</si>
  <si>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</si>
  <si>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</si>
  <si>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</si>
  <si>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</si>
  <si>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</si>
  <si>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</si>
  <si>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</si>
  <si>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</si>
  <si>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</si>
  <si>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</si>
  <si>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</si>
  <si>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</si>
  <si>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</si>
  <si>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</si>
  <si>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</si>
  <si>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</si>
  <si>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</si>
  <si>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</si>
  <si>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</si>
  <si>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</si>
  <si>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</si>
  <si>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</si>
  <si>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</si>
  <si>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</si>
  <si>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</si>
  <si>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</si>
  <si>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</si>
  <si>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</si>
  <si>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</si>
  <si>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</si>
  <si>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</si>
  <si>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</si>
  <si>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</si>
  <si>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</si>
  <si>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</si>
  <si>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</si>
  <si>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</si>
  <si>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</si>
  <si>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</si>
  <si>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</si>
  <si>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</si>
  <si>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</si>
  <si>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</si>
  <si>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</si>
  <si>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</si>
  <si>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</si>
  <si>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</si>
  <si>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</si>
  <si>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</si>
  <si>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</si>
  <si>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</si>
  <si>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</si>
  <si>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</si>
  <si>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</si>
  <si>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</si>
  <si>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</si>
  <si>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</si>
  <si>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</si>
  <si>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</si>
  <si>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</si>
  <si>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</si>
  <si>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</si>
  <si>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</si>
  <si>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</si>
  <si>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</si>
  <si>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</si>
  <si>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</si>
  <si>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</si>
  <si>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</si>
  <si>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</si>
  <si>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</si>
  <si>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</si>
  <si>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</si>
  <si>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</si>
  <si>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</si>
  <si>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</si>
  <si>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</si>
  <si>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</si>
  <si>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</si>
  <si>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</si>
  <si>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</si>
  <si>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</si>
  <si>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</si>
  <si>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</si>
  <si>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</si>
  <si>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</si>
  <si>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</si>
  <si>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</si>
  <si>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</si>
  <si>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</si>
  <si>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</si>
  <si>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</si>
  <si>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</si>
  <si>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</si>
  <si>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</si>
  <si>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</si>
  <si>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</si>
  <si>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</si>
  <si>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</si>
  <si>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</si>
  <si>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</si>
  <si>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</si>
  <si>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</si>
  <si>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</si>
  <si>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</si>
  <si>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</si>
  <si>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</si>
  <si>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</si>
  <si>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</si>
  <si>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</si>
  <si>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</si>
  <si>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</si>
  <si>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</si>
  <si>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</si>
  <si>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</si>
  <si>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</si>
  <si>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</si>
  <si>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</si>
  <si>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</si>
  <si>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</si>
  <si>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</si>
  <si>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</si>
  <si>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</si>
  <si>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</si>
  <si>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</si>
  <si>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</si>
  <si>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</si>
  <si>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</si>
  <si>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</si>
  <si>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</si>
  <si>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</si>
  <si>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</si>
  <si>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</si>
  <si>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</si>
  <si>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</si>
  <si>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</si>
  <si>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</si>
  <si>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</si>
  <si>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</si>
  <si>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</si>
  <si>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</si>
  <si>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</si>
  <si>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</si>
  <si>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</si>
  <si>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</si>
  <si>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</si>
  <si>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</si>
  <si>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</si>
  <si>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</si>
  <si>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</si>
  <si>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</si>
  <si>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</si>
  <si>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</si>
  <si>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</si>
  <si>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</si>
  <si>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</si>
  <si>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</si>
  <si>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</si>
  <si>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</si>
  <si>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</si>
  <si>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</si>
  <si>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</si>
  <si>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</si>
  <si>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</si>
  <si>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</si>
  <si>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</si>
  <si>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</si>
  <si>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</si>
  <si>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</si>
  <si>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</si>
  <si>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</si>
  <si>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</si>
  <si>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</si>
  <si>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</si>
  <si>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</si>
  <si>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</si>
  <si>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</si>
  <si>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</si>
  <si>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</si>
  <si>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</si>
  <si>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</si>
  <si>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</si>
  <si>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</si>
  <si>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</si>
  <si>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</si>
  <si>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</si>
  <si>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</si>
  <si>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</si>
  <si>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</si>
  <si>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</si>
  <si>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</si>
  <si>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</si>
  <si>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</si>
  <si>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</si>
  <si>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</si>
  <si>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</si>
  <si>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</si>
  <si>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</si>
  <si>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</si>
  <si>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</si>
  <si>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</si>
  <si>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</si>
  <si>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</si>
  <si>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</si>
  <si>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</si>
  <si>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</si>
  <si>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</si>
  <si>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</si>
  <si>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</si>
  <si>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</si>
  <si>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</si>
  <si>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</si>
  <si>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</si>
  <si>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</si>
  <si>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</si>
  <si>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</si>
  <si>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</si>
  <si>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</si>
  <si>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</si>
  <si>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</si>
  <si>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</si>
  <si>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</si>
  <si>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</si>
  <si>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</si>
  <si>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</si>
  <si>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</si>
  <si>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</si>
  <si>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</si>
  <si>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</si>
  <si>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</si>
  <si>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</si>
  <si>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</si>
  <si>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</si>
  <si>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</si>
  <si>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</si>
  <si>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</si>
  <si>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</si>
  <si>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</si>
  <si>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</si>
  <si>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</si>
  <si>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</si>
  <si>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</si>
  <si>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</si>
  <si>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</si>
  <si>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</si>
  <si>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</si>
  <si>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</si>
  <si>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</si>
  <si>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</si>
  <si>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</si>
  <si>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</si>
  <si>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</si>
  <si>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</si>
  <si>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</si>
  <si>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</si>
  <si>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</si>
  <si>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</si>
  <si>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</si>
  <si>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</si>
  <si>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</si>
  <si>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</si>
  <si>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</si>
  <si>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</si>
  <si>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</si>
  <si>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</si>
  <si>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</si>
  <si>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</si>
  <si>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</si>
  <si>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</si>
  <si>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</si>
  <si>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</si>
  <si>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</si>
  <si>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</si>
  <si>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</si>
  <si>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</si>
  <si>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</si>
  <si>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</si>
  <si>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</si>
  <si>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</si>
  <si>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</si>
  <si>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</si>
  <si>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</si>
  <si>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</si>
  <si>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</si>
  <si>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</si>
  <si>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</si>
  <si>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</si>
  <si>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</si>
  <si>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</si>
  <si>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</si>
  <si>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</si>
  <si>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</si>
  <si>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</si>
  <si>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</si>
  <si>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</si>
  <si>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</si>
  <si>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</si>
  <si>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</si>
  <si>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</si>
  <si>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</si>
  <si>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</si>
  <si>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</si>
  <si>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</si>
  <si>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</si>
  <si>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</si>
  <si>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</si>
  <si>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</si>
  <si>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</si>
  <si>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</si>
  <si>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</si>
  <si>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</si>
  <si>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</si>
  <si>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</si>
  <si>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</si>
  <si>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</si>
  <si>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</si>
  <si>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</si>
  <si>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</si>
  <si>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</si>
  <si>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</si>
  <si>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</si>
  <si>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</si>
  <si>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</si>
  <si>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</si>
  <si>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</si>
  <si>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</si>
  <si>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</si>
  <si>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</si>
  <si>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</si>
  <si>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</si>
  <si>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</si>
  <si>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</si>
  <si>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</si>
  <si>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</si>
  <si>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</si>
  <si>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</si>
  <si>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</si>
  <si>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</si>
  <si>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</si>
  <si>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</si>
  <si>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</si>
  <si>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</si>
  <si>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</si>
  <si>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</si>
  <si>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</si>
  <si>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</si>
  <si>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</si>
  <si>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</si>
  <si>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</si>
  <si>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</si>
  <si>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</si>
  <si>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</si>
  <si>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</si>
  <si>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</si>
  <si>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</si>
  <si>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</si>
  <si>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</si>
  <si>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</si>
  <si>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</si>
  <si>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</si>
  <si>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</si>
  <si>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</si>
  <si>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</si>
  <si>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</si>
  <si>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</si>
  <si>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</si>
  <si>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</si>
  <si>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</si>
  <si>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</si>
  <si>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</si>
  <si>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</si>
  <si>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</si>
  <si>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</si>
  <si>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</si>
  <si>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</si>
  <si>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</si>
  <si>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</si>
  <si>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</si>
  <si>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</si>
  <si>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</si>
  <si>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</si>
  <si>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</si>
  <si>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</si>
  <si>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</si>
  <si>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</si>
  <si>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</si>
  <si>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</si>
  <si>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</si>
  <si>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</si>
  <si>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</si>
  <si>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</si>
  <si>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</si>
  <si>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</si>
  <si>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</si>
  <si>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</si>
  <si>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</si>
  <si>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</si>
  <si>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</si>
  <si>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</si>
  <si>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</si>
  <si>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</si>
  <si>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</si>
  <si>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</si>
  <si>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</si>
  <si>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</si>
  <si>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</si>
  <si>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</si>
  <si>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</si>
  <si>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</si>
  <si>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</si>
  <si>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</si>
  <si>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</si>
  <si>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</si>
  <si>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</si>
  <si>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</si>
  <si>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</si>
  <si>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</si>
  <si>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</si>
  <si>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</si>
  <si>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</si>
  <si>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</si>
  <si>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</si>
  <si>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</si>
  <si>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</si>
  <si>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</si>
  <si>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</si>
  <si>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</si>
  <si>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</si>
  <si>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</si>
  <si>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</si>
  <si>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</si>
  <si>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</si>
  <si>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</si>
  <si>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</si>
  <si>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</si>
  <si>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</si>
  <si>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</si>
  <si>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</si>
  <si>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</si>
  <si>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</si>
  <si>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</si>
  <si>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</si>
  <si>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</si>
  <si>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</si>
  <si>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</si>
  <si>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</si>
  <si>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</si>
  <si>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</si>
  <si>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</si>
  <si>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</si>
  <si>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</si>
  <si>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</si>
  <si>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</si>
  <si>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</si>
  <si>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</si>
  <si>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</si>
  <si>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</si>
  <si>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</si>
  <si>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</si>
  <si>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</si>
  <si>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</si>
  <si>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</si>
  <si>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</si>
  <si>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</si>
  <si>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</si>
  <si>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</si>
  <si>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</si>
  <si>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</si>
  <si>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</si>
  <si>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</si>
  <si>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</si>
  <si>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</si>
  <si>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</si>
  <si>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</si>
  <si>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</si>
  <si>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</si>
  <si>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</si>
  <si>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</si>
  <si>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</si>
  <si>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</si>
  <si>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</si>
  <si>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</si>
  <si>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</si>
  <si>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</si>
  <si>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</si>
  <si>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</si>
  <si>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</si>
  <si>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</si>
  <si>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</si>
  <si>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</si>
  <si>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</si>
  <si>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</si>
  <si>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</si>
  <si>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</si>
  <si>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</si>
  <si>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</si>
  <si>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</si>
  <si>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</si>
  <si>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</si>
  <si>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</si>
  <si>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</si>
  <si>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</si>
  <si>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</si>
  <si>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</si>
  <si>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</si>
  <si>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</si>
  <si>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</si>
  <si>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</si>
  <si>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</si>
  <si>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</si>
  <si>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</si>
  <si>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</si>
  <si>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</si>
  <si>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</si>
  <si>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</si>
  <si>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</si>
  <si>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</si>
  <si>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</si>
  <si>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</si>
  <si>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</si>
  <si>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</si>
  <si>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</si>
  <si>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</si>
  <si>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</si>
  <si>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</si>
  <si>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</si>
  <si>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</si>
  <si>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</si>
  <si>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</si>
  <si>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</si>
  <si>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</si>
  <si>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</si>
  <si>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</si>
  <si>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</si>
  <si>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</si>
  <si>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</si>
  <si>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</si>
  <si>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</si>
  <si>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</si>
  <si>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</si>
  <si>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</si>
  <si>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</si>
  <si>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</si>
  <si>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</si>
  <si>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</si>
  <si>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</si>
  <si>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</si>
  <si>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</si>
  <si>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</si>
  <si>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</si>
  <si>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</si>
  <si>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</si>
  <si>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</si>
  <si>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</si>
  <si>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</si>
  <si>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</si>
  <si>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</si>
  <si>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</si>
  <si>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</si>
  <si>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</si>
  <si>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</si>
  <si>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</si>
  <si>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</si>
  <si>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</si>
  <si>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</si>
  <si>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</si>
  <si>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</si>
  <si>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</si>
  <si>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</si>
  <si>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</si>
  <si>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</si>
  <si>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</si>
  <si>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</si>
  <si>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</si>
  <si>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</si>
  <si>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</si>
  <si>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</si>
  <si>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</si>
  <si>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</si>
  <si>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</si>
  <si>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</si>
  <si>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</si>
  <si>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</si>
  <si>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</si>
  <si>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</si>
  <si>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</si>
  <si>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</si>
  <si>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</si>
  <si>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</si>
  <si>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</si>
  <si>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</si>
  <si>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</si>
  <si>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</si>
  <si>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</si>
  <si>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</si>
  <si>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</si>
  <si>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</si>
  <si>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</si>
  <si>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</si>
  <si>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</si>
  <si>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</si>
  <si>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</si>
  <si>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</si>
  <si>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</si>
  <si>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</si>
  <si>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</si>
  <si>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</si>
  <si>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</si>
  <si>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</si>
  <si>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</si>
  <si>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</si>
  <si>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</si>
  <si>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</si>
  <si>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</si>
  <si>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</si>
  <si>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</si>
  <si>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</si>
  <si>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</si>
  <si>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</si>
  <si>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</si>
  <si>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</si>
  <si>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</si>
  <si>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</si>
  <si>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</si>
  <si>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</si>
  <si>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</si>
  <si>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</si>
  <si>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</si>
  <si>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</si>
  <si>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</si>
  <si>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</si>
  <si>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</si>
  <si>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</si>
  <si>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</si>
  <si>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</si>
  <si>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</si>
  <si>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</si>
  <si>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</si>
  <si>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</si>
  <si>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</si>
  <si>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</si>
  <si>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</si>
  <si>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</si>
  <si>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</si>
  <si>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</si>
  <si>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</si>
  <si>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</si>
  <si>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</si>
  <si>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</si>
  <si>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</si>
  <si>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</si>
  <si>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</si>
  <si>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</si>
  <si>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</si>
  <si>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</si>
  <si>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</si>
  <si>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</si>
  <si>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</si>
  <si>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</si>
  <si>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</si>
  <si>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</si>
  <si>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</si>
  <si>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</si>
  <si>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</si>
  <si>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</si>
  <si>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</si>
  <si>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</si>
  <si>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</si>
  <si>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</si>
  <si>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</si>
  <si>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</si>
  <si>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</si>
  <si>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</si>
  <si>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</si>
  <si>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</si>
  <si>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</si>
  <si>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</si>
  <si>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</si>
  <si>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</si>
  <si>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</si>
  <si>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</si>
  <si>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</si>
  <si>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</si>
  <si>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</si>
  <si>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</si>
  <si>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</si>
  <si>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</si>
  <si>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</si>
  <si>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</si>
  <si>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</si>
  <si>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</si>
  <si>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</si>
  <si>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</si>
  <si>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</si>
  <si>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</si>
  <si>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</si>
  <si>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</si>
  <si>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</si>
  <si>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</si>
  <si>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</si>
  <si>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</si>
  <si>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</si>
  <si>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</si>
  <si>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</si>
  <si>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</si>
  <si>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</si>
  <si>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</si>
  <si>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</si>
  <si>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</si>
  <si>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</si>
  <si>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</si>
  <si>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</si>
  <si>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</si>
  <si>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</si>
  <si>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</si>
  <si>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</si>
  <si>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</si>
  <si>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</si>
  <si>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</si>
  <si>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</si>
  <si>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</si>
  <si>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</si>
  <si>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</si>
  <si>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</si>
  <si>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</si>
  <si>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</si>
  <si>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</si>
  <si>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</si>
  <si>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</si>
  <si>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</si>
  <si>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</si>
  <si>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</si>
  <si>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</si>
  <si>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</si>
  <si>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</si>
  <si>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</si>
  <si>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</si>
  <si>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</si>
  <si>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</si>
  <si>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</si>
  <si>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</si>
  <si>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</si>
  <si>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</si>
  <si>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</si>
  <si>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</si>
  <si>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</si>
  <si>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</si>
  <si>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</si>
  <si>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</si>
  <si>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</si>
  <si>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</si>
  <si>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</si>
  <si>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</si>
  <si>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</si>
  <si>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</si>
  <si>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</si>
  <si>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</si>
  <si>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</si>
  <si>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</si>
  <si>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</si>
  <si>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</si>
  <si>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</si>
  <si>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</si>
  <si>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</si>
  <si>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</si>
  <si>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</si>
  <si>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</si>
  <si>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</si>
  <si>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</si>
  <si>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</si>
  <si>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</si>
  <si>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</si>
  <si>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</si>
  <si>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</si>
  <si>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</si>
  <si>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</si>
  <si>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</si>
  <si>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</si>
  <si>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</si>
  <si>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</si>
  <si>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</si>
  <si>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</si>
  <si>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</si>
  <si>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</si>
  <si>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</si>
  <si>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</si>
  <si>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</si>
  <si>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</si>
  <si>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</si>
  <si>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</si>
  <si>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</si>
  <si>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</si>
  <si>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</si>
  <si>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</si>
  <si>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</si>
  <si>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</si>
  <si>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</si>
  <si>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</si>
  <si>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</si>
  <si>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</si>
  <si>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</si>
  <si>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</si>
  <si>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</si>
  <si>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</si>
  <si>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</si>
  <si>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</si>
  <si>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</si>
  <si>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</si>
  <si>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</si>
  <si>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</si>
  <si>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</si>
  <si>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</si>
  <si>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</si>
  <si>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</si>
  <si>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</si>
  <si>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</si>
  <si>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</si>
  <si>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</si>
  <si>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</si>
  <si>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</si>
  <si>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</si>
  <si>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</si>
  <si>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</si>
  <si>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</si>
  <si>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</si>
  <si>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</si>
  <si>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</si>
  <si>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</si>
  <si>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</si>
  <si>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</si>
  <si>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</si>
  <si>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</si>
  <si>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</si>
  <si>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</si>
  <si>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</si>
  <si>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</si>
  <si>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</si>
  <si>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</si>
  <si>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</si>
  <si>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</si>
  <si>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</si>
  <si>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</si>
  <si>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</si>
  <si>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</si>
  <si>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</si>
  <si>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</si>
  <si>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</si>
  <si>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</si>
  <si>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</si>
  <si>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</si>
  <si>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</si>
  <si>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</si>
  <si>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</si>
  <si>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</si>
  <si>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</si>
  <si>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</si>
  <si>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</si>
  <si>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</si>
  <si>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</si>
  <si>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</si>
  <si>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</si>
  <si>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</si>
  <si>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</si>
  <si>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</si>
  <si>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</si>
  <si>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</si>
  <si>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</si>
  <si>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</si>
  <si>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</si>
  <si>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</si>
  <si>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</si>
  <si>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</si>
  <si>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</si>
  <si>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</si>
  <si>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</si>
  <si>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</si>
  <si>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</si>
  <si>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</si>
  <si>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</si>
  <si>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</si>
  <si>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</si>
  <si>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</si>
  <si>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</si>
  <si>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</si>
  <si>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</si>
  <si>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</si>
  <si>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</si>
  <si>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</si>
  <si>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</si>
  <si>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</si>
  <si>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</si>
  <si>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</si>
  <si>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</si>
  <si>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</si>
  <si>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</si>
  <si>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</si>
  <si>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</si>
  <si>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</si>
  <si>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</si>
  <si>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</si>
  <si>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</si>
  <si>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</si>
  <si>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</si>
  <si>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</si>
  <si>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</si>
  <si>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</si>
  <si>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</si>
  <si>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</si>
  <si>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</si>
  <si>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</si>
  <si>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</si>
  <si>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</si>
  <si>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</si>
  <si>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</si>
  <si>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</si>
  <si>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</si>
  <si>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</si>
  <si>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</si>
  <si>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</si>
  <si>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</si>
  <si>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</si>
  <si>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</si>
  <si>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</si>
  <si>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</si>
  <si>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</si>
  <si>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</si>
  <si>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</si>
  <si>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</si>
  <si>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</si>
  <si>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</si>
  <si>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</si>
  <si>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</si>
  <si>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</si>
  <si>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</si>
  <si>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</si>
  <si>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</si>
  <si>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</si>
  <si>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</si>
  <si>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</si>
  <si>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</si>
  <si>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</si>
  <si>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</si>
  <si>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</si>
  <si>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</si>
  <si>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</si>
  <si>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</si>
  <si>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</si>
  <si>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</si>
  <si>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</si>
  <si>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</si>
  <si>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</si>
  <si>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</si>
  <si>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</si>
  <si>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</si>
  <si>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</si>
  <si>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</si>
  <si>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</si>
  <si>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</si>
  <si>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</si>
  <si>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</si>
  <si>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</si>
  <si>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</si>
  <si>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</si>
  <si>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</si>
  <si>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</si>
  <si>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</si>
  <si>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</si>
  <si>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</si>
  <si>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</si>
  <si>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</si>
  <si>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</si>
  <si>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</si>
  <si>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</si>
  <si>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</si>
  <si>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</si>
  <si>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</si>
  <si>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</si>
  <si>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</si>
  <si>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</si>
  <si>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</si>
  <si>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</si>
  <si>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</si>
  <si>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</si>
  <si>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</si>
  <si>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</si>
  <si>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</si>
  <si>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</si>
  <si>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</si>
  <si>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</si>
  <si>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</si>
  <si>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</si>
  <si>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</si>
  <si>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</si>
  <si>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</si>
  <si>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</si>
  <si>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</si>
  <si>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</si>
  <si>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</si>
  <si>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</si>
  <si>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</si>
  <si>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</si>
  <si>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</si>
  <si>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</si>
  <si>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</si>
  <si>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</si>
  <si>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</si>
  <si>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</si>
  <si>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</si>
  <si>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</si>
  <si>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</si>
  <si>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</si>
  <si>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</si>
  <si>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</si>
  <si>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</si>
  <si>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</si>
  <si>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</si>
  <si>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</si>
  <si>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</si>
  <si>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</si>
  <si>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</si>
  <si>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</si>
  <si>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</si>
  <si>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</si>
  <si>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</si>
  <si>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</si>
  <si>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</si>
  <si>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</si>
  <si>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</si>
  <si>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</si>
  <si>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</si>
  <si>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</si>
  <si>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</si>
  <si>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</si>
  <si>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</si>
  <si>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</si>
  <si>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</si>
  <si>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</si>
  <si>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</si>
  <si>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</si>
  <si>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</si>
  <si>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</si>
  <si>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</si>
  <si>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</si>
  <si>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</si>
  <si>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</si>
  <si>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</si>
  <si>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</si>
  <si>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</si>
  <si>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</si>
  <si>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</si>
  <si>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</si>
  <si>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</si>
  <si>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</si>
  <si>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</si>
  <si>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</si>
  <si>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</si>
  <si>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</si>
  <si>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</si>
  <si>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</si>
  <si>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</si>
  <si>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</si>
  <si>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</si>
  <si>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</si>
  <si>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</si>
  <si>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</si>
  <si>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</si>
  <si>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</si>
  <si>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</si>
  <si>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</si>
  <si>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</si>
  <si>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</si>
  <si>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</si>
  <si>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</si>
  <si>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</si>
  <si>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</si>
  <si>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</si>
  <si>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</si>
  <si>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</si>
  <si>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</si>
  <si>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</si>
  <si>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</si>
  <si>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</si>
  <si>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</si>
  <si>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</si>
  <si>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</si>
  <si>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</si>
  <si>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</si>
  <si>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</si>
  <si>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</si>
  <si>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</si>
  <si>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</si>
  <si>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</si>
  <si>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</si>
  <si>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</si>
  <si>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</si>
  <si>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</si>
  <si>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</si>
  <si>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</si>
  <si>
    <t>GR-774
GR - 960</t>
  </si>
  <si>
    <t>GR-765
GR-977</t>
  </si>
  <si>
    <t>GR-977</t>
  </si>
  <si>
    <t>GR-856
PER-SiCC-2015-0832</t>
  </si>
  <si>
    <t>GR-948
GR-1025</t>
  </si>
  <si>
    <t>GR-1039
GR-1040</t>
  </si>
  <si>
    <t>GR-1040</t>
  </si>
  <si>
    <t xml:space="preserve">COL-SiCC-2016-0039
GR-586 </t>
  </si>
  <si>
    <t>GR-586
GR-1024
GR-1069</t>
  </si>
  <si>
    <t>GR-1023</t>
  </si>
  <si>
    <t>GR-1024</t>
  </si>
  <si>
    <t>GR-1025</t>
  </si>
  <si>
    <t>GR-1069</t>
  </si>
  <si>
    <t>REPORTE AUDITORIA CREACION / ELIMINACION OFERTAS EN MATRIZ</t>
  </si>
  <si>
    <t>ACTUALIZACION REPORTE REEMPLAZOS</t>
  </si>
  <si>
    <t>BOTON CONSULTA OFERTAS . PANTALLA DE SIMPLIFICACION SSICC</t>
  </si>
  <si>
    <t>Habilitar la inclusión de fechas en las que no se atenderán en Retail</t>
  </si>
  <si>
    <t>Envío SAM-7X - Control de Finalización</t>
  </si>
  <si>
    <t>CUV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</si>
</sst>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1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4476544"/>
        <c:axId val="94494720"/>
      </c:barChart>
      <c:catAx>
        <c:axId val="9447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494720"/>
        <c:crosses val="autoZero"/>
        <c:auto val="1"/>
        <c:lblAlgn val="ctr"/>
        <c:lblOffset val="100"/>
        <c:noMultiLvlLbl val="0"/>
      </c:catAx>
      <c:valAx>
        <c:axId val="9449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47654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34464"/>
        <c:axId val="95136000"/>
      </c:barChart>
      <c:catAx>
        <c:axId val="951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136000"/>
        <c:crosses val="autoZero"/>
        <c:auto val="1"/>
        <c:lblAlgn val="ctr"/>
        <c:lblOffset val="100"/>
        <c:noMultiLvlLbl val="0"/>
      </c:catAx>
      <c:valAx>
        <c:axId val="95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1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30782592"/>
        <c:axId val="30784128"/>
      </c:barChart>
      <c:catAx>
        <c:axId val="30782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84128"/>
        <c:crosses val="autoZero"/>
        <c:auto val="1"/>
        <c:lblAlgn val="ctr"/>
        <c:lblOffset val="100"/>
        <c:noMultiLvlLbl val="0"/>
      </c:catAx>
      <c:valAx>
        <c:axId val="3078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078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06954752"/>
        <c:axId val="106956288"/>
      </c:barChart>
      <c:catAx>
        <c:axId val="10695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956288"/>
        <c:crosses val="autoZero"/>
        <c:auto val="1"/>
        <c:lblAlgn val="ctr"/>
        <c:lblOffset val="100"/>
        <c:noMultiLvlLbl val="0"/>
      </c:catAx>
      <c:valAx>
        <c:axId val="1069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95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2428416"/>
        <c:axId val="122446592"/>
      </c:barChart>
      <c:catAx>
        <c:axId val="12242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446592"/>
        <c:crosses val="autoZero"/>
        <c:auto val="1"/>
        <c:lblAlgn val="ctr"/>
        <c:lblOffset val="100"/>
        <c:noMultiLvlLbl val="0"/>
      </c:catAx>
      <c:valAx>
        <c:axId val="12244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42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91" totalsRowShown="0" headerRowDxfId="16434" dataDxfId="16433">
  <autoFilter ref="A1:Y291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50" totalsRowShown="0" headerRowDxfId="16407" headerRowBorderDxfId="16406" headerRowCellStyle="Énfasis6">
  <autoFilter ref="A1:J1050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V1" activePane="topRight" state="frozen"/>
      <selection pane="topRight" activeCell="JF6" sqref="JF6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7" width="11.42578125" style="8"/>
    <col min="258" max="258" width="16.85546875" style="8" customWidth="1"/>
    <col min="259" max="260" width="17" style="8" customWidth="1"/>
    <col min="261" max="262" width="11.42578125" style="8"/>
    <col min="263" max="263" width="17" style="8" customWidth="1"/>
    <col min="26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17942</v>
      </c>
      <c r="JA2" s="2346"/>
      <c r="JB2" s="2346"/>
      <c r="JC2" s="2347" t="s">
        <v>17917</v>
      </c>
      <c r="JD2" s="2347" t="s">
        <v>17946</v>
      </c>
      <c r="JE2" s="2347"/>
      <c r="JF2" s="2347"/>
      <c r="JG2" s="2347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17933</v>
      </c>
      <c r="IY3" s="2347" t="s">
        <v>17934</v>
      </c>
      <c r="IZ3" s="2347" t="s">
        <v>17943</v>
      </c>
      <c r="JA3" s="2346"/>
      <c r="JB3" s="2346"/>
      <c r="JC3" s="2347"/>
      <c r="JD3" s="2347"/>
      <c r="JE3" s="2347"/>
      <c r="JF3" s="2347"/>
      <c r="JG3" s="2347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17935</v>
      </c>
      <c r="IZ4" s="2347" t="s">
        <v>17937</v>
      </c>
      <c r="JA4" s="2346"/>
      <c r="JB4" s="2346"/>
      <c r="JC4" s="2347" t="s">
        <v>17936</v>
      </c>
      <c r="JD4" s="2347" t="s">
        <v>17947</v>
      </c>
      <c r="JE4" s="2347" t="s">
        <v>17948</v>
      </c>
      <c r="JF4" s="2347" t="s">
        <v>17948</v>
      </c>
      <c r="JG4" s="2347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7" t="s">
        <v>17949</v>
      </c>
      <c r="JD5" s="2347" t="s">
        <v>17950</v>
      </c>
      <c r="JE5" s="2347"/>
      <c r="JF5" s="2347"/>
      <c r="JG5" s="2347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 t="s">
        <v>17945</v>
      </c>
      <c r="IY6" s="2347" t="s">
        <v>17929</v>
      </c>
      <c r="IZ6" s="2347" t="s">
        <v>17929</v>
      </c>
      <c r="JA6" s="2346"/>
      <c r="JB6" s="2346"/>
      <c r="JC6" s="2347"/>
      <c r="JD6" s="2347"/>
      <c r="JE6" s="2347"/>
      <c r="JF6" s="2347"/>
      <c r="JG6" s="2347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1"/>
  <sheetViews>
    <sheetView tabSelected="1" zoomScaleNormal="100" workbookViewId="0">
      <pane xSplit="7" ySplit="1" topLeftCell="O281" activePane="bottomRight" state="frozen"/>
      <selection pane="topRight" activeCell="E1" sqref="E1"/>
      <selection pane="bottomLeft" activeCell="A3" sqref="A3"/>
      <selection pane="bottomRight" activeCell="C289" sqref="C289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16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45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13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62.5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27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13.5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12</v>
      </c>
    </row>
    <row r="285" spans="1:25" ht="25.5">
      <c r="A285" s="2379">
        <v>42474</v>
      </c>
      <c r="B285" s="2381" t="s">
        <v>17937</v>
      </c>
      <c r="C285" s="2383" t="s">
        <v>678</v>
      </c>
      <c r="D285" s="2260" t="s">
        <v>62</v>
      </c>
      <c r="E285" s="2338" t="s">
        <v>17939</v>
      </c>
      <c r="F285" s="2275" t="s">
        <v>86</v>
      </c>
      <c r="G285" s="2274" t="s">
        <v>105</v>
      </c>
      <c r="H285" s="2385"/>
      <c r="I285" s="2385"/>
      <c r="J285" s="2385"/>
      <c r="K285" s="2385"/>
      <c r="L285" s="2338">
        <v>2</v>
      </c>
      <c r="M285" s="2385"/>
      <c r="N285" s="2386"/>
      <c r="O285" s="2348" t="s">
        <v>58</v>
      </c>
      <c r="P285" s="2379">
        <v>42474</v>
      </c>
      <c r="Q285" s="2380">
        <v>0.47916666666666669</v>
      </c>
      <c r="R285" s="2379">
        <v>42478</v>
      </c>
      <c r="S285" s="2380">
        <v>0.47916666666666669</v>
      </c>
      <c r="T285" s="2352">
        <v>16</v>
      </c>
      <c r="U285" s="2384"/>
      <c r="V285" s="2388">
        <f>Tabla1[[#This Row],[Horas Estimadas Programacion]]-Tabla1[[#This Row],[Horas Reales]]</f>
        <v>-14</v>
      </c>
      <c r="W285" s="2389">
        <f>IFERROR(Tabla1[[#This Row],[Diferencia]]/Tabla1[[#This Row],[Horas Reales]],"")</f>
        <v>-0.875</v>
      </c>
      <c r="X285" s="2390">
        <f>MONTH(Tabla1[[#This Row],[Fecha]])</f>
        <v>4</v>
      </c>
      <c r="Y285" s="2390">
        <f ca="1">SUMIF(Tabla4[[#All],[RCR]:[Horas Empleadas]],Tabla1[[#This Row],[RCR]],Tabla4[[#All],[Horas Empleadas]])</f>
        <v>18.5</v>
      </c>
    </row>
    <row r="286" spans="1:25" ht="25.5">
      <c r="A286" s="2379">
        <v>42474</v>
      </c>
      <c r="B286" s="2381" t="s">
        <v>17938</v>
      </c>
      <c r="C286" s="2383" t="s">
        <v>678</v>
      </c>
      <c r="D286" s="2382" t="s">
        <v>62</v>
      </c>
      <c r="E286" s="2384" t="s">
        <v>17940</v>
      </c>
      <c r="F286" s="2275" t="s">
        <v>83</v>
      </c>
      <c r="G286" s="2385" t="s">
        <v>105</v>
      </c>
      <c r="H286" s="2385"/>
      <c r="I286" s="2385"/>
      <c r="J286" s="2385"/>
      <c r="K286" s="2385"/>
      <c r="L286" s="2338">
        <v>2</v>
      </c>
      <c r="M286" s="2385"/>
      <c r="N286" s="2386"/>
      <c r="O286" s="2386" t="s">
        <v>58</v>
      </c>
      <c r="P286" s="2379">
        <v>42478</v>
      </c>
      <c r="Q286" s="2380">
        <v>0.47916666666666669</v>
      </c>
      <c r="R286" s="2382"/>
      <c r="S286" s="2387"/>
      <c r="T286" s="2386"/>
      <c r="U286" s="2384"/>
      <c r="V286" s="2388">
        <f>Tabla1[[#This Row],[Horas Estimadas Programacion]]-Tabla1[[#This Row],[Horas Reales]]</f>
        <v>2</v>
      </c>
      <c r="W286" s="2389" t="str">
        <f>IFERROR(Tabla1[[#This Row],[Diferencia]]/Tabla1[[#This Row],[Horas Reales]],"")</f>
        <v/>
      </c>
      <c r="X286" s="2390">
        <f>MONTH(Tabla1[[#This Row],[Fecha]])</f>
        <v>4</v>
      </c>
      <c r="Y286" s="2390">
        <f ca="1">SUMIF(Tabla4[[#All],[RCR]:[Horas Empleadas]],Tabla1[[#This Row],[RCR]],Tabla4[[#All],[Horas Empleadas]])</f>
        <v>3.5</v>
      </c>
    </row>
    <row r="287" spans="1:25" ht="25.5">
      <c r="A287" s="2379">
        <v>42478</v>
      </c>
      <c r="B287" s="2381" t="s">
        <v>17951</v>
      </c>
      <c r="C287" s="2383" t="s">
        <v>17960</v>
      </c>
      <c r="D287" s="2260" t="s">
        <v>49</v>
      </c>
      <c r="E287" s="2338" t="s">
        <v>17955</v>
      </c>
      <c r="F287" s="2275" t="s">
        <v>83</v>
      </c>
      <c r="G287" s="2385" t="s">
        <v>131</v>
      </c>
      <c r="H287" s="2385"/>
      <c r="I287" s="2385"/>
      <c r="J287" s="2385"/>
      <c r="K287" s="2385"/>
      <c r="L287" s="2338">
        <v>5</v>
      </c>
      <c r="M287" s="2385"/>
      <c r="N287" s="2386"/>
      <c r="O287" s="2348" t="s">
        <v>1421</v>
      </c>
      <c r="P287" s="2379">
        <v>42478</v>
      </c>
      <c r="Q287" s="2380">
        <v>0.54166666666666663</v>
      </c>
      <c r="R287" s="2382"/>
      <c r="S287" s="2387"/>
      <c r="T287" s="2386"/>
      <c r="U287" s="2384"/>
      <c r="V287" s="2388">
        <f>Tabla1[[#This Row],[Horas Estimadas Programacion]]-Tabla1[[#This Row],[Horas Reales]]</f>
        <v>5</v>
      </c>
      <c r="W287" s="2389" t="str">
        <f>IFERROR(Tabla1[[#This Row],[Diferencia]]/Tabla1[[#This Row],[Horas Reales]],"")</f>
        <v/>
      </c>
      <c r="X287" s="2390">
        <f>MONTH(Tabla1[[#This Row],[Fecha]])</f>
        <v>4</v>
      </c>
      <c r="Y287" s="2390">
        <f ca="1">SUMIF(Tabla4[[#All],[RCR]:[Horas Empleadas]],Tabla1[[#This Row],[RCR]],Tabla4[[#All],[Horas Empleadas]])</f>
        <v>0</v>
      </c>
    </row>
    <row r="288" spans="1:25" ht="25.5">
      <c r="A288" s="2379">
        <v>42478</v>
      </c>
      <c r="B288" s="2381" t="s">
        <v>17952</v>
      </c>
      <c r="C288" s="2383" t="s">
        <v>17866</v>
      </c>
      <c r="D288" s="2260" t="s">
        <v>49</v>
      </c>
      <c r="E288" s="2384" t="s">
        <v>17956</v>
      </c>
      <c r="F288" s="2275" t="s">
        <v>83</v>
      </c>
      <c r="G288" s="2385" t="s">
        <v>131</v>
      </c>
      <c r="H288" s="2385"/>
      <c r="I288" s="2385"/>
      <c r="J288" s="2385"/>
      <c r="K288" s="2385"/>
      <c r="L288" s="2338">
        <v>4</v>
      </c>
      <c r="M288" s="2385"/>
      <c r="N288" s="2386"/>
      <c r="O288" s="2348" t="s">
        <v>57</v>
      </c>
      <c r="P288" s="2349">
        <v>42479</v>
      </c>
      <c r="Q288" s="2350">
        <v>0.41666666666666669</v>
      </c>
      <c r="R288" s="2382"/>
      <c r="S288" s="2387"/>
      <c r="T288" s="2386"/>
      <c r="U288" s="2384"/>
      <c r="V288" s="2388">
        <f>Tabla1[[#This Row],[Horas Estimadas Programacion]]-Tabla1[[#This Row],[Horas Reales]]</f>
        <v>4</v>
      </c>
      <c r="W288" s="2389" t="str">
        <f>IFERROR(Tabla1[[#This Row],[Diferencia]]/Tabla1[[#This Row],[Horas Reales]],"")</f>
        <v/>
      </c>
      <c r="X288" s="2390">
        <f>MONTH(Tabla1[[#This Row],[Fecha]])</f>
        <v>4</v>
      </c>
      <c r="Y288" s="2390">
        <f ca="1">SUMIF(Tabla4[[#All],[RCR]:[Horas Empleadas]],Tabla1[[#This Row],[RCR]],Tabla4[[#All],[Horas Empleadas]])</f>
        <v>0</v>
      </c>
    </row>
    <row r="289" spans="1:25" ht="25.5">
      <c r="A289" s="2379">
        <v>42478</v>
      </c>
      <c r="B289" s="2381" t="s">
        <v>17953</v>
      </c>
      <c r="C289" s="2383"/>
      <c r="D289" s="2260" t="s">
        <v>49</v>
      </c>
      <c r="E289" s="2384" t="s">
        <v>17957</v>
      </c>
      <c r="F289" s="2275" t="s">
        <v>83</v>
      </c>
      <c r="G289" s="2274" t="s">
        <v>131</v>
      </c>
      <c r="H289" s="2385"/>
      <c r="I289" s="2385"/>
      <c r="J289" s="2385"/>
      <c r="K289" s="2385"/>
      <c r="L289" s="2338">
        <v>4</v>
      </c>
      <c r="M289" s="2385"/>
      <c r="N289" s="2386"/>
      <c r="O289" s="2348" t="s">
        <v>56</v>
      </c>
      <c r="P289" s="2349">
        <v>42479</v>
      </c>
      <c r="Q289" s="2350">
        <v>0.4375</v>
      </c>
      <c r="R289" s="2382"/>
      <c r="S289" s="2387"/>
      <c r="T289" s="2386"/>
      <c r="U289" s="2384"/>
      <c r="V289" s="2388">
        <f>Tabla1[[#This Row],[Horas Estimadas Programacion]]-Tabla1[[#This Row],[Horas Reales]]</f>
        <v>4</v>
      </c>
      <c r="W289" s="2389" t="str">
        <f>IFERROR(Tabla1[[#This Row],[Diferencia]]/Tabla1[[#This Row],[Horas Reales]],"")</f>
        <v/>
      </c>
      <c r="X289" s="2390">
        <f>MONTH(Tabla1[[#This Row],[Fecha]])</f>
        <v>4</v>
      </c>
      <c r="Y289" s="2390">
        <f ca="1">SUMIF(Tabla4[[#All],[RCR]:[Horas Empleadas]],Tabla1[[#This Row],[RCR]],Tabla4[[#All],[Horas Empleadas]])</f>
        <v>0</v>
      </c>
    </row>
    <row r="290" spans="1:25" ht="25.5">
      <c r="A290" s="2379">
        <v>42478</v>
      </c>
      <c r="B290" s="2381" t="s">
        <v>17948</v>
      </c>
      <c r="C290" s="2383"/>
      <c r="D290" s="2260" t="s">
        <v>49</v>
      </c>
      <c r="E290" s="2384" t="s">
        <v>17958</v>
      </c>
      <c r="F290" s="2275" t="s">
        <v>87</v>
      </c>
      <c r="G290" s="2274" t="s">
        <v>25</v>
      </c>
      <c r="H290" s="2385"/>
      <c r="I290" s="2385"/>
      <c r="J290" s="2385"/>
      <c r="K290" s="2385"/>
      <c r="L290" s="2338">
        <v>16</v>
      </c>
      <c r="M290" s="2385"/>
      <c r="N290" s="2386"/>
      <c r="O290" s="2386"/>
      <c r="P290" s="2382"/>
      <c r="Q290" s="2379"/>
      <c r="R290" s="2382"/>
      <c r="S290" s="2387"/>
      <c r="T290" s="2386"/>
      <c r="U290" s="2384"/>
      <c r="V290" s="2388">
        <f>Tabla1[[#This Row],[Horas Estimadas Programacion]]-Tabla1[[#This Row],[Horas Reales]]</f>
        <v>16</v>
      </c>
      <c r="W290" s="2389" t="str">
        <f>IFERROR(Tabla1[[#This Row],[Diferencia]]/Tabla1[[#This Row],[Horas Reales]],"")</f>
        <v/>
      </c>
      <c r="X290" s="2390">
        <f>MONTH(Tabla1[[#This Row],[Fecha]])</f>
        <v>4</v>
      </c>
      <c r="Y290" s="2390">
        <f ca="1">SUMIF(Tabla4[[#All],[RCR]:[Horas Empleadas]],Tabla1[[#This Row],[RCR]],Tabla4[[#All],[Horas Empleadas]])</f>
        <v>0</v>
      </c>
    </row>
    <row r="291" spans="1:25" ht="25.5">
      <c r="A291" s="2379">
        <v>42478</v>
      </c>
      <c r="B291" s="2381" t="s">
        <v>17954</v>
      </c>
      <c r="C291" s="2383"/>
      <c r="D291" s="2260" t="s">
        <v>49</v>
      </c>
      <c r="E291" s="2384" t="s">
        <v>17959</v>
      </c>
      <c r="F291" s="2275" t="s">
        <v>87</v>
      </c>
      <c r="G291" s="2274" t="s">
        <v>25</v>
      </c>
      <c r="H291" s="2385"/>
      <c r="I291" s="2385"/>
      <c r="J291" s="2385"/>
      <c r="K291" s="2385"/>
      <c r="L291" s="2338">
        <v>2</v>
      </c>
      <c r="M291" s="2385"/>
      <c r="N291" s="2386"/>
      <c r="O291" s="2386"/>
      <c r="P291" s="2382"/>
      <c r="Q291" s="2379"/>
      <c r="R291" s="2382"/>
      <c r="S291" s="2387"/>
      <c r="T291" s="2386"/>
      <c r="U291" s="2384"/>
      <c r="V291" s="2388">
        <f>Tabla1[[#This Row],[Horas Estimadas Programacion]]-Tabla1[[#This Row],[Horas Reales]]</f>
        <v>2</v>
      </c>
      <c r="W291" s="2389" t="str">
        <f>IFERROR(Tabla1[[#This Row],[Diferencia]]/Tabla1[[#This Row],[Horas Reales]],"")</f>
        <v/>
      </c>
      <c r="X291" s="2390">
        <f>MONTH(Tabla1[[#This Row],[Fecha]])</f>
        <v>4</v>
      </c>
      <c r="Y291" s="2390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92:G1048576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0"/>
  <sheetViews>
    <sheetView topLeftCell="A1031" workbookViewId="0">
      <selection activeCell="C1051" sqref="C1051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42472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17941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17937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 s="2374" customFormat="1">
      <c r="A1030" s="2375">
        <v>42474</v>
      </c>
      <c r="B1030" s="2370" t="s">
        <v>964</v>
      </c>
      <c r="C1030" s="2374" t="s">
        <v>17869</v>
      </c>
      <c r="D1030" s="2372">
        <v>2</v>
      </c>
      <c r="E1030" s="2372" t="s">
        <v>204</v>
      </c>
      <c r="F1030" s="2371" t="e">
        <f>VLOOKUP(Tabla4[[#This Row],[RCR]],Tabla1[[#All],[RCR]:[Horas Factory]],2,FALSE)</f>
        <v>#N/A</v>
      </c>
      <c r="G1030" s="2371" t="e">
        <f>VLOOKUP(Tabla4[[#This Row],[RCR]],Tabla1[[#All],[RCR]:[Horas Factory]],6,FALSE)</f>
        <v>#N/A</v>
      </c>
      <c r="H1030" s="2371" t="e">
        <f>VLOOKUP(Tabla4[[#This Row],[RCR]],Tabla1[[#All],[RCR]:[Horas Factory]],9,FALSE)</f>
        <v>#N/A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56</v>
      </c>
      <c r="C1031" s="2374" t="s">
        <v>1445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MAE</v>
      </c>
      <c r="G1031" s="2371" t="str">
        <f>VLOOKUP(Tabla4[[#This Row],[RCR]],Tabla1[[#All],[RCR]:[Horas Factory]],6,FALSE)</f>
        <v>Melissa Espinoza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  <row r="1032" spans="1:10">
      <c r="A1032" s="2375">
        <v>42474</v>
      </c>
      <c r="B1032" s="2374" t="s">
        <v>57</v>
      </c>
      <c r="C1032" s="2374" t="s">
        <v>1017</v>
      </c>
      <c r="D1032" s="2374">
        <v>8</v>
      </c>
      <c r="E1032" s="2372" t="s">
        <v>204</v>
      </c>
      <c r="F1032" s="2371" t="str">
        <f>VLOOKUP(Tabla4[[#This Row],[RCR]],Tabla1[[#All],[RCR]:[Horas Factory]],2,FALSE)</f>
        <v>PER</v>
      </c>
      <c r="G1032" s="2371" t="str">
        <f>VLOOKUP(Tabla4[[#This Row],[RCR]],Tabla1[[#All],[RCR]:[Horas Factory]],6,FALSE)</f>
        <v>Rosa Barreda</v>
      </c>
      <c r="H1032" s="2371">
        <f>VLOOKUP(Tabla4[[#This Row],[RCR]],Tabla1[[#All],[RCR]:[Horas Factory]],9,FALSE)</f>
        <v>0</v>
      </c>
      <c r="I1032" s="2371">
        <f>WEEKNUM(Tabla4[[#This Row],[Fecha]],2)</f>
        <v>16</v>
      </c>
      <c r="J1032" s="2371">
        <f>MONTH(Tabla4[[#This Row],[Fecha]])</f>
        <v>4</v>
      </c>
    </row>
    <row r="1033" spans="1:10">
      <c r="A1033" s="2375">
        <v>42475</v>
      </c>
      <c r="B1033" s="2374" t="s">
        <v>56</v>
      </c>
      <c r="C1033" s="2374" t="s">
        <v>1445</v>
      </c>
      <c r="D1033" s="2374">
        <v>5</v>
      </c>
      <c r="E1033" s="2372" t="s">
        <v>204</v>
      </c>
      <c r="F1033" s="2371" t="str">
        <f>VLOOKUP(Tabla4[[#This Row],[RCR]],Tabla1[[#All],[RCR]:[Horas Factory]],2,FALSE)</f>
        <v>MAE</v>
      </c>
      <c r="G1033" s="2371" t="str">
        <f>VLOOKUP(Tabla4[[#This Row],[RCR]],Tabla1[[#All],[RCR]:[Horas Factory]],6,FALSE)</f>
        <v>Melissa Espinoza</v>
      </c>
      <c r="H1033" s="2371">
        <f>VLOOKUP(Tabla4[[#This Row],[RCR]],Tabla1[[#All],[RCR]:[Horas Factory]],9,FALSE)</f>
        <v>0</v>
      </c>
      <c r="I1033" s="2371">
        <f>WEEKNUM(Tabla4[[#This Row],[Fecha]],2)</f>
        <v>16</v>
      </c>
      <c r="J1033" s="2371">
        <f>MONTH(Tabla4[[#This Row],[Fecha]])</f>
        <v>4</v>
      </c>
    </row>
    <row r="1034" spans="1:10">
      <c r="A1034" s="2375">
        <v>42475</v>
      </c>
      <c r="B1034" s="2374" t="s">
        <v>56</v>
      </c>
      <c r="C1034" s="2374" t="s">
        <v>17914</v>
      </c>
      <c r="D1034" s="2367">
        <v>3</v>
      </c>
      <c r="E1034" s="2372" t="s">
        <v>204</v>
      </c>
      <c r="F1034" s="2371" t="str">
        <f>VLOOKUP(Tabla4[[#This Row],[RCR]],Tabla1[[#All],[RCR]:[Horas Factory]],2,FALSE)</f>
        <v>PED</v>
      </c>
      <c r="G1034" s="2371" t="str">
        <f>VLOOKUP(Tabla4[[#This Row],[RCR]],Tabla1[[#All],[RCR]:[Horas Factory]],6,FALSE)</f>
        <v>Monica Chacon</v>
      </c>
      <c r="H1034" s="2371">
        <f>VLOOKUP(Tabla4[[#This Row],[RCR]],Tabla1[[#All],[RCR]:[Horas Factory]],9,FALSE)</f>
        <v>0</v>
      </c>
      <c r="I1034" s="2371">
        <f>WEEKNUM(Tabla4[[#This Row],[Fecha]],2)</f>
        <v>16</v>
      </c>
      <c r="J1034" s="2371">
        <f>MONTH(Tabla4[[#This Row],[Fecha]])</f>
        <v>4</v>
      </c>
    </row>
    <row r="1035" spans="1:10">
      <c r="A1035" s="2375">
        <v>42475</v>
      </c>
      <c r="B1035" s="2367" t="s">
        <v>964</v>
      </c>
      <c r="C1035" s="2374" t="s">
        <v>17869</v>
      </c>
      <c r="D1035" s="2367">
        <v>2</v>
      </c>
      <c r="E1035" s="2372" t="s">
        <v>204</v>
      </c>
      <c r="F1035" s="2371" t="e">
        <f>VLOOKUP(Tabla4[[#This Row],[RCR]],Tabla1[[#All],[RCR]:[Horas Factory]],2,FALSE)</f>
        <v>#N/A</v>
      </c>
      <c r="G1035" s="2371" t="e">
        <f>VLOOKUP(Tabla4[[#This Row],[RCR]],Tabla1[[#All],[RCR]:[Horas Factory]],6,FALSE)</f>
        <v>#N/A</v>
      </c>
      <c r="H1035" s="2371" t="e">
        <f>VLOOKUP(Tabla4[[#This Row],[RCR]],Tabla1[[#All],[RCR]:[Horas Factory]],9,FALSE)</f>
        <v>#N/A</v>
      </c>
      <c r="I1035" s="2371">
        <f>WEEKNUM(Tabla4[[#This Row],[Fecha]],2)</f>
        <v>16</v>
      </c>
      <c r="J1035" s="2371">
        <f>MONTH(Tabla4[[#This Row],[Fecha]])</f>
        <v>4</v>
      </c>
    </row>
    <row r="1036" spans="1:10">
      <c r="A1036" s="2375">
        <v>42475</v>
      </c>
      <c r="B1036" s="2376" t="s">
        <v>57</v>
      </c>
      <c r="C1036" s="2374" t="s">
        <v>1017</v>
      </c>
      <c r="D1036" s="2374">
        <v>8</v>
      </c>
      <c r="E1036" s="2372" t="s">
        <v>204</v>
      </c>
      <c r="F1036" s="2371" t="str">
        <f>VLOOKUP(Tabla4[[#This Row],[RCR]],Tabla1[[#All],[RCR]:[Horas Factory]],2,FALSE)</f>
        <v>PER</v>
      </c>
      <c r="G1036" s="2371" t="str">
        <f>VLOOKUP(Tabla4[[#This Row],[RCR]],Tabla1[[#All],[RCR]:[Horas Factory]],6,FALSE)</f>
        <v>Rosa Barreda</v>
      </c>
      <c r="H1036" s="2371">
        <f>VLOOKUP(Tabla4[[#This Row],[RCR]],Tabla1[[#All],[RCR]:[Horas Factory]],9,FALSE)</f>
        <v>0</v>
      </c>
      <c r="I1036" s="2371">
        <f>WEEKNUM(Tabla4[[#This Row],[Fecha]],2)</f>
        <v>16</v>
      </c>
      <c r="J1036" s="2371">
        <f>MONTH(Tabla4[[#This Row],[Fecha]])</f>
        <v>4</v>
      </c>
    </row>
    <row r="1037" spans="1:10">
      <c r="A1037" s="2370">
        <v>42475</v>
      </c>
      <c r="B1037" s="2357" t="s">
        <v>58</v>
      </c>
      <c r="C1037" s="2374" t="s">
        <v>17937</v>
      </c>
      <c r="D1037" s="2372">
        <v>8</v>
      </c>
      <c r="E1037" s="2372" t="s">
        <v>291</v>
      </c>
      <c r="F1037" s="2371" t="str">
        <f>VLOOKUP(Tabla4[[#This Row],[RCR]],Tabla1[[#All],[RCR]:[Horas Factory]],2,FALSE)</f>
        <v>HIP</v>
      </c>
      <c r="G1037" s="2371" t="str">
        <f>VLOOKUP(Tabla4[[#This Row],[RCR]],Tabla1[[#All],[RCR]:[Horas Factory]],6,FALSE)</f>
        <v>Melissa Espinoza</v>
      </c>
      <c r="H1037" s="2371">
        <f>VLOOKUP(Tabla4[[#This Row],[RCR]],Tabla1[[#All],[RCR]:[Horas Factory]],9,FALSE)</f>
        <v>0</v>
      </c>
      <c r="I1037" s="2371">
        <f>WEEKNUM(Tabla4[[#This Row],[Fecha]],2)</f>
        <v>16</v>
      </c>
      <c r="J1037" s="2371">
        <f>MONTH(Tabla4[[#This Row],[Fecha]])</f>
        <v>4</v>
      </c>
    </row>
    <row r="1038" spans="1:10">
      <c r="A1038" s="2357">
        <v>42475</v>
      </c>
      <c r="B1038" s="2357" t="s">
        <v>964</v>
      </c>
      <c r="C1038" s="2374" t="s">
        <v>17944</v>
      </c>
      <c r="D1038" s="2376">
        <v>4</v>
      </c>
      <c r="E1038" s="2376" t="s">
        <v>291</v>
      </c>
      <c r="F1038" s="2373" t="e">
        <f>VLOOKUP(Tabla4[[#This Row],[RCR]],Tabla1[[#All],[RCR]:[Horas Factory]],2,FALSE)</f>
        <v>#N/A</v>
      </c>
      <c r="G1038" s="2373" t="e">
        <f>VLOOKUP(Tabla4[[#This Row],[RCR]],Tabla1[[#All],[RCR]:[Horas Factory]],6,FALSE)</f>
        <v>#N/A</v>
      </c>
      <c r="H1038" s="2373" t="e">
        <f>VLOOKUP(Tabla4[[#This Row],[RCR]],Tabla1[[#All],[RCR]:[Horas Factory]],9,FALSE)</f>
        <v>#N/A</v>
      </c>
      <c r="I1038" s="2373">
        <f>WEEKNUM(Tabla4[[#This Row],[Fecha]],2)</f>
        <v>16</v>
      </c>
      <c r="J1038" s="2373">
        <f>MONTH(Tabla4[[#This Row],[Fecha]])</f>
        <v>4</v>
      </c>
    </row>
    <row r="1039" spans="1:10">
      <c r="A1039" s="2375">
        <v>42473</v>
      </c>
      <c r="B1039" s="2357" t="s">
        <v>54</v>
      </c>
      <c r="C1039" s="2374" t="s">
        <v>17929</v>
      </c>
      <c r="D1039" s="2372">
        <v>5</v>
      </c>
      <c r="E1039" s="2372" t="s">
        <v>291</v>
      </c>
      <c r="F1039" s="2371" t="e">
        <f>VLOOKUP(Tabla4[[#This Row],[RCR]],Tabla1[[#All],[RCR]:[Horas Factory]],2,FALSE)</f>
        <v>#N/A</v>
      </c>
      <c r="G1039" s="2371" t="e">
        <f>VLOOKUP(Tabla4[[#This Row],[RCR]],Tabla1[[#All],[RCR]:[Horas Factory]],6,FALSE)</f>
        <v>#N/A</v>
      </c>
      <c r="H1039" s="2371" t="e">
        <f>VLOOKUP(Tabla4[[#This Row],[RCR]],Tabla1[[#All],[RCR]:[Horas Factory]],9,FALSE)</f>
        <v>#N/A</v>
      </c>
      <c r="I1039" s="2371">
        <f>WEEKNUM(Tabla4[[#This Row],[Fecha]],2)</f>
        <v>16</v>
      </c>
      <c r="J1039" s="2371">
        <f>MONTH(Tabla4[[#This Row],[Fecha]])</f>
        <v>4</v>
      </c>
    </row>
    <row r="1040" spans="1:10">
      <c r="A1040" s="2375">
        <v>42473</v>
      </c>
      <c r="B1040" s="2357" t="s">
        <v>54</v>
      </c>
      <c r="C1040" s="2374" t="s">
        <v>941</v>
      </c>
      <c r="D1040" s="2376">
        <v>2</v>
      </c>
      <c r="E1040" s="2376" t="s">
        <v>291</v>
      </c>
      <c r="F1040" s="2373" t="str">
        <f>VLOOKUP(Tabla4[[#This Row],[RCR]],Tabla1[[#All],[RCR]:[Horas Factory]],2,FALSE)</f>
        <v>PRE</v>
      </c>
      <c r="G1040" s="2373" t="str">
        <f>VLOOKUP(Tabla4[[#This Row],[RCR]],Tabla1[[#All],[RCR]:[Horas Factory]],6,FALSE)</f>
        <v>Monica Chacon</v>
      </c>
      <c r="H1040" s="2373">
        <f>VLOOKUP(Tabla4[[#This Row],[RCR]],Tabla1[[#All],[RCR]:[Horas Factory]],9,FALSE)</f>
        <v>0</v>
      </c>
      <c r="I1040" s="2373">
        <f>WEEKNUM(Tabla4[[#This Row],[Fecha]],2)</f>
        <v>16</v>
      </c>
      <c r="J1040" s="2373">
        <f>MONTH(Tabla4[[#This Row],[Fecha]])</f>
        <v>4</v>
      </c>
    </row>
    <row r="1041" spans="1:10">
      <c r="A1041" s="2370">
        <v>42474</v>
      </c>
      <c r="B1041" s="2357" t="s">
        <v>54</v>
      </c>
      <c r="C1041" s="2374" t="s">
        <v>17929</v>
      </c>
      <c r="D1041" s="2372">
        <v>3</v>
      </c>
      <c r="E1041" s="2372" t="s">
        <v>291</v>
      </c>
      <c r="F1041" s="2371" t="e">
        <f>VLOOKUP(Tabla4[[#This Row],[RCR]],Tabla1[[#All],[RCR]:[Horas Factory]],2,FALSE)</f>
        <v>#N/A</v>
      </c>
      <c r="G1041" s="2371" t="e">
        <f>VLOOKUP(Tabla4[[#This Row],[RCR]],Tabla1[[#All],[RCR]:[Horas Factory]],6,FALSE)</f>
        <v>#N/A</v>
      </c>
      <c r="H1041" s="2371" t="e">
        <f>VLOOKUP(Tabla4[[#This Row],[RCR]],Tabla1[[#All],[RCR]:[Horas Factory]],9,FALSE)</f>
        <v>#N/A</v>
      </c>
      <c r="I1041" s="2371">
        <f>WEEKNUM(Tabla4[[#This Row],[Fecha]],2)</f>
        <v>16</v>
      </c>
      <c r="J1041" s="2371">
        <f>MONTH(Tabla4[[#This Row],[Fecha]])</f>
        <v>4</v>
      </c>
    </row>
    <row r="1042" spans="1:10">
      <c r="A1042" s="2370">
        <v>42475</v>
      </c>
      <c r="B1042" s="2357" t="s">
        <v>54</v>
      </c>
      <c r="C1042" s="2374" t="s">
        <v>17929</v>
      </c>
      <c r="D1042" s="2372">
        <v>4.5</v>
      </c>
      <c r="E1042" s="2372" t="s">
        <v>291</v>
      </c>
      <c r="F1042" s="2371" t="e">
        <f>VLOOKUP(Tabla4[[#This Row],[RCR]],Tabla1[[#All],[RCR]:[Horas Factory]],2,FALSE)</f>
        <v>#N/A</v>
      </c>
      <c r="G1042" s="2371" t="e">
        <f>VLOOKUP(Tabla4[[#This Row],[RCR]],Tabla1[[#All],[RCR]:[Horas Factory]],6,FALSE)</f>
        <v>#N/A</v>
      </c>
      <c r="H1042" s="2371" t="e">
        <f>VLOOKUP(Tabla4[[#This Row],[RCR]],Tabla1[[#All],[RCR]:[Horas Factory]],9,FALSE)</f>
        <v>#N/A</v>
      </c>
      <c r="I1042" s="2371">
        <f>WEEKNUM(Tabla4[[#This Row],[Fecha]],2)</f>
        <v>16</v>
      </c>
      <c r="J1042" s="2371">
        <f>MONTH(Tabla4[[#This Row],[Fecha]])</f>
        <v>4</v>
      </c>
    </row>
    <row r="1043" spans="1:10">
      <c r="A1043" s="2370">
        <v>42478</v>
      </c>
      <c r="B1043" s="2357" t="s">
        <v>58</v>
      </c>
      <c r="C1043" s="2374" t="s">
        <v>17937</v>
      </c>
      <c r="D1043" s="2372">
        <v>2.5</v>
      </c>
      <c r="E1043" s="2372" t="s">
        <v>291</v>
      </c>
      <c r="F1043" s="2371" t="str">
        <f>VLOOKUP(Tabla4[[#This Row],[RCR]],Tabla1[[#All],[RCR]:[Horas Factory]],2,FALSE)</f>
        <v>HIP</v>
      </c>
      <c r="G1043" s="2371" t="str">
        <f>VLOOKUP(Tabla4[[#This Row],[RCR]],Tabla1[[#All],[RCR]:[Horas Factory]],6,FALSE)</f>
        <v>Melissa Espinoza</v>
      </c>
      <c r="H1043" s="2371">
        <f>VLOOKUP(Tabla4[[#This Row],[RCR]],Tabla1[[#All],[RCR]:[Horas Factory]],9,FALSE)</f>
        <v>0</v>
      </c>
      <c r="I1043" s="2371">
        <f>WEEKNUM(Tabla4[[#This Row],[Fecha]],2)</f>
        <v>17</v>
      </c>
      <c r="J1043" s="2371">
        <f>MONTH(Tabla4[[#This Row],[Fecha]])</f>
        <v>4</v>
      </c>
    </row>
    <row r="1044" spans="1:10">
      <c r="A1044" s="2370">
        <v>42478</v>
      </c>
      <c r="B1044" s="2357" t="s">
        <v>58</v>
      </c>
      <c r="C1044" s="2374" t="s">
        <v>17938</v>
      </c>
      <c r="D1044" s="2372">
        <v>3.5</v>
      </c>
      <c r="E1044" s="2372" t="s">
        <v>291</v>
      </c>
      <c r="F1044" s="2371" t="str">
        <f>VLOOKUP(Tabla4[[#This Row],[RCR]],Tabla1[[#All],[RCR]:[Horas Factory]],2,FALSE)</f>
        <v>HIP</v>
      </c>
      <c r="G1044" s="2371" t="str">
        <f>VLOOKUP(Tabla4[[#This Row],[RCR]],Tabla1[[#All],[RCR]:[Horas Factory]],6,FALSE)</f>
        <v>Melissa Espinoza</v>
      </c>
      <c r="H1044" s="2371">
        <f>VLOOKUP(Tabla4[[#This Row],[RCR]],Tabla1[[#All],[RCR]:[Horas Factory]],9,FALSE)</f>
        <v>0</v>
      </c>
      <c r="I1044" s="2371">
        <f>WEEKNUM(Tabla4[[#This Row],[Fecha]],2)</f>
        <v>17</v>
      </c>
      <c r="J1044" s="2371">
        <f>MONTH(Tabla4[[#This Row],[Fecha]])</f>
        <v>4</v>
      </c>
    </row>
    <row r="1045" spans="1:10">
      <c r="A1045" s="2357">
        <v>42478</v>
      </c>
      <c r="B1045" s="2357" t="s">
        <v>56</v>
      </c>
      <c r="C1045" s="2374" t="s">
        <v>17917</v>
      </c>
      <c r="D1045" s="2376">
        <v>4</v>
      </c>
      <c r="E1045" s="2376" t="s">
        <v>291</v>
      </c>
      <c r="F1045" s="2373" t="str">
        <f>VLOOKUP(Tabla4[[#This Row],[RCR]],Tabla1[[#All],[RCR]:[Horas Factory]],2,FALSE)</f>
        <v>MEN</v>
      </c>
      <c r="G1045" s="2373" t="str">
        <f>VLOOKUP(Tabla4[[#This Row],[RCR]],Tabla1[[#All],[RCR]:[Horas Factory]],6,FALSE)</f>
        <v>Jose Martinez</v>
      </c>
      <c r="H1045" s="2373">
        <f>VLOOKUP(Tabla4[[#This Row],[RCR]],Tabla1[[#All],[RCR]:[Horas Factory]],9,FALSE)</f>
        <v>0</v>
      </c>
      <c r="I1045" s="2373">
        <f>WEEKNUM(Tabla4[[#This Row],[Fecha]],2)</f>
        <v>17</v>
      </c>
      <c r="J1045" s="2373">
        <f>MONTH(Tabla4[[#This Row],[Fecha]])</f>
        <v>4</v>
      </c>
    </row>
    <row r="1046" spans="1:10">
      <c r="A1046" s="2375">
        <v>42478</v>
      </c>
      <c r="B1046" s="2376" t="s">
        <v>57</v>
      </c>
      <c r="C1046" s="2374" t="s">
        <v>1017</v>
      </c>
      <c r="D1046" s="2374">
        <v>5</v>
      </c>
      <c r="E1046" s="2372" t="s">
        <v>204</v>
      </c>
      <c r="F1046" s="2371" t="str">
        <f>VLOOKUP(Tabla4[[#This Row],[RCR]],Tabla1[[#All],[RCR]:[Horas Factory]],2,FALSE)</f>
        <v>PER</v>
      </c>
      <c r="G1046" s="2371" t="str">
        <f>VLOOKUP(Tabla4[[#This Row],[RCR]],Tabla1[[#All],[RCR]:[Horas Factory]],6,FALSE)</f>
        <v>Rosa Barreda</v>
      </c>
      <c r="H1046" s="2371">
        <f>VLOOKUP(Tabla4[[#This Row],[RCR]],Tabla1[[#All],[RCR]:[Horas Factory]],9,FALSE)</f>
        <v>0</v>
      </c>
      <c r="I1046" s="2371">
        <f>WEEKNUM(Tabla4[[#This Row],[Fecha]],2)</f>
        <v>17</v>
      </c>
      <c r="J1046" s="2371">
        <f>MONTH(Tabla4[[#This Row],[Fecha]])</f>
        <v>4</v>
      </c>
    </row>
    <row r="1047" spans="1:10">
      <c r="A1047" s="2375">
        <v>42478</v>
      </c>
      <c r="B1047" s="2367" t="s">
        <v>57</v>
      </c>
      <c r="C1047" s="2374" t="s">
        <v>1448</v>
      </c>
      <c r="D1047" s="2367">
        <v>3</v>
      </c>
      <c r="E1047" s="2372" t="s">
        <v>204</v>
      </c>
      <c r="F1047" s="2371" t="str">
        <f>VLOOKUP(Tabla4[[#This Row],[RCR]],Tabla1[[#All],[RCR]:[Horas Factory]],2,FALSE)</f>
        <v>COB</v>
      </c>
      <c r="G1047" s="2371" t="str">
        <f>VLOOKUP(Tabla4[[#This Row],[RCR]],Tabla1[[#All],[RCR]:[Horas Factory]],6,FALSE)</f>
        <v>Rosa Barreda</v>
      </c>
      <c r="H1047" s="2371">
        <f>VLOOKUP(Tabla4[[#This Row],[RCR]],Tabla1[[#All],[RCR]:[Horas Factory]],9,FALSE)</f>
        <v>0</v>
      </c>
      <c r="I1047" s="2371">
        <f>WEEKNUM(Tabla4[[#This Row],[Fecha]],2)</f>
        <v>17</v>
      </c>
      <c r="J1047" s="2371">
        <f>MONTH(Tabla4[[#This Row],[Fecha]])</f>
        <v>4</v>
      </c>
    </row>
    <row r="1048" spans="1:10">
      <c r="A1048" s="2375">
        <v>42478</v>
      </c>
      <c r="B1048" s="2367" t="s">
        <v>58</v>
      </c>
      <c r="C1048" s="2374" t="s">
        <v>17937</v>
      </c>
      <c r="D1048" s="2367">
        <v>2</v>
      </c>
      <c r="E1048" s="2372" t="s">
        <v>204</v>
      </c>
      <c r="F1048" s="2371" t="str">
        <f>VLOOKUP(Tabla4[[#This Row],[RCR]],Tabla1[[#All],[RCR]:[Horas Factory]],2,FALSE)</f>
        <v>HIP</v>
      </c>
      <c r="G1048" s="2371" t="str">
        <f>VLOOKUP(Tabla4[[#This Row],[RCR]],Tabla1[[#All],[RCR]:[Horas Factory]],6,FALSE)</f>
        <v>Melissa Espinoza</v>
      </c>
      <c r="H1048" s="2371">
        <f>VLOOKUP(Tabla4[[#This Row],[RCR]],Tabla1[[#All],[RCR]:[Horas Factory]],9,FALSE)</f>
        <v>0</v>
      </c>
      <c r="I1048" s="2371">
        <f>WEEKNUM(Tabla4[[#This Row],[Fecha]],2)</f>
        <v>17</v>
      </c>
      <c r="J1048" s="2371">
        <f>MONTH(Tabla4[[#This Row],[Fecha]])</f>
        <v>4</v>
      </c>
    </row>
    <row r="1049" spans="1:10">
      <c r="A1049" s="2375">
        <v>42478</v>
      </c>
      <c r="B1049" s="2367" t="s">
        <v>56</v>
      </c>
      <c r="C1049" s="2374" t="s">
        <v>1431</v>
      </c>
      <c r="D1049" s="2367">
        <v>2</v>
      </c>
      <c r="E1049" s="2372" t="s">
        <v>204</v>
      </c>
      <c r="F1049" s="2371" t="str">
        <f>VLOOKUP(Tabla4[[#This Row],[RCR]],Tabla1[[#All],[RCR]:[Horas Factory]],2,FALSE)</f>
        <v>OCR</v>
      </c>
      <c r="G1049" s="2371" t="str">
        <f>VLOOKUP(Tabla4[[#This Row],[RCR]],Tabla1[[#All],[RCR]:[Horas Factory]],6,FALSE)</f>
        <v>Monica Chacon</v>
      </c>
      <c r="H1049" s="2371">
        <f>VLOOKUP(Tabla4[[#This Row],[RCR]],Tabla1[[#All],[RCR]:[Horas Factory]],9,FALSE)</f>
        <v>0</v>
      </c>
      <c r="I1049" s="2371">
        <f>WEEKNUM(Tabla4[[#This Row],[Fecha]],2)</f>
        <v>17</v>
      </c>
      <c r="J1049" s="2371">
        <f>MONTH(Tabla4[[#This Row],[Fecha]])</f>
        <v>4</v>
      </c>
    </row>
    <row r="1050" spans="1:10">
      <c r="A1050" s="2375">
        <v>42478</v>
      </c>
      <c r="B1050" s="2374" t="s">
        <v>56</v>
      </c>
      <c r="C1050" s="2374" t="s">
        <v>1445</v>
      </c>
      <c r="D1050" s="2374">
        <v>2</v>
      </c>
      <c r="E1050" s="2372" t="s">
        <v>204</v>
      </c>
      <c r="F1050" s="2371" t="str">
        <f>VLOOKUP(Tabla4[[#This Row],[RCR]],Tabla1[[#All],[RCR]:[Horas Factory]],2,FALSE)</f>
        <v>MAE</v>
      </c>
      <c r="G1050" s="2371" t="str">
        <f>VLOOKUP(Tabla4[[#This Row],[RCR]],Tabla1[[#All],[RCR]:[Horas Factory]],6,FALSE)</f>
        <v>Melissa Espinoza</v>
      </c>
      <c r="H1050" s="2371">
        <f>VLOOKUP(Tabla4[[#This Row],[RCR]],Tabla1[[#All],[RCR]:[Horas Factory]],9,FALSE)</f>
        <v>0</v>
      </c>
      <c r="I1050" s="2371">
        <f>WEEKNUM(Tabla4[[#This Row],[Fecha]],2)</f>
        <v>17</v>
      </c>
      <c r="J1050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5" sqref="B5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2016-04-19T15:45:09Z</dcterms:modified>
</cp:coreProperties>
</file>