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ust-site\docs\"/>
    </mc:Choice>
  </mc:AlternateContent>
  <xr:revisionPtr revIDLastSave="0" documentId="13_ncr:1_{4124C149-D7CA-43EB-9FE9-C6E8B9461874}" xr6:coauthVersionLast="40" xr6:coauthVersionMax="40" xr10:uidLastSave="{00000000-0000-0000-0000-000000000000}"/>
  <bookViews>
    <workbookView xWindow="0" yWindow="0" windowWidth="16380" windowHeight="8196" tabRatio="500" xr2:uid="{00000000-000D-0000-FFFF-FFFF00000000}"/>
  </bookViews>
  <sheets>
    <sheet name="For Portal" sheetId="1" r:id="rId1"/>
    <sheet name="For Portal (2)" sheetId="2" r:id="rId2"/>
  </sheets>
  <externalReferences>
    <externalReference r:id="rId3"/>
  </externalReferences>
  <definedNames>
    <definedName name="_xlnm._FilterDatabase" localSheetId="0" hidden="1">'For Portal'!$B$3:$B$32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12" i="1" l="1"/>
  <c r="M12" i="1"/>
  <c r="D40" i="1"/>
  <c r="C40" i="1"/>
  <c r="D39" i="1"/>
  <c r="D38" i="1"/>
  <c r="L25" i="1"/>
  <c r="L24" i="1"/>
  <c r="L23" i="1"/>
  <c r="L22" i="1"/>
  <c r="L21" i="1"/>
  <c r="L20" i="1"/>
  <c r="L19" i="1"/>
  <c r="L18" i="1"/>
  <c r="L17" i="1"/>
  <c r="L16" i="1"/>
  <c r="L15" i="1"/>
  <c r="L14" i="1"/>
  <c r="N10" i="1"/>
  <c r="M10" i="1"/>
  <c r="L10" i="1"/>
  <c r="K10" i="1"/>
  <c r="O10" i="1" s="1"/>
  <c r="N9" i="1"/>
  <c r="M9" i="1"/>
  <c r="L9" i="1"/>
  <c r="K9" i="1"/>
  <c r="O9" i="1" s="1"/>
  <c r="N8" i="1"/>
  <c r="M8" i="1"/>
  <c r="L8" i="1"/>
  <c r="K8" i="1"/>
  <c r="O8" i="1" s="1"/>
  <c r="N7" i="1"/>
  <c r="N11" i="1" s="1"/>
  <c r="M7" i="1"/>
  <c r="M11" i="1" s="1"/>
  <c r="L7" i="1"/>
  <c r="K7" i="1"/>
  <c r="D31" i="2"/>
  <c r="D30" i="2"/>
  <c r="D29" i="2"/>
  <c r="D27" i="2"/>
  <c r="G26" i="2"/>
  <c r="F26" i="2"/>
  <c r="F25" i="2"/>
  <c r="G24" i="2"/>
  <c r="G23" i="2"/>
  <c r="G22" i="2"/>
  <c r="G21" i="2"/>
  <c r="F21" i="2"/>
  <c r="G20" i="2"/>
  <c r="F20" i="2"/>
  <c r="G19" i="2"/>
  <c r="F19" i="2"/>
  <c r="E19" i="2"/>
  <c r="G18" i="2"/>
  <c r="F18" i="2"/>
  <c r="E18" i="2"/>
  <c r="E27" i="2" s="1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K7" i="2"/>
  <c r="G7" i="2"/>
  <c r="F7" i="2"/>
  <c r="G6" i="2"/>
  <c r="F6" i="2"/>
  <c r="G5" i="2"/>
  <c r="G27" i="2" s="1"/>
  <c r="F5" i="2"/>
  <c r="F27" i="2" s="1"/>
  <c r="D31" i="1"/>
  <c r="D30" i="1"/>
  <c r="D29" i="1"/>
  <c r="D27" i="1"/>
  <c r="G26" i="1"/>
  <c r="F26" i="1"/>
  <c r="F25" i="1"/>
  <c r="G24" i="1"/>
  <c r="G23" i="1"/>
  <c r="G22" i="1"/>
  <c r="G21" i="1"/>
  <c r="F21" i="1"/>
  <c r="G20" i="1"/>
  <c r="F20" i="1"/>
  <c r="G19" i="1"/>
  <c r="F19" i="1"/>
  <c r="E19" i="1"/>
  <c r="G18" i="1"/>
  <c r="F18" i="1"/>
  <c r="E18" i="1"/>
  <c r="E27" i="1" s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G27" i="1" s="1"/>
  <c r="F5" i="1"/>
  <c r="F27" i="1" s="1"/>
  <c r="L27" i="1" l="1"/>
  <c r="O7" i="1"/>
  <c r="K11" i="1"/>
  <c r="L11" i="1"/>
  <c r="O11" i="1" s="1"/>
  <c r="D32" i="2"/>
  <c r="G28" i="2"/>
  <c r="E28" i="2"/>
  <c r="G28" i="1"/>
  <c r="D32" i="1"/>
  <c r="E28" i="1"/>
</calcChain>
</file>

<file path=xl/sharedStrings.xml><?xml version="1.0" encoding="utf-8"?>
<sst xmlns="http://schemas.openxmlformats.org/spreadsheetml/2006/main" count="157" uniqueCount="55">
  <si>
    <t>Branch</t>
  </si>
  <si>
    <t>Year</t>
  </si>
  <si>
    <t>For July’18</t>
  </si>
  <si>
    <t>For Dec’18</t>
  </si>
  <si>
    <t>Tuition Fees</t>
  </si>
  <si>
    <t>Hostel Fees</t>
  </si>
  <si>
    <t>BE Civil – Tamil</t>
  </si>
  <si>
    <t>I</t>
  </si>
  <si>
    <t>BE ECE</t>
  </si>
  <si>
    <t>BE Civil</t>
  </si>
  <si>
    <t>BE Agri</t>
  </si>
  <si>
    <t>BE GeoInformatics</t>
  </si>
  <si>
    <t>BE CSE</t>
  </si>
  <si>
    <t>BE Manufacturing</t>
  </si>
  <si>
    <t>BE IT</t>
  </si>
  <si>
    <t>B.E, ECE</t>
  </si>
  <si>
    <t>II</t>
  </si>
  <si>
    <t>B.E, Manufacturing</t>
  </si>
  <si>
    <t>B.E, Mechanical Engg</t>
  </si>
  <si>
    <t>B.E Material Science</t>
  </si>
  <si>
    <t>B.Tech, IT</t>
  </si>
  <si>
    <t>B.E, Agricultural Engg</t>
  </si>
  <si>
    <t>III</t>
  </si>
  <si>
    <t>B.E, EEE</t>
  </si>
  <si>
    <t>IV</t>
  </si>
  <si>
    <t>B.E, Mining</t>
  </si>
  <si>
    <t>B.E, Mechanical</t>
  </si>
  <si>
    <t>Sum Total</t>
  </si>
  <si>
    <t>Odd sem</t>
  </si>
  <si>
    <t>Even Sem</t>
  </si>
  <si>
    <t>Group Direct Sponsor</t>
  </si>
  <si>
    <t>Individual Direct Sponsor</t>
  </si>
  <si>
    <t>Trust Amount Spent</t>
  </si>
  <si>
    <t>Grand Total</t>
  </si>
  <si>
    <t>Tution Fees</t>
  </si>
  <si>
    <t>Total</t>
  </si>
  <si>
    <t>ECE</t>
  </si>
  <si>
    <t>GeoInformatics</t>
  </si>
  <si>
    <t>CSE</t>
  </si>
  <si>
    <t>Manufacturing</t>
  </si>
  <si>
    <t>IT</t>
  </si>
  <si>
    <t>Mech</t>
  </si>
  <si>
    <t>Material Science</t>
  </si>
  <si>
    <t>EEE</t>
  </si>
  <si>
    <t>Mining</t>
  </si>
  <si>
    <t>Sum</t>
  </si>
  <si>
    <t>Average</t>
  </si>
  <si>
    <t>Running Total</t>
  </si>
  <si>
    <t>Count</t>
  </si>
  <si>
    <t>Agri Engg</t>
  </si>
  <si>
    <t>Civil Tamil</t>
  </si>
  <si>
    <t>Civil</t>
  </si>
  <si>
    <t>Trust</t>
  </si>
  <si>
    <t>Direct Sponsors</t>
  </si>
  <si>
    <t>Group Direct Sponsors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</si>
</sst>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#,##0;\-[$₹-4009]#,##0"/>
  </numFmts>
  <fonts count="15" x14ac:knownFonts="1"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8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20"/>
      <name val="Calibri"/>
      <family val="2"/>
    </font>
    <font>
      <sz val="1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05494"/>
        <bgColor rgb="FF993366"/>
      </patternFill>
    </fill>
    <fill>
      <patternFill patternType="solid">
        <fgColor rgb="FFFCD3C1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ADD58A"/>
        <bgColor rgb="FF99CC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5" borderId="0" xfId="0" applyFont="1" applyFill="1" applyAlignment="1">
      <alignment horizontal="right"/>
    </xf>
    <xf numFmtId="164" fontId="6" fillId="5" borderId="0" xfId="0" applyNumberFormat="1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wrapText="1"/>
    </xf>
    <xf numFmtId="0" fontId="2" fillId="4" borderId="8" xfId="0" applyFont="1" applyFill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0" xfId="0" applyFont="1" applyBorder="1" applyAlignment="1">
      <alignment wrapText="1"/>
    </xf>
    <xf numFmtId="0" fontId="0" fillId="0" borderId="12" xfId="0" applyBorder="1"/>
    <xf numFmtId="0" fontId="0" fillId="0" borderId="13" xfId="0" applyBorder="1"/>
    <xf numFmtId="0" fontId="9" fillId="0" borderId="0" xfId="0" applyFont="1"/>
    <xf numFmtId="164" fontId="10" fillId="0" borderId="7" xfId="0" applyNumberFormat="1" applyFont="1" applyBorder="1"/>
    <xf numFmtId="0" fontId="11" fillId="0" borderId="0" xfId="0" applyFont="1"/>
    <xf numFmtId="0" fontId="13" fillId="0" borderId="2" xfId="0" applyFont="1" applyBorder="1" applyAlignment="1">
      <alignment horizontal="center"/>
    </xf>
    <xf numFmtId="164" fontId="13" fillId="4" borderId="2" xfId="0" applyNumberFormat="1" applyFont="1" applyFill="1" applyBorder="1" applyAlignment="1">
      <alignment horizontal="right" wrapText="1"/>
    </xf>
    <xf numFmtId="164" fontId="12" fillId="0" borderId="1" xfId="0" applyNumberFormat="1" applyFont="1" applyBorder="1"/>
    <xf numFmtId="0" fontId="13" fillId="4" borderId="1" xfId="0" applyFont="1" applyFill="1" applyBorder="1" applyAlignment="1">
      <alignment horizontal="center" wrapText="1"/>
    </xf>
    <xf numFmtId="164" fontId="13" fillId="4" borderId="1" xfId="0" applyNumberFormat="1" applyFont="1" applyFill="1" applyBorder="1" applyAlignment="1">
      <alignment horizontal="right" wrapText="1"/>
    </xf>
    <xf numFmtId="0" fontId="13" fillId="4" borderId="3" xfId="0" applyFont="1" applyFill="1" applyBorder="1" applyAlignment="1">
      <alignment horizontal="center" wrapText="1"/>
    </xf>
    <xf numFmtId="164" fontId="13" fillId="4" borderId="3" xfId="0" applyNumberFormat="1" applyFont="1" applyFill="1" applyBorder="1" applyAlignment="1">
      <alignment horizontal="right" wrapText="1"/>
    </xf>
    <xf numFmtId="0" fontId="13" fillId="4" borderId="4" xfId="0" applyFont="1" applyFill="1" applyBorder="1" applyAlignment="1">
      <alignment horizontal="center" wrapText="1"/>
    </xf>
    <xf numFmtId="164" fontId="12" fillId="0" borderId="5" xfId="0" applyNumberFormat="1" applyFont="1" applyBorder="1"/>
    <xf numFmtId="164" fontId="12" fillId="0" borderId="7" xfId="0" applyNumberFormat="1" applyFont="1" applyBorder="1"/>
    <xf numFmtId="17" fontId="12" fillId="0" borderId="14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9" fillId="0" borderId="8" xfId="0" applyFont="1" applyBorder="1"/>
    <xf numFmtId="0" fontId="9" fillId="0" borderId="16" xfId="0" applyFont="1" applyBorder="1"/>
    <xf numFmtId="0" fontId="9" fillId="0" borderId="10" xfId="0" applyFont="1" applyBorder="1"/>
    <xf numFmtId="0" fontId="9" fillId="0" borderId="1" xfId="0" applyFont="1" applyBorder="1"/>
    <xf numFmtId="0" fontId="9" fillId="0" borderId="12" xfId="0" applyFont="1" applyBorder="1"/>
    <xf numFmtId="0" fontId="9" fillId="0" borderId="17" xfId="0" applyFont="1" applyBorder="1"/>
    <xf numFmtId="164" fontId="14" fillId="4" borderId="9" xfId="0" applyNumberFormat="1" applyFont="1" applyFill="1" applyBorder="1" applyAlignment="1">
      <alignment horizontal="right" wrapText="1"/>
    </xf>
    <xf numFmtId="164" fontId="14" fillId="4" borderId="11" xfId="0" applyNumberFormat="1" applyFont="1" applyFill="1" applyBorder="1" applyAlignment="1">
      <alignment horizontal="right" wrapText="1"/>
    </xf>
    <xf numFmtId="164" fontId="9" fillId="0" borderId="13" xfId="0" applyNumberFormat="1" applyFont="1" applyBorder="1" applyAlignment="1">
      <alignment horizontal="right"/>
    </xf>
    <xf numFmtId="0" fontId="10" fillId="0" borderId="18" xfId="0" applyFont="1" applyBorder="1"/>
    <xf numFmtId="164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90549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Portal'!$K$14:$K$26</c:f>
              <c:strCache>
                <c:ptCount val="12"/>
                <c:pt idx="0">
                  <c:v>Agri Engg</c:v>
                </c:pt>
                <c:pt idx="1">
                  <c:v>Civil Tamil</c:v>
                </c:pt>
                <c:pt idx="2">
                  <c:v>Civil</c:v>
                </c:pt>
                <c:pt idx="3">
                  <c:v>CSE</c:v>
                </c:pt>
                <c:pt idx="4">
                  <c:v>ECE</c:v>
                </c:pt>
                <c:pt idx="5">
                  <c:v>EEE</c:v>
                </c:pt>
                <c:pt idx="6">
                  <c:v>GeoInformatics</c:v>
                </c:pt>
                <c:pt idx="7">
                  <c:v>IT</c:v>
                </c:pt>
                <c:pt idx="8">
                  <c:v>Manufacturing</c:v>
                </c:pt>
                <c:pt idx="9">
                  <c:v>Material Science</c:v>
                </c:pt>
                <c:pt idx="10">
                  <c:v>Mech</c:v>
                </c:pt>
                <c:pt idx="11">
                  <c:v>Mining</c:v>
                </c:pt>
              </c:strCache>
            </c:strRef>
          </c:cat>
          <c:val>
            <c:numRef>
              <c:f>'For Portal'!$L$14:$L$26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0-4B19-9223-DA3D9D16EE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63427647"/>
        <c:axId val="1263355839"/>
      </c:barChart>
      <c:catAx>
        <c:axId val="146342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55839"/>
        <c:crosses val="autoZero"/>
        <c:auto val="1"/>
        <c:lblAlgn val="ctr"/>
        <c:lblOffset val="100"/>
        <c:noMultiLvlLbl val="0"/>
      </c:catAx>
      <c:valAx>
        <c:axId val="126335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Sponsorship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84-4F19-9B64-E078910380A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84-4F19-9B64-E078910380A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A84-4F19-9B64-E078910380A6}"/>
              </c:ext>
            </c:extLst>
          </c:dPt>
          <c:dLbls>
            <c:dLbl>
              <c:idx val="0"/>
              <c:layout>
                <c:manualLayout>
                  <c:x val="-4.0795507033410422E-2"/>
                  <c:y val="-1.6625100279681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84-4F19-9B64-E078910380A6}"/>
                </c:ext>
              </c:extLst>
            </c:dLbl>
            <c:dLbl>
              <c:idx val="1"/>
              <c:layout>
                <c:manualLayout>
                  <c:x val="3.5696068654234123E-2"/>
                  <c:y val="1.385425023306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84-4F19-9B64-E078910380A6}"/>
                </c:ext>
              </c:extLst>
            </c:dLbl>
            <c:dLbl>
              <c:idx val="2"/>
              <c:layout>
                <c:manualLayout>
                  <c:x val="-3.399625586117535E-3"/>
                  <c:y val="5.8187850978884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84-4F19-9B64-E078910380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 Portal'!$B$37:$B$39</c:f>
              <c:strCache>
                <c:ptCount val="3"/>
                <c:pt idx="0">
                  <c:v>Trust</c:v>
                </c:pt>
                <c:pt idx="1">
                  <c:v>Direct Sponsors</c:v>
                </c:pt>
                <c:pt idx="2">
                  <c:v>Group Direct Sponsors</c:v>
                </c:pt>
              </c:strCache>
            </c:strRef>
          </c:cat>
          <c:val>
            <c:numRef>
              <c:f>'For Portal'!$C$37:$C$39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4-4F19-9B64-E078910380A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84-4F19-9B64-E078910380A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A84-4F19-9B64-E078910380A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A84-4F19-9B64-E078910380A6}"/>
              </c:ext>
            </c:extLst>
          </c:dPt>
          <c:dLbls>
            <c:dLbl>
              <c:idx val="0"/>
              <c:layout>
                <c:manualLayout>
                  <c:x val="8.3720330738062607E-2"/>
                  <c:y val="4.7877888856622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84-4F19-9B64-E078910380A6}"/>
                </c:ext>
              </c:extLst>
            </c:dLbl>
            <c:dLbl>
              <c:idx val="1"/>
              <c:layout>
                <c:manualLayout>
                  <c:x val="-0.11013903531742532"/>
                  <c:y val="-6.2817570505588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84-4F19-9B64-E078910380A6}"/>
                </c:ext>
              </c:extLst>
            </c:dLbl>
            <c:dLbl>
              <c:idx val="2"/>
              <c:layout>
                <c:manualLayout>
                  <c:x val="-6.0558173014441316E-2"/>
                  <c:y val="-2.412952218545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84-4F19-9B64-E078910380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 Portal'!$B$37:$B$39</c:f>
              <c:strCache>
                <c:ptCount val="3"/>
                <c:pt idx="0">
                  <c:v>Trust</c:v>
                </c:pt>
                <c:pt idx="1">
                  <c:v>Direct Sponsors</c:v>
                </c:pt>
                <c:pt idx="2">
                  <c:v>Group Direct Sponsors</c:v>
                </c:pt>
              </c:strCache>
            </c:strRef>
          </c:cat>
          <c:val>
            <c:numRef>
              <c:f>'For Portal'!$D$37:$D$39</c:f>
              <c:numCache>
                <c:formatCode>[$₹-4009]#,##0;\-[$₹-4009]#,##0</c:formatCode>
                <c:ptCount val="3"/>
                <c:pt idx="0">
                  <c:v>315524</c:v>
                </c:pt>
                <c:pt idx="1">
                  <c:v>323275</c:v>
                </c:pt>
                <c:pt idx="2">
                  <c:v>92938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4-4F19-9B64-E0789103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702945</xdr:colOff>
      <xdr:row>28</xdr:row>
      <xdr:rowOff>131443</xdr:rowOff>
    </xdr:from>
    <xdr:to>
      <xdr:col>15</xdr:col>
      <xdr:colOff>790575</xdr:colOff>
      <xdr:row>50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2F533-C72F-4310-9AC1-4A6A95E73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622934</xdr:colOff>
      <xdr:row>42</xdr:row>
      <xdr:rowOff>137159</xdr:rowOff>
    </xdr:from>
    <xdr:to>
      <xdr:col>9</xdr:col>
      <xdr:colOff>123825</xdr:colOff>
      <xdr:row>69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A7FC2C-AFAD-45F1-8F50-A5296476F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0.6393</cdr:x>
      <cdr:y>0</cdr:y>
    </cdr:from>
    <cdr:to>
      <cdr:x>0.96472</cdr:x>
      <cdr:y>0.12815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ABDB2A-E5AD-4525-93A5-00D8F9108960}"/>
            </a:ext>
          </a:extLst>
        </cdr:cNvPr>
        <cdr:cNvSpPr txBox="1"/>
      </cdr:nvSpPr>
      <cdr:spPr>
        <a:xfrm xmlns:a="http://schemas.openxmlformats.org/drawingml/2006/main">
          <a:off x="4107866" y="0"/>
          <a:ext cx="2091004" cy="474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2000"/>
            <a:t>Total: 22 Students</a:t>
          </a:r>
        </a:p>
        <a:p xmlns:a="http://schemas.openxmlformats.org/drawingml/2006/main">
          <a:endParaRPr lang="en-IN" sz="20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lalitha/Documents/myDocuments/work/CEG94Trust/Donee/Consol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For Portal"/>
    </sheetNames>
    <sheetDataSet>
      <sheetData sheetId="0" refreshError="1">
        <row r="5">
          <cell r="H5">
            <v>7665</v>
          </cell>
          <cell r="I5">
            <v>24250</v>
          </cell>
        </row>
        <row r="6">
          <cell r="H6">
            <v>14115</v>
          </cell>
          <cell r="I6">
            <v>24250</v>
          </cell>
        </row>
        <row r="7">
          <cell r="H7">
            <v>14115</v>
          </cell>
          <cell r="I7">
            <v>23250</v>
          </cell>
        </row>
        <row r="8">
          <cell r="H8">
            <v>3665</v>
          </cell>
          <cell r="I8">
            <v>23250</v>
          </cell>
        </row>
        <row r="9">
          <cell r="H9">
            <v>14115</v>
          </cell>
          <cell r="I9">
            <v>22250</v>
          </cell>
        </row>
        <row r="10">
          <cell r="H10">
            <v>3665</v>
          </cell>
          <cell r="I10">
            <v>22250</v>
          </cell>
        </row>
        <row r="11">
          <cell r="H11">
            <v>6615</v>
          </cell>
          <cell r="I11">
            <v>24250</v>
          </cell>
        </row>
        <row r="12">
          <cell r="H12">
            <v>7665</v>
          </cell>
          <cell r="I12">
            <v>24250</v>
          </cell>
        </row>
        <row r="13">
          <cell r="H13">
            <v>6615</v>
          </cell>
          <cell r="I13">
            <v>24250</v>
          </cell>
        </row>
        <row r="14">
          <cell r="H14">
            <v>6615</v>
          </cell>
          <cell r="I14">
            <v>23250</v>
          </cell>
        </row>
        <row r="15">
          <cell r="H15">
            <v>7715</v>
          </cell>
          <cell r="I15">
            <v>23719</v>
          </cell>
        </row>
        <row r="16">
          <cell r="H16">
            <v>3715</v>
          </cell>
          <cell r="I16">
            <v>23719</v>
          </cell>
        </row>
        <row r="17">
          <cell r="H17">
            <v>3715</v>
          </cell>
          <cell r="I17">
            <v>25386</v>
          </cell>
        </row>
        <row r="18">
          <cell r="G18">
            <v>22432</v>
          </cell>
          <cell r="H18">
            <v>14165</v>
          </cell>
          <cell r="I18">
            <v>22996</v>
          </cell>
        </row>
        <row r="19">
          <cell r="H19">
            <v>14165</v>
          </cell>
          <cell r="I19">
            <v>22996</v>
          </cell>
        </row>
        <row r="20">
          <cell r="H20">
            <v>6665</v>
          </cell>
          <cell r="I20">
            <v>23716</v>
          </cell>
        </row>
        <row r="21">
          <cell r="H21">
            <v>3715</v>
          </cell>
          <cell r="I21">
            <v>22712</v>
          </cell>
        </row>
        <row r="22">
          <cell r="I22">
            <v>26762</v>
          </cell>
        </row>
        <row r="23">
          <cell r="I23">
            <v>23652</v>
          </cell>
        </row>
        <row r="24">
          <cell r="I24">
            <v>8840</v>
          </cell>
        </row>
        <row r="25">
          <cell r="H25" t="str">
            <v>Dropout</v>
          </cell>
        </row>
        <row r="26">
          <cell r="H26">
            <v>7715</v>
          </cell>
          <cell r="I26">
            <v>24493</v>
          </cell>
        </row>
        <row r="34">
          <cell r="K34">
            <v>92938</v>
          </cell>
        </row>
        <row r="35">
          <cell r="K35">
            <v>323275</v>
          </cell>
        </row>
        <row r="36">
          <cell r="K36">
            <v>315524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0"/>
  <sheetViews>
    <sheetView tabSelected="1" topLeftCell="A4" zoomScaleNormal="100" workbookViewId="0">
      <selection activeCell="M12" activeCellId="1" sqref="O12 M12"/>
    </sheetView>
  </sheetViews>
  <sheetFormatPr defaultRowHeight="13.2" x14ac:dyDescent="0.25"/>
  <cols>
    <col min="1" max="1" width="5" customWidth="1"/>
    <col min="2" max="2" width="36.5546875" bestFit="1" customWidth="1"/>
    <col min="3" max="3" width="5.5546875" customWidth="1"/>
    <col min="4" max="4" width="16.5546875" bestFit="1" customWidth="1"/>
    <col min="5" max="9" width="11.5546875"/>
    <col min="10" max="10" width="9.6640625" bestFit="1" customWidth="1"/>
    <col min="11" max="11" width="23.5546875" bestFit="1" customWidth="1"/>
    <col min="12" max="12" width="23.33203125" bestFit="1" customWidth="1"/>
    <col min="13" max="13" width="23.5546875" bestFit="1" customWidth="1"/>
    <col min="14" max="14" width="23.33203125" bestFit="1" customWidth="1"/>
    <col min="15" max="15" width="18.5546875" bestFit="1" customWidth="1"/>
    <col min="16" max="16" width="22" customWidth="1"/>
    <col min="17" max="1025" width="11.5546875"/>
  </cols>
  <sheetData>
    <row r="3" spans="1:15" ht="13.8" customHeight="1" x14ac:dyDescent="0.3">
      <c r="A3" s="2"/>
      <c r="B3" s="3" t="s">
        <v>0</v>
      </c>
      <c r="C3" s="4" t="s">
        <v>1</v>
      </c>
      <c r="D3" s="1" t="s">
        <v>2</v>
      </c>
      <c r="E3" s="1"/>
      <c r="F3" s="1" t="s">
        <v>3</v>
      </c>
      <c r="G3" s="1"/>
    </row>
    <row r="4" spans="1:15" ht="15" thickBot="1" x14ac:dyDescent="0.35">
      <c r="A4" s="2"/>
      <c r="B4" s="5"/>
      <c r="C4" s="6"/>
      <c r="D4" s="7" t="s">
        <v>4</v>
      </c>
      <c r="E4" s="7" t="s">
        <v>5</v>
      </c>
      <c r="F4" s="7" t="s">
        <v>4</v>
      </c>
      <c r="G4" s="7" t="s">
        <v>5</v>
      </c>
    </row>
    <row r="5" spans="1:15" ht="25.2" thickBot="1" x14ac:dyDescent="0.45">
      <c r="A5" s="8">
        <v>1</v>
      </c>
      <c r="B5" t="s">
        <v>50</v>
      </c>
      <c r="C5" s="10" t="s">
        <v>7</v>
      </c>
      <c r="D5" s="11">
        <v>0</v>
      </c>
      <c r="E5" s="11">
        <v>0</v>
      </c>
      <c r="F5" s="11">
        <f>[1]Consolidated!H5</f>
        <v>7665</v>
      </c>
      <c r="G5" s="11">
        <f>[1]Consolidated!I5</f>
        <v>24250</v>
      </c>
      <c r="J5" s="32"/>
      <c r="K5" s="43">
        <v>43282</v>
      </c>
      <c r="L5" s="44"/>
      <c r="M5" s="43">
        <v>43446</v>
      </c>
      <c r="N5" s="44"/>
      <c r="O5" s="32"/>
    </row>
    <row r="6" spans="1:15" ht="25.2" thickBot="1" x14ac:dyDescent="0.45">
      <c r="A6" s="8">
        <v>2</v>
      </c>
      <c r="B6" s="9" t="s">
        <v>36</v>
      </c>
      <c r="C6" s="10" t="s">
        <v>7</v>
      </c>
      <c r="D6" s="11">
        <v>0</v>
      </c>
      <c r="E6" s="11">
        <v>0</v>
      </c>
      <c r="F6" s="11">
        <f>[1]Consolidated!H6</f>
        <v>14115</v>
      </c>
      <c r="G6" s="11">
        <f>[1]Consolidated!I6</f>
        <v>24250</v>
      </c>
      <c r="J6" s="45" t="s">
        <v>1</v>
      </c>
      <c r="K6" s="46" t="s">
        <v>34</v>
      </c>
      <c r="L6" s="46" t="s">
        <v>5</v>
      </c>
      <c r="M6" s="46" t="s">
        <v>34</v>
      </c>
      <c r="N6" s="47" t="s">
        <v>5</v>
      </c>
      <c r="O6" s="32"/>
    </row>
    <row r="7" spans="1:15" ht="25.8" x14ac:dyDescent="0.5">
      <c r="A7" s="8">
        <v>3</v>
      </c>
      <c r="B7" s="9" t="s">
        <v>36</v>
      </c>
      <c r="C7" s="10" t="s">
        <v>7</v>
      </c>
      <c r="D7" s="11">
        <v>0</v>
      </c>
      <c r="E7" s="11">
        <v>0</v>
      </c>
      <c r="F7" s="11">
        <f>[1]Consolidated!H7</f>
        <v>14115</v>
      </c>
      <c r="G7" s="11">
        <f>[1]Consolidated!I7</f>
        <v>23250</v>
      </c>
      <c r="J7" s="33" t="s">
        <v>7</v>
      </c>
      <c r="K7" s="34">
        <f>SUMIF($C5:$C26,$J7,D5:D26)</f>
        <v>0</v>
      </c>
      <c r="L7" s="34">
        <f>SUMIF($C5:$C26,$J7,E5:E26)</f>
        <v>0</v>
      </c>
      <c r="M7" s="34">
        <f>SUMIF($C5:$C26,$J7,F5:F26)</f>
        <v>84850</v>
      </c>
      <c r="N7" s="34">
        <f>SUMIF($C5:$C26,$J7,G5:G26)</f>
        <v>235500</v>
      </c>
      <c r="O7" s="35">
        <f>SUM(K7:N7)</f>
        <v>320350</v>
      </c>
    </row>
    <row r="8" spans="1:15" ht="25.8" x14ac:dyDescent="0.5">
      <c r="A8" s="8">
        <v>4</v>
      </c>
      <c r="B8" s="9" t="s">
        <v>51</v>
      </c>
      <c r="C8" s="10" t="s">
        <v>7</v>
      </c>
      <c r="D8" s="11">
        <v>0</v>
      </c>
      <c r="E8" s="11">
        <v>0</v>
      </c>
      <c r="F8" s="11">
        <f>[1]Consolidated!H8</f>
        <v>3665</v>
      </c>
      <c r="G8" s="11">
        <f>[1]Consolidated!I8</f>
        <v>23250</v>
      </c>
      <c r="J8" s="36" t="s">
        <v>16</v>
      </c>
      <c r="K8" s="37">
        <f>SUMIF($C6:$C27,$J8,D6:D27)</f>
        <v>14165</v>
      </c>
      <c r="L8" s="37">
        <f>SUMIF($C6:$C27,$J8,E6:E27)</f>
        <v>30739</v>
      </c>
      <c r="M8" s="37">
        <f>SUMIF($C6:$C27,$J8,F6:F27)</f>
        <v>43475</v>
      </c>
      <c r="N8" s="37">
        <f>SUMIF($C6:$C27,$J8,G6:G27)</f>
        <v>118816</v>
      </c>
      <c r="O8" s="35">
        <f>SUM(K8:N8)</f>
        <v>207195</v>
      </c>
    </row>
    <row r="9" spans="1:15" ht="25.8" x14ac:dyDescent="0.5">
      <c r="A9" s="8">
        <v>5</v>
      </c>
      <c r="B9" s="12" t="s">
        <v>49</v>
      </c>
      <c r="C9" s="10" t="s">
        <v>7</v>
      </c>
      <c r="D9" s="11">
        <v>0</v>
      </c>
      <c r="E9" s="11">
        <v>0</v>
      </c>
      <c r="F9" s="11">
        <f>[1]Consolidated!H9</f>
        <v>14115</v>
      </c>
      <c r="G9" s="11">
        <f>[1]Consolidated!I9</f>
        <v>22250</v>
      </c>
      <c r="J9" s="36" t="s">
        <v>22</v>
      </c>
      <c r="K9" s="37">
        <f>SUMIF($C7:$C28,$J9,D7:D28)</f>
        <v>0</v>
      </c>
      <c r="L9" s="37">
        <f>SUMIF($C7:$C28,$J9,E7:E28)</f>
        <v>0</v>
      </c>
      <c r="M9" s="37">
        <f>SUMIF($C7:$C28,$J9,F7:F28)</f>
        <v>10380</v>
      </c>
      <c r="N9" s="37">
        <f>SUMIF($C7:$C28,$J9,G7:G28)</f>
        <v>46428</v>
      </c>
      <c r="O9" s="35">
        <f>SUM(K9:N9)</f>
        <v>56808</v>
      </c>
    </row>
    <row r="10" spans="1:15" ht="26.4" thickBot="1" x14ac:dyDescent="0.55000000000000004">
      <c r="A10" s="8">
        <v>6</v>
      </c>
      <c r="B10" s="9" t="s">
        <v>37</v>
      </c>
      <c r="C10" s="10" t="s">
        <v>7</v>
      </c>
      <c r="D10" s="11">
        <v>0</v>
      </c>
      <c r="E10" s="11">
        <v>0</v>
      </c>
      <c r="F10" s="11">
        <f>[1]Consolidated!H10</f>
        <v>3665</v>
      </c>
      <c r="G10" s="11">
        <f>[1]Consolidated!I10</f>
        <v>22250</v>
      </c>
      <c r="J10" s="38" t="s">
        <v>24</v>
      </c>
      <c r="K10" s="39">
        <f>SUMIF($C8:$C29,$J10,D8:D29)</f>
        <v>0</v>
      </c>
      <c r="L10" s="39">
        <f>SUMIF($C8:$C29,$J10,E8:E29)</f>
        <v>55922</v>
      </c>
      <c r="M10" s="39">
        <f>SUMIF($C8:$C29,$J10,F8:F29)</f>
        <v>7715</v>
      </c>
      <c r="N10" s="39">
        <f>SUMIF($C8:$C29,$J10,G8:G29)</f>
        <v>83747</v>
      </c>
      <c r="O10" s="35">
        <f>SUM(K10:N10)</f>
        <v>147384</v>
      </c>
    </row>
    <row r="11" spans="1:15" ht="26.4" thickBot="1" x14ac:dyDescent="0.55000000000000004">
      <c r="A11" s="8">
        <v>7</v>
      </c>
      <c r="B11" s="9" t="s">
        <v>38</v>
      </c>
      <c r="C11" s="10" t="s">
        <v>7</v>
      </c>
      <c r="D11" s="11">
        <v>0</v>
      </c>
      <c r="E11" s="11">
        <v>0</v>
      </c>
      <c r="F11" s="11">
        <f>[1]Consolidated!H11</f>
        <v>6615</v>
      </c>
      <c r="G11" s="11">
        <f>[1]Consolidated!I11</f>
        <v>24250</v>
      </c>
      <c r="J11" s="40" t="s">
        <v>35</v>
      </c>
      <c r="K11" s="41">
        <f>SUM(K7:K10)</f>
        <v>14165</v>
      </c>
      <c r="L11" s="41">
        <f>SUM(L7:L10)</f>
        <v>86661</v>
      </c>
      <c r="M11" s="41">
        <f>SUM(M7:M10)</f>
        <v>146420</v>
      </c>
      <c r="N11" s="41">
        <f>SUM(N7:N10)</f>
        <v>484491</v>
      </c>
      <c r="O11" s="42">
        <f>SUM(K11:N11)</f>
        <v>731737</v>
      </c>
    </row>
    <row r="12" spans="1:15" ht="24.6" x14ac:dyDescent="0.4">
      <c r="A12" s="8">
        <v>8</v>
      </c>
      <c r="B12" s="9" t="s">
        <v>39</v>
      </c>
      <c r="C12" s="10" t="s">
        <v>7</v>
      </c>
      <c r="D12" s="11">
        <v>0</v>
      </c>
      <c r="E12" s="11">
        <v>0</v>
      </c>
      <c r="F12" s="11">
        <f>[1]Consolidated!H12</f>
        <v>7665</v>
      </c>
      <c r="G12" s="11">
        <f>[1]Consolidated!I12</f>
        <v>24250</v>
      </c>
      <c r="J12" s="32"/>
      <c r="K12" s="32"/>
      <c r="L12" s="32"/>
      <c r="M12" s="58">
        <f>SUM(K11,M11)</f>
        <v>160585</v>
      </c>
      <c r="N12" s="32"/>
      <c r="O12" s="58">
        <f>SUM(L11,N11)</f>
        <v>571152</v>
      </c>
    </row>
    <row r="13" spans="1:15" ht="15" thickBot="1" x14ac:dyDescent="0.35">
      <c r="A13" s="8">
        <v>9</v>
      </c>
      <c r="B13" s="9" t="s">
        <v>40</v>
      </c>
      <c r="C13" s="10" t="s">
        <v>7</v>
      </c>
      <c r="D13" s="11">
        <v>0</v>
      </c>
      <c r="E13" s="11">
        <v>0</v>
      </c>
      <c r="F13" s="11">
        <f>[1]Consolidated!H13</f>
        <v>6615</v>
      </c>
      <c r="G13" s="11">
        <f>[1]Consolidated!I13</f>
        <v>24250</v>
      </c>
    </row>
    <row r="14" spans="1:15" ht="14.4" x14ac:dyDescent="0.3">
      <c r="A14" s="8">
        <v>10</v>
      </c>
      <c r="B14" s="9" t="s">
        <v>38</v>
      </c>
      <c r="C14" s="10" t="s">
        <v>7</v>
      </c>
      <c r="D14" s="11">
        <v>0</v>
      </c>
      <c r="E14" s="11">
        <v>0</v>
      </c>
      <c r="F14" s="11">
        <f>[1]Consolidated!H14</f>
        <v>6615</v>
      </c>
      <c r="G14" s="11">
        <f>[1]Consolidated!I14</f>
        <v>23250</v>
      </c>
      <c r="K14" s="23" t="s">
        <v>49</v>
      </c>
      <c r="L14" s="24">
        <f>COUNTIF($B$5:$B$26,K14)</f>
        <v>2</v>
      </c>
    </row>
    <row r="15" spans="1:15" ht="14.4" x14ac:dyDescent="0.3">
      <c r="A15" s="8">
        <v>11</v>
      </c>
      <c r="B15" s="12" t="s">
        <v>36</v>
      </c>
      <c r="C15" s="13" t="s">
        <v>16</v>
      </c>
      <c r="D15" s="11">
        <v>0</v>
      </c>
      <c r="E15" s="11">
        <v>0</v>
      </c>
      <c r="F15" s="11">
        <f>[1]Consolidated!H15</f>
        <v>7715</v>
      </c>
      <c r="G15" s="11">
        <f>[1]Consolidated!I15</f>
        <v>23719</v>
      </c>
      <c r="K15" s="25" t="s">
        <v>50</v>
      </c>
      <c r="L15" s="26">
        <f t="shared" ref="L15:L25" si="0">COUNTIF($B$5:$B$26,K15)</f>
        <v>1</v>
      </c>
    </row>
    <row r="16" spans="1:15" ht="14.4" x14ac:dyDescent="0.3">
      <c r="A16" s="8">
        <v>12</v>
      </c>
      <c r="B16" s="12" t="s">
        <v>39</v>
      </c>
      <c r="C16" s="13" t="s">
        <v>16</v>
      </c>
      <c r="D16" s="11">
        <v>0</v>
      </c>
      <c r="E16" s="11">
        <v>0</v>
      </c>
      <c r="F16" s="11">
        <f>[1]Consolidated!H16</f>
        <v>3715</v>
      </c>
      <c r="G16" s="11">
        <f>[1]Consolidated!I16</f>
        <v>23719</v>
      </c>
      <c r="K16" s="27" t="s">
        <v>51</v>
      </c>
      <c r="L16" s="26">
        <f t="shared" si="0"/>
        <v>1</v>
      </c>
    </row>
    <row r="17" spans="1:12" ht="14.4" x14ac:dyDescent="0.3">
      <c r="A17" s="8">
        <v>13</v>
      </c>
      <c r="B17" s="12" t="s">
        <v>41</v>
      </c>
      <c r="C17" s="13" t="s">
        <v>16</v>
      </c>
      <c r="D17" s="11">
        <v>0</v>
      </c>
      <c r="E17" s="11">
        <v>0</v>
      </c>
      <c r="F17" s="11">
        <f>[1]Consolidated!H17</f>
        <v>3715</v>
      </c>
      <c r="G17" s="11">
        <f>[1]Consolidated!I17</f>
        <v>25386</v>
      </c>
      <c r="K17" s="25" t="s">
        <v>38</v>
      </c>
      <c r="L17" s="26">
        <f t="shared" si="0"/>
        <v>2</v>
      </c>
    </row>
    <row r="18" spans="1:12" ht="14.4" x14ac:dyDescent="0.3">
      <c r="A18" s="8">
        <v>14</v>
      </c>
      <c r="B18" s="12" t="s">
        <v>42</v>
      </c>
      <c r="C18" s="13" t="s">
        <v>16</v>
      </c>
      <c r="D18" s="11">
        <v>14165</v>
      </c>
      <c r="E18" s="11">
        <f>[1]Consolidated!G18</f>
        <v>22432</v>
      </c>
      <c r="F18" s="11">
        <f>[1]Consolidated!H18</f>
        <v>14165</v>
      </c>
      <c r="G18" s="11">
        <f>[1]Consolidated!I18</f>
        <v>22996</v>
      </c>
      <c r="K18" s="25" t="s">
        <v>36</v>
      </c>
      <c r="L18" s="26">
        <f t="shared" si="0"/>
        <v>3</v>
      </c>
    </row>
    <row r="19" spans="1:12" ht="14.4" x14ac:dyDescent="0.3">
      <c r="A19" s="8">
        <v>15</v>
      </c>
      <c r="B19" s="12" t="s">
        <v>40</v>
      </c>
      <c r="C19" s="13" t="s">
        <v>16</v>
      </c>
      <c r="D19" s="11">
        <v>0</v>
      </c>
      <c r="E19" s="11">
        <f>8307</f>
        <v>8307</v>
      </c>
      <c r="F19" s="11">
        <f>[1]Consolidated!H19</f>
        <v>14165</v>
      </c>
      <c r="G19" s="11">
        <f>[1]Consolidated!I19</f>
        <v>22996</v>
      </c>
      <c r="K19" s="25" t="s">
        <v>43</v>
      </c>
      <c r="L19" s="26">
        <f t="shared" si="0"/>
        <v>1</v>
      </c>
    </row>
    <row r="20" spans="1:12" ht="14.4" x14ac:dyDescent="0.3">
      <c r="A20" s="8">
        <v>16</v>
      </c>
      <c r="B20" s="12" t="s">
        <v>49</v>
      </c>
      <c r="C20" s="13" t="s">
        <v>22</v>
      </c>
      <c r="D20" s="11">
        <v>0</v>
      </c>
      <c r="E20" s="11">
        <v>0</v>
      </c>
      <c r="F20" s="11">
        <f>[1]Consolidated!H20</f>
        <v>6665</v>
      </c>
      <c r="G20" s="11">
        <f>[1]Consolidated!I20</f>
        <v>23716</v>
      </c>
      <c r="K20" s="25" t="s">
        <v>37</v>
      </c>
      <c r="L20" s="26">
        <f t="shared" si="0"/>
        <v>1</v>
      </c>
    </row>
    <row r="21" spans="1:12" ht="14.4" x14ac:dyDescent="0.3">
      <c r="A21" s="8">
        <v>17</v>
      </c>
      <c r="B21" s="12" t="s">
        <v>43</v>
      </c>
      <c r="C21" s="13" t="s">
        <v>22</v>
      </c>
      <c r="D21" s="11">
        <v>0</v>
      </c>
      <c r="E21" s="11">
        <v>0</v>
      </c>
      <c r="F21" s="11">
        <f>[1]Consolidated!H21</f>
        <v>3715</v>
      </c>
      <c r="G21" s="11">
        <f>[1]Consolidated!I21</f>
        <v>22712</v>
      </c>
      <c r="K21" s="25" t="s">
        <v>40</v>
      </c>
      <c r="L21" s="26">
        <f t="shared" si="0"/>
        <v>2</v>
      </c>
    </row>
    <row r="22" spans="1:12" ht="14.4" x14ac:dyDescent="0.3">
      <c r="A22" s="8">
        <v>18</v>
      </c>
      <c r="B22" s="12" t="s">
        <v>39</v>
      </c>
      <c r="C22" s="13" t="s">
        <v>24</v>
      </c>
      <c r="D22" s="11">
        <v>0</v>
      </c>
      <c r="E22" s="11">
        <v>0</v>
      </c>
      <c r="F22" s="11">
        <v>0</v>
      </c>
      <c r="G22" s="11">
        <f>[1]Consolidated!I22</f>
        <v>26762</v>
      </c>
      <c r="K22" s="25" t="s">
        <v>39</v>
      </c>
      <c r="L22" s="26">
        <f t="shared" si="0"/>
        <v>3</v>
      </c>
    </row>
    <row r="23" spans="1:12" ht="14.4" x14ac:dyDescent="0.3">
      <c r="A23" s="8">
        <v>19</v>
      </c>
      <c r="B23" s="12" t="s">
        <v>44</v>
      </c>
      <c r="C23" s="13" t="s">
        <v>24</v>
      </c>
      <c r="D23" s="11">
        <v>0</v>
      </c>
      <c r="E23" s="11">
        <v>0</v>
      </c>
      <c r="F23" s="11">
        <v>0</v>
      </c>
      <c r="G23" s="11">
        <f>[1]Consolidated!I23</f>
        <v>23652</v>
      </c>
      <c r="K23" s="25" t="s">
        <v>42</v>
      </c>
      <c r="L23" s="26">
        <f t="shared" si="0"/>
        <v>2</v>
      </c>
    </row>
    <row r="24" spans="1:12" ht="14.4" x14ac:dyDescent="0.3">
      <c r="A24" s="8">
        <v>20</v>
      </c>
      <c r="B24" s="12" t="s">
        <v>42</v>
      </c>
      <c r="C24" s="13" t="s">
        <v>24</v>
      </c>
      <c r="D24" s="11">
        <v>0</v>
      </c>
      <c r="E24" s="11">
        <v>25094</v>
      </c>
      <c r="F24" s="11">
        <v>0</v>
      </c>
      <c r="G24" s="11">
        <f>[1]Consolidated!I24</f>
        <v>8840</v>
      </c>
      <c r="K24" s="25" t="s">
        <v>41</v>
      </c>
      <c r="L24" s="26">
        <f t="shared" si="0"/>
        <v>3</v>
      </c>
    </row>
    <row r="25" spans="1:12" ht="14.4" x14ac:dyDescent="0.3">
      <c r="A25" s="8">
        <v>21</v>
      </c>
      <c r="B25" s="12" t="s">
        <v>41</v>
      </c>
      <c r="C25" s="13" t="s">
        <v>24</v>
      </c>
      <c r="D25" s="11">
        <v>0</v>
      </c>
      <c r="E25" s="11">
        <v>14709</v>
      </c>
      <c r="F25" s="11" t="str">
        <f>[1]Consolidated!H25</f>
        <v>Dropout</v>
      </c>
      <c r="G25" s="11">
        <v>0</v>
      </c>
      <c r="K25" s="25" t="s">
        <v>44</v>
      </c>
      <c r="L25" s="26">
        <f>COUNTIF($B$5:$B$26,K25)</f>
        <v>1</v>
      </c>
    </row>
    <row r="26" spans="1:12" ht="14.4" x14ac:dyDescent="0.3">
      <c r="A26" s="8">
        <v>22</v>
      </c>
      <c r="B26" s="12" t="s">
        <v>41</v>
      </c>
      <c r="C26" s="13" t="s">
        <v>24</v>
      </c>
      <c r="D26" s="11">
        <v>0</v>
      </c>
      <c r="E26" s="11">
        <v>16119</v>
      </c>
      <c r="F26" s="11">
        <f>[1]Consolidated!H26</f>
        <v>7715</v>
      </c>
      <c r="G26" s="11">
        <f>[1]Consolidated!I26</f>
        <v>24493</v>
      </c>
      <c r="K26" s="25"/>
      <c r="L26" s="26"/>
    </row>
    <row r="27" spans="1:12" ht="15" thickBot="1" x14ac:dyDescent="0.35">
      <c r="A27" s="2"/>
      <c r="B27" s="14" t="s">
        <v>27</v>
      </c>
      <c r="C27" s="14"/>
      <c r="D27" s="7">
        <f>SUM(D5:D26)</f>
        <v>14165</v>
      </c>
      <c r="E27" s="7">
        <f>SUM(E5:E26)</f>
        <v>86661</v>
      </c>
      <c r="F27" s="7">
        <f>SUM(F5:F26)</f>
        <v>146420</v>
      </c>
      <c r="G27" s="7">
        <f>SUM(G5:G26)</f>
        <v>484491</v>
      </c>
      <c r="K27" s="28"/>
      <c r="L27" s="29">
        <f>SUM(L14:L25)</f>
        <v>22</v>
      </c>
    </row>
    <row r="28" spans="1:12" s="18" customFormat="1" ht="14.4" x14ac:dyDescent="0.3">
      <c r="A28" s="15"/>
      <c r="B28" s="15"/>
      <c r="C28" s="15"/>
      <c r="D28" s="15" t="s">
        <v>28</v>
      </c>
      <c r="E28" s="16">
        <f>D27+E27</f>
        <v>100826</v>
      </c>
      <c r="F28" s="17" t="s">
        <v>29</v>
      </c>
      <c r="G28" s="16">
        <f>F27+G27</f>
        <v>630911</v>
      </c>
    </row>
    <row r="29" spans="1:12" s="18" customFormat="1" ht="14.4" x14ac:dyDescent="0.3">
      <c r="A29" s="15"/>
      <c r="B29" s="19" t="s">
        <v>30</v>
      </c>
      <c r="C29" s="19"/>
      <c r="D29" s="20">
        <f>[1]Consolidated!K34</f>
        <v>92938</v>
      </c>
    </row>
    <row r="30" spans="1:12" s="18" customFormat="1" ht="14.4" x14ac:dyDescent="0.3">
      <c r="B30" s="19" t="s">
        <v>31</v>
      </c>
      <c r="C30" s="19"/>
      <c r="D30" s="20">
        <f>[1]Consolidated!K35</f>
        <v>323275</v>
      </c>
    </row>
    <row r="31" spans="1:12" s="18" customFormat="1" ht="14.4" x14ac:dyDescent="0.3">
      <c r="B31" s="19" t="s">
        <v>32</v>
      </c>
      <c r="C31" s="19"/>
      <c r="D31" s="20">
        <f>[1]Consolidated!K36</f>
        <v>315524</v>
      </c>
    </row>
    <row r="32" spans="1:12" s="18" customFormat="1" ht="14.4" x14ac:dyDescent="0.3">
      <c r="B32" s="21" t="s">
        <v>33</v>
      </c>
      <c r="C32" s="21"/>
      <c r="D32" s="22">
        <f>SUM(D27:G27)</f>
        <v>731737</v>
      </c>
      <c r="E32" s="15"/>
      <c r="F32" s="17"/>
      <c r="G32" s="15"/>
    </row>
    <row r="36" spans="2:4" ht="13.8" thickBot="1" x14ac:dyDescent="0.3"/>
    <row r="37" spans="2:4" ht="23.4" x14ac:dyDescent="0.45">
      <c r="B37" s="48" t="s">
        <v>52</v>
      </c>
      <c r="C37" s="49">
        <v>11</v>
      </c>
      <c r="D37" s="54">
        <v>315524</v>
      </c>
    </row>
    <row r="38" spans="2:4" ht="23.4" x14ac:dyDescent="0.45">
      <c r="B38" s="50" t="s">
        <v>53</v>
      </c>
      <c r="C38" s="51">
        <v>8</v>
      </c>
      <c r="D38" s="55">
        <f>D30</f>
        <v>323275</v>
      </c>
    </row>
    <row r="39" spans="2:4" ht="23.4" thickBot="1" x14ac:dyDescent="0.45">
      <c r="B39" s="52" t="s">
        <v>54</v>
      </c>
      <c r="C39" s="53">
        <v>3</v>
      </c>
      <c r="D39" s="56">
        <f>D29</f>
        <v>92938</v>
      </c>
    </row>
    <row r="40" spans="2:4" ht="23.4" thickBot="1" x14ac:dyDescent="0.45">
      <c r="B40" s="30"/>
      <c r="C40" s="57">
        <f>SUM(C37:C39)</f>
        <v>22</v>
      </c>
      <c r="D40" s="31">
        <f>SUM(D37:D39)</f>
        <v>731737</v>
      </c>
    </row>
  </sheetData>
  <autoFilter ref="B3:B32" xr:uid="{8F1A1AB0-1446-4751-9D3E-797633736ED4}"/>
  <sortState ref="K15:K25">
    <sortCondition ref="K14"/>
  </sortState>
  <mergeCells count="4">
    <mergeCell ref="D3:E3"/>
    <mergeCell ref="F3:G3"/>
    <mergeCell ref="K5:L5"/>
    <mergeCell ref="M5:N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1BD1-2A8A-4ECA-8186-8CF7F8F6E026}">
  <dimension ref="A3:L32"/>
  <sheetViews>
    <sheetView zoomScaleNormal="100" workbookViewId="0">
      <selection activeCell="J25" sqref="J25"/>
    </sheetView>
  </sheetViews>
  <sheetFormatPr defaultRowHeight="13.2" x14ac:dyDescent="0.25"/>
  <cols>
    <col min="1" max="1" width="5" customWidth="1"/>
    <col min="2" max="2" width="22.6640625" customWidth="1"/>
    <col min="3" max="3" width="5.5546875" customWidth="1"/>
  </cols>
  <sheetData>
    <row r="3" spans="1:12" ht="13.8" customHeight="1" x14ac:dyDescent="0.3">
      <c r="A3" s="2"/>
      <c r="B3" s="3" t="s">
        <v>0</v>
      </c>
      <c r="C3" s="4" t="s">
        <v>1</v>
      </c>
      <c r="D3" s="1" t="s">
        <v>2</v>
      </c>
      <c r="E3" s="1"/>
      <c r="F3" s="1" t="s">
        <v>3</v>
      </c>
      <c r="G3" s="1"/>
    </row>
    <row r="4" spans="1:12" ht="28.8" x14ac:dyDescent="0.3">
      <c r="A4" s="2"/>
      <c r="B4" s="5"/>
      <c r="C4" s="6"/>
      <c r="D4" s="7" t="s">
        <v>4</v>
      </c>
      <c r="E4" s="7" t="s">
        <v>5</v>
      </c>
      <c r="F4" s="7" t="s">
        <v>4</v>
      </c>
      <c r="G4" s="7" t="s">
        <v>5</v>
      </c>
    </row>
    <row r="5" spans="1:12" ht="14.4" x14ac:dyDescent="0.3">
      <c r="A5" s="8">
        <v>1</v>
      </c>
      <c r="B5" s="9" t="s">
        <v>6</v>
      </c>
      <c r="C5" s="10" t="s">
        <v>7</v>
      </c>
      <c r="D5" s="11">
        <v>0</v>
      </c>
      <c r="E5" s="11">
        <v>0</v>
      </c>
      <c r="F5" s="11">
        <f>[1]Consolidated!H5</f>
        <v>7665</v>
      </c>
      <c r="G5" s="11">
        <f>[1]Consolidated!I5</f>
        <v>24250</v>
      </c>
    </row>
    <row r="6" spans="1:12" ht="14.4" x14ac:dyDescent="0.3">
      <c r="A6" s="8">
        <v>2</v>
      </c>
      <c r="B6" s="9" t="s">
        <v>8</v>
      </c>
      <c r="C6" s="10" t="s">
        <v>7</v>
      </c>
      <c r="D6" s="11">
        <v>0</v>
      </c>
      <c r="E6" s="11">
        <v>0</v>
      </c>
      <c r="F6" s="11">
        <f>[1]Consolidated!H6</f>
        <v>14115</v>
      </c>
      <c r="G6" s="11">
        <f>[1]Consolidated!I6</f>
        <v>24250</v>
      </c>
      <c r="K6" t="s">
        <v>34</v>
      </c>
      <c r="L6" t="s">
        <v>5</v>
      </c>
    </row>
    <row r="7" spans="1:12" ht="14.4" x14ac:dyDescent="0.3">
      <c r="A7" s="8">
        <v>3</v>
      </c>
      <c r="B7" s="9" t="s">
        <v>8</v>
      </c>
      <c r="C7" s="10" t="s">
        <v>7</v>
      </c>
      <c r="D7" s="11">
        <v>0</v>
      </c>
      <c r="E7" s="11">
        <v>0</v>
      </c>
      <c r="F7" s="11">
        <f>[1]Consolidated!H7</f>
        <v>14115</v>
      </c>
      <c r="G7" s="11">
        <f>[1]Consolidated!I7</f>
        <v>23250</v>
      </c>
      <c r="J7" t="s">
        <v>7</v>
      </c>
      <c r="K7">
        <f>SUMIF(C5:C26,J7,D5:D26)</f>
        <v>0</v>
      </c>
    </row>
    <row r="8" spans="1:12" ht="14.4" x14ac:dyDescent="0.3">
      <c r="A8" s="8">
        <v>4</v>
      </c>
      <c r="B8" s="9" t="s">
        <v>9</v>
      </c>
      <c r="C8" s="10" t="s">
        <v>7</v>
      </c>
      <c r="D8" s="11">
        <v>0</v>
      </c>
      <c r="E8" s="11">
        <v>0</v>
      </c>
      <c r="F8" s="11">
        <f>[1]Consolidated!H8</f>
        <v>3665</v>
      </c>
      <c r="G8" s="11">
        <f>[1]Consolidated!I8</f>
        <v>23250</v>
      </c>
      <c r="J8" t="s">
        <v>16</v>
      </c>
    </row>
    <row r="9" spans="1:12" ht="14.4" x14ac:dyDescent="0.3">
      <c r="A9" s="8">
        <v>5</v>
      </c>
      <c r="B9" s="9" t="s">
        <v>10</v>
      </c>
      <c r="C9" s="10" t="s">
        <v>7</v>
      </c>
      <c r="D9" s="11">
        <v>0</v>
      </c>
      <c r="E9" s="11">
        <v>0</v>
      </c>
      <c r="F9" s="11">
        <f>[1]Consolidated!H9</f>
        <v>14115</v>
      </c>
      <c r="G9" s="11">
        <f>[1]Consolidated!I9</f>
        <v>22250</v>
      </c>
      <c r="J9" t="s">
        <v>22</v>
      </c>
    </row>
    <row r="10" spans="1:12" ht="14.4" x14ac:dyDescent="0.3">
      <c r="A10" s="8">
        <v>6</v>
      </c>
      <c r="B10" s="9" t="s">
        <v>11</v>
      </c>
      <c r="C10" s="10" t="s">
        <v>7</v>
      </c>
      <c r="D10" s="11">
        <v>0</v>
      </c>
      <c r="E10" s="11">
        <v>0</v>
      </c>
      <c r="F10" s="11">
        <f>[1]Consolidated!H10</f>
        <v>3665</v>
      </c>
      <c r="G10" s="11">
        <f>[1]Consolidated!I10</f>
        <v>22250</v>
      </c>
      <c r="J10" t="s">
        <v>24</v>
      </c>
    </row>
    <row r="11" spans="1:12" ht="14.4" x14ac:dyDescent="0.3">
      <c r="A11" s="8">
        <v>7</v>
      </c>
      <c r="B11" s="9" t="s">
        <v>12</v>
      </c>
      <c r="C11" s="10" t="s">
        <v>7</v>
      </c>
      <c r="D11" s="11">
        <v>0</v>
      </c>
      <c r="E11" s="11">
        <v>0</v>
      </c>
      <c r="F11" s="11">
        <f>[1]Consolidated!H11</f>
        <v>6615</v>
      </c>
      <c r="G11" s="11">
        <f>[1]Consolidated!I11</f>
        <v>24250</v>
      </c>
    </row>
    <row r="12" spans="1:12" ht="14.4" x14ac:dyDescent="0.3">
      <c r="A12" s="8">
        <v>8</v>
      </c>
      <c r="B12" s="9" t="s">
        <v>13</v>
      </c>
      <c r="C12" s="10" t="s">
        <v>7</v>
      </c>
      <c r="D12" s="11">
        <v>0</v>
      </c>
      <c r="E12" s="11">
        <v>0</v>
      </c>
      <c r="F12" s="11">
        <f>[1]Consolidated!H12</f>
        <v>7665</v>
      </c>
      <c r="G12" s="11">
        <f>[1]Consolidated!I12</f>
        <v>24250</v>
      </c>
    </row>
    <row r="13" spans="1:12" ht="14.4" x14ac:dyDescent="0.3">
      <c r="A13" s="8">
        <v>9</v>
      </c>
      <c r="B13" s="9" t="s">
        <v>14</v>
      </c>
      <c r="C13" s="10" t="s">
        <v>7</v>
      </c>
      <c r="D13" s="11">
        <v>0</v>
      </c>
      <c r="E13" s="11">
        <v>0</v>
      </c>
      <c r="F13" s="11">
        <f>[1]Consolidated!H13</f>
        <v>6615</v>
      </c>
      <c r="G13" s="11">
        <f>[1]Consolidated!I13</f>
        <v>24250</v>
      </c>
    </row>
    <row r="14" spans="1:12" ht="14.4" x14ac:dyDescent="0.3">
      <c r="A14" s="8">
        <v>10</v>
      </c>
      <c r="B14" s="9" t="s">
        <v>12</v>
      </c>
      <c r="C14" s="10" t="s">
        <v>7</v>
      </c>
      <c r="D14" s="11">
        <v>0</v>
      </c>
      <c r="E14" s="11">
        <v>0</v>
      </c>
      <c r="F14" s="11">
        <f>[1]Consolidated!H14</f>
        <v>6615</v>
      </c>
      <c r="G14" s="11">
        <f>[1]Consolidated!I14</f>
        <v>23250</v>
      </c>
    </row>
    <row r="15" spans="1:12" ht="14.4" x14ac:dyDescent="0.3">
      <c r="A15" s="8">
        <v>11</v>
      </c>
      <c r="B15" s="12" t="s">
        <v>15</v>
      </c>
      <c r="C15" s="13" t="s">
        <v>16</v>
      </c>
      <c r="D15" s="11">
        <v>0</v>
      </c>
      <c r="E15" s="11">
        <v>0</v>
      </c>
      <c r="F15" s="11">
        <f>[1]Consolidated!H15</f>
        <v>7715</v>
      </c>
      <c r="G15" s="11">
        <f>[1]Consolidated!I15</f>
        <v>23719</v>
      </c>
    </row>
    <row r="16" spans="1:12" ht="14.4" x14ac:dyDescent="0.3">
      <c r="A16" s="8">
        <v>12</v>
      </c>
      <c r="B16" s="12" t="s">
        <v>17</v>
      </c>
      <c r="C16" s="13" t="s">
        <v>16</v>
      </c>
      <c r="D16" s="11">
        <v>0</v>
      </c>
      <c r="E16" s="11">
        <v>0</v>
      </c>
      <c r="F16" s="11">
        <f>[1]Consolidated!H16</f>
        <v>3715</v>
      </c>
      <c r="G16" s="11">
        <f>[1]Consolidated!I16</f>
        <v>23719</v>
      </c>
    </row>
    <row r="17" spans="1:7" ht="14.4" x14ac:dyDescent="0.3">
      <c r="A17" s="8">
        <v>13</v>
      </c>
      <c r="B17" s="12" t="s">
        <v>18</v>
      </c>
      <c r="C17" s="13" t="s">
        <v>16</v>
      </c>
      <c r="D17" s="11">
        <v>0</v>
      </c>
      <c r="E17" s="11">
        <v>0</v>
      </c>
      <c r="F17" s="11">
        <f>[1]Consolidated!H17</f>
        <v>3715</v>
      </c>
      <c r="G17" s="11">
        <f>[1]Consolidated!I17</f>
        <v>25386</v>
      </c>
    </row>
    <row r="18" spans="1:7" ht="14.4" x14ac:dyDescent="0.3">
      <c r="A18" s="8">
        <v>14</v>
      </c>
      <c r="B18" s="12" t="s">
        <v>19</v>
      </c>
      <c r="C18" s="13" t="s">
        <v>16</v>
      </c>
      <c r="D18" s="11">
        <v>14165</v>
      </c>
      <c r="E18" s="11">
        <f>[1]Consolidated!G18</f>
        <v>22432</v>
      </c>
      <c r="F18" s="11">
        <f>[1]Consolidated!H18</f>
        <v>14165</v>
      </c>
      <c r="G18" s="11">
        <f>[1]Consolidated!I18</f>
        <v>22996</v>
      </c>
    </row>
    <row r="19" spans="1:7" ht="14.4" x14ac:dyDescent="0.3">
      <c r="A19" s="8">
        <v>15</v>
      </c>
      <c r="B19" s="12" t="s">
        <v>20</v>
      </c>
      <c r="C19" s="13" t="s">
        <v>16</v>
      </c>
      <c r="D19" s="11">
        <v>0</v>
      </c>
      <c r="E19" s="11">
        <f>8307</f>
        <v>8307</v>
      </c>
      <c r="F19" s="11">
        <f>[1]Consolidated!H19</f>
        <v>14165</v>
      </c>
      <c r="G19" s="11">
        <f>[1]Consolidated!I19</f>
        <v>22996</v>
      </c>
    </row>
    <row r="20" spans="1:7" ht="14.4" x14ac:dyDescent="0.3">
      <c r="A20" s="8">
        <v>16</v>
      </c>
      <c r="B20" s="12" t="s">
        <v>21</v>
      </c>
      <c r="C20" s="13" t="s">
        <v>22</v>
      </c>
      <c r="D20" s="11">
        <v>0</v>
      </c>
      <c r="E20" s="11">
        <v>0</v>
      </c>
      <c r="F20" s="11">
        <f>[1]Consolidated!H20</f>
        <v>6665</v>
      </c>
      <c r="G20" s="11">
        <f>[1]Consolidated!I20</f>
        <v>23716</v>
      </c>
    </row>
    <row r="21" spans="1:7" ht="14.4" x14ac:dyDescent="0.3">
      <c r="A21" s="8">
        <v>17</v>
      </c>
      <c r="B21" s="12" t="s">
        <v>23</v>
      </c>
      <c r="C21" s="13" t="s">
        <v>22</v>
      </c>
      <c r="D21" s="11">
        <v>0</v>
      </c>
      <c r="E21" s="11">
        <v>0</v>
      </c>
      <c r="F21" s="11">
        <f>[1]Consolidated!H21</f>
        <v>3715</v>
      </c>
      <c r="G21" s="11">
        <f>[1]Consolidated!I21</f>
        <v>22712</v>
      </c>
    </row>
    <row r="22" spans="1:7" ht="14.4" x14ac:dyDescent="0.3">
      <c r="A22" s="8">
        <v>18</v>
      </c>
      <c r="B22" s="12" t="s">
        <v>17</v>
      </c>
      <c r="C22" s="13" t="s">
        <v>24</v>
      </c>
      <c r="D22" s="11">
        <v>0</v>
      </c>
      <c r="E22" s="11">
        <v>0</v>
      </c>
      <c r="F22" s="11">
        <v>0</v>
      </c>
      <c r="G22" s="11">
        <f>[1]Consolidated!I22</f>
        <v>26762</v>
      </c>
    </row>
    <row r="23" spans="1:7" ht="14.4" x14ac:dyDescent="0.3">
      <c r="A23" s="8">
        <v>19</v>
      </c>
      <c r="B23" s="12" t="s">
        <v>25</v>
      </c>
      <c r="C23" s="13" t="s">
        <v>24</v>
      </c>
      <c r="D23" s="11">
        <v>0</v>
      </c>
      <c r="E23" s="11">
        <v>0</v>
      </c>
      <c r="F23" s="11">
        <v>0</v>
      </c>
      <c r="G23" s="11">
        <f>[1]Consolidated!I23</f>
        <v>23652</v>
      </c>
    </row>
    <row r="24" spans="1:7" ht="14.4" x14ac:dyDescent="0.3">
      <c r="A24" s="8">
        <v>20</v>
      </c>
      <c r="B24" s="12" t="s">
        <v>19</v>
      </c>
      <c r="C24" s="13" t="s">
        <v>24</v>
      </c>
      <c r="D24" s="11">
        <v>0</v>
      </c>
      <c r="E24" s="11">
        <v>25094</v>
      </c>
      <c r="F24" s="11">
        <v>0</v>
      </c>
      <c r="G24" s="11">
        <f>[1]Consolidated!I24</f>
        <v>8840</v>
      </c>
    </row>
    <row r="25" spans="1:7" ht="14.4" x14ac:dyDescent="0.3">
      <c r="A25" s="8">
        <v>21</v>
      </c>
      <c r="B25" s="12" t="s">
        <v>26</v>
      </c>
      <c r="C25" s="13" t="s">
        <v>24</v>
      </c>
      <c r="D25" s="11">
        <v>0</v>
      </c>
      <c r="E25" s="11">
        <v>14709</v>
      </c>
      <c r="F25" s="11" t="str">
        <f>[1]Consolidated!H25</f>
        <v>Dropout</v>
      </c>
      <c r="G25" s="11">
        <v>0</v>
      </c>
    </row>
    <row r="26" spans="1:7" ht="14.4" x14ac:dyDescent="0.3">
      <c r="A26" s="8">
        <v>22</v>
      </c>
      <c r="B26" s="12" t="s">
        <v>18</v>
      </c>
      <c r="C26" s="13" t="s">
        <v>24</v>
      </c>
      <c r="D26" s="11">
        <v>0</v>
      </c>
      <c r="E26" s="11">
        <v>16119</v>
      </c>
      <c r="F26" s="11">
        <f>[1]Consolidated!H26</f>
        <v>7715</v>
      </c>
      <c r="G26" s="11">
        <f>[1]Consolidated!I26</f>
        <v>24493</v>
      </c>
    </row>
    <row r="27" spans="1:7" ht="14.4" x14ac:dyDescent="0.3">
      <c r="A27" s="2"/>
      <c r="B27" s="14" t="s">
        <v>27</v>
      </c>
      <c r="C27" s="14"/>
      <c r="D27" s="7">
        <f>SUM(D5:D26)</f>
        <v>14165</v>
      </c>
      <c r="E27" s="7">
        <f>SUM(E5:E26)</f>
        <v>86661</v>
      </c>
      <c r="F27" s="7">
        <f>SUM(F5:F26)</f>
        <v>146420</v>
      </c>
      <c r="G27" s="7">
        <f>SUM(G5:G26)</f>
        <v>484491</v>
      </c>
    </row>
    <row r="28" spans="1:7" s="18" customFormat="1" ht="14.4" x14ac:dyDescent="0.3">
      <c r="A28" s="15"/>
      <c r="B28" s="15"/>
      <c r="C28" s="15"/>
      <c r="D28" s="15" t="s">
        <v>28</v>
      </c>
      <c r="E28" s="16">
        <f>D27+E27</f>
        <v>100826</v>
      </c>
      <c r="F28" s="17" t="s">
        <v>29</v>
      </c>
      <c r="G28" s="16">
        <f>F27+G27</f>
        <v>630911</v>
      </c>
    </row>
    <row r="29" spans="1:7" s="18" customFormat="1" ht="14.4" x14ac:dyDescent="0.3">
      <c r="A29" s="15"/>
      <c r="B29" s="19" t="s">
        <v>30</v>
      </c>
      <c r="C29" s="19"/>
      <c r="D29" s="20">
        <f>[1]Consolidated!K34</f>
        <v>92938</v>
      </c>
    </row>
    <row r="30" spans="1:7" s="18" customFormat="1" ht="14.4" x14ac:dyDescent="0.3">
      <c r="B30" s="19" t="s">
        <v>31</v>
      </c>
      <c r="C30" s="19"/>
      <c r="D30" s="20">
        <f>[1]Consolidated!K35</f>
        <v>323275</v>
      </c>
    </row>
    <row r="31" spans="1:7" s="18" customFormat="1" ht="14.4" x14ac:dyDescent="0.3">
      <c r="B31" s="19" t="s">
        <v>32</v>
      </c>
      <c r="C31" s="19"/>
      <c r="D31" s="20">
        <f>[1]Consolidated!K36</f>
        <v>315524</v>
      </c>
    </row>
    <row r="32" spans="1:7" s="18" customFormat="1" ht="14.4" x14ac:dyDescent="0.3">
      <c r="B32" s="21" t="s">
        <v>33</v>
      </c>
      <c r="C32" s="21"/>
      <c r="D32" s="22">
        <f>SUM(D27:G27)</f>
        <v>731737</v>
      </c>
      <c r="E32" s="15"/>
      <c r="F32" s="17"/>
      <c r="G32" s="15"/>
    </row>
  </sheetData>
  <mergeCells count="2">
    <mergeCell ref="D3:E3"/>
    <mergeCell ref="F3:G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Portal</vt:lpstr>
      <vt:lpstr>For Portal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Karthikeyan Subramanian s</cp:lastModifiedBy>
  <cp:revision>1</cp:revision>
  <dcterms:created xsi:type="dcterms:W3CDTF">2019-01-01T18:06:20Z</dcterms:created>
  <dcterms:modified xsi:type="dcterms:W3CDTF">2019-01-03T20:02:51Z</dcterms:modified>
  <dc:language>en-US</dc:language>
</cp:coreProperties>
</file>