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rt\Documents\excel\"/>
    </mc:Choice>
  </mc:AlternateContent>
  <xr:revisionPtr revIDLastSave="0" documentId="13_ncr:1_{708AC5ED-24B1-44F9-B26E-8FEB555AD86A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表紙 " sheetId="1" r:id="rId1"/>
    <sheet name="継続案件一覧表" sheetId="2" r:id="rId2"/>
    <sheet name="運転監視" sheetId="3" r:id="rId3"/>
    <sheet name="発電実績" sheetId="4" r:id="rId4"/>
    <sheet name="損失量計算" sheetId="5" r:id="rId5"/>
    <sheet name="ログ" sheetId="9" r:id="rId6"/>
    <sheet name="Data" sheetId="11" r:id="rId7"/>
  </sheets>
  <definedNames>
    <definedName name="_xlnm.Print_Area" localSheetId="2">運転監視!$A$1:$H$44</definedName>
    <definedName name="_xlnm.Print_Area" localSheetId="1">継続案件一覧表!$A$1:$G$13</definedName>
    <definedName name="_xlnm.Print_Area" localSheetId="4">損失量計算!$A$1:$H$34</definedName>
    <definedName name="_xlnm.Print_Area" localSheetId="3">発電実績!$A$1:$P$68</definedName>
    <definedName name="_xlnm.Print_Area" localSheetId="0">'表紙 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4" l="1"/>
  <c r="C19" i="4"/>
  <c r="B20" i="4"/>
  <c r="C20" i="4"/>
  <c r="B21" i="4"/>
  <c r="C21" i="4"/>
  <c r="B22" i="4"/>
  <c r="C22" i="4"/>
  <c r="B23" i="4"/>
  <c r="C23" i="4"/>
  <c r="C8" i="5" s="1"/>
  <c r="G8" i="5" s="1"/>
  <c r="B24" i="4"/>
  <c r="C24" i="4"/>
  <c r="C9" i="5" s="1"/>
  <c r="G9" i="5" s="1"/>
  <c r="B25" i="4"/>
  <c r="C25" i="4"/>
  <c r="C10" i="5" s="1"/>
  <c r="G10" i="5" s="1"/>
  <c r="B26" i="4"/>
  <c r="D11" i="5" s="1"/>
  <c r="C26" i="4"/>
  <c r="C11" i="5" s="1"/>
  <c r="G11" i="5" s="1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D18" i="5" s="1"/>
  <c r="C33" i="4"/>
  <c r="C18" i="5" s="1"/>
  <c r="G18" i="5" s="1"/>
  <c r="B34" i="4"/>
  <c r="E34" i="4" s="1"/>
  <c r="C34" i="4"/>
  <c r="C19" i="5" s="1"/>
  <c r="G19" i="5" s="1"/>
  <c r="B35" i="4"/>
  <c r="C35" i="4"/>
  <c r="B36" i="4"/>
  <c r="C36" i="4"/>
  <c r="B37" i="4"/>
  <c r="C37" i="4"/>
  <c r="B38" i="4"/>
  <c r="C38" i="4"/>
  <c r="B39" i="4"/>
  <c r="C39" i="4"/>
  <c r="C24" i="5" s="1"/>
  <c r="G24" i="5" s="1"/>
  <c r="B40" i="4"/>
  <c r="C40" i="4"/>
  <c r="C25" i="5" s="1"/>
  <c r="G25" i="5" s="1"/>
  <c r="B41" i="4"/>
  <c r="E41" i="4" s="1"/>
  <c r="C41" i="4"/>
  <c r="C26" i="5" s="1"/>
  <c r="G26" i="5" s="1"/>
  <c r="B42" i="4"/>
  <c r="D27" i="5" s="1"/>
  <c r="C42" i="4"/>
  <c r="C27" i="5" s="1"/>
  <c r="G27" i="5" s="1"/>
  <c r="B43" i="4"/>
  <c r="C43" i="4"/>
  <c r="B44" i="4"/>
  <c r="C44" i="4"/>
  <c r="B45" i="4"/>
  <c r="C45" i="4"/>
  <c r="B46" i="4"/>
  <c r="C46" i="4"/>
  <c r="B47" i="4"/>
  <c r="C47" i="4"/>
  <c r="B48" i="4"/>
  <c r="C48" i="4"/>
  <c r="C18" i="4"/>
  <c r="B18" i="4"/>
  <c r="G5" i="5"/>
  <c r="G22" i="5"/>
  <c r="G28" i="5"/>
  <c r="G29" i="5"/>
  <c r="F44" i="4" s="1"/>
  <c r="G44" i="4" s="1"/>
  <c r="G30" i="5"/>
  <c r="G31" i="5"/>
  <c r="B3" i="3"/>
  <c r="I4" i="4"/>
  <c r="D4" i="5"/>
  <c r="D5" i="5"/>
  <c r="D6" i="5"/>
  <c r="D7" i="5"/>
  <c r="D8" i="5"/>
  <c r="D9" i="5"/>
  <c r="D10" i="5"/>
  <c r="D12" i="5"/>
  <c r="D13" i="5"/>
  <c r="D14" i="5"/>
  <c r="D15" i="5"/>
  <c r="D16" i="5"/>
  <c r="D17" i="5"/>
  <c r="D20" i="5"/>
  <c r="D21" i="5"/>
  <c r="D22" i="5"/>
  <c r="D23" i="5"/>
  <c r="D24" i="5"/>
  <c r="D25" i="5"/>
  <c r="D28" i="5"/>
  <c r="D29" i="5"/>
  <c r="D30" i="5"/>
  <c r="D31" i="5"/>
  <c r="D32" i="5"/>
  <c r="D33" i="5"/>
  <c r="C4" i="5"/>
  <c r="G4" i="5" s="1"/>
  <c r="C5" i="5"/>
  <c r="C6" i="5"/>
  <c r="G6" i="5" s="1"/>
  <c r="C7" i="5"/>
  <c r="G7" i="5" s="1"/>
  <c r="C12" i="5"/>
  <c r="G12" i="5" s="1"/>
  <c r="C13" i="5"/>
  <c r="G13" i="5" s="1"/>
  <c r="C14" i="5"/>
  <c r="G14" i="5" s="1"/>
  <c r="C15" i="5"/>
  <c r="G15" i="5" s="1"/>
  <c r="C16" i="5"/>
  <c r="G16" i="5" s="1"/>
  <c r="C17" i="5"/>
  <c r="G17" i="5" s="1"/>
  <c r="C20" i="5"/>
  <c r="G20" i="5" s="1"/>
  <c r="C21" i="5"/>
  <c r="G21" i="5" s="1"/>
  <c r="C22" i="5"/>
  <c r="C23" i="5"/>
  <c r="G23" i="5" s="1"/>
  <c r="C28" i="5"/>
  <c r="C29" i="5"/>
  <c r="C30" i="5"/>
  <c r="C31" i="5"/>
  <c r="C32" i="5"/>
  <c r="G32" i="5" s="1"/>
  <c r="C33" i="5"/>
  <c r="G33" i="5" s="1"/>
  <c r="E31" i="4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" i="5"/>
  <c r="E33" i="5"/>
  <c r="F33" i="5"/>
  <c r="O48" i="4"/>
  <c r="P48" i="4"/>
  <c r="A4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18" i="4"/>
  <c r="D3" i="5"/>
  <c r="C3" i="5"/>
  <c r="G3" i="5" s="1"/>
  <c r="F32" i="5"/>
  <c r="F31" i="5"/>
  <c r="F29" i="5"/>
  <c r="E29" i="5"/>
  <c r="E28" i="5"/>
  <c r="F27" i="5"/>
  <c r="E27" i="5"/>
  <c r="E23" i="5"/>
  <c r="F22" i="5"/>
  <c r="E22" i="5"/>
  <c r="F21" i="5"/>
  <c r="F20" i="5"/>
  <c r="E20" i="5"/>
  <c r="F16" i="5"/>
  <c r="F13" i="5"/>
  <c r="E12" i="5"/>
  <c r="F11" i="5"/>
  <c r="E11" i="5"/>
  <c r="E7" i="5"/>
  <c r="E6" i="5"/>
  <c r="F5" i="5"/>
  <c r="F4" i="5"/>
  <c r="E4" i="5"/>
  <c r="P47" i="4"/>
  <c r="O47" i="4"/>
  <c r="E32" i="5" s="1"/>
  <c r="P46" i="4"/>
  <c r="O46" i="4"/>
  <c r="E31" i="5" s="1"/>
  <c r="P45" i="4"/>
  <c r="F30" i="5" s="1"/>
  <c r="O45" i="4"/>
  <c r="E30" i="5" s="1"/>
  <c r="P44" i="4"/>
  <c r="O44" i="4"/>
  <c r="P43" i="4"/>
  <c r="F28" i="5" s="1"/>
  <c r="O43" i="4"/>
  <c r="P42" i="4"/>
  <c r="O42" i="4"/>
  <c r="P41" i="4"/>
  <c r="F26" i="5" s="1"/>
  <c r="O41" i="4"/>
  <c r="E26" i="5" s="1"/>
  <c r="P40" i="4"/>
  <c r="F25" i="5" s="1"/>
  <c r="O40" i="4"/>
  <c r="E25" i="5" s="1"/>
  <c r="E40" i="4"/>
  <c r="P39" i="4"/>
  <c r="F24" i="5" s="1"/>
  <c r="O39" i="4"/>
  <c r="E24" i="5" s="1"/>
  <c r="P38" i="4"/>
  <c r="F23" i="5" s="1"/>
  <c r="O38" i="4"/>
  <c r="P37" i="4"/>
  <c r="O37" i="4"/>
  <c r="P36" i="4"/>
  <c r="O36" i="4"/>
  <c r="E21" i="5" s="1"/>
  <c r="E36" i="4"/>
  <c r="P35" i="4"/>
  <c r="O35" i="4"/>
  <c r="P34" i="4"/>
  <c r="F19" i="5" s="1"/>
  <c r="O34" i="4"/>
  <c r="E19" i="5" s="1"/>
  <c r="P33" i="4"/>
  <c r="F18" i="5" s="1"/>
  <c r="O33" i="4"/>
  <c r="E18" i="5" s="1"/>
  <c r="P32" i="4"/>
  <c r="F17" i="5" s="1"/>
  <c r="O32" i="4"/>
  <c r="E17" i="5" s="1"/>
  <c r="P31" i="4"/>
  <c r="O31" i="4"/>
  <c r="E16" i="5" s="1"/>
  <c r="P30" i="4"/>
  <c r="F15" i="5" s="1"/>
  <c r="O30" i="4"/>
  <c r="E15" i="5" s="1"/>
  <c r="P29" i="4"/>
  <c r="F14" i="5" s="1"/>
  <c r="O29" i="4"/>
  <c r="E14" i="5" s="1"/>
  <c r="P28" i="4"/>
  <c r="O28" i="4"/>
  <c r="E13" i="5" s="1"/>
  <c r="P27" i="4"/>
  <c r="F12" i="5" s="1"/>
  <c r="O27" i="4"/>
  <c r="P26" i="4"/>
  <c r="O26" i="4"/>
  <c r="P25" i="4"/>
  <c r="F10" i="5" s="1"/>
  <c r="O25" i="4"/>
  <c r="E10" i="5" s="1"/>
  <c r="P24" i="4"/>
  <c r="F9" i="5" s="1"/>
  <c r="O24" i="4"/>
  <c r="E9" i="5" s="1"/>
  <c r="E24" i="4"/>
  <c r="P23" i="4"/>
  <c r="F8" i="5" s="1"/>
  <c r="O23" i="4"/>
  <c r="P22" i="4"/>
  <c r="F7" i="5" s="1"/>
  <c r="O22" i="4"/>
  <c r="P21" i="4"/>
  <c r="O21" i="4"/>
  <c r="P20" i="4"/>
  <c r="P49" i="4" s="1"/>
  <c r="O20" i="4"/>
  <c r="E5" i="5" s="1"/>
  <c r="P19" i="4"/>
  <c r="O19" i="4"/>
  <c r="P18" i="4"/>
  <c r="F3" i="5" s="1"/>
  <c r="O18" i="4"/>
  <c r="O49" i="4" s="1"/>
  <c r="A9" i="4"/>
  <c r="H4" i="4" s="1"/>
  <c r="O9" i="1"/>
  <c r="O8" i="1"/>
  <c r="O7" i="1"/>
  <c r="O6" i="1"/>
  <c r="D26" i="5" l="1"/>
  <c r="D19" i="5"/>
  <c r="AA48" i="4"/>
  <c r="B33" i="5" s="1"/>
  <c r="D48" i="4"/>
  <c r="E44" i="4"/>
  <c r="E48" i="4"/>
  <c r="E47" i="4"/>
  <c r="E28" i="4"/>
  <c r="H33" i="5"/>
  <c r="F48" i="4"/>
  <c r="G48" i="4" s="1"/>
  <c r="F29" i="4"/>
  <c r="G29" i="4" s="1"/>
  <c r="F30" i="4"/>
  <c r="G30" i="4" s="1"/>
  <c r="F45" i="4"/>
  <c r="G45" i="4" s="1"/>
  <c r="H31" i="5"/>
  <c r="H32" i="5"/>
  <c r="F33" i="4"/>
  <c r="G33" i="4" s="1"/>
  <c r="H9" i="5"/>
  <c r="F36" i="4"/>
  <c r="G36" i="4" s="1"/>
  <c r="F42" i="4"/>
  <c r="G42" i="4" s="1"/>
  <c r="F34" i="4"/>
  <c r="G34" i="4" s="1"/>
  <c r="F28" i="4"/>
  <c r="G28" i="4" s="1"/>
  <c r="F40" i="4"/>
  <c r="G40" i="4" s="1"/>
  <c r="F25" i="4"/>
  <c r="G25" i="4" s="1"/>
  <c r="E21" i="4"/>
  <c r="H16" i="5"/>
  <c r="H22" i="5"/>
  <c r="H20" i="5"/>
  <c r="AA29" i="4"/>
  <c r="B14" i="5" s="1"/>
  <c r="H28" i="5"/>
  <c r="F27" i="4"/>
  <c r="G27" i="4" s="1"/>
  <c r="E23" i="4"/>
  <c r="E27" i="4"/>
  <c r="D25" i="4"/>
  <c r="E43" i="4"/>
  <c r="D37" i="4"/>
  <c r="F20" i="4"/>
  <c r="G20" i="4" s="1"/>
  <c r="H17" i="5"/>
  <c r="H11" i="5"/>
  <c r="F41" i="4"/>
  <c r="G41" i="4" s="1"/>
  <c r="H26" i="5"/>
  <c r="AA38" i="4"/>
  <c r="B23" i="5" s="1"/>
  <c r="D46" i="4"/>
  <c r="D41" i="4"/>
  <c r="D31" i="4"/>
  <c r="AA39" i="4"/>
  <c r="B24" i="5" s="1"/>
  <c r="D33" i="4"/>
  <c r="AA45" i="4"/>
  <c r="B30" i="5" s="1"/>
  <c r="D47" i="4"/>
  <c r="D40" i="4"/>
  <c r="D24" i="4"/>
  <c r="D34" i="4"/>
  <c r="D18" i="4"/>
  <c r="D38" i="4"/>
  <c r="D22" i="4"/>
  <c r="D35" i="4"/>
  <c r="D19" i="4"/>
  <c r="D45" i="4"/>
  <c r="D29" i="4"/>
  <c r="D42" i="4"/>
  <c r="D26" i="4"/>
  <c r="D43" i="4"/>
  <c r="D27" i="4"/>
  <c r="AA42" i="4"/>
  <c r="B27" i="5" s="1"/>
  <c r="AA26" i="4"/>
  <c r="B11" i="5" s="1"/>
  <c r="E35" i="4"/>
  <c r="AA30" i="4"/>
  <c r="B15" i="5" s="1"/>
  <c r="E19" i="4"/>
  <c r="AA46" i="4"/>
  <c r="B31" i="5" s="1"/>
  <c r="AA43" i="4"/>
  <c r="B28" i="5" s="1"/>
  <c r="AA27" i="4"/>
  <c r="B12" i="5" s="1"/>
  <c r="E42" i="4"/>
  <c r="AA37" i="4"/>
  <c r="B22" i="5" s="1"/>
  <c r="E26" i="4"/>
  <c r="AA21" i="4"/>
  <c r="B6" i="5" s="1"/>
  <c r="AA34" i="4"/>
  <c r="B19" i="5" s="1"/>
  <c r="AA18" i="4"/>
  <c r="B3" i="5" s="1"/>
  <c r="AA35" i="4"/>
  <c r="B20" i="5" s="1"/>
  <c r="AA19" i="4"/>
  <c r="B4" i="5" s="1"/>
  <c r="D30" i="4"/>
  <c r="E39" i="4"/>
  <c r="E20" i="4"/>
  <c r="E18" i="4"/>
  <c r="AA23" i="4"/>
  <c r="B8" i="5" s="1"/>
  <c r="AA24" i="4"/>
  <c r="B9" i="5" s="1"/>
  <c r="AA32" i="4"/>
  <c r="B17" i="5" s="1"/>
  <c r="H4" i="5"/>
  <c r="F19" i="4"/>
  <c r="G19" i="4" s="1"/>
  <c r="D44" i="4"/>
  <c r="AA20" i="4"/>
  <c r="B5" i="5" s="1"/>
  <c r="D28" i="4"/>
  <c r="AA36" i="4"/>
  <c r="B21" i="5" s="1"/>
  <c r="AA40" i="4"/>
  <c r="B25" i="5" s="1"/>
  <c r="D21" i="4"/>
  <c r="E25" i="4"/>
  <c r="AA33" i="4"/>
  <c r="B18" i="5" s="1"/>
  <c r="E37" i="4"/>
  <c r="AA22" i="4"/>
  <c r="B7" i="5" s="1"/>
  <c r="E3" i="5"/>
  <c r="AA25" i="4"/>
  <c r="B10" i="5" s="1"/>
  <c r="E30" i="4"/>
  <c r="AA41" i="4"/>
  <c r="B26" i="5" s="1"/>
  <c r="E46" i="4"/>
  <c r="D20" i="4"/>
  <c r="AA28" i="4"/>
  <c r="B13" i="5" s="1"/>
  <c r="E33" i="4"/>
  <c r="D36" i="4"/>
  <c r="AA44" i="4"/>
  <c r="B29" i="5" s="1"/>
  <c r="D23" i="4"/>
  <c r="AA31" i="4"/>
  <c r="B16" i="5" s="1"/>
  <c r="D39" i="4"/>
  <c r="AA47" i="4"/>
  <c r="B32" i="5" s="1"/>
  <c r="E8" i="5"/>
  <c r="O5" i="1"/>
  <c r="E29" i="4"/>
  <c r="D32" i="4"/>
  <c r="E45" i="4"/>
  <c r="F6" i="5"/>
  <c r="E32" i="4"/>
  <c r="H29" i="5"/>
  <c r="E38" i="4"/>
  <c r="E22" i="4"/>
  <c r="H30" i="5" l="1"/>
  <c r="I46" i="4"/>
  <c r="J46" i="4" s="1"/>
  <c r="I45" i="4"/>
  <c r="J45" i="4" s="1"/>
  <c r="I43" i="4"/>
  <c r="J43" i="4" s="1"/>
  <c r="I35" i="4"/>
  <c r="J35" i="4" s="1"/>
  <c r="I48" i="4"/>
  <c r="J48" i="4" s="1"/>
  <c r="I19" i="4"/>
  <c r="J19" i="4" s="1"/>
  <c r="I37" i="4"/>
  <c r="J37" i="4" s="1"/>
  <c r="I41" i="4"/>
  <c r="J41" i="4" s="1"/>
  <c r="I31" i="4"/>
  <c r="J31" i="4" s="1"/>
  <c r="I47" i="4"/>
  <c r="J47" i="4" s="1"/>
  <c r="I26" i="4"/>
  <c r="J26" i="4" s="1"/>
  <c r="I32" i="4"/>
  <c r="J32" i="4" s="1"/>
  <c r="H27" i="5"/>
  <c r="I24" i="4"/>
  <c r="J24" i="4" s="1"/>
  <c r="I44" i="4"/>
  <c r="J44" i="4" s="1"/>
  <c r="H18" i="5"/>
  <c r="H15" i="5"/>
  <c r="F24" i="4"/>
  <c r="G24" i="4" s="1"/>
  <c r="H13" i="5"/>
  <c r="H14" i="5"/>
  <c r="H19" i="5"/>
  <c r="F46" i="4"/>
  <c r="G46" i="4" s="1"/>
  <c r="F47" i="4"/>
  <c r="G47" i="4" s="1"/>
  <c r="H21" i="5"/>
  <c r="H25" i="5"/>
  <c r="F37" i="4"/>
  <c r="G37" i="4" s="1"/>
  <c r="H10" i="5"/>
  <c r="F31" i="4"/>
  <c r="G31" i="4" s="1"/>
  <c r="F35" i="4"/>
  <c r="G35" i="4" s="1"/>
  <c r="G9" i="4"/>
  <c r="H12" i="5"/>
  <c r="F32" i="4"/>
  <c r="G32" i="4" s="1"/>
  <c r="H5" i="5"/>
  <c r="F43" i="4"/>
  <c r="G43" i="4" s="1"/>
  <c r="F26" i="4"/>
  <c r="G26" i="4" s="1"/>
  <c r="H6" i="5"/>
  <c r="F21" i="4"/>
  <c r="G21" i="4" s="1"/>
  <c r="B34" i="5"/>
  <c r="L3" i="5" s="1" a="1"/>
  <c r="L3" i="5" s="1"/>
  <c r="H24" i="5"/>
  <c r="F39" i="4"/>
  <c r="G39" i="4" s="1"/>
  <c r="F38" i="4"/>
  <c r="G38" i="4" s="1"/>
  <c r="H23" i="5"/>
  <c r="H8" i="5"/>
  <c r="F23" i="4"/>
  <c r="G23" i="4" s="1"/>
  <c r="F22" i="4"/>
  <c r="G22" i="4" s="1"/>
  <c r="H7" i="5"/>
  <c r="I20" i="4" l="1"/>
  <c r="J20" i="4" s="1"/>
  <c r="I33" i="4"/>
  <c r="J33" i="4" s="1"/>
  <c r="I22" i="4"/>
  <c r="J22" i="4" s="1"/>
  <c r="I38" i="4"/>
  <c r="J38" i="4" s="1"/>
  <c r="I25" i="4"/>
  <c r="J25" i="4" s="1"/>
  <c r="I42" i="4"/>
  <c r="J42" i="4" s="1"/>
  <c r="I23" i="4"/>
  <c r="J23" i="4" s="1"/>
  <c r="I36" i="4"/>
  <c r="J36" i="4" s="1"/>
  <c r="I30" i="4"/>
  <c r="J30" i="4" s="1"/>
  <c r="I27" i="4"/>
  <c r="J27" i="4" s="1"/>
  <c r="I39" i="4"/>
  <c r="J39" i="4" s="1"/>
  <c r="I29" i="4"/>
  <c r="J29" i="4" s="1"/>
  <c r="I40" i="4"/>
  <c r="J40" i="4" s="1"/>
  <c r="I34" i="4"/>
  <c r="J34" i="4" s="1"/>
  <c r="I21" i="4"/>
  <c r="J21" i="4" s="1"/>
  <c r="I28" i="4"/>
  <c r="J28" i="4" s="1"/>
  <c r="F18" i="4"/>
  <c r="H3" i="5"/>
  <c r="I18" i="4" s="1"/>
  <c r="G18" i="4" l="1"/>
  <c r="H9" i="4"/>
  <c r="J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<sst xmlns="http://schemas.openxmlformats.org/spreadsheetml/2006/main" count="313" uniqueCount="86">
  <si>
    <t>御中</t>
  </si>
  <si>
    <t>スマートソーラー株式会社</t>
  </si>
  <si>
    <t>保守点検報告書</t>
  </si>
  <si>
    <t>発電所名：</t>
  </si>
  <si>
    <t>所在地：</t>
  </si>
  <si>
    <t>作業日：</t>
  </si>
  <si>
    <t>いつもお世話になっております。</t>
  </si>
  <si>
    <t>ご査収の程よろしくお願いします。</t>
  </si>
  <si>
    <t>目次：</t>
  </si>
  <si>
    <t>　</t>
  </si>
  <si>
    <t>　　1．継続案件一覧表</t>
  </si>
  <si>
    <t>p.2</t>
  </si>
  <si>
    <t>　　2．運転監視月報</t>
  </si>
  <si>
    <t>p.3</t>
  </si>
  <si>
    <t>　　3．発電量の実績</t>
  </si>
  <si>
    <t>p.4</t>
  </si>
  <si>
    <t>O&amp;M事業部</t>
  </si>
  <si>
    <t>確認</t>
  </si>
  <si>
    <t>作成</t>
  </si>
  <si>
    <t>　　　　　　　　　　　</t>
  </si>
  <si>
    <t>案件一覧表</t>
  </si>
  <si>
    <t>更新日：</t>
  </si>
  <si>
    <t>NO.</t>
  </si>
  <si>
    <t>件名</t>
  </si>
  <si>
    <t>発生年月</t>
  </si>
  <si>
    <t>現場状況と仮対応</t>
  </si>
  <si>
    <t>復旧案</t>
  </si>
  <si>
    <t>進捗状況</t>
  </si>
  <si>
    <t>異常あり</t>
  </si>
  <si>
    <t>悪</t>
  </si>
  <si>
    <t>【様式】OM-404-03</t>
  </si>
  <si>
    <t>■総括</t>
  </si>
  <si>
    <t>月日</t>
  </si>
  <si>
    <t>運転状況</t>
  </si>
  <si>
    <t>発電量</t>
  </si>
  <si>
    <t>判定</t>
  </si>
  <si>
    <t>特記事項</t>
  </si>
  <si>
    <t>担当者</t>
  </si>
  <si>
    <t>異常なし</t>
  </si>
  <si>
    <t>良</t>
  </si>
  <si>
    <t>【様式】OM-405-02</t>
  </si>
  <si>
    <t>発電所名</t>
  </si>
  <si>
    <t>運開日</t>
  </si>
  <si>
    <t xml:space="preserve">FIT単価（税抜）
</t>
  </si>
  <si>
    <t>PV容量</t>
  </si>
  <si>
    <t>PR値</t>
  </si>
  <si>
    <t>損失率</t>
  </si>
  <si>
    <t>出力制御</t>
  </si>
  <si>
    <t>発電電力量データ</t>
  </si>
  <si>
    <t>(円)</t>
  </si>
  <si>
    <t>(kW)</t>
  </si>
  <si>
    <t>(%)</t>
  </si>
  <si>
    <t>(有/無)</t>
  </si>
  <si>
    <t>電力量計パルス</t>
  </si>
  <si>
    <t>有</t>
  </si>
  <si>
    <t>計算式</t>
  </si>
  <si>
    <t>PR値 ＝ 発電電力量  /（日射量 × PV容量）</t>
  </si>
  <si>
    <t>想定損失電力量 ＝ 予想発電電力量  ー  発電電力量</t>
  </si>
  <si>
    <t>予想発電電力量 ＝ 日射量 × PV容量 × PR値 ※健全発電日の平均（出力制御・その他故障による発電停止がない場合は、発電電力量を表示しています）</t>
  </si>
  <si>
    <t>金額
（税抜）</t>
  </si>
  <si>
    <t>予想発電
電力量</t>
  </si>
  <si>
    <t>想定損失
電力量</t>
  </si>
  <si>
    <t>出力制御・発電停止</t>
  </si>
  <si>
    <t>PR値
(消してはいけません）</t>
  </si>
  <si>
    <t>開始時刻</t>
  </si>
  <si>
    <t>終了時刻</t>
  </si>
  <si>
    <t>停止時間</t>
  </si>
  <si>
    <t>(kWh)</t>
  </si>
  <si>
    <t>（円）</t>
  </si>
  <si>
    <t>(h)</t>
  </si>
  <si>
    <t>(min)</t>
  </si>
  <si>
    <t>発電電力量(kWh)</t>
  </si>
  <si>
    <t>＿</t>
  </si>
  <si>
    <t>合計</t>
  </si>
  <si>
    <t>集計日付</t>
  </si>
  <si>
    <t>PR値（％）</t>
  </si>
  <si>
    <t>売電量（kwh）</t>
  </si>
  <si>
    <t>日射量（kwh/m2）</t>
  </si>
  <si>
    <t>停止時間
［hour］</t>
  </si>
  <si>
    <t>想定売電量（kwh）</t>
  </si>
  <si>
    <t>想定損失量（kwh）</t>
  </si>
  <si>
    <t>PR値平均値</t>
  </si>
  <si>
    <t>(kWh)</t>
    <phoneticPr fontId="4"/>
  </si>
  <si>
    <t xml:space="preserve">日射量
</t>
    <phoneticPr fontId="4"/>
  </si>
  <si>
    <t>発電
電力量</t>
    <phoneticPr fontId="4"/>
  </si>
  <si>
    <t>(kWh/㎡)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</si>
</sst>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76" formatCode="[$-411]ggge&quot;年&quot;m&quot;月&quot;d&quot;日&quot;;@"/>
    <numFmt numFmtId="177" formatCode="0.000"/>
    <numFmt numFmtId="178" formatCode="m&quot;月&quot;d&quot;日(&quot;aaa&quot;)&quot;"/>
    <numFmt numFmtId="179" formatCode="#,##0_ "/>
    <numFmt numFmtId="180" formatCode="#,##0.00_ "/>
    <numFmt numFmtId="181" formatCode="&quot;¥&quot;#,##0_);[Red]\(&quot;¥&quot;#,##0\)"/>
    <numFmt numFmtId="182" formatCode="00"/>
    <numFmt numFmtId="183" formatCode="0.00_ "/>
    <numFmt numFmtId="184" formatCode="yyyy&quot;年&quot;m&quot;月&quot;;@"/>
    <numFmt numFmtId="185" formatCode="&quot;太陽光発電所　運転監視業務月報&quot;\ yyyy&quot;年&quot;m&quot;月分&quot;;@"/>
    <numFmt numFmtId="186" formatCode="0.0%"/>
    <numFmt numFmtId="187" formatCode="yyyy&quot;年&quot;m&quot;月&quot;d&quot;日&quot;;@"/>
    <numFmt numFmtId="188" formatCode="\ \ \ \ \ \ \ \ \ yyyy&quot;年&quot;m&quot;月&quot;d&quot;日&quot;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u/>
      <sz val="14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name val="MS UI Gothic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7"/>
      <color rgb="FF111827"/>
      <name val="Ubuntu Mono"/>
      <family val="2"/>
    </font>
    <font>
      <u/>
      <sz val="11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b/>
      <u/>
      <sz val="14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2"/>
      <color rgb="FFFF0000"/>
      <name val="游ゴシック"/>
      <family val="3"/>
      <charset val="128"/>
    </font>
    <font>
      <sz val="1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 style="medium">
        <color auto="1"/>
      </bottom>
      <diagonal/>
    </border>
    <border diagonalUp="1"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 style="thin">
        <color auto="1"/>
      </diagonal>
    </border>
    <border diagonalUp="1">
      <left style="medium">
        <color auto="1"/>
      </left>
      <right/>
      <top style="double">
        <color auto="1"/>
      </top>
      <bottom style="medium">
        <color auto="1"/>
      </bottom>
      <diagonal style="thin">
        <color auto="1"/>
      </diagonal>
    </border>
    <border diagonalUp="1">
      <left style="hair">
        <color auto="1"/>
      </left>
      <right style="thin">
        <color auto="1"/>
      </right>
      <top style="double">
        <color auto="1"/>
      </top>
      <bottom style="medium">
        <color auto="1"/>
      </bottom>
      <diagonal style="thin">
        <color auto="1"/>
      </diagonal>
    </border>
    <border diagonalUp="1">
      <left style="thin">
        <color auto="1"/>
      </left>
      <right style="hair">
        <color auto="1"/>
      </right>
      <top style="double">
        <color auto="1"/>
      </top>
      <bottom style="medium">
        <color auto="1"/>
      </bottom>
      <diagonal style="thin">
        <color auto="1"/>
      </diagonal>
    </border>
    <border diagonalUp="1">
      <left/>
      <right style="thin">
        <color auto="1"/>
      </right>
      <top style="double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8">
    <xf numFmtId="0" fontId="0" fillId="0" borderId="0"/>
    <xf numFmtId="38" fontId="5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" borderId="11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9" fontId="5" fillId="0" borderId="0">
      <alignment vertical="center"/>
    </xf>
    <xf numFmtId="38" fontId="5" fillId="0" borderId="0">
      <alignment vertical="center"/>
    </xf>
  </cellStyleXfs>
  <cellXfs count="259">
    <xf numFmtId="0" fontId="0" fillId="0" borderId="0" xfId="0"/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Alignment="1">
      <alignment horizontal="right" vertical="center"/>
    </xf>
    <xf numFmtId="0" fontId="9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center" vertical="center"/>
    </xf>
    <xf numFmtId="0" fontId="12" fillId="0" borderId="0" xfId="10" applyFont="1">
      <alignment vertical="center"/>
    </xf>
    <xf numFmtId="0" fontId="2" fillId="0" borderId="0" xfId="10" applyFont="1">
      <alignment vertical="center"/>
    </xf>
    <xf numFmtId="0" fontId="12" fillId="0" borderId="0" xfId="10" applyFont="1" applyAlignment="1">
      <alignment horizontal="right" vertical="center"/>
    </xf>
    <xf numFmtId="0" fontId="12" fillId="0" borderId="5" xfId="10" applyFont="1" applyBorder="1">
      <alignment vertical="center"/>
    </xf>
    <xf numFmtId="0" fontId="12" fillId="0" borderId="0" xfId="11" applyFont="1">
      <alignment vertical="center"/>
    </xf>
    <xf numFmtId="0" fontId="12" fillId="0" borderId="5" xfId="10" applyFont="1" applyBorder="1" applyAlignment="1">
      <alignment horizontal="center" vertical="center"/>
    </xf>
    <xf numFmtId="0" fontId="1" fillId="0" borderId="0" xfId="14" applyFont="1">
      <alignment vertical="center"/>
    </xf>
    <xf numFmtId="0" fontId="1" fillId="0" borderId="0" xfId="14" applyFont="1" applyAlignment="1">
      <alignment horizontal="center" vertical="center"/>
    </xf>
    <xf numFmtId="0" fontId="14" fillId="0" borderId="0" xfId="14" applyFont="1">
      <alignment vertical="center"/>
    </xf>
    <xf numFmtId="176" fontId="16" fillId="0" borderId="0" xfId="14" applyNumberFormat="1" applyFont="1">
      <alignment vertical="center"/>
    </xf>
    <xf numFmtId="0" fontId="14" fillId="0" borderId="0" xfId="14" applyFont="1" applyAlignment="1">
      <alignment horizontal="center" vertical="center"/>
    </xf>
    <xf numFmtId="176" fontId="16" fillId="0" borderId="0" xfId="14" applyNumberFormat="1" applyFont="1" applyAlignment="1">
      <alignment horizontal="left" vertical="center"/>
    </xf>
    <xf numFmtId="0" fontId="15" fillId="0" borderId="15" xfId="14" applyFont="1" applyBorder="1" applyAlignment="1">
      <alignment horizontal="center" vertical="center"/>
    </xf>
    <xf numFmtId="176" fontId="17" fillId="0" borderId="16" xfId="14" applyNumberFormat="1" applyFont="1" applyBorder="1">
      <alignment vertical="center"/>
    </xf>
    <xf numFmtId="176" fontId="17" fillId="0" borderId="17" xfId="14" applyNumberFormat="1" applyFont="1" applyBorder="1">
      <alignment vertical="center"/>
    </xf>
    <xf numFmtId="0" fontId="13" fillId="0" borderId="0" xfId="2" applyFont="1">
      <alignment vertical="center"/>
    </xf>
    <xf numFmtId="177" fontId="13" fillId="0" borderId="0" xfId="2" applyNumberFormat="1" applyFont="1">
      <alignment vertical="center"/>
    </xf>
    <xf numFmtId="0" fontId="10" fillId="0" borderId="0" xfId="0" applyFont="1" applyAlignment="1">
      <alignment vertical="center"/>
    </xf>
    <xf numFmtId="0" fontId="16" fillId="0" borderId="8" xfId="2" applyFont="1" applyBorder="1" applyAlignment="1">
      <alignment horizontal="center" vertical="center"/>
    </xf>
    <xf numFmtId="178" fontId="8" fillId="0" borderId="0" xfId="2" applyNumberFormat="1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0" fillId="0" borderId="21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10" applyFont="1" applyAlignment="1">
      <alignment horizontal="center" vertical="center"/>
    </xf>
    <xf numFmtId="38" fontId="13" fillId="0" borderId="0" xfId="1" applyFont="1" applyAlignment="1">
      <alignment horizontal="center" vertical="center"/>
    </xf>
    <xf numFmtId="0" fontId="0" fillId="0" borderId="0" xfId="0" applyAlignment="1">
      <alignment horizontal="right"/>
    </xf>
    <xf numFmtId="179" fontId="0" fillId="0" borderId="0" xfId="0" applyNumberFormat="1"/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31" fontId="15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32" xfId="0" applyFont="1" applyBorder="1" applyAlignment="1">
      <alignment vertical="center"/>
    </xf>
    <xf numFmtId="0" fontId="15" fillId="0" borderId="33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15" fillId="0" borderId="35" xfId="0" applyFont="1" applyBorder="1" applyAlignment="1">
      <alignment vertical="center"/>
    </xf>
    <xf numFmtId="56" fontId="15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horizontal="left" vertical="center" indent="3"/>
    </xf>
    <xf numFmtId="0" fontId="15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 vertical="top" indent="2"/>
    </xf>
    <xf numFmtId="0" fontId="15" fillId="0" borderId="0" xfId="0" applyFont="1" applyAlignment="1">
      <alignment horizontal="left" indent="3"/>
    </xf>
    <xf numFmtId="0" fontId="15" fillId="0" borderId="0" xfId="0" applyFont="1" applyAlignment="1">
      <alignment horizontal="left" vertical="top" indent="3"/>
    </xf>
    <xf numFmtId="0" fontId="15" fillId="0" borderId="0" xfId="0" applyFont="1" applyAlignment="1">
      <alignment horizontal="left" vertical="center"/>
    </xf>
    <xf numFmtId="180" fontId="15" fillId="0" borderId="0" xfId="0" applyNumberFormat="1" applyFont="1" applyAlignment="1">
      <alignment horizontal="center" vertical="center"/>
    </xf>
    <xf numFmtId="179" fontId="15" fillId="0" borderId="0" xfId="0" applyNumberFormat="1" applyFont="1" applyAlignment="1">
      <alignment horizontal="center" vertical="center"/>
    </xf>
    <xf numFmtId="181" fontId="15" fillId="0" borderId="0" xfId="0" applyNumberFormat="1" applyFont="1" applyAlignment="1">
      <alignment horizontal="center" vertical="center"/>
    </xf>
    <xf numFmtId="182" fontId="15" fillId="0" borderId="0" xfId="0" applyNumberFormat="1" applyFont="1" applyAlignment="1">
      <alignment horizontal="center" vertical="center"/>
    </xf>
    <xf numFmtId="0" fontId="23" fillId="0" borderId="0" xfId="0" applyFont="1"/>
    <xf numFmtId="49" fontId="15" fillId="0" borderId="0" xfId="0" applyNumberFormat="1" applyFont="1" applyAlignment="1">
      <alignment horizontal="left" vertical="center"/>
    </xf>
    <xf numFmtId="9" fontId="15" fillId="0" borderId="0" xfId="16" applyFont="1" applyAlignment="1">
      <alignment horizontal="center" vertical="center"/>
    </xf>
    <xf numFmtId="183" fontId="15" fillId="3" borderId="5" xfId="0" applyNumberFormat="1" applyFont="1" applyFill="1" applyBorder="1" applyAlignment="1">
      <alignment vertical="center"/>
    </xf>
    <xf numFmtId="0" fontId="15" fillId="0" borderId="0" xfId="0" applyFont="1" applyAlignment="1">
      <alignment horizontal="left" vertical="center" indent="1"/>
    </xf>
    <xf numFmtId="0" fontId="20" fillId="0" borderId="0" xfId="0" applyFont="1" applyAlignment="1">
      <alignment vertical="center"/>
    </xf>
    <xf numFmtId="31" fontId="20" fillId="0" borderId="0" xfId="0" applyNumberFormat="1" applyFont="1" applyAlignment="1">
      <alignment vertical="center"/>
    </xf>
    <xf numFmtId="31" fontId="20" fillId="0" borderId="0" xfId="0" applyNumberFormat="1" applyFont="1" applyAlignment="1">
      <alignment horizontal="right" vertical="center"/>
    </xf>
    <xf numFmtId="0" fontId="12" fillId="0" borderId="0" xfId="15" applyFont="1">
      <alignment vertical="center"/>
    </xf>
    <xf numFmtId="0" fontId="24" fillId="0" borderId="0" xfId="15" applyFont="1">
      <alignment vertical="center"/>
    </xf>
    <xf numFmtId="0" fontId="26" fillId="0" borderId="0" xfId="15" applyFont="1" applyAlignment="1">
      <alignment horizontal="left" vertical="center"/>
    </xf>
    <xf numFmtId="49" fontId="25" fillId="0" borderId="0" xfId="15" applyNumberFormat="1" applyFont="1" applyAlignment="1">
      <alignment horizontal="right" vertical="center"/>
    </xf>
    <xf numFmtId="0" fontId="28" fillId="0" borderId="0" xfId="15" applyFont="1" applyAlignment="1">
      <alignment horizontal="center" vertical="center"/>
    </xf>
    <xf numFmtId="0" fontId="25" fillId="0" borderId="0" xfId="15" applyFont="1" applyAlignment="1">
      <alignment horizontal="center" vertical="center"/>
    </xf>
    <xf numFmtId="0" fontId="25" fillId="0" borderId="0" xfId="15" applyFont="1" applyAlignment="1">
      <alignment horizontal="right" vertical="center"/>
    </xf>
    <xf numFmtId="0" fontId="12" fillId="0" borderId="5" xfId="15" applyFont="1" applyBorder="1" applyAlignment="1">
      <alignment horizontal="center" vertical="center"/>
    </xf>
    <xf numFmtId="0" fontId="12" fillId="0" borderId="14" xfId="15" applyFont="1" applyBorder="1" applyAlignment="1">
      <alignment horizontal="center" vertical="center"/>
    </xf>
    <xf numFmtId="49" fontId="12" fillId="0" borderId="6" xfId="15" applyNumberFormat="1" applyFont="1" applyBorder="1" applyAlignment="1">
      <alignment horizontal="left" vertical="center" wrapText="1"/>
    </xf>
    <xf numFmtId="184" fontId="12" fillId="0" borderId="5" xfId="15" applyNumberFormat="1" applyFont="1" applyBorder="1" applyAlignment="1">
      <alignment horizontal="center" vertical="center" wrapText="1"/>
    </xf>
    <xf numFmtId="0" fontId="12" fillId="0" borderId="5" xfId="15" applyFont="1" applyBorder="1" applyAlignment="1">
      <alignment vertical="center" wrapText="1"/>
    </xf>
    <xf numFmtId="0" fontId="12" fillId="0" borderId="5" xfId="15" applyFont="1" applyBorder="1" applyAlignment="1">
      <alignment horizontal="center" vertical="center" wrapText="1"/>
    </xf>
    <xf numFmtId="0" fontId="12" fillId="0" borderId="0" xfId="15" applyFont="1" applyAlignment="1">
      <alignment vertical="center" wrapText="1"/>
    </xf>
    <xf numFmtId="178" fontId="12" fillId="0" borderId="5" xfId="15" applyNumberFormat="1" applyFont="1" applyBorder="1" applyAlignment="1">
      <alignment horizontal="left" vertical="center" wrapText="1"/>
    </xf>
    <xf numFmtId="178" fontId="12" fillId="0" borderId="39" xfId="15" applyNumberFormat="1" applyFont="1" applyBorder="1" applyAlignment="1">
      <alignment horizontal="left" vertical="center" wrapText="1"/>
    </xf>
    <xf numFmtId="0" fontId="12" fillId="0" borderId="40" xfId="15" applyFont="1" applyBorder="1" applyAlignment="1">
      <alignment horizontal="center" vertical="center" wrapText="1"/>
    </xf>
    <xf numFmtId="0" fontId="12" fillId="0" borderId="40" xfId="15" applyFont="1" applyBorder="1" applyAlignment="1">
      <alignment horizontal="center" vertical="center"/>
    </xf>
    <xf numFmtId="0" fontId="12" fillId="0" borderId="5" xfId="15" applyFont="1" applyBorder="1" applyAlignment="1">
      <alignment horizontal="left" vertical="center" wrapText="1"/>
    </xf>
    <xf numFmtId="184" fontId="12" fillId="0" borderId="40" xfId="15" applyNumberFormat="1" applyFont="1" applyBorder="1" applyAlignment="1">
      <alignment horizontal="center" vertical="center" wrapText="1"/>
    </xf>
    <xf numFmtId="178" fontId="25" fillId="0" borderId="0" xfId="15" applyNumberFormat="1" applyFont="1" applyAlignment="1">
      <alignment horizontal="center" vertical="center"/>
    </xf>
    <xf numFmtId="178" fontId="29" fillId="0" borderId="0" xfId="15" applyNumberFormat="1" applyFont="1">
      <alignment vertical="center"/>
    </xf>
    <xf numFmtId="177" fontId="12" fillId="0" borderId="0" xfId="15" applyNumberFormat="1" applyFont="1">
      <alignment vertical="center"/>
    </xf>
    <xf numFmtId="0" fontId="30" fillId="0" borderId="0" xfId="15" applyFont="1" applyAlignment="1">
      <alignment horizontal="center" vertical="center"/>
    </xf>
    <xf numFmtId="0" fontId="12" fillId="0" borderId="0" xfId="15" applyFont="1" applyAlignment="1">
      <alignment horizontal="center" vertical="center"/>
    </xf>
    <xf numFmtId="38" fontId="12" fillId="0" borderId="0" xfId="17" applyFont="1" applyAlignment="1">
      <alignment horizontal="center" vertical="center"/>
    </xf>
    <xf numFmtId="0" fontId="12" fillId="0" borderId="40" xfId="15" applyFont="1" applyBorder="1" applyAlignment="1">
      <alignment vertical="center" wrapText="1"/>
    </xf>
    <xf numFmtId="0" fontId="12" fillId="0" borderId="41" xfId="15" applyFont="1" applyBorder="1" applyAlignment="1">
      <alignment horizontal="center" vertical="center"/>
    </xf>
    <xf numFmtId="178" fontId="12" fillId="0" borderId="10" xfId="15" applyNumberFormat="1" applyFont="1" applyBorder="1" applyAlignment="1">
      <alignment horizontal="left" vertical="center" wrapText="1"/>
    </xf>
    <xf numFmtId="184" fontId="12" fillId="0" borderId="10" xfId="15" applyNumberFormat="1" applyFont="1" applyBorder="1" applyAlignment="1">
      <alignment horizontal="center" vertical="center" wrapText="1"/>
    </xf>
    <xf numFmtId="0" fontId="12" fillId="0" borderId="10" xfId="15" applyFont="1" applyBorder="1" applyAlignment="1">
      <alignment horizontal="center" vertical="center" wrapText="1"/>
    </xf>
    <xf numFmtId="0" fontId="12" fillId="0" borderId="42" xfId="15" applyFont="1" applyBorder="1" applyAlignment="1">
      <alignment horizontal="center" vertical="center"/>
    </xf>
    <xf numFmtId="178" fontId="12" fillId="0" borderId="42" xfId="15" applyNumberFormat="1" applyFont="1" applyBorder="1" applyAlignment="1">
      <alignment horizontal="left" vertical="center" wrapText="1"/>
    </xf>
    <xf numFmtId="184" fontId="12" fillId="0" borderId="42" xfId="15" applyNumberFormat="1" applyFont="1" applyBorder="1" applyAlignment="1">
      <alignment horizontal="center" vertical="center" wrapText="1"/>
    </xf>
    <xf numFmtId="178" fontId="12" fillId="0" borderId="42" xfId="15" applyNumberFormat="1" applyFont="1" applyBorder="1" applyAlignment="1">
      <alignment horizontal="center" vertical="center" wrapText="1"/>
    </xf>
    <xf numFmtId="0" fontId="12" fillId="0" borderId="43" xfId="15" applyFont="1" applyBorder="1" applyAlignment="1">
      <alignment horizontal="center" vertical="center" wrapText="1"/>
    </xf>
    <xf numFmtId="0" fontId="0" fillId="4" borderId="0" xfId="0" applyFill="1"/>
    <xf numFmtId="182" fontId="0" fillId="4" borderId="0" xfId="0" applyNumberFormat="1" applyFill="1"/>
    <xf numFmtId="179" fontId="0" fillId="4" borderId="0" xfId="0" applyNumberFormat="1" applyFill="1"/>
    <xf numFmtId="178" fontId="15" fillId="4" borderId="4" xfId="0" applyNumberFormat="1" applyFont="1" applyFill="1" applyBorder="1" applyAlignment="1">
      <alignment horizontal="center" vertical="center"/>
    </xf>
    <xf numFmtId="180" fontId="15" fillId="4" borderId="14" xfId="0" applyNumberFormat="1" applyFont="1" applyFill="1" applyBorder="1" applyAlignment="1">
      <alignment horizontal="center" vertical="center"/>
    </xf>
    <xf numFmtId="179" fontId="15" fillId="4" borderId="5" xfId="0" applyNumberFormat="1" applyFont="1" applyFill="1" applyBorder="1" applyAlignment="1">
      <alignment horizontal="center" vertical="center"/>
    </xf>
    <xf numFmtId="181" fontId="15" fillId="4" borderId="5" xfId="0" applyNumberFormat="1" applyFont="1" applyFill="1" applyBorder="1" applyAlignment="1">
      <alignment horizontal="center" vertical="center"/>
    </xf>
    <xf numFmtId="9" fontId="15" fillId="4" borderId="25" xfId="16" applyFont="1" applyFill="1" applyBorder="1" applyAlignment="1">
      <alignment horizontal="center" vertical="center"/>
    </xf>
    <xf numFmtId="179" fontId="15" fillId="4" borderId="4" xfId="0" applyNumberFormat="1" applyFont="1" applyFill="1" applyBorder="1" applyAlignment="1">
      <alignment horizontal="center" vertical="center"/>
    </xf>
    <xf numFmtId="181" fontId="15" fillId="4" borderId="25" xfId="0" applyNumberFormat="1" applyFont="1" applyFill="1" applyBorder="1" applyAlignment="1">
      <alignment horizontal="center" vertical="center"/>
    </xf>
    <xf numFmtId="56" fontId="15" fillId="4" borderId="29" xfId="0" applyNumberFormat="1" applyFont="1" applyFill="1" applyBorder="1" applyAlignment="1">
      <alignment horizontal="center" vertical="center"/>
    </xf>
    <xf numFmtId="180" fontId="15" fillId="4" borderId="30" xfId="0" applyNumberFormat="1" applyFont="1" applyFill="1" applyBorder="1" applyAlignment="1">
      <alignment horizontal="center" vertical="center"/>
    </xf>
    <xf numFmtId="179" fontId="15" fillId="4" borderId="30" xfId="0" applyNumberFormat="1" applyFont="1" applyFill="1" applyBorder="1" applyAlignment="1">
      <alignment horizontal="center" vertical="center"/>
    </xf>
    <xf numFmtId="181" fontId="15" fillId="4" borderId="30" xfId="0" applyNumberFormat="1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182" fontId="15" fillId="4" borderId="19" xfId="0" applyNumberFormat="1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182" fontId="15" fillId="4" borderId="36" xfId="0" applyNumberFormat="1" applyFont="1" applyFill="1" applyBorder="1" applyAlignment="1">
      <alignment horizontal="center" vertical="center"/>
    </xf>
    <xf numFmtId="0" fontId="12" fillId="4" borderId="0" xfId="11" applyFont="1" applyFill="1">
      <alignment vertical="center"/>
    </xf>
    <xf numFmtId="178" fontId="0" fillId="4" borderId="0" xfId="0" applyNumberFormat="1" applyFill="1"/>
    <xf numFmtId="0" fontId="15" fillId="4" borderId="0" xfId="0" applyFont="1" applyFill="1" applyAlignment="1">
      <alignment horizontal="center" vertical="center"/>
    </xf>
    <xf numFmtId="0" fontId="21" fillId="4" borderId="0" xfId="0" applyFont="1" applyFill="1" applyAlignment="1">
      <alignment vertical="center"/>
    </xf>
    <xf numFmtId="0" fontId="21" fillId="4" borderId="0" xfId="0" applyFont="1" applyFill="1" applyAlignment="1">
      <alignment horizontal="right" vertical="center" indent="1"/>
    </xf>
    <xf numFmtId="0" fontId="15" fillId="4" borderId="2" xfId="0" applyFont="1" applyFill="1" applyBorder="1" applyAlignment="1">
      <alignment horizontal="center" vertical="top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38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/>
    </xf>
    <xf numFmtId="179" fontId="15" fillId="4" borderId="7" xfId="0" applyNumberFormat="1" applyFont="1" applyFill="1" applyBorder="1" applyAlignment="1">
      <alignment horizontal="center" vertical="center"/>
    </xf>
    <xf numFmtId="9" fontId="15" fillId="4" borderId="7" xfId="16" applyFont="1" applyFill="1" applyBorder="1" applyAlignment="1">
      <alignment horizontal="center" vertical="center"/>
    </xf>
    <xf numFmtId="186" fontId="15" fillId="4" borderId="23" xfId="16" applyNumberFormat="1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3" fillId="4" borderId="25" xfId="2" applyFont="1" applyFill="1" applyBorder="1" applyAlignment="1">
      <alignment horizontal="center" vertical="center"/>
    </xf>
    <xf numFmtId="178" fontId="8" fillId="4" borderId="4" xfId="2" applyNumberFormat="1" applyFont="1" applyFill="1" applyBorder="1" applyAlignment="1">
      <alignment horizontal="center" vertical="center"/>
    </xf>
    <xf numFmtId="0" fontId="16" fillId="0" borderId="65" xfId="2" applyFont="1" applyBorder="1" applyAlignment="1">
      <alignment horizontal="center" vertical="center" wrapText="1"/>
    </xf>
    <xf numFmtId="0" fontId="16" fillId="0" borderId="24" xfId="2" applyFont="1" applyBorder="1" applyAlignment="1">
      <alignment horizontal="center" vertical="center"/>
    </xf>
    <xf numFmtId="0" fontId="13" fillId="4" borderId="5" xfId="2" applyFont="1" applyFill="1" applyBorder="1" applyAlignment="1">
      <alignment horizontal="center" vertical="center"/>
    </xf>
    <xf numFmtId="0" fontId="19" fillId="4" borderId="5" xfId="2" applyFont="1" applyFill="1" applyBorder="1" applyAlignment="1">
      <alignment horizontal="center" vertical="center"/>
    </xf>
    <xf numFmtId="178" fontId="8" fillId="4" borderId="55" xfId="2" applyNumberFormat="1" applyFont="1" applyFill="1" applyBorder="1" applyAlignment="1">
      <alignment horizontal="center" vertical="center"/>
    </xf>
    <xf numFmtId="0" fontId="19" fillId="4" borderId="56" xfId="2" applyFont="1" applyFill="1" applyBorder="1" applyAlignment="1">
      <alignment horizontal="center" vertical="center"/>
    </xf>
    <xf numFmtId="0" fontId="13" fillId="4" borderId="56" xfId="2" applyFont="1" applyFill="1" applyBorder="1" applyAlignment="1">
      <alignment horizontal="center" vertical="center"/>
    </xf>
    <xf numFmtId="0" fontId="13" fillId="4" borderId="66" xfId="2" applyFont="1" applyFill="1" applyBorder="1" applyAlignment="1">
      <alignment horizontal="center" vertical="center"/>
    </xf>
    <xf numFmtId="185" fontId="8" fillId="0" borderId="0" xfId="2" applyNumberFormat="1" applyFont="1" applyAlignment="1">
      <alignment horizontal="left" vertical="center"/>
    </xf>
    <xf numFmtId="185" fontId="8" fillId="0" borderId="0" xfId="2" applyNumberFormat="1" applyFont="1" applyAlignment="1">
      <alignment horizontal="center" vertical="center"/>
    </xf>
    <xf numFmtId="185" fontId="8" fillId="0" borderId="67" xfId="2" applyNumberFormat="1" applyFont="1" applyBorder="1" applyAlignment="1">
      <alignment horizontal="left" vertical="center"/>
    </xf>
    <xf numFmtId="185" fontId="8" fillId="0" borderId="68" xfId="2" applyNumberFormat="1" applyFont="1" applyBorder="1" applyAlignment="1">
      <alignment horizontal="center" vertical="center"/>
    </xf>
    <xf numFmtId="185" fontId="8" fillId="0" borderId="69" xfId="2" applyNumberFormat="1" applyFont="1" applyBorder="1" applyAlignment="1">
      <alignment horizontal="center" vertical="center"/>
    </xf>
    <xf numFmtId="185" fontId="8" fillId="0" borderId="70" xfId="2" applyNumberFormat="1" applyFont="1" applyBorder="1" applyAlignment="1">
      <alignment horizontal="left" vertical="center" indent="4"/>
    </xf>
    <xf numFmtId="185" fontId="8" fillId="0" borderId="71" xfId="2" applyNumberFormat="1" applyFont="1" applyBorder="1" applyAlignment="1">
      <alignment horizontal="center" vertical="center"/>
    </xf>
    <xf numFmtId="185" fontId="8" fillId="0" borderId="72" xfId="2" applyNumberFormat="1" applyFont="1" applyBorder="1" applyAlignment="1">
      <alignment horizontal="right" vertical="center"/>
    </xf>
    <xf numFmtId="185" fontId="8" fillId="0" borderId="73" xfId="2" applyNumberFormat="1" applyFont="1" applyBorder="1" applyAlignment="1">
      <alignment horizontal="left" vertical="center"/>
    </xf>
    <xf numFmtId="185" fontId="8" fillId="0" borderId="73" xfId="2" applyNumberFormat="1" applyFont="1" applyBorder="1" applyAlignment="1">
      <alignment horizontal="center" vertical="center"/>
    </xf>
    <xf numFmtId="185" fontId="8" fillId="0" borderId="74" xfId="2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2" fillId="0" borderId="5" xfId="10" applyFont="1" applyBorder="1" applyAlignment="1">
      <alignment horizontal="center" vertical="center"/>
    </xf>
    <xf numFmtId="0" fontId="0" fillId="0" borderId="14" xfId="0" applyBorder="1"/>
    <xf numFmtId="187" fontId="12" fillId="0" borderId="0" xfId="10" applyNumberFormat="1" applyFont="1" applyAlignment="1">
      <alignment horizontal="right" vertical="center"/>
    </xf>
    <xf numFmtId="0" fontId="2" fillId="0" borderId="0" xfId="10" applyFont="1">
      <alignment vertical="center"/>
    </xf>
    <xf numFmtId="0" fontId="12" fillId="4" borderId="5" xfId="15" applyFont="1" applyFill="1" applyBorder="1" applyAlignment="1">
      <alignment horizontal="left" vertical="center"/>
    </xf>
    <xf numFmtId="0" fontId="0" fillId="0" borderId="13" xfId="0" applyBorder="1"/>
    <xf numFmtId="0" fontId="13" fillId="4" borderId="5" xfId="13" applyFont="1" applyFill="1" applyBorder="1" applyAlignment="1">
      <alignment horizontal="left" vertical="center" wrapText="1"/>
    </xf>
    <xf numFmtId="0" fontId="12" fillId="0" borderId="18" xfId="10" applyFont="1" applyBorder="1" applyAlignment="1">
      <alignment horizontal="center" vertical="center"/>
    </xf>
    <xf numFmtId="0" fontId="0" fillId="0" borderId="18" xfId="0" applyBorder="1"/>
    <xf numFmtId="0" fontId="9" fillId="4" borderId="18" xfId="9" applyFont="1" applyFill="1" applyBorder="1" applyAlignment="1">
      <alignment horizontal="center" vertical="center"/>
    </xf>
    <xf numFmtId="0" fontId="9" fillId="0" borderId="12" xfId="4" applyFont="1" applyBorder="1" applyAlignment="1">
      <alignment horizontal="center" vertical="center"/>
    </xf>
    <xf numFmtId="0" fontId="0" fillId="0" borderId="12" xfId="0" applyBorder="1"/>
    <xf numFmtId="178" fontId="25" fillId="0" borderId="0" xfId="15" applyNumberFormat="1" applyFont="1" applyAlignment="1">
      <alignment horizontal="center" vertical="center"/>
    </xf>
    <xf numFmtId="0" fontId="12" fillId="0" borderId="0" xfId="15" applyFont="1">
      <alignment vertical="center"/>
    </xf>
    <xf numFmtId="0" fontId="12" fillId="0" borderId="44" xfId="15" applyFont="1" applyBorder="1" applyAlignment="1">
      <alignment horizontal="left" vertical="center" wrapText="1"/>
    </xf>
    <xf numFmtId="0" fontId="0" fillId="0" borderId="46" xfId="0" applyBorder="1"/>
    <xf numFmtId="0" fontId="12" fillId="0" borderId="5" xfId="15" applyFont="1" applyBorder="1" applyAlignment="1">
      <alignment horizontal="left" vertical="center" wrapText="1"/>
    </xf>
    <xf numFmtId="0" fontId="12" fillId="0" borderId="0" xfId="15" applyFont="1" applyAlignment="1">
      <alignment horizontal="center" vertical="center"/>
    </xf>
    <xf numFmtId="0" fontId="12" fillId="0" borderId="10" xfId="15" applyFont="1" applyBorder="1" applyAlignment="1">
      <alignment horizontal="left" vertical="center" wrapText="1"/>
    </xf>
    <xf numFmtId="0" fontId="0" fillId="0" borderId="9" xfId="0" applyBorder="1"/>
    <xf numFmtId="0" fontId="12" fillId="0" borderId="5" xfId="15" applyFont="1" applyBorder="1" applyAlignment="1">
      <alignment horizontal="center" vertical="center"/>
    </xf>
    <xf numFmtId="185" fontId="12" fillId="0" borderId="0" xfId="15" applyNumberFormat="1" applyFont="1" applyAlignment="1">
      <alignment horizontal="center" vertical="center" wrapText="1"/>
    </xf>
    <xf numFmtId="0" fontId="26" fillId="0" borderId="0" xfId="15" applyFont="1" applyAlignment="1">
      <alignment horizontal="left" vertical="center"/>
    </xf>
    <xf numFmtId="188" fontId="25" fillId="0" borderId="0" xfId="15" applyNumberFormat="1" applyFont="1" applyAlignment="1">
      <alignment horizontal="right" vertical="center"/>
    </xf>
    <xf numFmtId="49" fontId="25" fillId="0" borderId="0" xfId="15" applyNumberFormat="1" applyFont="1" applyAlignment="1">
      <alignment horizontal="right" vertical="center"/>
    </xf>
    <xf numFmtId="0" fontId="12" fillId="0" borderId="47" xfId="15" applyFont="1" applyBorder="1" applyAlignment="1">
      <alignment horizontal="left" vertical="center" wrapText="1"/>
    </xf>
    <xf numFmtId="0" fontId="0" fillId="0" borderId="28" xfId="0" applyBorder="1"/>
    <xf numFmtId="0" fontId="27" fillId="0" borderId="0" xfId="15" applyFont="1" applyAlignment="1">
      <alignment horizontal="center" vertical="center"/>
    </xf>
    <xf numFmtId="178" fontId="12" fillId="0" borderId="5" xfId="15" applyNumberFormat="1" applyFont="1" applyBorder="1" applyAlignment="1">
      <alignment horizontal="left" vertical="center" wrapText="1"/>
    </xf>
    <xf numFmtId="0" fontId="16" fillId="0" borderId="65" xfId="2" applyFont="1" applyBorder="1" applyAlignment="1">
      <alignment horizontal="center" vertical="center" wrapText="1"/>
    </xf>
    <xf numFmtId="0" fontId="0" fillId="0" borderId="61" xfId="0" applyBorder="1"/>
    <xf numFmtId="0" fontId="13" fillId="0" borderId="6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188" fontId="8" fillId="0" borderId="0" xfId="2" applyNumberFormat="1" applyFont="1" applyAlignment="1">
      <alignment horizontal="right" vertical="center"/>
    </xf>
    <xf numFmtId="0" fontId="13" fillId="0" borderId="0" xfId="2" applyFont="1">
      <alignment vertical="center"/>
    </xf>
    <xf numFmtId="0" fontId="18" fillId="4" borderId="0" xfId="2" applyFont="1" applyFill="1" applyAlignment="1">
      <alignment horizontal="center" vertical="center"/>
    </xf>
    <xf numFmtId="49" fontId="8" fillId="0" borderId="0" xfId="2" applyNumberFormat="1" applyFont="1" applyAlignment="1">
      <alignment horizontal="right" vertical="center"/>
    </xf>
    <xf numFmtId="0" fontId="6" fillId="0" borderId="0" xfId="2" applyFont="1" applyAlignment="1">
      <alignment horizontal="left" vertical="center"/>
    </xf>
    <xf numFmtId="0" fontId="13" fillId="0" borderId="6" xfId="2" applyFont="1" applyBorder="1" applyAlignment="1">
      <alignment horizontal="right" vertical="center"/>
    </xf>
    <xf numFmtId="0" fontId="13" fillId="0" borderId="14" xfId="2" applyFont="1" applyBorder="1" applyAlignment="1">
      <alignment horizontal="right" vertical="center"/>
    </xf>
    <xf numFmtId="0" fontId="13" fillId="0" borderId="23" xfId="2" applyFont="1" applyBorder="1" applyAlignment="1">
      <alignment horizontal="right" vertical="center"/>
    </xf>
    <xf numFmtId="0" fontId="13" fillId="0" borderId="22" xfId="2" applyFont="1" applyBorder="1" applyAlignment="1">
      <alignment horizontal="right" vertical="center"/>
    </xf>
    <xf numFmtId="181" fontId="15" fillId="4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60" xfId="0" applyFont="1" applyBorder="1" applyAlignment="1">
      <alignment horizontal="center" vertical="center" wrapText="1"/>
    </xf>
    <xf numFmtId="0" fontId="0" fillId="0" borderId="62" xfId="0" applyBorder="1"/>
    <xf numFmtId="0" fontId="15" fillId="0" borderId="20" xfId="0" applyFont="1" applyBorder="1" applyAlignment="1">
      <alignment horizontal="center" vertical="center" wrapText="1"/>
    </xf>
    <xf numFmtId="0" fontId="0" fillId="0" borderId="59" xfId="0" applyBorder="1"/>
    <xf numFmtId="0" fontId="15" fillId="4" borderId="5" xfId="0" applyFont="1" applyFill="1" applyBorder="1" applyAlignment="1">
      <alignment horizontal="center" vertical="center"/>
    </xf>
    <xf numFmtId="0" fontId="0" fillId="4" borderId="45" xfId="0" applyFill="1" applyBorder="1"/>
    <xf numFmtId="0" fontId="0" fillId="4" borderId="54" xfId="0" applyFill="1" applyBorder="1"/>
    <xf numFmtId="0" fontId="0" fillId="4" borderId="53" xfId="0" applyFill="1" applyBorder="1"/>
    <xf numFmtId="0" fontId="15" fillId="4" borderId="2" xfId="0" applyFont="1" applyFill="1" applyBorder="1" applyAlignment="1">
      <alignment horizontal="center" vertical="center" wrapText="1"/>
    </xf>
    <xf numFmtId="0" fontId="0" fillId="4" borderId="51" xfId="0" applyFill="1" applyBorder="1"/>
    <xf numFmtId="181" fontId="15" fillId="4" borderId="49" xfId="0" applyNumberFormat="1" applyFont="1" applyFill="1" applyBorder="1" applyAlignment="1">
      <alignment horizontal="center" vertical="center"/>
    </xf>
    <xf numFmtId="0" fontId="0" fillId="0" borderId="30" xfId="0" applyBorder="1"/>
    <xf numFmtId="0" fontId="15" fillId="0" borderId="3" xfId="0" applyFont="1" applyBorder="1" applyAlignment="1">
      <alignment horizontal="center" vertical="center" wrapText="1"/>
    </xf>
    <xf numFmtId="0" fontId="0" fillId="0" borderId="54" xfId="0" applyBorder="1"/>
    <xf numFmtId="0" fontId="15" fillId="0" borderId="5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45" xfId="0" applyBorder="1"/>
    <xf numFmtId="0" fontId="0" fillId="0" borderId="52" xfId="0" applyBorder="1"/>
    <xf numFmtId="0" fontId="0" fillId="0" borderId="53" xfId="0" applyBorder="1"/>
    <xf numFmtId="0" fontId="15" fillId="0" borderId="2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48" xfId="0" applyBorder="1"/>
    <xf numFmtId="0" fontId="15" fillId="0" borderId="1" xfId="0" applyFont="1" applyBorder="1" applyAlignment="1">
      <alignment horizontal="center" vertical="center"/>
    </xf>
    <xf numFmtId="0" fontId="0" fillId="0" borderId="50" xfId="0" applyBorder="1"/>
    <xf numFmtId="0" fontId="0" fillId="0" borderId="51" xfId="0" applyBorder="1"/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0" fillId="0" borderId="57" xfId="0" applyBorder="1"/>
    <xf numFmtId="0" fontId="0" fillId="0" borderId="58" xfId="0" applyBorder="1"/>
    <xf numFmtId="31" fontId="15" fillId="4" borderId="56" xfId="0" applyNumberFormat="1" applyFont="1" applyFill="1" applyBorder="1" applyAlignment="1">
      <alignment horizontal="center" vertical="center"/>
    </xf>
    <xf numFmtId="0" fontId="0" fillId="4" borderId="22" xfId="0" applyFill="1" applyBorder="1"/>
    <xf numFmtId="0" fontId="15" fillId="4" borderId="60" xfId="0" applyFont="1" applyFill="1" applyBorder="1" applyAlignment="1">
      <alignment horizontal="center" vertical="center"/>
    </xf>
    <xf numFmtId="0" fontId="0" fillId="4" borderId="61" xfId="0" applyFill="1" applyBorder="1"/>
    <xf numFmtId="0" fontId="0" fillId="4" borderId="62" xfId="0" applyFill="1" applyBorder="1"/>
    <xf numFmtId="0" fontId="0" fillId="4" borderId="9" xfId="0" applyFill="1" applyBorder="1"/>
    <xf numFmtId="0" fontId="15" fillId="0" borderId="1" xfId="0" applyFont="1" applyBorder="1" applyAlignment="1">
      <alignment horizontal="center" vertical="center" wrapText="1"/>
    </xf>
    <xf numFmtId="0" fontId="15" fillId="4" borderId="63" xfId="0" applyFont="1" applyFill="1" applyBorder="1" applyAlignment="1">
      <alignment horizontal="center" vertical="center"/>
    </xf>
    <xf numFmtId="0" fontId="0" fillId="4" borderId="64" xfId="0" applyFill="1" applyBorder="1"/>
    <xf numFmtId="0" fontId="15" fillId="4" borderId="55" xfId="0" applyFont="1" applyFill="1" applyBorder="1" applyAlignment="1">
      <alignment horizontal="center" vertical="center"/>
    </xf>
    <xf numFmtId="0" fontId="15" fillId="0" borderId="65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7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</cellXfs>
  <cellStyles count="18">
    <cellStyle name="Comma [0]" xfId="1" builtinId="6"/>
    <cellStyle name="Normal" xfId="0" builtinId="0"/>
    <cellStyle name="Percent" xfId="16" builtinId="5"/>
    <cellStyle name="メモ 2" xfId="7" xr:uid="{00000000-0005-0000-0000-00002F000000}"/>
    <cellStyle name="桁区切り 2" xfId="17" xr:uid="{00000000-0005-0000-0000-000039000000}"/>
    <cellStyle name="標準 10" xfId="12" xr:uid="{00000000-0005-0000-0000-000034000000}"/>
    <cellStyle name="標準 11" xfId="14" xr:uid="{00000000-0005-0000-0000-000036000000}"/>
    <cellStyle name="標準 2" xfId="2" xr:uid="{00000000-0005-0000-0000-000002000000}"/>
    <cellStyle name="標準 2 2 2" xfId="15" xr:uid="{00000000-0005-0000-0000-000037000000}"/>
    <cellStyle name="標準 3" xfId="3" xr:uid="{00000000-0005-0000-0000-000003000000}"/>
    <cellStyle name="標準 4" xfId="4" xr:uid="{00000000-0005-0000-0000-000004000000}"/>
    <cellStyle name="標準 4 2" xfId="13" xr:uid="{00000000-0005-0000-0000-000035000000}"/>
    <cellStyle name="標準 5" xfId="5" xr:uid="{00000000-0005-0000-0000-000005000000}"/>
    <cellStyle name="標準 6" xfId="6" xr:uid="{00000000-0005-0000-0000-00002E000000}"/>
    <cellStyle name="標準 7" xfId="8" xr:uid="{00000000-0005-0000-0000-000030000000}"/>
    <cellStyle name="標準 7 2" xfId="11" xr:uid="{00000000-0005-0000-0000-000033000000}"/>
    <cellStyle name="標準 8" xfId="9" xr:uid="{00000000-0005-0000-0000-000031000000}"/>
    <cellStyle name="標準 9" xfId="10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35560</xdr:colOff>
      <xdr:row>0</xdr:row>
      <xdr:rowOff>157718</xdr:rowOff>
    </xdr:from>
    <xdr:to>
      <xdr:col>7</xdr:col>
      <xdr:colOff>740410</xdr:colOff>
      <xdr:row>1</xdr:row>
      <xdr:rowOff>208657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71110" y="157718"/>
          <a:ext cx="1449705" cy="283349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</xdr:colOff>
      <xdr:row>5</xdr:row>
      <xdr:rowOff>6350</xdr:rowOff>
    </xdr:from>
    <xdr:to>
      <xdr:col>18</xdr:col>
      <xdr:colOff>210527</xdr:colOff>
      <xdr:row>14</xdr:row>
      <xdr:rowOff>57893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4450" y="1676400"/>
          <a:ext cx="6655142" cy="2095608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O39"/>
  <sheetViews>
    <sheetView view="pageBreakPreview" topLeftCell="A19" zoomScaleNormal="100" zoomScaleSheetLayoutView="100" workbookViewId="0">
      <selection activeCell="F5" sqref="F5:H5"/>
    </sheetView>
  </sheetViews>
  <sheetFormatPr defaultColWidth="9" defaultRowHeight="18" x14ac:dyDescent="0.45"/>
  <cols>
    <col min="1" max="1" width="10.09765625" style="8" customWidth="1"/>
    <col min="2" max="2" width="10.59765625" style="8" customWidth="1"/>
    <col min="3" max="3" width="17.59765625" style="8" bestFit="1" customWidth="1"/>
    <col min="4" max="5" width="9" style="8" customWidth="1"/>
    <col min="6" max="8" width="9.8984375" style="8" customWidth="1"/>
    <col min="9" max="9" width="9" style="8" customWidth="1"/>
    <col min="10" max="10" width="16.5" style="8" customWidth="1"/>
    <col min="11" max="13" width="9" style="8" customWidth="1"/>
    <col min="14" max="14" width="11.59765625" style="8" bestFit="1" customWidth="1"/>
    <col min="15" max="15" width="9" style="8" customWidth="1"/>
    <col min="16" max="16384" width="9" style="8"/>
  </cols>
  <sheetData>
    <row r="2" spans="1:15" x14ac:dyDescent="0.45">
      <c r="A2" s="7"/>
      <c r="B2" s="7"/>
      <c r="C2" s="7"/>
      <c r="D2" s="7"/>
      <c r="E2" s="7"/>
      <c r="F2" s="7"/>
      <c r="G2" s="7"/>
      <c r="H2" s="7"/>
    </row>
    <row r="3" spans="1:15" ht="17.25" customHeight="1" thickBot="1" x14ac:dyDescent="0.5">
      <c r="A3" s="176"/>
      <c r="B3" s="170"/>
      <c r="C3" s="170"/>
      <c r="D3" s="174" t="s">
        <v>0</v>
      </c>
      <c r="E3" s="7"/>
      <c r="F3" s="7"/>
      <c r="G3" s="7"/>
      <c r="H3" s="7"/>
    </row>
    <row r="4" spans="1:15" ht="17.25" customHeight="1" thickBot="1" x14ac:dyDescent="0.5">
      <c r="A4" s="175"/>
      <c r="B4" s="175"/>
      <c r="C4" s="175"/>
      <c r="D4" s="175"/>
      <c r="E4" s="7"/>
      <c r="F4" s="7"/>
      <c r="G4" s="7"/>
      <c r="H4" s="7"/>
      <c r="I4" s="13"/>
      <c r="J4" s="19"/>
      <c r="K4" s="14"/>
      <c r="L4" s="13"/>
      <c r="M4" s="13"/>
      <c r="N4" s="13"/>
      <c r="O4" s="13"/>
    </row>
    <row r="5" spans="1:15" ht="13.5" customHeight="1" x14ac:dyDescent="0.45">
      <c r="A5" s="7"/>
      <c r="B5" s="7"/>
      <c r="C5" s="7"/>
      <c r="D5" s="7"/>
      <c r="E5" s="7"/>
      <c r="F5" s="169"/>
      <c r="G5" s="170"/>
      <c r="H5" s="170"/>
      <c r="I5" s="15"/>
      <c r="J5" s="20"/>
      <c r="K5" s="17"/>
      <c r="L5" s="17"/>
      <c r="M5" s="17"/>
      <c r="N5" s="17"/>
      <c r="O5" s="13" t="str">
        <f>IF(J5="","",IF(M6="",K5,K5&amp;"、"))</f>
        <v/>
      </c>
    </row>
    <row r="6" spans="1:15" ht="13.5" customHeight="1" x14ac:dyDescent="0.45">
      <c r="A6" s="7"/>
      <c r="B6" s="7"/>
      <c r="C6" s="7"/>
      <c r="D6" s="7"/>
      <c r="E6" s="7"/>
      <c r="F6" s="7"/>
      <c r="G6" s="9"/>
      <c r="H6" s="9" t="s">
        <v>1</v>
      </c>
      <c r="I6" s="15"/>
      <c r="J6" s="20"/>
      <c r="K6" s="17"/>
      <c r="L6" s="17"/>
      <c r="M6" s="17"/>
      <c r="N6" s="17"/>
      <c r="O6" s="13" t="str">
        <f>IF(J6="","",IF(M7="",K6,K6&amp;"、"))</f>
        <v/>
      </c>
    </row>
    <row r="7" spans="1:15" ht="17.25" customHeight="1" x14ac:dyDescent="0.45">
      <c r="A7" s="7"/>
      <c r="B7" s="7"/>
      <c r="C7" s="7"/>
      <c r="D7" s="7"/>
      <c r="E7" s="7"/>
      <c r="F7" s="7"/>
      <c r="G7" s="7"/>
      <c r="H7" s="7"/>
      <c r="I7" s="15"/>
      <c r="J7" s="20"/>
      <c r="K7" s="17"/>
      <c r="L7" s="17"/>
      <c r="M7" s="17"/>
      <c r="N7" s="17"/>
      <c r="O7" s="13" t="str">
        <f>IF(J7="","",IF(M8="",K7,K7&amp;"、"))</f>
        <v/>
      </c>
    </row>
    <row r="8" spans="1:15" x14ac:dyDescent="0.45">
      <c r="A8" s="7"/>
      <c r="B8" s="7"/>
      <c r="C8" s="7"/>
      <c r="D8" s="7"/>
      <c r="E8" s="7"/>
      <c r="F8" s="7"/>
      <c r="G8" s="7"/>
      <c r="H8" s="7"/>
      <c r="I8" s="15"/>
      <c r="J8" s="20"/>
      <c r="K8" s="17"/>
      <c r="L8" s="17"/>
      <c r="M8" s="17"/>
      <c r="N8" s="17"/>
      <c r="O8" s="13" t="str">
        <f>IF(J8="","",IF(M9="",K8,K8&amp;"、"))</f>
        <v/>
      </c>
    </row>
    <row r="9" spans="1:15" ht="18.600000000000001" customHeight="1" thickBot="1" x14ac:dyDescent="0.5">
      <c r="A9" s="7"/>
      <c r="B9" s="7"/>
      <c r="C9" s="7"/>
      <c r="D9" s="7"/>
      <c r="E9" s="7"/>
      <c r="F9" s="7"/>
      <c r="G9" s="7"/>
      <c r="H9" s="7"/>
      <c r="I9" s="15"/>
      <c r="J9" s="21"/>
      <c r="K9" s="17"/>
      <c r="L9" s="17"/>
      <c r="M9" s="17"/>
      <c r="N9" s="17"/>
      <c r="O9" s="13" t="str">
        <f>IF(J9="","",IF(M10="",K9,K9&amp;"、"))</f>
        <v/>
      </c>
    </row>
    <row r="10" spans="1:15" ht="18.75" customHeight="1" x14ac:dyDescent="0.45">
      <c r="A10" s="7"/>
      <c r="B10" s="7"/>
      <c r="C10" s="177" t="s">
        <v>2</v>
      </c>
      <c r="D10" s="170"/>
      <c r="E10" s="170"/>
      <c r="F10" s="170"/>
      <c r="G10" s="7"/>
      <c r="H10" s="7"/>
      <c r="I10" s="15"/>
      <c r="J10" s="16"/>
      <c r="K10" s="15"/>
      <c r="L10" s="15"/>
      <c r="M10" s="15"/>
      <c r="N10" s="15"/>
      <c r="O10" s="15"/>
    </row>
    <row r="11" spans="1:15" ht="19.5" customHeight="1" thickBot="1" x14ac:dyDescent="0.5">
      <c r="A11" s="7"/>
      <c r="B11" s="7"/>
      <c r="C11" s="178"/>
      <c r="D11" s="178"/>
      <c r="E11" s="178"/>
      <c r="F11" s="178"/>
      <c r="G11" s="7"/>
      <c r="H11" s="7"/>
      <c r="I11" s="15"/>
      <c r="J11" s="18"/>
      <c r="K11" s="15"/>
      <c r="L11" s="15"/>
      <c r="M11" s="15"/>
      <c r="N11" s="15"/>
      <c r="O11" s="15"/>
    </row>
    <row r="12" spans="1:15" ht="18.600000000000001" customHeight="1" thickTop="1" x14ac:dyDescent="0.45">
      <c r="A12" s="7"/>
      <c r="B12" s="7"/>
      <c r="C12" s="7"/>
      <c r="D12" s="7"/>
      <c r="E12" s="7"/>
      <c r="F12" s="7"/>
      <c r="G12" s="7"/>
      <c r="H12" s="7"/>
      <c r="I12" s="15"/>
      <c r="J12" s="16"/>
      <c r="K12" s="15"/>
      <c r="L12" s="15"/>
      <c r="M12" s="15"/>
      <c r="N12" s="15"/>
      <c r="O12" s="15"/>
    </row>
    <row r="13" spans="1:15" x14ac:dyDescent="0.45">
      <c r="A13" s="7"/>
      <c r="B13" s="7"/>
      <c r="C13" s="7"/>
      <c r="D13" s="7"/>
      <c r="E13" s="7"/>
      <c r="F13" s="7"/>
      <c r="G13" s="7"/>
      <c r="H13" s="7"/>
      <c r="I13" s="15"/>
      <c r="J13" s="16"/>
      <c r="K13" s="15"/>
      <c r="L13" s="15"/>
      <c r="M13" s="15"/>
      <c r="N13" s="15"/>
      <c r="O13" s="15"/>
    </row>
    <row r="14" spans="1:15" x14ac:dyDescent="0.45">
      <c r="A14" s="7"/>
      <c r="B14" s="7"/>
      <c r="C14" s="7"/>
      <c r="D14" s="7"/>
      <c r="E14" s="7"/>
      <c r="F14" s="7"/>
      <c r="G14" s="7"/>
      <c r="H14" s="7"/>
    </row>
    <row r="15" spans="1:15" x14ac:dyDescent="0.45">
      <c r="A15" s="7"/>
      <c r="B15" s="7"/>
      <c r="C15" s="7"/>
      <c r="D15" s="7"/>
      <c r="E15" s="7"/>
      <c r="F15" s="7"/>
      <c r="G15" s="7"/>
      <c r="H15" s="7"/>
    </row>
    <row r="16" spans="1:15" ht="30" customHeight="1" x14ac:dyDescent="0.45">
      <c r="A16" s="7"/>
      <c r="B16" s="10" t="s">
        <v>3</v>
      </c>
      <c r="C16" s="171"/>
      <c r="D16" s="172"/>
      <c r="E16" s="172"/>
      <c r="F16" s="172"/>
      <c r="G16" s="168"/>
      <c r="H16" s="7"/>
    </row>
    <row r="17" spans="1:10" ht="30" customHeight="1" x14ac:dyDescent="0.45">
      <c r="A17" s="7"/>
      <c r="B17" s="10" t="s">
        <v>4</v>
      </c>
      <c r="C17" s="171"/>
      <c r="D17" s="172"/>
      <c r="E17" s="172"/>
      <c r="F17" s="172"/>
      <c r="G17" s="168"/>
      <c r="H17" s="7"/>
    </row>
    <row r="18" spans="1:10" ht="54" customHeight="1" x14ac:dyDescent="0.45">
      <c r="A18" s="7"/>
      <c r="B18" s="10" t="s">
        <v>5</v>
      </c>
      <c r="C18" s="173"/>
      <c r="D18" s="172"/>
      <c r="E18" s="172"/>
      <c r="F18" s="172"/>
      <c r="G18" s="168"/>
      <c r="H18" s="7"/>
      <c r="J18" s="11"/>
    </row>
    <row r="19" spans="1:10" x14ac:dyDescent="0.45">
      <c r="A19" s="7"/>
      <c r="B19" s="7"/>
      <c r="C19" s="7"/>
      <c r="D19" s="7"/>
      <c r="E19" s="7"/>
      <c r="F19" s="7"/>
      <c r="G19" s="7"/>
      <c r="H19" s="7"/>
    </row>
    <row r="20" spans="1:10" x14ac:dyDescent="0.45">
      <c r="A20" s="7"/>
      <c r="B20" s="7"/>
      <c r="C20" s="7"/>
      <c r="D20" s="7"/>
      <c r="E20" s="7"/>
      <c r="F20" s="7"/>
      <c r="G20" s="7"/>
      <c r="H20" s="7"/>
    </row>
    <row r="21" spans="1:10" x14ac:dyDescent="0.45">
      <c r="A21" s="7"/>
      <c r="B21" s="7"/>
      <c r="C21" s="7"/>
      <c r="D21" s="7"/>
      <c r="E21" s="7"/>
      <c r="F21" s="7"/>
      <c r="G21" s="7"/>
      <c r="H21" s="7"/>
    </row>
    <row r="22" spans="1:10" x14ac:dyDescent="0.45">
      <c r="A22" s="7"/>
      <c r="B22" s="7" t="s">
        <v>6</v>
      </c>
      <c r="C22" s="7"/>
      <c r="D22" s="7"/>
      <c r="E22" s="7"/>
      <c r="F22" s="7"/>
      <c r="G22" s="7"/>
      <c r="H22" s="7"/>
    </row>
    <row r="23" spans="1:10" x14ac:dyDescent="0.45">
      <c r="A23" s="7"/>
      <c r="B23" s="129"/>
      <c r="C23" s="7"/>
      <c r="D23" s="7"/>
      <c r="E23" s="7"/>
      <c r="F23" s="7"/>
      <c r="G23" s="7"/>
      <c r="H23" s="7"/>
    </row>
    <row r="24" spans="1:10" x14ac:dyDescent="0.45">
      <c r="A24" s="7"/>
      <c r="B24" s="7" t="s">
        <v>7</v>
      </c>
      <c r="C24" s="7"/>
      <c r="D24" s="7"/>
      <c r="E24" s="7"/>
      <c r="F24" s="7"/>
      <c r="G24" s="7"/>
      <c r="H24" s="7"/>
    </row>
    <row r="25" spans="1:10" x14ac:dyDescent="0.45">
      <c r="A25" s="7"/>
      <c r="B25" s="7"/>
      <c r="C25" s="7"/>
      <c r="D25" s="7"/>
      <c r="E25" s="7"/>
      <c r="F25" s="7"/>
      <c r="G25" s="7"/>
      <c r="H25" s="7"/>
    </row>
    <row r="26" spans="1:10" x14ac:dyDescent="0.45">
      <c r="A26" s="7"/>
      <c r="B26" s="7"/>
      <c r="C26" s="7"/>
      <c r="D26" s="7"/>
      <c r="E26" s="7"/>
      <c r="F26" s="7"/>
      <c r="G26" s="7"/>
      <c r="H26" s="7"/>
    </row>
    <row r="27" spans="1:10" x14ac:dyDescent="0.45">
      <c r="A27" s="7"/>
      <c r="B27" s="7"/>
      <c r="C27" s="7"/>
      <c r="D27" s="7"/>
      <c r="E27" s="7"/>
      <c r="F27" s="7"/>
      <c r="G27" s="7"/>
      <c r="H27" s="7"/>
    </row>
    <row r="28" spans="1:10" x14ac:dyDescent="0.45">
      <c r="A28" s="7"/>
      <c r="B28" s="7" t="s">
        <v>8</v>
      </c>
      <c r="C28" s="7"/>
      <c r="D28" s="7"/>
      <c r="E28" s="7"/>
      <c r="F28" s="7"/>
      <c r="G28" s="7"/>
      <c r="H28" s="7"/>
    </row>
    <row r="29" spans="1:10" x14ac:dyDescent="0.45">
      <c r="A29" s="7" t="s">
        <v>9</v>
      </c>
      <c r="B29" s="30" t="s">
        <v>10</v>
      </c>
      <c r="C29" s="30"/>
      <c r="E29" s="30" t="s">
        <v>11</v>
      </c>
      <c r="F29" s="7"/>
      <c r="G29" s="7"/>
      <c r="H29" s="7"/>
    </row>
    <row r="30" spans="1:10" x14ac:dyDescent="0.45">
      <c r="A30" s="7"/>
      <c r="B30" s="30" t="s">
        <v>12</v>
      </c>
      <c r="C30" s="30"/>
      <c r="E30" s="30" t="s">
        <v>13</v>
      </c>
      <c r="F30" s="7"/>
      <c r="G30" s="7"/>
      <c r="H30" s="7"/>
    </row>
    <row r="31" spans="1:10" x14ac:dyDescent="0.45">
      <c r="A31" s="7"/>
      <c r="B31" s="30" t="s">
        <v>14</v>
      </c>
      <c r="C31" s="30"/>
      <c r="D31" s="30"/>
      <c r="E31" s="30" t="s">
        <v>15</v>
      </c>
      <c r="F31" s="7"/>
      <c r="G31" s="7"/>
      <c r="H31" s="7"/>
    </row>
    <row r="32" spans="1:10" x14ac:dyDescent="0.45">
      <c r="A32" s="7"/>
      <c r="B32" s="7"/>
      <c r="C32" s="7"/>
      <c r="D32" s="7"/>
      <c r="E32" s="7"/>
      <c r="F32" s="7"/>
      <c r="G32" s="7"/>
      <c r="H32" s="7"/>
    </row>
    <row r="33" spans="1:8" x14ac:dyDescent="0.45">
      <c r="A33" s="7"/>
      <c r="B33" s="7"/>
      <c r="C33" s="7"/>
      <c r="D33" s="7"/>
      <c r="E33" s="7"/>
      <c r="F33" s="7"/>
      <c r="G33" s="7"/>
      <c r="H33" s="7"/>
    </row>
    <row r="34" spans="1:8" x14ac:dyDescent="0.45">
      <c r="A34" s="7"/>
      <c r="B34" s="7"/>
      <c r="C34" s="7"/>
      <c r="D34" s="7"/>
      <c r="E34" s="7"/>
      <c r="G34" s="29"/>
      <c r="H34" s="29"/>
    </row>
    <row r="35" spans="1:8" ht="21" customHeight="1" x14ac:dyDescent="0.45">
      <c r="A35" s="7"/>
      <c r="B35" s="7"/>
      <c r="C35" s="7"/>
      <c r="D35" s="7"/>
      <c r="E35" s="7"/>
      <c r="G35" s="167" t="s">
        <v>16</v>
      </c>
      <c r="H35" s="168"/>
    </row>
    <row r="36" spans="1:8" ht="21" customHeight="1" x14ac:dyDescent="0.45">
      <c r="A36" s="7"/>
      <c r="B36" s="7"/>
      <c r="C36" s="7"/>
      <c r="D36" s="7"/>
      <c r="E36" s="7"/>
      <c r="F36" s="31"/>
      <c r="G36" s="12" t="s">
        <v>17</v>
      </c>
      <c r="H36" s="12" t="s">
        <v>18</v>
      </c>
    </row>
    <row r="37" spans="1:8" ht="45.75" customHeight="1" x14ac:dyDescent="0.45">
      <c r="A37" s="7"/>
      <c r="B37" s="7"/>
      <c r="C37" s="7"/>
      <c r="D37" s="7"/>
      <c r="E37" s="7"/>
      <c r="F37" s="31"/>
      <c r="G37" s="12"/>
      <c r="H37" s="12"/>
    </row>
    <row r="38" spans="1:8" ht="18" customHeight="1" x14ac:dyDescent="0.45">
      <c r="A38" s="7"/>
      <c r="B38" s="7"/>
      <c r="C38" s="7"/>
      <c r="D38" s="7"/>
      <c r="E38" s="7"/>
      <c r="F38" s="31"/>
      <c r="G38" s="31"/>
      <c r="H38" s="31"/>
    </row>
    <row r="39" spans="1:8" x14ac:dyDescent="0.45">
      <c r="A39" s="7"/>
      <c r="B39" s="7"/>
      <c r="C39" s="7"/>
      <c r="D39" s="7"/>
      <c r="E39" s="7"/>
      <c r="F39" s="7"/>
      <c r="G39" s="7"/>
      <c r="H39" s="7"/>
    </row>
  </sheetData>
  <mergeCells count="8">
    <mergeCell ref="G35:H35"/>
    <mergeCell ref="F5:H5"/>
    <mergeCell ref="C16:G16"/>
    <mergeCell ref="C18:G18"/>
    <mergeCell ref="D3:D4"/>
    <mergeCell ref="A3:C4"/>
    <mergeCell ref="C10:F11"/>
    <mergeCell ref="C17:G17"/>
  </mergeCells>
  <phoneticPr fontId="4"/>
  <printOptions horizontalCentered="1"/>
  <pageMargins left="0.70866141732283472" right="0.70866141732283472" top="0.74803149606299213" bottom="0.74803149606299213" header="0.31496062992125978" footer="0.31496062992125978"/>
  <pageSetup paperSize="9" scale="90" orientation="portrait" r:id="rId1"/>
  <headerFooter differentFirst="1">
    <oddFooter>&amp;C&amp;14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44"/>
  <sheetViews>
    <sheetView showGridLines="0" showRuler="0" view="pageBreakPreview" zoomScaleNormal="100" zoomScaleSheetLayoutView="100" zoomScalePageLayoutView="55" workbookViewId="0">
      <selection activeCell="E11" sqref="E11"/>
    </sheetView>
  </sheetViews>
  <sheetFormatPr defaultColWidth="8.59765625" defaultRowHeight="18" x14ac:dyDescent="0.45"/>
  <cols>
    <col min="1" max="1" width="5.69921875" style="74" customWidth="1"/>
    <col min="2" max="2" width="20.19921875" style="74" customWidth="1"/>
    <col min="3" max="3" width="11.3984375" style="74" customWidth="1"/>
    <col min="4" max="4" width="24.69921875" style="74" customWidth="1"/>
    <col min="5" max="5" width="18.19921875" style="74" customWidth="1"/>
    <col min="6" max="6" width="12" style="74" customWidth="1"/>
    <col min="7" max="7" width="45.69921875" style="74" customWidth="1"/>
    <col min="8" max="8" width="2.59765625" style="74" customWidth="1"/>
    <col min="9" max="9" width="8.59765625" style="74" customWidth="1"/>
    <col min="10" max="16384" width="8.59765625" style="74"/>
  </cols>
  <sheetData>
    <row r="1" spans="1:16" ht="19.8" customHeight="1" x14ac:dyDescent="0.45">
      <c r="C1" s="75"/>
      <c r="E1" s="190" t="s">
        <v>1</v>
      </c>
      <c r="F1" s="180"/>
      <c r="G1" s="180"/>
    </row>
    <row r="2" spans="1:16" ht="22.2" customHeight="1" x14ac:dyDescent="0.45">
      <c r="B2" s="189"/>
      <c r="C2" s="180"/>
      <c r="D2" s="180"/>
      <c r="E2" s="191" t="s">
        <v>19</v>
      </c>
      <c r="F2" s="180"/>
      <c r="G2" s="180"/>
    </row>
    <row r="3" spans="1:16" ht="22.2" customHeight="1" x14ac:dyDescent="0.45">
      <c r="B3" s="76"/>
      <c r="C3" s="76"/>
      <c r="D3" s="76"/>
      <c r="E3" s="77"/>
      <c r="F3" s="77"/>
      <c r="G3" s="77"/>
    </row>
    <row r="4" spans="1:16" ht="18" customHeight="1" x14ac:dyDescent="0.45">
      <c r="A4" s="194" t="s">
        <v>20</v>
      </c>
      <c r="B4" s="180"/>
      <c r="C4" s="180"/>
      <c r="D4" s="180"/>
      <c r="E4" s="180"/>
      <c r="F4" s="180"/>
      <c r="G4" s="180"/>
    </row>
    <row r="5" spans="1:16" ht="16.95" customHeight="1" x14ac:dyDescent="0.45">
      <c r="A5" s="180"/>
      <c r="B5" s="180"/>
      <c r="C5" s="180"/>
      <c r="D5" s="180"/>
      <c r="E5" s="180"/>
      <c r="F5" s="180"/>
      <c r="G5" s="180"/>
    </row>
    <row r="6" spans="1:16" ht="16.95" customHeight="1" x14ac:dyDescent="0.45">
      <c r="B6" s="78"/>
      <c r="C6" s="78"/>
      <c r="D6" s="78"/>
      <c r="E6" s="78"/>
      <c r="F6" s="78"/>
      <c r="G6" s="79"/>
    </row>
    <row r="7" spans="1:16" ht="16.95" customHeight="1" x14ac:dyDescent="0.45">
      <c r="B7" s="78"/>
      <c r="C7" s="78"/>
      <c r="D7" s="78"/>
      <c r="E7" s="78"/>
      <c r="F7" s="78"/>
      <c r="G7" s="80" t="s">
        <v>21</v>
      </c>
    </row>
    <row r="8" spans="1:16" ht="17.25" customHeight="1" x14ac:dyDescent="0.45">
      <c r="B8" s="188"/>
      <c r="C8" s="180"/>
      <c r="D8" s="180"/>
      <c r="E8" s="180"/>
      <c r="F8" s="180"/>
      <c r="G8" s="180"/>
    </row>
    <row r="9" spans="1:16" ht="34.200000000000003" customHeight="1" x14ac:dyDescent="0.45">
      <c r="A9" s="81" t="s">
        <v>22</v>
      </c>
      <c r="B9" s="81" t="s">
        <v>23</v>
      </c>
      <c r="C9" s="82" t="s">
        <v>24</v>
      </c>
      <c r="D9" s="81" t="s">
        <v>25</v>
      </c>
      <c r="E9" s="81" t="s">
        <v>26</v>
      </c>
      <c r="F9" s="187" t="s">
        <v>27</v>
      </c>
      <c r="G9" s="168"/>
    </row>
    <row r="10" spans="1:16" ht="128.1" customHeight="1" x14ac:dyDescent="0.45">
      <c r="A10" s="81">
        <v>1</v>
      </c>
      <c r="B10" s="83"/>
      <c r="C10" s="84"/>
      <c r="D10" s="85"/>
      <c r="E10" s="86"/>
      <c r="F10" s="183"/>
      <c r="G10" s="168"/>
      <c r="H10" s="87"/>
      <c r="J10" s="87"/>
      <c r="K10" s="87"/>
      <c r="L10" s="87"/>
      <c r="M10" s="87"/>
      <c r="N10" s="87"/>
      <c r="O10" s="87"/>
      <c r="P10" s="87"/>
    </row>
    <row r="11" spans="1:16" ht="78" customHeight="1" x14ac:dyDescent="0.45">
      <c r="A11" s="81">
        <v>2</v>
      </c>
      <c r="B11" s="88"/>
      <c r="C11" s="84"/>
      <c r="D11" s="85"/>
      <c r="E11" s="92"/>
      <c r="F11" s="183"/>
      <c r="G11" s="168"/>
    </row>
    <row r="12" spans="1:16" ht="83.1" customHeight="1" x14ac:dyDescent="0.45">
      <c r="A12" s="91">
        <v>3</v>
      </c>
      <c r="B12" s="89"/>
      <c r="C12" s="93"/>
      <c r="D12" s="100"/>
      <c r="E12" s="90"/>
      <c r="F12" s="192"/>
      <c r="G12" s="193"/>
    </row>
    <row r="13" spans="1:16" ht="89.4" customHeight="1" x14ac:dyDescent="0.45">
      <c r="A13" s="81">
        <v>4</v>
      </c>
      <c r="B13" s="88"/>
      <c r="C13" s="84"/>
      <c r="D13" s="92"/>
      <c r="E13" s="86"/>
      <c r="F13" s="195"/>
      <c r="G13" s="168"/>
    </row>
    <row r="14" spans="1:16" ht="90" customHeight="1" x14ac:dyDescent="0.45">
      <c r="A14" s="101">
        <v>5</v>
      </c>
      <c r="B14" s="102"/>
      <c r="C14" s="103"/>
      <c r="D14" s="104"/>
      <c r="E14" s="104"/>
      <c r="F14" s="185"/>
      <c r="G14" s="186"/>
    </row>
    <row r="15" spans="1:16" ht="79.95" customHeight="1" x14ac:dyDescent="0.45">
      <c r="A15" s="105">
        <v>6</v>
      </c>
      <c r="B15" s="88"/>
      <c r="C15" s="93"/>
      <c r="D15" s="90"/>
      <c r="E15" s="90"/>
      <c r="F15" s="192"/>
      <c r="G15" s="193"/>
    </row>
    <row r="16" spans="1:16" ht="80.25" customHeight="1" x14ac:dyDescent="0.45">
      <c r="A16" s="105">
        <v>7</v>
      </c>
      <c r="B16" s="106"/>
      <c r="C16" s="107"/>
      <c r="D16" s="108"/>
      <c r="E16" s="109"/>
      <c r="F16" s="181"/>
      <c r="G16" s="182"/>
    </row>
    <row r="17" spans="2:11" ht="45" customHeight="1" x14ac:dyDescent="0.45">
      <c r="B17" s="179"/>
      <c r="C17" s="180"/>
      <c r="D17" s="179"/>
      <c r="E17" s="180"/>
      <c r="F17" s="180"/>
      <c r="G17" s="180"/>
    </row>
    <row r="18" spans="2:11" ht="45" customHeight="1" x14ac:dyDescent="0.45">
      <c r="B18" s="179"/>
      <c r="C18" s="180"/>
      <c r="E18" s="95"/>
      <c r="F18" s="95"/>
      <c r="G18" s="95"/>
    </row>
    <row r="19" spans="2:11" ht="45" customHeight="1" x14ac:dyDescent="0.45">
      <c r="B19" s="179"/>
      <c r="C19" s="180"/>
      <c r="D19" s="179"/>
      <c r="E19" s="180"/>
      <c r="F19" s="180"/>
      <c r="G19" s="180"/>
    </row>
    <row r="20" spans="2:11" ht="45" customHeight="1" x14ac:dyDescent="0.45">
      <c r="B20" s="179"/>
      <c r="C20" s="180"/>
      <c r="D20" s="179"/>
      <c r="E20" s="180"/>
      <c r="F20" s="180"/>
      <c r="G20" s="180"/>
      <c r="K20" s="96"/>
    </row>
    <row r="21" spans="2:11" ht="45" customHeight="1" x14ac:dyDescent="0.45">
      <c r="B21" s="179"/>
      <c r="C21" s="180"/>
      <c r="D21" s="179"/>
      <c r="E21" s="180"/>
      <c r="F21" s="180"/>
      <c r="G21" s="180"/>
      <c r="K21" s="96"/>
    </row>
    <row r="22" spans="2:11" ht="45" customHeight="1" x14ac:dyDescent="0.45">
      <c r="B22" s="179"/>
      <c r="C22" s="180"/>
      <c r="D22" s="179"/>
      <c r="E22" s="180"/>
      <c r="F22" s="180"/>
      <c r="G22" s="180"/>
      <c r="K22" s="96"/>
    </row>
    <row r="23" spans="2:11" ht="25.35" customHeight="1" x14ac:dyDescent="0.45">
      <c r="B23" s="179"/>
      <c r="C23" s="180"/>
      <c r="D23" s="179"/>
      <c r="E23" s="180"/>
      <c r="F23" s="180"/>
      <c r="G23" s="180"/>
    </row>
    <row r="24" spans="2:11" ht="25.35" customHeight="1" x14ac:dyDescent="0.45">
      <c r="B24" s="179"/>
      <c r="C24" s="180"/>
      <c r="D24" s="180"/>
      <c r="E24" s="180"/>
      <c r="F24" s="180"/>
      <c r="G24" s="180"/>
    </row>
    <row r="25" spans="2:11" ht="25.35" customHeight="1" x14ac:dyDescent="0.45">
      <c r="B25" s="179"/>
      <c r="C25" s="180"/>
      <c r="D25" s="180"/>
      <c r="E25" s="180"/>
      <c r="F25" s="180"/>
      <c r="G25" s="180"/>
    </row>
    <row r="26" spans="2:11" ht="25.35" customHeight="1" x14ac:dyDescent="0.45">
      <c r="B26" s="180"/>
      <c r="C26" s="180"/>
      <c r="D26" s="180"/>
      <c r="E26" s="180"/>
      <c r="F26" s="180"/>
      <c r="G26" s="180"/>
    </row>
    <row r="27" spans="2:11" ht="25.35" customHeight="1" x14ac:dyDescent="0.45">
      <c r="B27" s="94"/>
      <c r="C27" s="97"/>
      <c r="D27" s="98"/>
      <c r="E27" s="184"/>
      <c r="F27" s="180"/>
      <c r="G27" s="98"/>
    </row>
    <row r="28" spans="2:11" ht="25.35" customHeight="1" x14ac:dyDescent="0.45">
      <c r="B28" s="94"/>
      <c r="C28" s="97"/>
      <c r="D28" s="98"/>
      <c r="E28" s="184"/>
      <c r="F28" s="180"/>
      <c r="G28" s="98"/>
    </row>
    <row r="29" spans="2:11" ht="25.35" customHeight="1" x14ac:dyDescent="0.45">
      <c r="B29" s="94"/>
      <c r="C29" s="97"/>
      <c r="D29" s="98"/>
      <c r="E29" s="184"/>
      <c r="F29" s="180"/>
      <c r="G29" s="98"/>
    </row>
    <row r="30" spans="2:11" ht="25.35" customHeight="1" x14ac:dyDescent="0.45">
      <c r="B30" s="94"/>
      <c r="C30" s="97"/>
      <c r="D30" s="98"/>
      <c r="E30" s="184"/>
      <c r="F30" s="180"/>
      <c r="G30" s="98"/>
    </row>
    <row r="31" spans="2:11" ht="25.35" customHeight="1" x14ac:dyDescent="0.45">
      <c r="B31" s="94"/>
      <c r="C31" s="97"/>
      <c r="D31" s="98"/>
      <c r="E31" s="184"/>
      <c r="F31" s="180"/>
      <c r="G31" s="98"/>
    </row>
    <row r="32" spans="2:11" ht="25.35" customHeight="1" x14ac:dyDescent="0.45">
      <c r="B32" s="94"/>
      <c r="C32" s="97"/>
      <c r="D32" s="98"/>
      <c r="E32" s="184"/>
      <c r="F32" s="180"/>
      <c r="G32" s="98"/>
    </row>
    <row r="33" spans="2:7" ht="25.35" customHeight="1" x14ac:dyDescent="0.45">
      <c r="B33" s="94"/>
      <c r="C33" s="97"/>
      <c r="D33" s="98"/>
      <c r="E33" s="184"/>
      <c r="F33" s="180"/>
      <c r="G33" s="98"/>
    </row>
    <row r="34" spans="2:7" ht="25.35" customHeight="1" x14ac:dyDescent="0.45">
      <c r="B34" s="94"/>
      <c r="C34" s="97"/>
      <c r="D34" s="98"/>
      <c r="E34" s="184"/>
      <c r="F34" s="180"/>
      <c r="G34" s="98"/>
    </row>
    <row r="35" spans="2:7" ht="25.35" customHeight="1" x14ac:dyDescent="0.45">
      <c r="B35" s="94"/>
      <c r="C35" s="97"/>
      <c r="D35" s="98"/>
      <c r="E35" s="184"/>
      <c r="F35" s="180"/>
      <c r="G35" s="98"/>
    </row>
    <row r="36" spans="2:7" ht="25.35" customHeight="1" x14ac:dyDescent="0.45">
      <c r="B36" s="94"/>
      <c r="C36" s="97"/>
      <c r="D36" s="98" t="s">
        <v>28</v>
      </c>
      <c r="E36" s="184" t="s">
        <v>29</v>
      </c>
      <c r="F36" s="180"/>
      <c r="G36" s="98"/>
    </row>
    <row r="37" spans="2:7" ht="25.35" customHeight="1" x14ac:dyDescent="0.45">
      <c r="B37" s="94"/>
      <c r="C37" s="97"/>
      <c r="D37" s="98"/>
      <c r="E37" s="184"/>
      <c r="F37" s="180"/>
      <c r="G37" s="98"/>
    </row>
    <row r="38" spans="2:7" ht="25.35" customHeight="1" x14ac:dyDescent="0.45">
      <c r="B38" s="94"/>
      <c r="C38" s="97"/>
      <c r="D38" s="98"/>
      <c r="E38" s="184"/>
      <c r="F38" s="180"/>
      <c r="G38" s="98"/>
    </row>
    <row r="39" spans="2:7" ht="25.35" customHeight="1" x14ac:dyDescent="0.45">
      <c r="B39" s="94"/>
      <c r="C39" s="97"/>
      <c r="D39" s="98"/>
      <c r="E39" s="184"/>
      <c r="F39" s="180"/>
      <c r="G39" s="98"/>
    </row>
    <row r="40" spans="2:7" ht="25.35" customHeight="1" x14ac:dyDescent="0.45">
      <c r="B40" s="179"/>
      <c r="C40" s="180"/>
      <c r="D40" s="180"/>
      <c r="E40" s="180"/>
      <c r="F40" s="180"/>
      <c r="G40" s="180"/>
    </row>
    <row r="41" spans="2:7" ht="27" customHeight="1" x14ac:dyDescent="0.45">
      <c r="B41" s="180"/>
      <c r="C41" s="180"/>
      <c r="D41" s="180"/>
      <c r="E41" s="180"/>
      <c r="F41" s="180"/>
      <c r="G41" s="180"/>
    </row>
    <row r="42" spans="2:7" ht="16.5" customHeight="1" x14ac:dyDescent="0.45">
      <c r="B42" s="94"/>
      <c r="C42" s="97"/>
      <c r="D42" s="98"/>
      <c r="E42" s="99"/>
      <c r="F42" s="99"/>
      <c r="G42" s="98"/>
    </row>
    <row r="43" spans="2:7" ht="27" customHeight="1" x14ac:dyDescent="0.45"/>
    <row r="44" spans="2:7" ht="29.25" customHeight="1" x14ac:dyDescent="0.45"/>
  </sheetData>
  <mergeCells count="42">
    <mergeCell ref="B2:D2"/>
    <mergeCell ref="E1:G1"/>
    <mergeCell ref="E2:G2"/>
    <mergeCell ref="F12:G12"/>
    <mergeCell ref="E29:F29"/>
    <mergeCell ref="F15:G15"/>
    <mergeCell ref="D20:G20"/>
    <mergeCell ref="E28:F28"/>
    <mergeCell ref="D19:G19"/>
    <mergeCell ref="D22:G22"/>
    <mergeCell ref="B24:G24"/>
    <mergeCell ref="B19:C19"/>
    <mergeCell ref="E27:F27"/>
    <mergeCell ref="D21:G21"/>
    <mergeCell ref="A4:G5"/>
    <mergeCell ref="F13:G13"/>
    <mergeCell ref="B8:G8"/>
    <mergeCell ref="B22:C22"/>
    <mergeCell ref="B18:C18"/>
    <mergeCell ref="B17:C17"/>
    <mergeCell ref="F11:G11"/>
    <mergeCell ref="E30:F30"/>
    <mergeCell ref="E36:F36"/>
    <mergeCell ref="E32:F32"/>
    <mergeCell ref="F9:G9"/>
    <mergeCell ref="D17:G17"/>
    <mergeCell ref="B40:G41"/>
    <mergeCell ref="F16:G16"/>
    <mergeCell ref="F10:G10"/>
    <mergeCell ref="E33:F33"/>
    <mergeCell ref="B20:C20"/>
    <mergeCell ref="E37:F37"/>
    <mergeCell ref="F14:G14"/>
    <mergeCell ref="E39:F39"/>
    <mergeCell ref="E35:F35"/>
    <mergeCell ref="D23:G23"/>
    <mergeCell ref="B21:C21"/>
    <mergeCell ref="B25:G26"/>
    <mergeCell ref="E38:F38"/>
    <mergeCell ref="B23:C23"/>
    <mergeCell ref="E31:F31"/>
    <mergeCell ref="E34:F34"/>
  </mergeCells>
  <phoneticPr fontId="4"/>
  <printOptions horizontalCentered="1"/>
  <pageMargins left="0.70866141732283472" right="0.70866141732283472" top="0.74803149606299213" bottom="0.74803149606299213" header="0.31496062992125978" footer="0.31496062992125978"/>
  <pageSetup paperSize="9" scale="58" orientation="portrait" r:id="rId1"/>
  <headerFooter differentFirst="1">
    <oddFooter>&amp;C&amp;14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B1:L45"/>
  <sheetViews>
    <sheetView showGridLines="0" showRuler="0" view="pageBreakPreview" zoomScale="160" zoomScaleNormal="100" zoomScaleSheetLayoutView="160" zoomScalePageLayoutView="55" workbookViewId="0">
      <selection activeCell="O21" sqref="O21"/>
    </sheetView>
  </sheetViews>
  <sheetFormatPr defaultColWidth="8.59765625" defaultRowHeight="18" x14ac:dyDescent="0.45"/>
  <cols>
    <col min="1" max="1" width="1.5" style="22" customWidth="1"/>
    <col min="2" max="2" width="13.59765625" style="22" customWidth="1"/>
    <col min="3" max="5" width="12.09765625" style="22" customWidth="1"/>
    <col min="6" max="6" width="15.8984375" style="22" customWidth="1"/>
    <col min="7" max="7" width="16.09765625" style="22" customWidth="1"/>
    <col min="8" max="8" width="12.09765625" style="22" customWidth="1"/>
    <col min="9" max="9" width="2.59765625" style="22" customWidth="1"/>
    <col min="10" max="11" width="8.59765625" style="22" customWidth="1"/>
    <col min="12" max="12" width="8.59765625" style="22" bestFit="1" customWidth="1"/>
    <col min="13" max="13" width="8.59765625" style="22" customWidth="1"/>
    <col min="14" max="16384" width="8.59765625" style="22"/>
  </cols>
  <sheetData>
    <row r="1" spans="2:10" ht="22.2" customHeight="1" x14ac:dyDescent="0.45">
      <c r="B1" s="22" t="s">
        <v>30</v>
      </c>
      <c r="C1" s="1"/>
      <c r="D1" s="2"/>
      <c r="F1" s="200" t="s">
        <v>1</v>
      </c>
      <c r="G1" s="201"/>
      <c r="H1" s="201"/>
    </row>
    <row r="2" spans="2:10" ht="22.2" customHeight="1" x14ac:dyDescent="0.45">
      <c r="B2" s="204"/>
      <c r="C2" s="201"/>
      <c r="D2" s="201"/>
      <c r="E2" s="201"/>
      <c r="F2" s="203" t="s">
        <v>19</v>
      </c>
      <c r="G2" s="201"/>
      <c r="H2" s="201"/>
    </row>
    <row r="3" spans="2:10" x14ac:dyDescent="0.45">
      <c r="B3" s="202" t="str">
        <f>"太陽光発電所 運転監視月報   "&amp;YEAR('表紙 '!J15)&amp;"年　"&amp;MONTH('表紙 '!J15)&amp;"月度分"</f>
        <v>太陽光発電所 運転監視月報   1900年　1月度分</v>
      </c>
      <c r="C3" s="201"/>
      <c r="D3" s="201"/>
      <c r="E3" s="201"/>
      <c r="F3" s="201"/>
      <c r="G3" s="201"/>
      <c r="H3" s="201"/>
    </row>
    <row r="4" spans="2:10" ht="17.25" customHeight="1" x14ac:dyDescent="0.45">
      <c r="B4" s="201"/>
      <c r="C4" s="201"/>
      <c r="D4" s="201"/>
      <c r="E4" s="201"/>
      <c r="F4" s="201"/>
      <c r="G4" s="201"/>
      <c r="H4" s="201"/>
    </row>
    <row r="5" spans="2:10" ht="17.25" customHeight="1" thickBot="1" x14ac:dyDescent="0.5">
      <c r="B5" s="4"/>
      <c r="C5" s="4"/>
      <c r="D5" s="4"/>
      <c r="E5" s="4"/>
      <c r="F5" s="4"/>
      <c r="G5" s="4"/>
      <c r="H5" s="3"/>
    </row>
    <row r="6" spans="2:10" ht="17.25" customHeight="1" thickTop="1" x14ac:dyDescent="0.45">
      <c r="B6" s="156" t="s">
        <v>31</v>
      </c>
      <c r="C6" s="157"/>
      <c r="D6" s="157"/>
      <c r="E6" s="157"/>
      <c r="F6" s="157"/>
      <c r="G6" s="157"/>
      <c r="H6" s="158"/>
    </row>
    <row r="7" spans="2:10" ht="17.25" customHeight="1" x14ac:dyDescent="0.45">
      <c r="B7" s="159"/>
      <c r="C7" s="154"/>
      <c r="D7" s="155"/>
      <c r="E7" s="155"/>
      <c r="F7" s="155"/>
      <c r="G7" s="155"/>
      <c r="H7" s="160"/>
    </row>
    <row r="8" spans="2:10" ht="17.25" customHeight="1" x14ac:dyDescent="0.45">
      <c r="B8" s="159"/>
      <c r="C8" s="154"/>
      <c r="D8" s="155"/>
      <c r="E8" s="155"/>
      <c r="F8" s="155"/>
      <c r="G8" s="155"/>
      <c r="H8" s="160"/>
    </row>
    <row r="9" spans="2:10" ht="17.25" customHeight="1" x14ac:dyDescent="0.45">
      <c r="B9" s="159"/>
      <c r="C9" s="154"/>
      <c r="D9" s="155"/>
      <c r="E9" s="155"/>
      <c r="F9" s="155"/>
      <c r="G9" s="155"/>
      <c r="H9" s="160"/>
    </row>
    <row r="10" spans="2:10" ht="17.25" customHeight="1" thickBot="1" x14ac:dyDescent="0.5">
      <c r="B10" s="161"/>
      <c r="C10" s="162"/>
      <c r="D10" s="163"/>
      <c r="E10" s="163"/>
      <c r="F10" s="163"/>
      <c r="G10" s="163"/>
      <c r="H10" s="164"/>
    </row>
    <row r="11" spans="2:10" ht="18.600000000000001" customHeight="1" thickTop="1" thickBot="1" x14ac:dyDescent="0.5"/>
    <row r="12" spans="2:10" s="6" customFormat="1" ht="20.100000000000001" customHeight="1" x14ac:dyDescent="0.45">
      <c r="B12" s="25" t="s">
        <v>32</v>
      </c>
      <c r="C12" s="146" t="s">
        <v>33</v>
      </c>
      <c r="D12" s="146" t="s">
        <v>34</v>
      </c>
      <c r="E12" s="146" t="s">
        <v>35</v>
      </c>
      <c r="F12" s="196" t="s">
        <v>36</v>
      </c>
      <c r="G12" s="197"/>
      <c r="H12" s="147" t="s">
        <v>37</v>
      </c>
      <c r="J12" s="5"/>
    </row>
    <row r="13" spans="2:10" ht="25.35" customHeight="1" x14ac:dyDescent="0.45">
      <c r="B13" s="145"/>
      <c r="C13" s="149" t="s">
        <v>38</v>
      </c>
      <c r="D13" s="149" t="s">
        <v>38</v>
      </c>
      <c r="E13" s="148" t="s">
        <v>39</v>
      </c>
      <c r="F13" s="205"/>
      <c r="G13" s="206"/>
      <c r="H13" s="144"/>
    </row>
    <row r="14" spans="2:10" ht="25.35" customHeight="1" x14ac:dyDescent="0.45">
      <c r="B14" s="145"/>
      <c r="C14" s="149" t="s">
        <v>38</v>
      </c>
      <c r="D14" s="149" t="s">
        <v>38</v>
      </c>
      <c r="E14" s="148" t="s">
        <v>39</v>
      </c>
      <c r="F14" s="205"/>
      <c r="G14" s="206"/>
      <c r="H14" s="144"/>
    </row>
    <row r="15" spans="2:10" ht="25.35" customHeight="1" x14ac:dyDescent="0.45">
      <c r="B15" s="145"/>
      <c r="C15" s="149" t="s">
        <v>38</v>
      </c>
      <c r="D15" s="149" t="s">
        <v>38</v>
      </c>
      <c r="E15" s="148" t="s">
        <v>39</v>
      </c>
      <c r="F15" s="205"/>
      <c r="G15" s="206"/>
      <c r="H15" s="144"/>
    </row>
    <row r="16" spans="2:10" ht="25.35" customHeight="1" x14ac:dyDescent="0.45">
      <c r="B16" s="145"/>
      <c r="C16" s="149" t="s">
        <v>38</v>
      </c>
      <c r="D16" s="149" t="s">
        <v>38</v>
      </c>
      <c r="E16" s="148" t="s">
        <v>39</v>
      </c>
      <c r="F16" s="205"/>
      <c r="G16" s="206"/>
      <c r="H16" s="144"/>
    </row>
    <row r="17" spans="2:12" ht="25.35" customHeight="1" x14ac:dyDescent="0.45">
      <c r="B17" s="145"/>
      <c r="C17" s="149" t="s">
        <v>38</v>
      </c>
      <c r="D17" s="149" t="s">
        <v>38</v>
      </c>
      <c r="E17" s="148" t="s">
        <v>39</v>
      </c>
      <c r="F17" s="205"/>
      <c r="G17" s="206"/>
      <c r="H17" s="144"/>
    </row>
    <row r="18" spans="2:12" ht="25.35" customHeight="1" x14ac:dyDescent="0.45">
      <c r="B18" s="145"/>
      <c r="C18" s="149" t="s">
        <v>38</v>
      </c>
      <c r="D18" s="149" t="s">
        <v>38</v>
      </c>
      <c r="E18" s="148" t="s">
        <v>39</v>
      </c>
      <c r="F18" s="205"/>
      <c r="G18" s="206"/>
      <c r="H18" s="144"/>
    </row>
    <row r="19" spans="2:12" ht="25.35" customHeight="1" x14ac:dyDescent="0.45">
      <c r="B19" s="145"/>
      <c r="C19" s="149" t="s">
        <v>38</v>
      </c>
      <c r="D19" s="149" t="s">
        <v>38</v>
      </c>
      <c r="E19" s="148" t="s">
        <v>39</v>
      </c>
      <c r="F19" s="205"/>
      <c r="G19" s="206"/>
      <c r="H19" s="144"/>
    </row>
    <row r="20" spans="2:12" ht="25.35" customHeight="1" x14ac:dyDescent="0.45">
      <c r="B20" s="145"/>
      <c r="C20" s="149" t="s">
        <v>38</v>
      </c>
      <c r="D20" s="149" t="s">
        <v>38</v>
      </c>
      <c r="E20" s="148" t="s">
        <v>39</v>
      </c>
      <c r="F20" s="205"/>
      <c r="G20" s="206"/>
      <c r="H20" s="144"/>
    </row>
    <row r="21" spans="2:12" ht="25.35" customHeight="1" x14ac:dyDescent="0.45">
      <c r="B21" s="145"/>
      <c r="C21" s="149" t="s">
        <v>38</v>
      </c>
      <c r="D21" s="149" t="s">
        <v>38</v>
      </c>
      <c r="E21" s="148" t="s">
        <v>39</v>
      </c>
      <c r="F21" s="205"/>
      <c r="G21" s="206"/>
      <c r="H21" s="144"/>
    </row>
    <row r="22" spans="2:12" ht="25.35" customHeight="1" x14ac:dyDescent="0.45">
      <c r="B22" s="145"/>
      <c r="C22" s="149" t="s">
        <v>38</v>
      </c>
      <c r="D22" s="149" t="s">
        <v>38</v>
      </c>
      <c r="E22" s="148" t="s">
        <v>39</v>
      </c>
      <c r="F22" s="205"/>
      <c r="G22" s="206"/>
      <c r="H22" s="144"/>
    </row>
    <row r="23" spans="2:12" ht="25.35" customHeight="1" x14ac:dyDescent="0.45">
      <c r="B23" s="145"/>
      <c r="C23" s="149" t="s">
        <v>38</v>
      </c>
      <c r="D23" s="149" t="s">
        <v>38</v>
      </c>
      <c r="E23" s="148" t="s">
        <v>39</v>
      </c>
      <c r="F23" s="205"/>
      <c r="G23" s="206"/>
      <c r="H23" s="144"/>
      <c r="L23" s="23"/>
    </row>
    <row r="24" spans="2:12" ht="25.35" customHeight="1" x14ac:dyDescent="0.45">
      <c r="B24" s="145"/>
      <c r="C24" s="149" t="s">
        <v>38</v>
      </c>
      <c r="D24" s="149" t="s">
        <v>38</v>
      </c>
      <c r="E24" s="148" t="s">
        <v>39</v>
      </c>
      <c r="F24" s="205"/>
      <c r="G24" s="206"/>
      <c r="H24" s="144"/>
      <c r="L24" s="23"/>
    </row>
    <row r="25" spans="2:12" ht="25.35" customHeight="1" x14ac:dyDescent="0.45">
      <c r="B25" s="145"/>
      <c r="C25" s="149" t="s">
        <v>38</v>
      </c>
      <c r="D25" s="149" t="s">
        <v>38</v>
      </c>
      <c r="E25" s="148" t="s">
        <v>39</v>
      </c>
      <c r="F25" s="205"/>
      <c r="G25" s="206"/>
      <c r="H25" s="144"/>
      <c r="L25" s="23"/>
    </row>
    <row r="26" spans="2:12" ht="25.35" customHeight="1" x14ac:dyDescent="0.45">
      <c r="B26" s="145"/>
      <c r="C26" s="149" t="s">
        <v>38</v>
      </c>
      <c r="D26" s="149" t="s">
        <v>38</v>
      </c>
      <c r="E26" s="148" t="s">
        <v>39</v>
      </c>
      <c r="F26" s="205"/>
      <c r="G26" s="206"/>
      <c r="H26" s="144"/>
    </row>
    <row r="27" spans="2:12" ht="25.35" customHeight="1" x14ac:dyDescent="0.45">
      <c r="B27" s="145"/>
      <c r="C27" s="149" t="s">
        <v>38</v>
      </c>
      <c r="D27" s="149" t="s">
        <v>38</v>
      </c>
      <c r="E27" s="148" t="s">
        <v>39</v>
      </c>
      <c r="F27" s="205"/>
      <c r="G27" s="206"/>
      <c r="H27" s="144"/>
    </row>
    <row r="28" spans="2:12" ht="25.35" customHeight="1" x14ac:dyDescent="0.45">
      <c r="B28" s="145"/>
      <c r="C28" s="149" t="s">
        <v>38</v>
      </c>
      <c r="D28" s="149" t="s">
        <v>38</v>
      </c>
      <c r="E28" s="148" t="s">
        <v>39</v>
      </c>
      <c r="F28" s="205"/>
      <c r="G28" s="206"/>
      <c r="H28" s="144"/>
    </row>
    <row r="29" spans="2:12" ht="25.35" customHeight="1" x14ac:dyDescent="0.45">
      <c r="B29" s="145"/>
      <c r="C29" s="149" t="s">
        <v>38</v>
      </c>
      <c r="D29" s="149" t="s">
        <v>38</v>
      </c>
      <c r="E29" s="148" t="s">
        <v>39</v>
      </c>
      <c r="F29" s="205"/>
      <c r="G29" s="206"/>
      <c r="H29" s="144"/>
    </row>
    <row r="30" spans="2:12" ht="25.35" customHeight="1" x14ac:dyDescent="0.45">
      <c r="B30" s="145"/>
      <c r="C30" s="149" t="s">
        <v>38</v>
      </c>
      <c r="D30" s="149" t="s">
        <v>38</v>
      </c>
      <c r="E30" s="148" t="s">
        <v>39</v>
      </c>
      <c r="F30" s="198"/>
      <c r="G30" s="199"/>
      <c r="H30" s="144"/>
    </row>
    <row r="31" spans="2:12" ht="25.35" customHeight="1" x14ac:dyDescent="0.45">
      <c r="B31" s="145"/>
      <c r="C31" s="149" t="s">
        <v>38</v>
      </c>
      <c r="D31" s="149" t="s">
        <v>38</v>
      </c>
      <c r="E31" s="148" t="s">
        <v>39</v>
      </c>
      <c r="F31" s="205"/>
      <c r="G31" s="206"/>
      <c r="H31" s="144"/>
    </row>
    <row r="32" spans="2:12" ht="25.35" customHeight="1" x14ac:dyDescent="0.45">
      <c r="B32" s="145"/>
      <c r="C32" s="149" t="s">
        <v>38</v>
      </c>
      <c r="D32" s="149" t="s">
        <v>38</v>
      </c>
      <c r="E32" s="148" t="s">
        <v>39</v>
      </c>
      <c r="F32" s="205"/>
      <c r="G32" s="206"/>
      <c r="H32" s="144"/>
    </row>
    <row r="33" spans="2:8" ht="25.35" customHeight="1" x14ac:dyDescent="0.45">
      <c r="B33" s="145"/>
      <c r="C33" s="149" t="s">
        <v>38</v>
      </c>
      <c r="D33" s="149" t="s">
        <v>38</v>
      </c>
      <c r="E33" s="148" t="s">
        <v>39</v>
      </c>
      <c r="F33" s="205"/>
      <c r="G33" s="206"/>
      <c r="H33" s="144"/>
    </row>
    <row r="34" spans="2:8" ht="25.35" customHeight="1" x14ac:dyDescent="0.45">
      <c r="B34" s="145"/>
      <c r="C34" s="149" t="s">
        <v>38</v>
      </c>
      <c r="D34" s="149" t="s">
        <v>38</v>
      </c>
      <c r="E34" s="148" t="s">
        <v>39</v>
      </c>
      <c r="F34" s="205"/>
      <c r="G34" s="206"/>
      <c r="H34" s="144"/>
    </row>
    <row r="35" spans="2:8" ht="25.35" customHeight="1" x14ac:dyDescent="0.45">
      <c r="B35" s="145"/>
      <c r="C35" s="149" t="s">
        <v>38</v>
      </c>
      <c r="D35" s="149" t="s">
        <v>38</v>
      </c>
      <c r="E35" s="148" t="s">
        <v>39</v>
      </c>
      <c r="F35" s="198"/>
      <c r="G35" s="199"/>
      <c r="H35" s="144"/>
    </row>
    <row r="36" spans="2:8" ht="25.35" customHeight="1" x14ac:dyDescent="0.45">
      <c r="B36" s="145"/>
      <c r="C36" s="149" t="s">
        <v>38</v>
      </c>
      <c r="D36" s="149" t="s">
        <v>38</v>
      </c>
      <c r="E36" s="148" t="s">
        <v>39</v>
      </c>
      <c r="F36" s="198"/>
      <c r="G36" s="199"/>
      <c r="H36" s="144"/>
    </row>
    <row r="37" spans="2:8" ht="25.35" customHeight="1" x14ac:dyDescent="0.45">
      <c r="B37" s="145"/>
      <c r="C37" s="149" t="s">
        <v>38</v>
      </c>
      <c r="D37" s="149" t="s">
        <v>38</v>
      </c>
      <c r="E37" s="148" t="s">
        <v>39</v>
      </c>
      <c r="F37" s="198"/>
      <c r="G37" s="199"/>
      <c r="H37" s="144"/>
    </row>
    <row r="38" spans="2:8" ht="25.35" customHeight="1" x14ac:dyDescent="0.45">
      <c r="B38" s="145"/>
      <c r="C38" s="149" t="s">
        <v>38</v>
      </c>
      <c r="D38" s="149" t="s">
        <v>38</v>
      </c>
      <c r="E38" s="148" t="s">
        <v>39</v>
      </c>
      <c r="F38" s="205"/>
      <c r="G38" s="206"/>
      <c r="H38" s="144"/>
    </row>
    <row r="39" spans="2:8" ht="25.35" customHeight="1" x14ac:dyDescent="0.45">
      <c r="B39" s="145"/>
      <c r="C39" s="149" t="s">
        <v>38</v>
      </c>
      <c r="D39" s="149" t="s">
        <v>38</v>
      </c>
      <c r="E39" s="148" t="s">
        <v>39</v>
      </c>
      <c r="F39" s="205"/>
      <c r="G39" s="206"/>
      <c r="H39" s="144"/>
    </row>
    <row r="40" spans="2:8" ht="25.35" customHeight="1" x14ac:dyDescent="0.45">
      <c r="B40" s="145"/>
      <c r="C40" s="149" t="s">
        <v>38</v>
      </c>
      <c r="D40" s="149" t="s">
        <v>38</v>
      </c>
      <c r="E40" s="148" t="s">
        <v>39</v>
      </c>
      <c r="F40" s="205"/>
      <c r="G40" s="206"/>
      <c r="H40" s="144"/>
    </row>
    <row r="41" spans="2:8" ht="25.35" customHeight="1" x14ac:dyDescent="0.45">
      <c r="B41" s="145"/>
      <c r="C41" s="149" t="s">
        <v>38</v>
      </c>
      <c r="D41" s="149" t="s">
        <v>38</v>
      </c>
      <c r="E41" s="148" t="s">
        <v>39</v>
      </c>
      <c r="F41" s="205"/>
      <c r="G41" s="206"/>
      <c r="H41" s="144"/>
    </row>
    <row r="42" spans="2:8" ht="25.35" customHeight="1" x14ac:dyDescent="0.45">
      <c r="B42" s="145"/>
      <c r="C42" s="149" t="s">
        <v>38</v>
      </c>
      <c r="D42" s="149" t="s">
        <v>38</v>
      </c>
      <c r="E42" s="148" t="s">
        <v>39</v>
      </c>
      <c r="F42" s="205"/>
      <c r="G42" s="206"/>
      <c r="H42" s="144"/>
    </row>
    <row r="43" spans="2:8" ht="27" customHeight="1" thickBot="1" x14ac:dyDescent="0.5">
      <c r="B43" s="150"/>
      <c r="C43" s="151" t="s">
        <v>38</v>
      </c>
      <c r="D43" s="151" t="s">
        <v>38</v>
      </c>
      <c r="E43" s="152" t="s">
        <v>39</v>
      </c>
      <c r="F43" s="207"/>
      <c r="G43" s="208"/>
      <c r="H43" s="153"/>
    </row>
    <row r="44" spans="2:8" ht="27" customHeight="1" x14ac:dyDescent="0.45">
      <c r="B44" s="26"/>
      <c r="C44" s="27"/>
      <c r="D44" s="27"/>
      <c r="E44" s="28"/>
      <c r="F44" s="32"/>
      <c r="G44" s="32"/>
      <c r="H44" s="28"/>
    </row>
    <row r="45" spans="2:8" ht="29.25" customHeight="1" x14ac:dyDescent="0.45"/>
  </sheetData>
  <mergeCells count="36">
    <mergeCell ref="F32:G32"/>
    <mergeCell ref="F33:G33"/>
    <mergeCell ref="F34:G34"/>
    <mergeCell ref="F43:G43"/>
    <mergeCell ref="F38:G38"/>
    <mergeCell ref="F39:G39"/>
    <mergeCell ref="F40:G40"/>
    <mergeCell ref="F41:G41"/>
    <mergeCell ref="F42:G42"/>
    <mergeCell ref="F37:G37"/>
    <mergeCell ref="F26:G26"/>
    <mergeCell ref="F27:G27"/>
    <mergeCell ref="F28:G28"/>
    <mergeCell ref="F29:G29"/>
    <mergeCell ref="F31:G31"/>
    <mergeCell ref="F21:G21"/>
    <mergeCell ref="F22:G22"/>
    <mergeCell ref="F23:G23"/>
    <mergeCell ref="F24:G24"/>
    <mergeCell ref="F25:G25"/>
    <mergeCell ref="F12:G12"/>
    <mergeCell ref="F30:G30"/>
    <mergeCell ref="F1:H1"/>
    <mergeCell ref="B3:H4"/>
    <mergeCell ref="F36:G36"/>
    <mergeCell ref="F2:H2"/>
    <mergeCell ref="B2:E2"/>
    <mergeCell ref="F35:G35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4"/>
  <printOptions horizontalCentered="1"/>
  <pageMargins left="0.70866141732283472" right="0.70866141732283472" top="0.74803149606299213" bottom="0.74803149606299213" header="0.31496062992125978" footer="0.31496062992125978"/>
  <pageSetup paperSize="9" scale="68" orientation="portrait" r:id="rId1"/>
  <headerFooter differentFirst="1">
    <oddFooter>&amp;C&amp;14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69"/>
  <sheetViews>
    <sheetView tabSelected="1" view="pageBreakPreview" topLeftCell="A23" zoomScale="85" zoomScaleNormal="85" zoomScaleSheetLayoutView="85" zoomScalePageLayoutView="70" workbookViewId="0">
      <selection activeCell="B18" sqref="B18:C48"/>
    </sheetView>
  </sheetViews>
  <sheetFormatPr defaultColWidth="9" defaultRowHeight="18" x14ac:dyDescent="0.45"/>
  <cols>
    <col min="1" max="1" width="13" style="36" customWidth="1"/>
    <col min="2" max="2" width="10.19921875" style="36" customWidth="1"/>
    <col min="3" max="3" width="9.5" style="36" customWidth="1"/>
    <col min="4" max="4" width="12.59765625" style="36" customWidth="1"/>
    <col min="5" max="5" width="8.59765625" style="36" customWidth="1"/>
    <col min="6" max="6" width="9.3984375" style="36" customWidth="1"/>
    <col min="7" max="8" width="7.8984375" style="36" customWidth="1"/>
    <col min="9" max="9" width="11.59765625" style="36" customWidth="1"/>
    <col min="10" max="10" width="15.59765625" style="36" customWidth="1"/>
    <col min="11" max="16" width="5.69921875" style="37" customWidth="1"/>
    <col min="17" max="17" width="9" style="37" customWidth="1"/>
    <col min="18" max="18" width="12.3984375" style="37" customWidth="1"/>
    <col min="19" max="19" width="9" style="37" customWidth="1"/>
    <col min="20" max="16384" width="9" style="37"/>
  </cols>
  <sheetData>
    <row r="1" spans="1:27" ht="19.8" customHeight="1" x14ac:dyDescent="0.45">
      <c r="A1" s="61" t="s">
        <v>40</v>
      </c>
      <c r="L1" s="71"/>
      <c r="M1" s="71"/>
      <c r="N1" s="72"/>
      <c r="O1" s="72"/>
      <c r="P1" s="73" t="s">
        <v>1</v>
      </c>
    </row>
    <row r="2" spans="1:27" ht="19.8" customHeight="1" x14ac:dyDescent="0.45">
      <c r="L2" s="210"/>
      <c r="M2" s="211"/>
      <c r="N2" s="211"/>
      <c r="O2" s="211"/>
      <c r="P2" s="211"/>
    </row>
    <row r="3" spans="1:27" ht="19.8" customHeight="1" x14ac:dyDescent="0.45">
      <c r="L3" s="38"/>
      <c r="M3" s="38"/>
      <c r="N3" s="38"/>
      <c r="O3" s="38"/>
      <c r="P3" s="38"/>
    </row>
    <row r="4" spans="1:27" ht="36.6" customHeight="1" x14ac:dyDescent="0.45">
      <c r="A4" s="131"/>
      <c r="B4" s="131"/>
      <c r="C4" s="131"/>
      <c r="D4" s="131"/>
      <c r="E4" s="132"/>
      <c r="F4" s="132"/>
      <c r="G4" s="132"/>
      <c r="H4" s="133">
        <f>A9</f>
        <v>0</v>
      </c>
      <c r="I4" s="40" t="str">
        <f>"発電量の実績 "&amp;MONTH('表紙 '!J15)&amp;"月"</f>
        <v>発電量の実績 1月</v>
      </c>
      <c r="J4" s="39"/>
      <c r="K4" s="39"/>
      <c r="M4" s="41"/>
    </row>
    <row r="5" spans="1:27" ht="24.9" customHeight="1" x14ac:dyDescent="0.45">
      <c r="D5" s="42"/>
      <c r="E5" s="42"/>
      <c r="F5" s="42"/>
      <c r="G5" s="42"/>
      <c r="H5" s="42"/>
      <c r="I5" s="41"/>
      <c r="J5" s="42"/>
      <c r="K5" s="42"/>
      <c r="M5" s="41"/>
      <c r="N5" s="70"/>
    </row>
    <row r="6" spans="1:27" ht="23.4" customHeight="1" thickBot="1" x14ac:dyDescent="0.5">
      <c r="D6" s="42"/>
      <c r="E6" s="42"/>
      <c r="F6" s="42"/>
      <c r="G6" s="42"/>
      <c r="H6" s="42"/>
      <c r="I6" s="41"/>
    </row>
    <row r="7" spans="1:27" ht="34.5" customHeight="1" x14ac:dyDescent="0.45">
      <c r="A7" s="249" t="s">
        <v>41</v>
      </c>
      <c r="B7" s="245"/>
      <c r="C7" s="244" t="s">
        <v>42</v>
      </c>
      <c r="D7" s="245"/>
      <c r="E7" s="134" t="s">
        <v>43</v>
      </c>
      <c r="F7" s="135" t="s">
        <v>44</v>
      </c>
      <c r="G7" s="135" t="s">
        <v>45</v>
      </c>
      <c r="H7" s="136" t="s">
        <v>46</v>
      </c>
      <c r="I7" s="136" t="s">
        <v>47</v>
      </c>
      <c r="J7" s="220" t="s">
        <v>48</v>
      </c>
      <c r="K7" s="221"/>
    </row>
    <row r="8" spans="1:27" ht="15.9" customHeight="1" x14ac:dyDescent="0.45">
      <c r="A8" s="250"/>
      <c r="B8" s="247"/>
      <c r="C8" s="246"/>
      <c r="D8" s="247"/>
      <c r="E8" s="137" t="s">
        <v>49</v>
      </c>
      <c r="F8" s="137" t="s">
        <v>50</v>
      </c>
      <c r="G8" s="137" t="s">
        <v>51</v>
      </c>
      <c r="H8" s="138" t="s">
        <v>51</v>
      </c>
      <c r="I8" s="138" t="s">
        <v>52</v>
      </c>
      <c r="J8" s="216" t="s">
        <v>53</v>
      </c>
      <c r="K8" s="217"/>
    </row>
    <row r="9" spans="1:27" ht="21" customHeight="1" thickBot="1" x14ac:dyDescent="0.5">
      <c r="A9" s="251">
        <f>'表紙 '!C16</f>
        <v>0</v>
      </c>
      <c r="B9" s="243"/>
      <c r="C9" s="242"/>
      <c r="D9" s="243"/>
      <c r="E9" s="139"/>
      <c r="F9" s="140"/>
      <c r="G9" s="141" t="e">
        <f>AVERAGE(E18:E48)</f>
        <v>#DIV/0!</v>
      </c>
      <c r="H9" s="142" t="e">
        <f>I49/F49</f>
        <v>#DIV/0!</v>
      </c>
      <c r="I9" s="143" t="s">
        <v>54</v>
      </c>
      <c r="J9" s="218"/>
      <c r="K9" s="219"/>
    </row>
    <row r="10" spans="1:27" ht="6.6" customHeight="1" x14ac:dyDescent="0.45">
      <c r="C10" s="43"/>
      <c r="F10" s="63"/>
      <c r="G10" s="68"/>
      <c r="H10" s="68"/>
      <c r="J10" s="56"/>
    </row>
    <row r="11" spans="1:27" ht="21.9" customHeight="1" x14ac:dyDescent="0.2">
      <c r="A11" s="54" t="s">
        <v>55</v>
      </c>
      <c r="B11" s="61" t="s">
        <v>56</v>
      </c>
      <c r="J11" s="56"/>
      <c r="R11" s="66"/>
    </row>
    <row r="12" spans="1:27" ht="20.100000000000001" customHeight="1" x14ac:dyDescent="0.45">
      <c r="B12" s="61" t="s">
        <v>57</v>
      </c>
      <c r="C12" s="43"/>
      <c r="F12" s="37"/>
      <c r="J12" s="59"/>
    </row>
    <row r="13" spans="1:27" ht="20.100000000000001" customHeight="1" x14ac:dyDescent="0.45">
      <c r="A13" s="44"/>
      <c r="B13" s="67" t="s">
        <v>58</v>
      </c>
      <c r="C13" s="37"/>
      <c r="E13" s="37"/>
      <c r="J13" s="60"/>
    </row>
    <row r="14" spans="1:27" ht="8.1" customHeight="1" thickBot="1" x14ac:dyDescent="0.5">
      <c r="A14" s="44"/>
      <c r="B14" s="44"/>
      <c r="C14" s="37"/>
      <c r="E14" s="37"/>
      <c r="J14" s="58"/>
    </row>
    <row r="15" spans="1:27" ht="17.100000000000001" customHeight="1" x14ac:dyDescent="0.45">
      <c r="A15" s="235" t="s">
        <v>32</v>
      </c>
      <c r="B15" s="252" t="s">
        <v>83</v>
      </c>
      <c r="C15" s="252" t="s">
        <v>84</v>
      </c>
      <c r="D15" s="224" t="s">
        <v>59</v>
      </c>
      <c r="E15" s="231" t="s">
        <v>45</v>
      </c>
      <c r="F15" s="248" t="s">
        <v>60</v>
      </c>
      <c r="G15" s="212" t="s">
        <v>59</v>
      </c>
      <c r="H15" s="197"/>
      <c r="I15" s="238" t="s">
        <v>61</v>
      </c>
      <c r="J15" s="214" t="s">
        <v>59</v>
      </c>
      <c r="K15" s="235" t="s">
        <v>62</v>
      </c>
      <c r="L15" s="236"/>
      <c r="M15" s="236"/>
      <c r="N15" s="236"/>
      <c r="O15" s="236"/>
      <c r="P15" s="237"/>
      <c r="AA15" s="232" t="s">
        <v>63</v>
      </c>
    </row>
    <row r="16" spans="1:27" ht="17.100000000000001" customHeight="1" x14ac:dyDescent="0.45">
      <c r="A16" s="240"/>
      <c r="B16" s="253"/>
      <c r="C16" s="253"/>
      <c r="D16" s="225"/>
      <c r="E16" s="215"/>
      <c r="F16" s="241"/>
      <c r="G16" s="213"/>
      <c r="H16" s="186"/>
      <c r="I16" s="234"/>
      <c r="J16" s="215"/>
      <c r="K16" s="227" t="s">
        <v>64</v>
      </c>
      <c r="L16" s="228"/>
      <c r="M16" s="226" t="s">
        <v>65</v>
      </c>
      <c r="N16" s="228"/>
      <c r="O16" s="226" t="s">
        <v>66</v>
      </c>
      <c r="P16" s="168"/>
      <c r="AA16" s="233"/>
    </row>
    <row r="17" spans="1:29" ht="15.6" customHeight="1" x14ac:dyDescent="0.45">
      <c r="A17" s="241"/>
      <c r="B17" s="165" t="s">
        <v>85</v>
      </c>
      <c r="C17" s="166" t="s">
        <v>82</v>
      </c>
      <c r="D17" s="46" t="s">
        <v>68</v>
      </c>
      <c r="E17" s="47" t="s">
        <v>51</v>
      </c>
      <c r="F17" s="45" t="s">
        <v>67</v>
      </c>
      <c r="G17" s="239" t="s">
        <v>68</v>
      </c>
      <c r="H17" s="168"/>
      <c r="I17" s="46" t="s">
        <v>67</v>
      </c>
      <c r="J17" s="46" t="s">
        <v>68</v>
      </c>
      <c r="K17" s="229"/>
      <c r="L17" s="230"/>
      <c r="M17" s="225"/>
      <c r="N17" s="230"/>
      <c r="O17" s="46" t="s">
        <v>69</v>
      </c>
      <c r="P17" s="47" t="s">
        <v>70</v>
      </c>
      <c r="AA17" s="234"/>
      <c r="AC17" s="37" t="s">
        <v>71</v>
      </c>
    </row>
    <row r="18" spans="1:29" ht="21" customHeight="1" x14ac:dyDescent="0.45">
      <c r="A18" s="113">
        <f>運転監視!B13</f>
        <v>0</v>
      </c>
      <c r="B18" s="114">
        <f>Y18</f>
        <v>0</v>
      </c>
      <c r="C18" s="115">
        <f>Z18</f>
        <v>0</v>
      </c>
      <c r="D18" s="116">
        <f t="shared" ref="D18:D47" si="0">C18*$E$9</f>
        <v>0</v>
      </c>
      <c r="E18" s="117" t="str">
        <f t="shared" ref="E18:E47" si="1">IF(AND(B18&gt;=3, O18=0, P18=0), C18/(B18*$F$9), "＿")</f>
        <v>＿</v>
      </c>
      <c r="F18" s="118">
        <f>損失量計算!G3</f>
        <v>0</v>
      </c>
      <c r="G18" s="209">
        <f t="shared" ref="G18" si="2">F18*$E$9</f>
        <v>0</v>
      </c>
      <c r="H18" s="168"/>
      <c r="I18" s="115">
        <f>損失量計算!H3</f>
        <v>0</v>
      </c>
      <c r="J18" s="119">
        <f t="shared" ref="J18:J48" si="3">I18*$E$9</f>
        <v>0</v>
      </c>
      <c r="K18" s="57" t="s">
        <v>72</v>
      </c>
      <c r="L18" s="57" t="s">
        <v>72</v>
      </c>
      <c r="M18" s="57" t="s">
        <v>72</v>
      </c>
      <c r="N18" s="57" t="s">
        <v>72</v>
      </c>
      <c r="O18" s="125">
        <f>IF(AND(ISNUMBER(K18), ISNUMBER(L18), ISNUMBER(M18), ISNUMBER(N18)),
    IF(M18&gt;=K18,
        IF(N18&gt;=L18,
            M18-K18,
            M18-K18-1
        ),
        0
    ),
    0
)</f>
        <v>0</v>
      </c>
      <c r="P18" s="126">
        <f>IF(AND(ISNUMBER(K18), ISNUMBER(L18), ISNUMBER(M18), ISNUMBER(N18)),
    IF(M18&gt;=K18,
        IF(N18&gt;=L18,
            N18-L18,
            60+N18-L18
        ),
        0
    ),
    0
)</f>
        <v>0</v>
      </c>
      <c r="AA18" s="69" t="e">
        <f t="shared" ref="AA18:AA48" si="4">C18/(B18*$F$9)</f>
        <v>#DIV/0!</v>
      </c>
    </row>
    <row r="19" spans="1:29" ht="21" customHeight="1" x14ac:dyDescent="0.45">
      <c r="A19" s="113">
        <f>運転監視!B14</f>
        <v>0</v>
      </c>
      <c r="B19" s="114">
        <f t="shared" ref="B19:B48" si="5">Y19</f>
        <v>0</v>
      </c>
      <c r="C19" s="115">
        <f t="shared" ref="C19:C48" si="6">Z19</f>
        <v>0</v>
      </c>
      <c r="D19" s="116">
        <f t="shared" si="0"/>
        <v>0</v>
      </c>
      <c r="E19" s="117" t="str">
        <f t="shared" si="1"/>
        <v>＿</v>
      </c>
      <c r="F19" s="118">
        <f>損失量計算!G4</f>
        <v>0</v>
      </c>
      <c r="G19" s="209">
        <f t="shared" ref="G19:G48" si="7">F19*$E$9</f>
        <v>0</v>
      </c>
      <c r="H19" s="168"/>
      <c r="I19" s="115">
        <f>損失量計算!H4</f>
        <v>0</v>
      </c>
      <c r="J19" s="119">
        <f t="shared" si="3"/>
        <v>0</v>
      </c>
      <c r="K19" s="57" t="s">
        <v>72</v>
      </c>
      <c r="L19" s="57" t="s">
        <v>72</v>
      </c>
      <c r="M19" s="57" t="s">
        <v>72</v>
      </c>
      <c r="N19" s="57" t="s">
        <v>72</v>
      </c>
      <c r="O19" s="125">
        <f>IF(AND(ISNUMBER(K19), ISNUMBER(L19), ISNUMBER(M19), ISNUMBER(N19)),
    IF(M19&gt;=K19,
        IF(N19&gt;=L19,
            M19-K19,
            M19-K19-1
        ),
        0
    ),
    0
)</f>
        <v>0</v>
      </c>
      <c r="P19" s="126">
        <f>IF(AND(ISNUMBER(K19), ISNUMBER(L19), ISNUMBER(M19), ISNUMBER(N19)),
    IF(M19&gt;=K19,
        IF(N19&gt;=L19,
            N19-L19,
            60+N19-L19
        ),
        0
    ),
    0
)</f>
        <v>0</v>
      </c>
      <c r="AA19" s="69" t="e">
        <f t="shared" si="4"/>
        <v>#DIV/0!</v>
      </c>
    </row>
    <row r="20" spans="1:29" ht="21" customHeight="1" x14ac:dyDescent="0.45">
      <c r="A20" s="113">
        <f>運転監視!B15</f>
        <v>0</v>
      </c>
      <c r="B20" s="114">
        <f t="shared" si="5"/>
        <v>0</v>
      </c>
      <c r="C20" s="115">
        <f t="shared" si="6"/>
        <v>0</v>
      </c>
      <c r="D20" s="116">
        <f t="shared" si="0"/>
        <v>0</v>
      </c>
      <c r="E20" s="117" t="str">
        <f t="shared" si="1"/>
        <v>＿</v>
      </c>
      <c r="F20" s="118">
        <f>損失量計算!G5</f>
        <v>0</v>
      </c>
      <c r="G20" s="209">
        <f t="shared" si="7"/>
        <v>0</v>
      </c>
      <c r="H20" s="168"/>
      <c r="I20" s="115">
        <f>損失量計算!H5</f>
        <v>0</v>
      </c>
      <c r="J20" s="119">
        <f t="shared" si="3"/>
        <v>0</v>
      </c>
      <c r="K20" s="57" t="s">
        <v>72</v>
      </c>
      <c r="L20" s="57" t="s">
        <v>72</v>
      </c>
      <c r="M20" s="57" t="s">
        <v>72</v>
      </c>
      <c r="N20" s="57" t="s">
        <v>72</v>
      </c>
      <c r="O20" s="125">
        <f t="shared" ref="O20:O47" si="8">IF(AND(ISNUMBER(K20), ISNUMBER(L20), ISNUMBER(M20), ISNUMBER(N20)),
IF(M20&gt;=K20,
IF(N20&gt;=L20,
M20-K20,
M20-K20-
1),
0),
0)</f>
        <v>0</v>
      </c>
      <c r="P20" s="126">
        <f t="shared" ref="P20:P47" si="9">IF(AND(ISNUMBER(K20), ISNUMBER(L20), ISNUMBER(M20), ISNUMBER(N20)),
IF(M20&gt;=K20,
IF(N20&gt;=L20,
N20-L20,
60+N20-
L20),
0),
0)</f>
        <v>0</v>
      </c>
      <c r="AA20" s="69" t="e">
        <f t="shared" si="4"/>
        <v>#DIV/0!</v>
      </c>
    </row>
    <row r="21" spans="1:29" ht="21" customHeight="1" x14ac:dyDescent="0.45">
      <c r="A21" s="113">
        <f>運転監視!B16</f>
        <v>0</v>
      </c>
      <c r="B21" s="114">
        <f t="shared" si="5"/>
        <v>0</v>
      </c>
      <c r="C21" s="115">
        <f t="shared" si="6"/>
        <v>0</v>
      </c>
      <c r="D21" s="116">
        <f t="shared" si="0"/>
        <v>0</v>
      </c>
      <c r="E21" s="117" t="str">
        <f t="shared" si="1"/>
        <v>＿</v>
      </c>
      <c r="F21" s="118">
        <f>損失量計算!G6</f>
        <v>0</v>
      </c>
      <c r="G21" s="209">
        <f t="shared" si="7"/>
        <v>0</v>
      </c>
      <c r="H21" s="168"/>
      <c r="I21" s="115">
        <f>損失量計算!H6</f>
        <v>0</v>
      </c>
      <c r="J21" s="119">
        <f t="shared" si="3"/>
        <v>0</v>
      </c>
      <c r="K21" s="57" t="s">
        <v>72</v>
      </c>
      <c r="L21" s="57" t="s">
        <v>72</v>
      </c>
      <c r="M21" s="57" t="s">
        <v>72</v>
      </c>
      <c r="N21" s="57" t="s">
        <v>72</v>
      </c>
      <c r="O21" s="125">
        <f t="shared" si="8"/>
        <v>0</v>
      </c>
      <c r="P21" s="126">
        <f t="shared" si="9"/>
        <v>0</v>
      </c>
      <c r="AA21" s="69" t="e">
        <f t="shared" si="4"/>
        <v>#DIV/0!</v>
      </c>
    </row>
    <row r="22" spans="1:29" ht="21" customHeight="1" x14ac:dyDescent="0.45">
      <c r="A22" s="113">
        <f>運転監視!B17</f>
        <v>0</v>
      </c>
      <c r="B22" s="114">
        <f t="shared" si="5"/>
        <v>0</v>
      </c>
      <c r="C22" s="115">
        <f t="shared" si="6"/>
        <v>0</v>
      </c>
      <c r="D22" s="116">
        <f t="shared" si="0"/>
        <v>0</v>
      </c>
      <c r="E22" s="117" t="str">
        <f t="shared" si="1"/>
        <v>＿</v>
      </c>
      <c r="F22" s="118">
        <f>損失量計算!G7</f>
        <v>0</v>
      </c>
      <c r="G22" s="209">
        <f t="shared" si="7"/>
        <v>0</v>
      </c>
      <c r="H22" s="168"/>
      <c r="I22" s="115">
        <f>損失量計算!H7</f>
        <v>0</v>
      </c>
      <c r="J22" s="119">
        <f t="shared" si="3"/>
        <v>0</v>
      </c>
      <c r="K22" s="57" t="s">
        <v>72</v>
      </c>
      <c r="L22" s="57" t="s">
        <v>72</v>
      </c>
      <c r="M22" s="57" t="s">
        <v>72</v>
      </c>
      <c r="N22" s="57" t="s">
        <v>72</v>
      </c>
      <c r="O22" s="125">
        <f t="shared" si="8"/>
        <v>0</v>
      </c>
      <c r="P22" s="126">
        <f t="shared" si="9"/>
        <v>0</v>
      </c>
      <c r="AA22" s="69" t="e">
        <f t="shared" si="4"/>
        <v>#DIV/0!</v>
      </c>
    </row>
    <row r="23" spans="1:29" ht="21" customHeight="1" x14ac:dyDescent="0.45">
      <c r="A23" s="113">
        <f>運転監視!B18</f>
        <v>0</v>
      </c>
      <c r="B23" s="114">
        <f t="shared" si="5"/>
        <v>0</v>
      </c>
      <c r="C23" s="115">
        <f t="shared" si="6"/>
        <v>0</v>
      </c>
      <c r="D23" s="116">
        <f t="shared" si="0"/>
        <v>0</v>
      </c>
      <c r="E23" s="117" t="str">
        <f t="shared" si="1"/>
        <v>＿</v>
      </c>
      <c r="F23" s="118">
        <f>損失量計算!G8</f>
        <v>0</v>
      </c>
      <c r="G23" s="209">
        <f t="shared" si="7"/>
        <v>0</v>
      </c>
      <c r="H23" s="168"/>
      <c r="I23" s="115">
        <f>損失量計算!H8</f>
        <v>0</v>
      </c>
      <c r="J23" s="119">
        <f t="shared" si="3"/>
        <v>0</v>
      </c>
      <c r="K23" s="57" t="s">
        <v>72</v>
      </c>
      <c r="L23" s="57" t="s">
        <v>72</v>
      </c>
      <c r="M23" s="57" t="s">
        <v>72</v>
      </c>
      <c r="N23" s="57" t="s">
        <v>72</v>
      </c>
      <c r="O23" s="125">
        <f t="shared" si="8"/>
        <v>0</v>
      </c>
      <c r="P23" s="126">
        <f t="shared" si="9"/>
        <v>0</v>
      </c>
      <c r="AA23" s="69" t="e">
        <f t="shared" si="4"/>
        <v>#DIV/0!</v>
      </c>
    </row>
    <row r="24" spans="1:29" ht="21" customHeight="1" x14ac:dyDescent="0.45">
      <c r="A24" s="113">
        <f>運転監視!B19</f>
        <v>0</v>
      </c>
      <c r="B24" s="114">
        <f t="shared" si="5"/>
        <v>0</v>
      </c>
      <c r="C24" s="115">
        <f t="shared" si="6"/>
        <v>0</v>
      </c>
      <c r="D24" s="116">
        <f t="shared" si="0"/>
        <v>0</v>
      </c>
      <c r="E24" s="117" t="str">
        <f t="shared" si="1"/>
        <v>＿</v>
      </c>
      <c r="F24" s="118">
        <f>損失量計算!G9</f>
        <v>0</v>
      </c>
      <c r="G24" s="209">
        <f t="shared" si="7"/>
        <v>0</v>
      </c>
      <c r="H24" s="168"/>
      <c r="I24" s="115">
        <f>損失量計算!H9</f>
        <v>0</v>
      </c>
      <c r="J24" s="119">
        <f t="shared" si="3"/>
        <v>0</v>
      </c>
      <c r="K24" s="57" t="s">
        <v>72</v>
      </c>
      <c r="L24" s="57" t="s">
        <v>72</v>
      </c>
      <c r="M24" s="57" t="s">
        <v>72</v>
      </c>
      <c r="N24" s="57" t="s">
        <v>72</v>
      </c>
      <c r="O24" s="125">
        <f t="shared" si="8"/>
        <v>0</v>
      </c>
      <c r="P24" s="126">
        <f t="shared" si="9"/>
        <v>0</v>
      </c>
      <c r="AA24" s="69" t="e">
        <f t="shared" si="4"/>
        <v>#DIV/0!</v>
      </c>
    </row>
    <row r="25" spans="1:29" ht="21" customHeight="1" x14ac:dyDescent="0.45">
      <c r="A25" s="113">
        <f>運転監視!B20</f>
        <v>0</v>
      </c>
      <c r="B25" s="114">
        <f t="shared" si="5"/>
        <v>0</v>
      </c>
      <c r="C25" s="115">
        <f t="shared" si="6"/>
        <v>0</v>
      </c>
      <c r="D25" s="116">
        <f t="shared" si="0"/>
        <v>0</v>
      </c>
      <c r="E25" s="117" t="str">
        <f t="shared" si="1"/>
        <v>＿</v>
      </c>
      <c r="F25" s="118">
        <f>損失量計算!G10</f>
        <v>0</v>
      </c>
      <c r="G25" s="209">
        <f t="shared" si="7"/>
        <v>0</v>
      </c>
      <c r="H25" s="168"/>
      <c r="I25" s="115">
        <f>損失量計算!H10</f>
        <v>0</v>
      </c>
      <c r="J25" s="119">
        <f t="shared" si="3"/>
        <v>0</v>
      </c>
      <c r="K25" s="57" t="s">
        <v>72</v>
      </c>
      <c r="L25" s="57" t="s">
        <v>72</v>
      </c>
      <c r="M25" s="57" t="s">
        <v>72</v>
      </c>
      <c r="N25" s="57" t="s">
        <v>72</v>
      </c>
      <c r="O25" s="125">
        <f t="shared" si="8"/>
        <v>0</v>
      </c>
      <c r="P25" s="126">
        <f t="shared" si="9"/>
        <v>0</v>
      </c>
      <c r="AA25" s="69" t="e">
        <f t="shared" si="4"/>
        <v>#DIV/0!</v>
      </c>
    </row>
    <row r="26" spans="1:29" ht="21" customHeight="1" x14ac:dyDescent="0.45">
      <c r="A26" s="113">
        <f>運転監視!B21</f>
        <v>0</v>
      </c>
      <c r="B26" s="114">
        <f t="shared" si="5"/>
        <v>0</v>
      </c>
      <c r="C26" s="115">
        <f t="shared" si="6"/>
        <v>0</v>
      </c>
      <c r="D26" s="116">
        <f t="shared" si="0"/>
        <v>0</v>
      </c>
      <c r="E26" s="117" t="str">
        <f t="shared" si="1"/>
        <v>＿</v>
      </c>
      <c r="F26" s="118">
        <f>損失量計算!G11</f>
        <v>0</v>
      </c>
      <c r="G26" s="209">
        <f t="shared" si="7"/>
        <v>0</v>
      </c>
      <c r="H26" s="168"/>
      <c r="I26" s="115">
        <f>損失量計算!H11</f>
        <v>0</v>
      </c>
      <c r="J26" s="119">
        <f t="shared" si="3"/>
        <v>0</v>
      </c>
      <c r="K26" s="57" t="s">
        <v>72</v>
      </c>
      <c r="L26" s="57" t="s">
        <v>72</v>
      </c>
      <c r="M26" s="57" t="s">
        <v>72</v>
      </c>
      <c r="N26" s="57" t="s">
        <v>72</v>
      </c>
      <c r="O26" s="125">
        <f t="shared" si="8"/>
        <v>0</v>
      </c>
      <c r="P26" s="126">
        <f t="shared" si="9"/>
        <v>0</v>
      </c>
      <c r="AA26" s="69" t="e">
        <f t="shared" si="4"/>
        <v>#DIV/0!</v>
      </c>
    </row>
    <row r="27" spans="1:29" ht="21" customHeight="1" x14ac:dyDescent="0.45">
      <c r="A27" s="113">
        <f>運転監視!B22</f>
        <v>0</v>
      </c>
      <c r="B27" s="114">
        <f t="shared" si="5"/>
        <v>0</v>
      </c>
      <c r="C27" s="115">
        <f t="shared" si="6"/>
        <v>0</v>
      </c>
      <c r="D27" s="116">
        <f t="shared" si="0"/>
        <v>0</v>
      </c>
      <c r="E27" s="117" t="str">
        <f t="shared" si="1"/>
        <v>＿</v>
      </c>
      <c r="F27" s="118">
        <f>損失量計算!G12</f>
        <v>0</v>
      </c>
      <c r="G27" s="209">
        <f t="shared" si="7"/>
        <v>0</v>
      </c>
      <c r="H27" s="168"/>
      <c r="I27" s="115">
        <f>損失量計算!H12</f>
        <v>0</v>
      </c>
      <c r="J27" s="119">
        <f t="shared" si="3"/>
        <v>0</v>
      </c>
      <c r="K27" s="57" t="s">
        <v>72</v>
      </c>
      <c r="L27" s="57" t="s">
        <v>72</v>
      </c>
      <c r="M27" s="57" t="s">
        <v>72</v>
      </c>
      <c r="N27" s="57" t="s">
        <v>72</v>
      </c>
      <c r="O27" s="125">
        <f t="shared" si="8"/>
        <v>0</v>
      </c>
      <c r="P27" s="126">
        <f t="shared" si="9"/>
        <v>0</v>
      </c>
      <c r="AA27" s="69" t="e">
        <f t="shared" si="4"/>
        <v>#DIV/0!</v>
      </c>
    </row>
    <row r="28" spans="1:29" ht="21" customHeight="1" x14ac:dyDescent="0.45">
      <c r="A28" s="113">
        <f>運転監視!B23</f>
        <v>0</v>
      </c>
      <c r="B28" s="114">
        <f t="shared" si="5"/>
        <v>0</v>
      </c>
      <c r="C28" s="115">
        <f t="shared" si="6"/>
        <v>0</v>
      </c>
      <c r="D28" s="116">
        <f t="shared" si="0"/>
        <v>0</v>
      </c>
      <c r="E28" s="117" t="str">
        <f t="shared" si="1"/>
        <v>＿</v>
      </c>
      <c r="F28" s="118">
        <f>損失量計算!G13</f>
        <v>0</v>
      </c>
      <c r="G28" s="209">
        <f t="shared" si="7"/>
        <v>0</v>
      </c>
      <c r="H28" s="168"/>
      <c r="I28" s="115">
        <f>損失量計算!H13</f>
        <v>0</v>
      </c>
      <c r="J28" s="119">
        <f t="shared" si="3"/>
        <v>0</v>
      </c>
      <c r="K28" s="57" t="s">
        <v>72</v>
      </c>
      <c r="L28" s="57" t="s">
        <v>72</v>
      </c>
      <c r="M28" s="57" t="s">
        <v>72</v>
      </c>
      <c r="N28" s="57" t="s">
        <v>72</v>
      </c>
      <c r="O28" s="125">
        <f t="shared" si="8"/>
        <v>0</v>
      </c>
      <c r="P28" s="126">
        <f t="shared" si="9"/>
        <v>0</v>
      </c>
      <c r="AA28" s="69" t="e">
        <f t="shared" si="4"/>
        <v>#DIV/0!</v>
      </c>
    </row>
    <row r="29" spans="1:29" ht="21" customHeight="1" x14ac:dyDescent="0.45">
      <c r="A29" s="113">
        <f>運転監視!B24</f>
        <v>0</v>
      </c>
      <c r="B29" s="114">
        <f t="shared" si="5"/>
        <v>0</v>
      </c>
      <c r="C29" s="115">
        <f t="shared" si="6"/>
        <v>0</v>
      </c>
      <c r="D29" s="116">
        <f t="shared" si="0"/>
        <v>0</v>
      </c>
      <c r="E29" s="117" t="str">
        <f t="shared" si="1"/>
        <v>＿</v>
      </c>
      <c r="F29" s="118">
        <f>損失量計算!G14</f>
        <v>0</v>
      </c>
      <c r="G29" s="209">
        <f t="shared" si="7"/>
        <v>0</v>
      </c>
      <c r="H29" s="168"/>
      <c r="I29" s="115">
        <f>損失量計算!H14</f>
        <v>0</v>
      </c>
      <c r="J29" s="119">
        <f t="shared" si="3"/>
        <v>0</v>
      </c>
      <c r="K29" s="57" t="s">
        <v>72</v>
      </c>
      <c r="L29" s="57" t="s">
        <v>72</v>
      </c>
      <c r="M29" s="57" t="s">
        <v>72</v>
      </c>
      <c r="N29" s="57" t="s">
        <v>72</v>
      </c>
      <c r="O29" s="125">
        <f t="shared" si="8"/>
        <v>0</v>
      </c>
      <c r="P29" s="126">
        <f t="shared" si="9"/>
        <v>0</v>
      </c>
      <c r="AA29" s="69" t="e">
        <f t="shared" si="4"/>
        <v>#DIV/0!</v>
      </c>
    </row>
    <row r="30" spans="1:29" ht="21" customHeight="1" x14ac:dyDescent="0.45">
      <c r="A30" s="113">
        <f>運転監視!B25</f>
        <v>0</v>
      </c>
      <c r="B30" s="114">
        <f t="shared" si="5"/>
        <v>0</v>
      </c>
      <c r="C30" s="115">
        <f t="shared" si="6"/>
        <v>0</v>
      </c>
      <c r="D30" s="116">
        <f t="shared" si="0"/>
        <v>0</v>
      </c>
      <c r="E30" s="117" t="str">
        <f t="shared" si="1"/>
        <v>＿</v>
      </c>
      <c r="F30" s="118">
        <f>損失量計算!G15</f>
        <v>0</v>
      </c>
      <c r="G30" s="209">
        <f t="shared" si="7"/>
        <v>0</v>
      </c>
      <c r="H30" s="168"/>
      <c r="I30" s="115">
        <f>損失量計算!H15</f>
        <v>0</v>
      </c>
      <c r="J30" s="119">
        <f t="shared" si="3"/>
        <v>0</v>
      </c>
      <c r="K30" s="57" t="s">
        <v>72</v>
      </c>
      <c r="L30" s="57" t="s">
        <v>72</v>
      </c>
      <c r="M30" s="57" t="s">
        <v>72</v>
      </c>
      <c r="N30" s="57" t="s">
        <v>72</v>
      </c>
      <c r="O30" s="125">
        <f t="shared" si="8"/>
        <v>0</v>
      </c>
      <c r="P30" s="126">
        <f t="shared" si="9"/>
        <v>0</v>
      </c>
      <c r="AA30" s="69" t="e">
        <f t="shared" si="4"/>
        <v>#DIV/0!</v>
      </c>
    </row>
    <row r="31" spans="1:29" ht="21" customHeight="1" x14ac:dyDescent="0.45">
      <c r="A31" s="113">
        <f>運転監視!B26</f>
        <v>0</v>
      </c>
      <c r="B31" s="114">
        <f t="shared" si="5"/>
        <v>0</v>
      </c>
      <c r="C31" s="115">
        <f t="shared" si="6"/>
        <v>0</v>
      </c>
      <c r="D31" s="116">
        <f t="shared" si="0"/>
        <v>0</v>
      </c>
      <c r="E31" s="117" t="str">
        <f t="shared" si="1"/>
        <v>＿</v>
      </c>
      <c r="F31" s="118">
        <f>損失量計算!G16</f>
        <v>0</v>
      </c>
      <c r="G31" s="209">
        <f t="shared" si="7"/>
        <v>0</v>
      </c>
      <c r="H31" s="168"/>
      <c r="I31" s="115">
        <f>損失量計算!H16</f>
        <v>0</v>
      </c>
      <c r="J31" s="119">
        <f t="shared" si="3"/>
        <v>0</v>
      </c>
      <c r="K31" s="57" t="s">
        <v>72</v>
      </c>
      <c r="L31" s="57" t="s">
        <v>72</v>
      </c>
      <c r="M31" s="57" t="s">
        <v>72</v>
      </c>
      <c r="N31" s="57" t="s">
        <v>72</v>
      </c>
      <c r="O31" s="125">
        <f t="shared" si="8"/>
        <v>0</v>
      </c>
      <c r="P31" s="126">
        <f t="shared" si="9"/>
        <v>0</v>
      </c>
      <c r="AA31" s="69" t="e">
        <f t="shared" si="4"/>
        <v>#DIV/0!</v>
      </c>
    </row>
    <row r="32" spans="1:29" ht="21" customHeight="1" x14ac:dyDescent="0.45">
      <c r="A32" s="113">
        <f>運転監視!B27</f>
        <v>0</v>
      </c>
      <c r="B32" s="114">
        <f t="shared" si="5"/>
        <v>0</v>
      </c>
      <c r="C32" s="115">
        <f t="shared" si="6"/>
        <v>0</v>
      </c>
      <c r="D32" s="116">
        <f t="shared" si="0"/>
        <v>0</v>
      </c>
      <c r="E32" s="117" t="str">
        <f t="shared" si="1"/>
        <v>＿</v>
      </c>
      <c r="F32" s="118">
        <f>損失量計算!G17</f>
        <v>0</v>
      </c>
      <c r="G32" s="209">
        <f t="shared" si="7"/>
        <v>0</v>
      </c>
      <c r="H32" s="168"/>
      <c r="I32" s="115">
        <f>損失量計算!H17</f>
        <v>0</v>
      </c>
      <c r="J32" s="119">
        <f t="shared" si="3"/>
        <v>0</v>
      </c>
      <c r="K32" s="57" t="s">
        <v>72</v>
      </c>
      <c r="L32" s="57" t="s">
        <v>72</v>
      </c>
      <c r="M32" s="57" t="s">
        <v>72</v>
      </c>
      <c r="N32" s="57" t="s">
        <v>72</v>
      </c>
      <c r="O32" s="125">
        <f t="shared" si="8"/>
        <v>0</v>
      </c>
      <c r="P32" s="126">
        <f t="shared" si="9"/>
        <v>0</v>
      </c>
      <c r="AA32" s="69" t="e">
        <f t="shared" si="4"/>
        <v>#DIV/0!</v>
      </c>
    </row>
    <row r="33" spans="1:27" ht="21" customHeight="1" x14ac:dyDescent="0.45">
      <c r="A33" s="113">
        <f>運転監視!B28</f>
        <v>0</v>
      </c>
      <c r="B33" s="114">
        <f t="shared" si="5"/>
        <v>0</v>
      </c>
      <c r="C33" s="115">
        <f t="shared" si="6"/>
        <v>0</v>
      </c>
      <c r="D33" s="116">
        <f t="shared" si="0"/>
        <v>0</v>
      </c>
      <c r="E33" s="117" t="str">
        <f t="shared" si="1"/>
        <v>＿</v>
      </c>
      <c r="F33" s="118">
        <f>損失量計算!G18</f>
        <v>0</v>
      </c>
      <c r="G33" s="209">
        <f t="shared" si="7"/>
        <v>0</v>
      </c>
      <c r="H33" s="168"/>
      <c r="I33" s="115">
        <f>損失量計算!H18</f>
        <v>0</v>
      </c>
      <c r="J33" s="119">
        <f t="shared" si="3"/>
        <v>0</v>
      </c>
      <c r="K33" s="57" t="s">
        <v>72</v>
      </c>
      <c r="L33" s="57" t="s">
        <v>72</v>
      </c>
      <c r="M33" s="57" t="s">
        <v>72</v>
      </c>
      <c r="N33" s="57" t="s">
        <v>72</v>
      </c>
      <c r="O33" s="125">
        <f t="shared" si="8"/>
        <v>0</v>
      </c>
      <c r="P33" s="126">
        <f t="shared" si="9"/>
        <v>0</v>
      </c>
      <c r="AA33" s="69" t="e">
        <f t="shared" si="4"/>
        <v>#DIV/0!</v>
      </c>
    </row>
    <row r="34" spans="1:27" ht="21" customHeight="1" x14ac:dyDescent="0.45">
      <c r="A34" s="113">
        <f>運転監視!B29</f>
        <v>0</v>
      </c>
      <c r="B34" s="114">
        <f t="shared" si="5"/>
        <v>0</v>
      </c>
      <c r="C34" s="115">
        <f t="shared" si="6"/>
        <v>0</v>
      </c>
      <c r="D34" s="116">
        <f t="shared" si="0"/>
        <v>0</v>
      </c>
      <c r="E34" s="117" t="str">
        <f t="shared" si="1"/>
        <v>＿</v>
      </c>
      <c r="F34" s="118">
        <f>損失量計算!G19</f>
        <v>0</v>
      </c>
      <c r="G34" s="209">
        <f t="shared" si="7"/>
        <v>0</v>
      </c>
      <c r="H34" s="168"/>
      <c r="I34" s="115">
        <f>損失量計算!H19</f>
        <v>0</v>
      </c>
      <c r="J34" s="119">
        <f t="shared" si="3"/>
        <v>0</v>
      </c>
      <c r="K34" s="57" t="s">
        <v>72</v>
      </c>
      <c r="L34" s="57" t="s">
        <v>72</v>
      </c>
      <c r="M34" s="57" t="s">
        <v>72</v>
      </c>
      <c r="N34" s="57" t="s">
        <v>72</v>
      </c>
      <c r="O34" s="125">
        <f t="shared" si="8"/>
        <v>0</v>
      </c>
      <c r="P34" s="126">
        <f t="shared" si="9"/>
        <v>0</v>
      </c>
      <c r="AA34" s="69" t="e">
        <f t="shared" si="4"/>
        <v>#DIV/0!</v>
      </c>
    </row>
    <row r="35" spans="1:27" ht="21" customHeight="1" x14ac:dyDescent="0.45">
      <c r="A35" s="113">
        <f>運転監視!B30</f>
        <v>0</v>
      </c>
      <c r="B35" s="114">
        <f t="shared" si="5"/>
        <v>0</v>
      </c>
      <c r="C35" s="115">
        <f t="shared" si="6"/>
        <v>0</v>
      </c>
      <c r="D35" s="116">
        <f t="shared" si="0"/>
        <v>0</v>
      </c>
      <c r="E35" s="117" t="str">
        <f t="shared" si="1"/>
        <v>＿</v>
      </c>
      <c r="F35" s="118">
        <f>損失量計算!G20</f>
        <v>0</v>
      </c>
      <c r="G35" s="209">
        <f t="shared" si="7"/>
        <v>0</v>
      </c>
      <c r="H35" s="168"/>
      <c r="I35" s="115">
        <f>損失量計算!H20</f>
        <v>0</v>
      </c>
      <c r="J35" s="119">
        <f t="shared" si="3"/>
        <v>0</v>
      </c>
      <c r="K35" s="57" t="s">
        <v>72</v>
      </c>
      <c r="L35" s="57" t="s">
        <v>72</v>
      </c>
      <c r="M35" s="57" t="s">
        <v>72</v>
      </c>
      <c r="N35" s="57" t="s">
        <v>72</v>
      </c>
      <c r="O35" s="125">
        <f t="shared" si="8"/>
        <v>0</v>
      </c>
      <c r="P35" s="126">
        <f t="shared" si="9"/>
        <v>0</v>
      </c>
      <c r="AA35" s="69" t="e">
        <f t="shared" si="4"/>
        <v>#DIV/0!</v>
      </c>
    </row>
    <row r="36" spans="1:27" ht="21" customHeight="1" x14ac:dyDescent="0.45">
      <c r="A36" s="113">
        <f>運転監視!B31</f>
        <v>0</v>
      </c>
      <c r="B36" s="114">
        <f t="shared" si="5"/>
        <v>0</v>
      </c>
      <c r="C36" s="115">
        <f t="shared" si="6"/>
        <v>0</v>
      </c>
      <c r="D36" s="116">
        <f t="shared" si="0"/>
        <v>0</v>
      </c>
      <c r="E36" s="117" t="str">
        <f t="shared" si="1"/>
        <v>＿</v>
      </c>
      <c r="F36" s="118">
        <f>損失量計算!G21</f>
        <v>0</v>
      </c>
      <c r="G36" s="209">
        <f t="shared" si="7"/>
        <v>0</v>
      </c>
      <c r="H36" s="168"/>
      <c r="I36" s="115">
        <f>損失量計算!H21</f>
        <v>0</v>
      </c>
      <c r="J36" s="119">
        <f t="shared" si="3"/>
        <v>0</v>
      </c>
      <c r="K36" s="57" t="s">
        <v>72</v>
      </c>
      <c r="L36" s="57" t="s">
        <v>72</v>
      </c>
      <c r="M36" s="57" t="s">
        <v>72</v>
      </c>
      <c r="N36" s="57" t="s">
        <v>72</v>
      </c>
      <c r="O36" s="125">
        <f t="shared" si="8"/>
        <v>0</v>
      </c>
      <c r="P36" s="126">
        <f t="shared" si="9"/>
        <v>0</v>
      </c>
      <c r="AA36" s="69" t="e">
        <f t="shared" si="4"/>
        <v>#DIV/0!</v>
      </c>
    </row>
    <row r="37" spans="1:27" ht="21" customHeight="1" x14ac:dyDescent="0.45">
      <c r="A37" s="113">
        <f>運転監視!B32</f>
        <v>0</v>
      </c>
      <c r="B37" s="114">
        <f t="shared" si="5"/>
        <v>0</v>
      </c>
      <c r="C37" s="115">
        <f t="shared" si="6"/>
        <v>0</v>
      </c>
      <c r="D37" s="116">
        <f t="shared" si="0"/>
        <v>0</v>
      </c>
      <c r="E37" s="117" t="str">
        <f t="shared" si="1"/>
        <v>＿</v>
      </c>
      <c r="F37" s="118">
        <f>損失量計算!G22</f>
        <v>0</v>
      </c>
      <c r="G37" s="209">
        <f t="shared" si="7"/>
        <v>0</v>
      </c>
      <c r="H37" s="168"/>
      <c r="I37" s="115">
        <f>損失量計算!H22</f>
        <v>0</v>
      </c>
      <c r="J37" s="119">
        <f t="shared" si="3"/>
        <v>0</v>
      </c>
      <c r="K37" s="57" t="s">
        <v>72</v>
      </c>
      <c r="L37" s="57" t="s">
        <v>72</v>
      </c>
      <c r="M37" s="57" t="s">
        <v>72</v>
      </c>
      <c r="N37" s="57" t="s">
        <v>72</v>
      </c>
      <c r="O37" s="125">
        <f t="shared" si="8"/>
        <v>0</v>
      </c>
      <c r="P37" s="126">
        <f t="shared" si="9"/>
        <v>0</v>
      </c>
      <c r="AA37" s="69" t="e">
        <f t="shared" si="4"/>
        <v>#DIV/0!</v>
      </c>
    </row>
    <row r="38" spans="1:27" ht="21" customHeight="1" x14ac:dyDescent="0.45">
      <c r="A38" s="113">
        <f>運転監視!B33</f>
        <v>0</v>
      </c>
      <c r="B38" s="114">
        <f t="shared" si="5"/>
        <v>0</v>
      </c>
      <c r="C38" s="115">
        <f t="shared" si="6"/>
        <v>0</v>
      </c>
      <c r="D38" s="116">
        <f t="shared" si="0"/>
        <v>0</v>
      </c>
      <c r="E38" s="117" t="str">
        <f t="shared" si="1"/>
        <v>＿</v>
      </c>
      <c r="F38" s="118">
        <f>損失量計算!G23</f>
        <v>0</v>
      </c>
      <c r="G38" s="209">
        <f t="shared" si="7"/>
        <v>0</v>
      </c>
      <c r="H38" s="168"/>
      <c r="I38" s="115">
        <f>損失量計算!H23</f>
        <v>0</v>
      </c>
      <c r="J38" s="119">
        <f t="shared" si="3"/>
        <v>0</v>
      </c>
      <c r="K38" s="57" t="s">
        <v>72</v>
      </c>
      <c r="L38" s="57" t="s">
        <v>72</v>
      </c>
      <c r="M38" s="57" t="s">
        <v>72</v>
      </c>
      <c r="N38" s="57" t="s">
        <v>72</v>
      </c>
      <c r="O38" s="125">
        <f t="shared" si="8"/>
        <v>0</v>
      </c>
      <c r="P38" s="126">
        <f t="shared" si="9"/>
        <v>0</v>
      </c>
      <c r="AA38" s="69" t="e">
        <f t="shared" si="4"/>
        <v>#DIV/0!</v>
      </c>
    </row>
    <row r="39" spans="1:27" ht="21" customHeight="1" x14ac:dyDescent="0.45">
      <c r="A39" s="113">
        <f>運転監視!B34</f>
        <v>0</v>
      </c>
      <c r="B39" s="114">
        <f t="shared" si="5"/>
        <v>0</v>
      </c>
      <c r="C39" s="115">
        <f t="shared" si="6"/>
        <v>0</v>
      </c>
      <c r="D39" s="116">
        <f t="shared" si="0"/>
        <v>0</v>
      </c>
      <c r="E39" s="117" t="str">
        <f t="shared" si="1"/>
        <v>＿</v>
      </c>
      <c r="F39" s="118">
        <f>損失量計算!G24</f>
        <v>0</v>
      </c>
      <c r="G39" s="209">
        <f t="shared" si="7"/>
        <v>0</v>
      </c>
      <c r="H39" s="168"/>
      <c r="I39" s="115">
        <f>損失量計算!H24</f>
        <v>0</v>
      </c>
      <c r="J39" s="119">
        <f t="shared" si="3"/>
        <v>0</v>
      </c>
      <c r="K39" s="57" t="s">
        <v>72</v>
      </c>
      <c r="L39" s="57" t="s">
        <v>72</v>
      </c>
      <c r="M39" s="57" t="s">
        <v>72</v>
      </c>
      <c r="N39" s="57" t="s">
        <v>72</v>
      </c>
      <c r="O39" s="125">
        <f t="shared" si="8"/>
        <v>0</v>
      </c>
      <c r="P39" s="126">
        <f t="shared" si="9"/>
        <v>0</v>
      </c>
      <c r="AA39" s="69" t="e">
        <f t="shared" si="4"/>
        <v>#DIV/0!</v>
      </c>
    </row>
    <row r="40" spans="1:27" ht="21" customHeight="1" x14ac:dyDescent="0.45">
      <c r="A40" s="113">
        <f>運転監視!B35</f>
        <v>0</v>
      </c>
      <c r="B40" s="114">
        <f t="shared" si="5"/>
        <v>0</v>
      </c>
      <c r="C40" s="115">
        <f t="shared" si="6"/>
        <v>0</v>
      </c>
      <c r="D40" s="116">
        <f t="shared" si="0"/>
        <v>0</v>
      </c>
      <c r="E40" s="117" t="str">
        <f t="shared" si="1"/>
        <v>＿</v>
      </c>
      <c r="F40" s="118">
        <f>損失量計算!G25</f>
        <v>0</v>
      </c>
      <c r="G40" s="209">
        <f t="shared" si="7"/>
        <v>0</v>
      </c>
      <c r="H40" s="168"/>
      <c r="I40" s="115">
        <f>損失量計算!H25</f>
        <v>0</v>
      </c>
      <c r="J40" s="119">
        <f t="shared" si="3"/>
        <v>0</v>
      </c>
      <c r="K40" s="57" t="s">
        <v>72</v>
      </c>
      <c r="L40" s="57" t="s">
        <v>72</v>
      </c>
      <c r="M40" s="57" t="s">
        <v>72</v>
      </c>
      <c r="N40" s="57" t="s">
        <v>72</v>
      </c>
      <c r="O40" s="125">
        <f t="shared" si="8"/>
        <v>0</v>
      </c>
      <c r="P40" s="126">
        <f t="shared" si="9"/>
        <v>0</v>
      </c>
      <c r="AA40" s="69" t="e">
        <f t="shared" si="4"/>
        <v>#DIV/0!</v>
      </c>
    </row>
    <row r="41" spans="1:27" ht="21" customHeight="1" x14ac:dyDescent="0.45">
      <c r="A41" s="113">
        <f>運転監視!B36</f>
        <v>0</v>
      </c>
      <c r="B41" s="114">
        <f t="shared" si="5"/>
        <v>0</v>
      </c>
      <c r="C41" s="115">
        <f t="shared" si="6"/>
        <v>0</v>
      </c>
      <c r="D41" s="116">
        <f t="shared" si="0"/>
        <v>0</v>
      </c>
      <c r="E41" s="117" t="str">
        <f t="shared" si="1"/>
        <v>＿</v>
      </c>
      <c r="F41" s="118">
        <f>損失量計算!G26</f>
        <v>0</v>
      </c>
      <c r="G41" s="209">
        <f t="shared" si="7"/>
        <v>0</v>
      </c>
      <c r="H41" s="168"/>
      <c r="I41" s="115">
        <f>損失量計算!H26</f>
        <v>0</v>
      </c>
      <c r="J41" s="119">
        <f t="shared" si="3"/>
        <v>0</v>
      </c>
      <c r="K41" s="57" t="s">
        <v>72</v>
      </c>
      <c r="L41" s="57" t="s">
        <v>72</v>
      </c>
      <c r="M41" s="57" t="s">
        <v>72</v>
      </c>
      <c r="N41" s="57" t="s">
        <v>72</v>
      </c>
      <c r="O41" s="125">
        <f t="shared" si="8"/>
        <v>0</v>
      </c>
      <c r="P41" s="126">
        <f t="shared" si="9"/>
        <v>0</v>
      </c>
      <c r="AA41" s="69" t="e">
        <f t="shared" si="4"/>
        <v>#DIV/0!</v>
      </c>
    </row>
    <row r="42" spans="1:27" ht="21" customHeight="1" x14ac:dyDescent="0.45">
      <c r="A42" s="113">
        <f>運転監視!B37</f>
        <v>0</v>
      </c>
      <c r="B42" s="114">
        <f t="shared" si="5"/>
        <v>0</v>
      </c>
      <c r="C42" s="115">
        <f t="shared" si="6"/>
        <v>0</v>
      </c>
      <c r="D42" s="116">
        <f t="shared" si="0"/>
        <v>0</v>
      </c>
      <c r="E42" s="117" t="str">
        <f t="shared" si="1"/>
        <v>＿</v>
      </c>
      <c r="F42" s="118">
        <f>損失量計算!G27</f>
        <v>0</v>
      </c>
      <c r="G42" s="209">
        <f t="shared" si="7"/>
        <v>0</v>
      </c>
      <c r="H42" s="168"/>
      <c r="I42" s="115">
        <f>損失量計算!H27</f>
        <v>0</v>
      </c>
      <c r="J42" s="119">
        <f t="shared" si="3"/>
        <v>0</v>
      </c>
      <c r="K42" s="57" t="s">
        <v>72</v>
      </c>
      <c r="L42" s="57" t="s">
        <v>72</v>
      </c>
      <c r="M42" s="57" t="s">
        <v>72</v>
      </c>
      <c r="N42" s="57" t="s">
        <v>72</v>
      </c>
      <c r="O42" s="125">
        <f t="shared" si="8"/>
        <v>0</v>
      </c>
      <c r="P42" s="126">
        <f t="shared" si="9"/>
        <v>0</v>
      </c>
      <c r="AA42" s="69" t="e">
        <f t="shared" si="4"/>
        <v>#DIV/0!</v>
      </c>
    </row>
    <row r="43" spans="1:27" ht="21" customHeight="1" x14ac:dyDescent="0.45">
      <c r="A43" s="113">
        <f>運転監視!B38</f>
        <v>0</v>
      </c>
      <c r="B43" s="114">
        <f t="shared" si="5"/>
        <v>0</v>
      </c>
      <c r="C43" s="115">
        <f t="shared" si="6"/>
        <v>0</v>
      </c>
      <c r="D43" s="116">
        <f t="shared" si="0"/>
        <v>0</v>
      </c>
      <c r="E43" s="117" t="str">
        <f t="shared" si="1"/>
        <v>＿</v>
      </c>
      <c r="F43" s="118">
        <f>損失量計算!G28</f>
        <v>0</v>
      </c>
      <c r="G43" s="209">
        <f t="shared" si="7"/>
        <v>0</v>
      </c>
      <c r="H43" s="168"/>
      <c r="I43" s="115">
        <f>損失量計算!H28</f>
        <v>0</v>
      </c>
      <c r="J43" s="119">
        <f t="shared" si="3"/>
        <v>0</v>
      </c>
      <c r="K43" s="57" t="s">
        <v>72</v>
      </c>
      <c r="L43" s="57" t="s">
        <v>72</v>
      </c>
      <c r="M43" s="57" t="s">
        <v>72</v>
      </c>
      <c r="N43" s="57" t="s">
        <v>72</v>
      </c>
      <c r="O43" s="125">
        <f t="shared" si="8"/>
        <v>0</v>
      </c>
      <c r="P43" s="126">
        <f t="shared" si="9"/>
        <v>0</v>
      </c>
      <c r="AA43" s="69" t="e">
        <f t="shared" si="4"/>
        <v>#DIV/0!</v>
      </c>
    </row>
    <row r="44" spans="1:27" ht="21" customHeight="1" x14ac:dyDescent="0.45">
      <c r="A44" s="113">
        <f>運転監視!B39</f>
        <v>0</v>
      </c>
      <c r="B44" s="114">
        <f t="shared" si="5"/>
        <v>0</v>
      </c>
      <c r="C44" s="115">
        <f t="shared" si="6"/>
        <v>0</v>
      </c>
      <c r="D44" s="116">
        <f t="shared" si="0"/>
        <v>0</v>
      </c>
      <c r="E44" s="117" t="str">
        <f t="shared" si="1"/>
        <v>＿</v>
      </c>
      <c r="F44" s="118">
        <f>損失量計算!G29</f>
        <v>0</v>
      </c>
      <c r="G44" s="209">
        <f t="shared" si="7"/>
        <v>0</v>
      </c>
      <c r="H44" s="168"/>
      <c r="I44" s="115">
        <f>損失量計算!H29</f>
        <v>0</v>
      </c>
      <c r="J44" s="119">
        <f t="shared" si="3"/>
        <v>0</v>
      </c>
      <c r="K44" s="57" t="s">
        <v>72</v>
      </c>
      <c r="L44" s="57" t="s">
        <v>72</v>
      </c>
      <c r="M44" s="57" t="s">
        <v>72</v>
      </c>
      <c r="N44" s="57" t="s">
        <v>72</v>
      </c>
      <c r="O44" s="125">
        <f t="shared" si="8"/>
        <v>0</v>
      </c>
      <c r="P44" s="126">
        <f t="shared" si="9"/>
        <v>0</v>
      </c>
      <c r="AA44" s="69" t="e">
        <f t="shared" si="4"/>
        <v>#DIV/0!</v>
      </c>
    </row>
    <row r="45" spans="1:27" ht="21" customHeight="1" x14ac:dyDescent="0.45">
      <c r="A45" s="113">
        <f>運転監視!B40</f>
        <v>0</v>
      </c>
      <c r="B45" s="114">
        <f t="shared" si="5"/>
        <v>0</v>
      </c>
      <c r="C45" s="115">
        <f t="shared" si="6"/>
        <v>0</v>
      </c>
      <c r="D45" s="116">
        <f t="shared" si="0"/>
        <v>0</v>
      </c>
      <c r="E45" s="117" t="str">
        <f t="shared" si="1"/>
        <v>＿</v>
      </c>
      <c r="F45" s="118">
        <f>損失量計算!G30</f>
        <v>0</v>
      </c>
      <c r="G45" s="209">
        <f t="shared" si="7"/>
        <v>0</v>
      </c>
      <c r="H45" s="168"/>
      <c r="I45" s="115">
        <f>損失量計算!H30</f>
        <v>0</v>
      </c>
      <c r="J45" s="119">
        <f t="shared" si="3"/>
        <v>0</v>
      </c>
      <c r="K45" s="57" t="s">
        <v>72</v>
      </c>
      <c r="L45" s="57" t="s">
        <v>72</v>
      </c>
      <c r="M45" s="57" t="s">
        <v>72</v>
      </c>
      <c r="N45" s="57" t="s">
        <v>72</v>
      </c>
      <c r="O45" s="125">
        <f t="shared" si="8"/>
        <v>0</v>
      </c>
      <c r="P45" s="126">
        <f t="shared" si="9"/>
        <v>0</v>
      </c>
      <c r="AA45" s="69" t="e">
        <f t="shared" si="4"/>
        <v>#DIV/0!</v>
      </c>
    </row>
    <row r="46" spans="1:27" ht="21" customHeight="1" x14ac:dyDescent="0.45">
      <c r="A46" s="113">
        <f>運転監視!B41</f>
        <v>0</v>
      </c>
      <c r="B46" s="114">
        <f t="shared" si="5"/>
        <v>0</v>
      </c>
      <c r="C46" s="115">
        <f t="shared" si="6"/>
        <v>0</v>
      </c>
      <c r="D46" s="116">
        <f t="shared" si="0"/>
        <v>0</v>
      </c>
      <c r="E46" s="117" t="str">
        <f t="shared" si="1"/>
        <v>＿</v>
      </c>
      <c r="F46" s="118">
        <f>損失量計算!G31</f>
        <v>0</v>
      </c>
      <c r="G46" s="209">
        <f t="shared" si="7"/>
        <v>0</v>
      </c>
      <c r="H46" s="168"/>
      <c r="I46" s="115">
        <f>損失量計算!H31</f>
        <v>0</v>
      </c>
      <c r="J46" s="119">
        <f t="shared" si="3"/>
        <v>0</v>
      </c>
      <c r="K46" s="57" t="s">
        <v>72</v>
      </c>
      <c r="L46" s="57" t="s">
        <v>72</v>
      </c>
      <c r="M46" s="57" t="s">
        <v>72</v>
      </c>
      <c r="N46" s="57" t="s">
        <v>72</v>
      </c>
      <c r="O46" s="125">
        <f t="shared" si="8"/>
        <v>0</v>
      </c>
      <c r="P46" s="126">
        <f t="shared" si="9"/>
        <v>0</v>
      </c>
      <c r="AA46" s="69" t="e">
        <f t="shared" si="4"/>
        <v>#DIV/0!</v>
      </c>
    </row>
    <row r="47" spans="1:27" ht="21" customHeight="1" x14ac:dyDescent="0.45">
      <c r="A47" s="113">
        <f>運転監視!B42</f>
        <v>0</v>
      </c>
      <c r="B47" s="114">
        <f t="shared" si="5"/>
        <v>0</v>
      </c>
      <c r="C47" s="115">
        <f t="shared" si="6"/>
        <v>0</v>
      </c>
      <c r="D47" s="116">
        <f t="shared" si="0"/>
        <v>0</v>
      </c>
      <c r="E47" s="117" t="str">
        <f t="shared" si="1"/>
        <v>＿</v>
      </c>
      <c r="F47" s="118">
        <f>損失量計算!G32</f>
        <v>0</v>
      </c>
      <c r="G47" s="209">
        <f t="shared" si="7"/>
        <v>0</v>
      </c>
      <c r="H47" s="168"/>
      <c r="I47" s="115">
        <f>損失量計算!H32</f>
        <v>0</v>
      </c>
      <c r="J47" s="119">
        <f t="shared" si="3"/>
        <v>0</v>
      </c>
      <c r="K47" s="57" t="s">
        <v>72</v>
      </c>
      <c r="L47" s="57" t="s">
        <v>72</v>
      </c>
      <c r="M47" s="57" t="s">
        <v>72</v>
      </c>
      <c r="N47" s="57" t="s">
        <v>72</v>
      </c>
      <c r="O47" s="125">
        <f t="shared" si="8"/>
        <v>0</v>
      </c>
      <c r="P47" s="126">
        <f t="shared" si="9"/>
        <v>0</v>
      </c>
      <c r="AA47" s="69" t="e">
        <f t="shared" si="4"/>
        <v>#DIV/0!</v>
      </c>
    </row>
    <row r="48" spans="1:27" ht="21" customHeight="1" thickBot="1" x14ac:dyDescent="0.5">
      <c r="A48" s="113">
        <f>運転監視!B43</f>
        <v>0</v>
      </c>
      <c r="B48" s="114">
        <f t="shared" si="5"/>
        <v>0</v>
      </c>
      <c r="C48" s="115">
        <f t="shared" si="6"/>
        <v>0</v>
      </c>
      <c r="D48" s="116">
        <f t="shared" ref="D48" si="10">C48*$E$9</f>
        <v>0</v>
      </c>
      <c r="E48" s="117" t="str">
        <f t="shared" ref="E48" si="11">IF(AND(B48&gt;=3, O48=0, P48=0), C48/(B48*$F$9), "＿")</f>
        <v>＿</v>
      </c>
      <c r="F48" s="118">
        <f>損失量計算!G33</f>
        <v>0</v>
      </c>
      <c r="G48" s="209">
        <f t="shared" si="7"/>
        <v>0</v>
      </c>
      <c r="H48" s="168"/>
      <c r="I48" s="115">
        <f>損失量計算!H33</f>
        <v>0</v>
      </c>
      <c r="J48" s="119">
        <f t="shared" si="3"/>
        <v>0</v>
      </c>
      <c r="K48" s="57" t="s">
        <v>72</v>
      </c>
      <c r="L48" s="57" t="s">
        <v>72</v>
      </c>
      <c r="M48" s="57" t="s">
        <v>72</v>
      </c>
      <c r="N48" s="57" t="s">
        <v>72</v>
      </c>
      <c r="O48" s="125">
        <f t="shared" ref="O48" si="12">IF(AND(ISNUMBER(K48), ISNUMBER(L48), ISNUMBER(M48), ISNUMBER(N48)),
IF(M48&gt;=K48,
IF(N48&gt;=L48,
M48-K48,
M48-K48-
1),
0),
0)</f>
        <v>0</v>
      </c>
      <c r="P48" s="126">
        <f t="shared" ref="P48" si="13">IF(AND(ISNUMBER(K48), ISNUMBER(L48), ISNUMBER(M48), ISNUMBER(N48)),
IF(M48&gt;=K48,
IF(N48&gt;=L48,
N48-L48,
60+N48-
L48),
0),
0)</f>
        <v>0</v>
      </c>
      <c r="AA48" s="69" t="e">
        <f t="shared" si="4"/>
        <v>#DIV/0!</v>
      </c>
    </row>
    <row r="49" spans="1:16" ht="21" customHeight="1" thickTop="1" thickBot="1" x14ac:dyDescent="0.5">
      <c r="A49" s="120" t="s">
        <v>73</v>
      </c>
      <c r="B49" s="121"/>
      <c r="C49" s="122"/>
      <c r="D49" s="123"/>
      <c r="E49" s="124"/>
      <c r="F49" s="122"/>
      <c r="G49" s="222"/>
      <c r="H49" s="223"/>
      <c r="I49" s="122"/>
      <c r="J49" s="123"/>
      <c r="K49" s="48"/>
      <c r="L49" s="49"/>
      <c r="M49" s="50"/>
      <c r="N49" s="51"/>
      <c r="O49" s="127">
        <f>SUM(O18:O48) + INT(SUM(P18:P48)/60)</f>
        <v>0</v>
      </c>
      <c r="P49" s="128">
        <f>MOD(SUM(P18:P48), 60)</f>
        <v>0</v>
      </c>
    </row>
    <row r="50" spans="1:16" ht="3.9" customHeight="1" x14ac:dyDescent="0.45">
      <c r="A50" s="52"/>
      <c r="B50" s="62"/>
      <c r="C50" s="63"/>
      <c r="D50" s="64"/>
      <c r="F50" s="63"/>
      <c r="G50" s="64"/>
      <c r="H50" s="64"/>
      <c r="I50" s="63"/>
      <c r="J50" s="64"/>
      <c r="O50" s="36"/>
      <c r="P50" s="65"/>
    </row>
    <row r="51" spans="1:16" x14ac:dyDescent="0.45">
      <c r="A51" s="52"/>
      <c r="O51" s="36"/>
      <c r="P51" s="36"/>
    </row>
    <row r="52" spans="1:16" ht="25.5" customHeight="1" x14ac:dyDescent="0.45">
      <c r="B52" s="41"/>
      <c r="C52" s="41"/>
      <c r="D52" s="37"/>
      <c r="E52" s="37"/>
      <c r="F52" s="37"/>
      <c r="G52" s="37"/>
      <c r="H52" s="37"/>
      <c r="I52" s="37"/>
      <c r="J52" s="53"/>
      <c r="K52" s="24"/>
      <c r="L52" s="24"/>
      <c r="M52" s="24"/>
      <c r="N52" s="24"/>
      <c r="O52" s="24"/>
      <c r="P52" s="24"/>
    </row>
    <row r="53" spans="1:16" ht="23.1" customHeight="1" x14ac:dyDescent="0.45">
      <c r="A53" s="37"/>
      <c r="C53" s="37"/>
      <c r="D53" s="37"/>
      <c r="E53" s="37"/>
      <c r="F53" s="37"/>
      <c r="G53" s="37"/>
      <c r="H53" s="37"/>
      <c r="I53" s="37"/>
      <c r="J53" s="24"/>
      <c r="K53" s="24"/>
      <c r="L53" s="24"/>
      <c r="M53" s="24"/>
      <c r="N53" s="24"/>
      <c r="O53" s="24"/>
      <c r="P53" s="24"/>
    </row>
    <row r="54" spans="1:16" ht="23.1" customHeight="1" x14ac:dyDescent="0.45">
      <c r="A54" s="37"/>
      <c r="B54" s="37"/>
      <c r="C54" s="37"/>
      <c r="D54" s="37"/>
      <c r="E54" s="37"/>
      <c r="F54" s="37"/>
      <c r="G54" s="37"/>
      <c r="H54" s="37"/>
      <c r="I54" s="37"/>
    </row>
    <row r="55" spans="1:16" ht="23.1" customHeight="1" x14ac:dyDescent="0.45">
      <c r="A55" s="37"/>
      <c r="B55" s="37"/>
      <c r="C55" s="37"/>
      <c r="D55" s="37"/>
      <c r="E55" s="37"/>
      <c r="F55" s="37"/>
      <c r="G55" s="37"/>
      <c r="H55" s="37"/>
      <c r="I55" s="37"/>
    </row>
    <row r="56" spans="1:16" ht="22.2" customHeight="1" x14ac:dyDescent="0.4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54"/>
      <c r="L56" s="54"/>
      <c r="M56" s="54"/>
      <c r="N56" s="54"/>
      <c r="O56" s="54"/>
      <c r="P56" s="54"/>
    </row>
    <row r="57" spans="1:16" ht="18.75" customHeight="1" x14ac:dyDescent="0.4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</row>
    <row r="58" spans="1:16" ht="18.75" customHeight="1" x14ac:dyDescent="0.45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</row>
    <row r="59" spans="1:16" ht="18.75" customHeight="1" x14ac:dyDescent="0.45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</row>
    <row r="60" spans="1:16" ht="18.75" customHeight="1" x14ac:dyDescent="0.45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</row>
    <row r="61" spans="1:16" ht="18.75" customHeight="1" x14ac:dyDescent="0.4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</row>
    <row r="62" spans="1:16" ht="18.75" customHeight="1" x14ac:dyDescent="0.4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</row>
    <row r="69" ht="12.6" customHeight="1" x14ac:dyDescent="0.45"/>
  </sheetData>
  <mergeCells count="54">
    <mergeCell ref="A15:A17"/>
    <mergeCell ref="C9:D9"/>
    <mergeCell ref="G39:H39"/>
    <mergeCell ref="G38:H38"/>
    <mergeCell ref="C7:D8"/>
    <mergeCell ref="G37:H37"/>
    <mergeCell ref="F15:F16"/>
    <mergeCell ref="A7:B8"/>
    <mergeCell ref="A9:B9"/>
    <mergeCell ref="C15:C16"/>
    <mergeCell ref="B15:B16"/>
    <mergeCell ref="AA15:AA17"/>
    <mergeCell ref="G26:H26"/>
    <mergeCell ref="G35:H35"/>
    <mergeCell ref="G29:H29"/>
    <mergeCell ref="G20:H20"/>
    <mergeCell ref="K15:P15"/>
    <mergeCell ref="I15:I16"/>
    <mergeCell ref="G17:H17"/>
    <mergeCell ref="G19:H19"/>
    <mergeCell ref="G21:H21"/>
    <mergeCell ref="M16:N17"/>
    <mergeCell ref="G32:H32"/>
    <mergeCell ref="G25:H25"/>
    <mergeCell ref="G31:H31"/>
    <mergeCell ref="G22:H22"/>
    <mergeCell ref="G49:H49"/>
    <mergeCell ref="D15:D16"/>
    <mergeCell ref="O16:P16"/>
    <mergeCell ref="G34:H34"/>
    <mergeCell ref="K16:L17"/>
    <mergeCell ref="G30:H30"/>
    <mergeCell ref="G24:H24"/>
    <mergeCell ref="G33:H33"/>
    <mergeCell ref="G45:H45"/>
    <mergeCell ref="G47:H47"/>
    <mergeCell ref="G44:H44"/>
    <mergeCell ref="G46:H46"/>
    <mergeCell ref="E15:E16"/>
    <mergeCell ref="G28:H28"/>
    <mergeCell ref="G18:H18"/>
    <mergeCell ref="G48:H48"/>
    <mergeCell ref="G43:H43"/>
    <mergeCell ref="L2:P2"/>
    <mergeCell ref="G42:H42"/>
    <mergeCell ref="G15:H16"/>
    <mergeCell ref="G27:H27"/>
    <mergeCell ref="G36:H36"/>
    <mergeCell ref="G23:H23"/>
    <mergeCell ref="J15:J16"/>
    <mergeCell ref="G40:H40"/>
    <mergeCell ref="J8:K9"/>
    <mergeCell ref="J7:K7"/>
    <mergeCell ref="G41:H41"/>
  </mergeCells>
  <phoneticPr fontId="4"/>
  <printOptions horizontalCentered="1"/>
  <pageMargins left="0" right="0" top="0" bottom="0" header="0" footer="0"/>
  <pageSetup paperSize="9" scale="57" orientation="portrait" r:id="rId1"/>
  <headerFooter differentFirst="1">
    <oddFooter>&amp;C&amp;14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topLeftCell="A12" zoomScaleNormal="100" workbookViewId="0">
      <selection activeCell="G33" sqref="G33"/>
    </sheetView>
  </sheetViews>
  <sheetFormatPr defaultRowHeight="18" x14ac:dyDescent="0.45"/>
  <cols>
    <col min="1" max="1" width="12.8984375" customWidth="1"/>
    <col min="4" max="4" width="11.69921875" customWidth="1"/>
    <col min="5" max="6" width="10.19921875" customWidth="1"/>
    <col min="7" max="7" width="11.69921875" style="34" customWidth="1"/>
    <col min="8" max="8" width="11.09765625" style="34" customWidth="1"/>
    <col min="10" max="10" width="9.8984375" customWidth="1"/>
    <col min="11" max="11" width="14.19921875" customWidth="1"/>
  </cols>
  <sheetData>
    <row r="1" spans="1:12" ht="18" customHeight="1" x14ac:dyDescent="0.45">
      <c r="A1" s="256" t="s">
        <v>74</v>
      </c>
      <c r="B1" s="258" t="s">
        <v>75</v>
      </c>
      <c r="C1" s="258" t="s">
        <v>76</v>
      </c>
      <c r="D1" s="258" t="s">
        <v>77</v>
      </c>
      <c r="E1" s="258" t="s">
        <v>78</v>
      </c>
      <c r="F1" s="257"/>
      <c r="G1" s="254" t="s">
        <v>79</v>
      </c>
      <c r="H1" s="254" t="s">
        <v>80</v>
      </c>
    </row>
    <row r="2" spans="1:12" ht="59.4" customHeight="1" x14ac:dyDescent="0.45">
      <c r="A2" s="257"/>
      <c r="B2" s="257"/>
      <c r="C2" s="257"/>
      <c r="D2" s="257"/>
      <c r="E2" s="257"/>
      <c r="F2" s="257"/>
      <c r="G2" s="255"/>
      <c r="H2" s="255"/>
    </row>
    <row r="3" spans="1:12" x14ac:dyDescent="0.45">
      <c r="A3" s="130">
        <f>運転監視!B13</f>
        <v>0</v>
      </c>
      <c r="B3" s="110" t="e">
        <f>発電実績!AA18</f>
        <v>#DIV/0!</v>
      </c>
      <c r="C3" s="110">
        <f>発電実績!C18</f>
        <v>0</v>
      </c>
      <c r="D3" s="110">
        <f>発電実績!B18</f>
        <v>0</v>
      </c>
      <c r="E3" s="110">
        <f>発電実績!O18</f>
        <v>0</v>
      </c>
      <c r="F3" s="111">
        <f>発電実績!P18</f>
        <v>0</v>
      </c>
      <c r="G3" s="112">
        <f>IF(AND(E3=0, F3=0), C3, ($D3 * $K$3 * $L$3))</f>
        <v>0</v>
      </c>
      <c r="H3" s="112">
        <f t="shared" ref="H3:H32" si="0">G3-C3</f>
        <v>0</v>
      </c>
      <c r="K3" s="33"/>
      <c r="L3" t="str" cm="1">
        <f t="array" ref="L3">LOOKUP(2,1/(B1:B50&lt;&gt;""),B1:B50)</f>
        <v>PR値（％）</v>
      </c>
    </row>
    <row r="4" spans="1:12" x14ac:dyDescent="0.45">
      <c r="A4" s="130">
        <f>運転監視!B14</f>
        <v>0</v>
      </c>
      <c r="B4" s="110" t="e">
        <f>発電実績!AA19</f>
        <v>#DIV/0!</v>
      </c>
      <c r="C4" s="110">
        <f>発電実績!C19</f>
        <v>0</v>
      </c>
      <c r="D4" s="110">
        <f>発電実績!B19</f>
        <v>0</v>
      </c>
      <c r="E4" s="110">
        <f>発電実績!O19</f>
        <v>0</v>
      </c>
      <c r="F4" s="111">
        <f>発電実績!P19</f>
        <v>0</v>
      </c>
      <c r="G4" s="112">
        <f t="shared" ref="G4:G33" si="1">IF(AND(E4=0, F4=0), C4, ($D4 * $K$3 * $L$3))</f>
        <v>0</v>
      </c>
      <c r="H4" s="112">
        <f t="shared" si="0"/>
        <v>0</v>
      </c>
      <c r="K4" s="33"/>
    </row>
    <row r="5" spans="1:12" x14ac:dyDescent="0.45">
      <c r="A5" s="130">
        <f>運転監視!B15</f>
        <v>0</v>
      </c>
      <c r="B5" s="110" t="e">
        <f>発電実績!AA20</f>
        <v>#DIV/0!</v>
      </c>
      <c r="C5" s="110">
        <f>発電実績!C20</f>
        <v>0</v>
      </c>
      <c r="D5" s="110">
        <f>発電実績!B20</f>
        <v>0</v>
      </c>
      <c r="E5" s="110">
        <f>発電実績!O20</f>
        <v>0</v>
      </c>
      <c r="F5" s="111">
        <f>発電実績!P20</f>
        <v>0</v>
      </c>
      <c r="G5" s="112">
        <f t="shared" si="1"/>
        <v>0</v>
      </c>
      <c r="H5" s="112">
        <f t="shared" si="0"/>
        <v>0</v>
      </c>
    </row>
    <row r="6" spans="1:12" x14ac:dyDescent="0.45">
      <c r="A6" s="130">
        <f>運転監視!B16</f>
        <v>0</v>
      </c>
      <c r="B6" s="110" t="e">
        <f>発電実績!AA21</f>
        <v>#DIV/0!</v>
      </c>
      <c r="C6" s="110">
        <f>発電実績!C21</f>
        <v>0</v>
      </c>
      <c r="D6" s="110">
        <f>発電実績!B21</f>
        <v>0</v>
      </c>
      <c r="E6" s="110">
        <f>発電実績!O21</f>
        <v>0</v>
      </c>
      <c r="F6" s="111">
        <f>発電実績!P21</f>
        <v>0</v>
      </c>
      <c r="G6" s="112">
        <f t="shared" si="1"/>
        <v>0</v>
      </c>
      <c r="H6" s="112">
        <f t="shared" si="0"/>
        <v>0</v>
      </c>
    </row>
    <row r="7" spans="1:12" x14ac:dyDescent="0.45">
      <c r="A7" s="130">
        <f>運転監視!B17</f>
        <v>0</v>
      </c>
      <c r="B7" s="110" t="e">
        <f>発電実績!AA22</f>
        <v>#DIV/0!</v>
      </c>
      <c r="C7" s="110">
        <f>発電実績!C22</f>
        <v>0</v>
      </c>
      <c r="D7" s="110">
        <f>発電実績!B22</f>
        <v>0</v>
      </c>
      <c r="E7" s="110">
        <f>発電実績!O22</f>
        <v>0</v>
      </c>
      <c r="F7" s="111">
        <f>発電実績!P22</f>
        <v>0</v>
      </c>
      <c r="G7" s="112">
        <f t="shared" si="1"/>
        <v>0</v>
      </c>
      <c r="H7" s="112">
        <f t="shared" si="0"/>
        <v>0</v>
      </c>
    </row>
    <row r="8" spans="1:12" x14ac:dyDescent="0.45">
      <c r="A8" s="130">
        <f>運転監視!B18</f>
        <v>0</v>
      </c>
      <c r="B8" s="110" t="e">
        <f>発電実績!AA23</f>
        <v>#DIV/0!</v>
      </c>
      <c r="C8" s="110">
        <f>発電実績!C23</f>
        <v>0</v>
      </c>
      <c r="D8" s="110">
        <f>発電実績!B23</f>
        <v>0</v>
      </c>
      <c r="E8" s="110">
        <f>発電実績!O23</f>
        <v>0</v>
      </c>
      <c r="F8" s="111">
        <f>発電実績!P23</f>
        <v>0</v>
      </c>
      <c r="G8" s="112">
        <f t="shared" si="1"/>
        <v>0</v>
      </c>
      <c r="H8" s="112">
        <f t="shared" si="0"/>
        <v>0</v>
      </c>
    </row>
    <row r="9" spans="1:12" x14ac:dyDescent="0.45">
      <c r="A9" s="130">
        <f>運転監視!B19</f>
        <v>0</v>
      </c>
      <c r="B9" s="110" t="e">
        <f>発電実績!AA24</f>
        <v>#DIV/0!</v>
      </c>
      <c r="C9" s="110">
        <f>発電実績!C24</f>
        <v>0</v>
      </c>
      <c r="D9" s="110">
        <f>発電実績!B24</f>
        <v>0</v>
      </c>
      <c r="E9" s="110">
        <f>発電実績!O24</f>
        <v>0</v>
      </c>
      <c r="F9" s="111">
        <f>発電実績!P24</f>
        <v>0</v>
      </c>
      <c r="G9" s="112">
        <f t="shared" si="1"/>
        <v>0</v>
      </c>
      <c r="H9" s="112">
        <f t="shared" si="0"/>
        <v>0</v>
      </c>
    </row>
    <row r="10" spans="1:12" x14ac:dyDescent="0.45">
      <c r="A10" s="130">
        <f>運転監視!B20</f>
        <v>0</v>
      </c>
      <c r="B10" s="110" t="e">
        <f>発電実績!AA25</f>
        <v>#DIV/0!</v>
      </c>
      <c r="C10" s="110">
        <f>発電実績!C25</f>
        <v>0</v>
      </c>
      <c r="D10" s="110">
        <f>発電実績!B25</f>
        <v>0</v>
      </c>
      <c r="E10" s="110">
        <f>発電実績!O25</f>
        <v>0</v>
      </c>
      <c r="F10" s="111">
        <f>発電実績!P25</f>
        <v>0</v>
      </c>
      <c r="G10" s="112">
        <f t="shared" si="1"/>
        <v>0</v>
      </c>
      <c r="H10" s="112">
        <f t="shared" si="0"/>
        <v>0</v>
      </c>
    </row>
    <row r="11" spans="1:12" x14ac:dyDescent="0.45">
      <c r="A11" s="130">
        <f>運転監視!B21</f>
        <v>0</v>
      </c>
      <c r="B11" s="110" t="e">
        <f>発電実績!AA26</f>
        <v>#DIV/0!</v>
      </c>
      <c r="C11" s="110">
        <f>発電実績!C26</f>
        <v>0</v>
      </c>
      <c r="D11" s="110">
        <f>発電実績!B26</f>
        <v>0</v>
      </c>
      <c r="E11" s="110">
        <f>発電実績!O26</f>
        <v>0</v>
      </c>
      <c r="F11" s="111">
        <f>発電実績!P26</f>
        <v>0</v>
      </c>
      <c r="G11" s="112">
        <f t="shared" si="1"/>
        <v>0</v>
      </c>
      <c r="H11" s="112">
        <f t="shared" si="0"/>
        <v>0</v>
      </c>
    </row>
    <row r="12" spans="1:12" x14ac:dyDescent="0.45">
      <c r="A12" s="130">
        <f>運転監視!B22</f>
        <v>0</v>
      </c>
      <c r="B12" s="110" t="e">
        <f>発電実績!AA27</f>
        <v>#DIV/0!</v>
      </c>
      <c r="C12" s="110">
        <f>発電実績!C27</f>
        <v>0</v>
      </c>
      <c r="D12" s="110">
        <f>発電実績!B27</f>
        <v>0</v>
      </c>
      <c r="E12" s="110">
        <f>発電実績!O27</f>
        <v>0</v>
      </c>
      <c r="F12" s="111">
        <f>発電実績!P27</f>
        <v>0</v>
      </c>
      <c r="G12" s="112">
        <f t="shared" si="1"/>
        <v>0</v>
      </c>
      <c r="H12" s="112">
        <f t="shared" si="0"/>
        <v>0</v>
      </c>
    </row>
    <row r="13" spans="1:12" x14ac:dyDescent="0.45">
      <c r="A13" s="130">
        <f>運転監視!B23</f>
        <v>0</v>
      </c>
      <c r="B13" s="110" t="e">
        <f>発電実績!AA28</f>
        <v>#DIV/0!</v>
      </c>
      <c r="C13" s="110">
        <f>発電実績!C28</f>
        <v>0</v>
      </c>
      <c r="D13" s="110">
        <f>発電実績!B28</f>
        <v>0</v>
      </c>
      <c r="E13" s="110">
        <f>発電実績!O28</f>
        <v>0</v>
      </c>
      <c r="F13" s="111">
        <f>発電実績!P28</f>
        <v>0</v>
      </c>
      <c r="G13" s="112">
        <f t="shared" si="1"/>
        <v>0</v>
      </c>
      <c r="H13" s="112">
        <f t="shared" si="0"/>
        <v>0</v>
      </c>
    </row>
    <row r="14" spans="1:12" x14ac:dyDescent="0.45">
      <c r="A14" s="130">
        <f>運転監視!B24</f>
        <v>0</v>
      </c>
      <c r="B14" s="110" t="e">
        <f>発電実績!AA29</f>
        <v>#DIV/0!</v>
      </c>
      <c r="C14" s="110">
        <f>発電実績!C29</f>
        <v>0</v>
      </c>
      <c r="D14" s="110">
        <f>発電実績!B29</f>
        <v>0</v>
      </c>
      <c r="E14" s="110">
        <f>発電実績!O29</f>
        <v>0</v>
      </c>
      <c r="F14" s="111">
        <f>発電実績!P29</f>
        <v>0</v>
      </c>
      <c r="G14" s="112">
        <f t="shared" si="1"/>
        <v>0</v>
      </c>
      <c r="H14" s="112">
        <f t="shared" si="0"/>
        <v>0</v>
      </c>
    </row>
    <row r="15" spans="1:12" x14ac:dyDescent="0.45">
      <c r="A15" s="130">
        <f>運転監視!B25</f>
        <v>0</v>
      </c>
      <c r="B15" s="110" t="e">
        <f>発電実績!AA30</f>
        <v>#DIV/0!</v>
      </c>
      <c r="C15" s="110">
        <f>発電実績!C30</f>
        <v>0</v>
      </c>
      <c r="D15" s="110">
        <f>発電実績!B30</f>
        <v>0</v>
      </c>
      <c r="E15" s="110">
        <f>発電実績!O30</f>
        <v>0</v>
      </c>
      <c r="F15" s="111">
        <f>発電実績!P30</f>
        <v>0</v>
      </c>
      <c r="G15" s="112">
        <f t="shared" si="1"/>
        <v>0</v>
      </c>
      <c r="H15" s="112">
        <f t="shared" si="0"/>
        <v>0</v>
      </c>
    </row>
    <row r="16" spans="1:12" x14ac:dyDescent="0.45">
      <c r="A16" s="130">
        <f>運転監視!B26</f>
        <v>0</v>
      </c>
      <c r="B16" s="110" t="e">
        <f>発電実績!AA31</f>
        <v>#DIV/0!</v>
      </c>
      <c r="C16" s="110">
        <f>発電実績!C31</f>
        <v>0</v>
      </c>
      <c r="D16" s="110">
        <f>発電実績!B31</f>
        <v>0</v>
      </c>
      <c r="E16" s="110">
        <f>発電実績!O31</f>
        <v>0</v>
      </c>
      <c r="F16" s="111">
        <f>発電実績!P31</f>
        <v>0</v>
      </c>
      <c r="G16" s="112">
        <f t="shared" si="1"/>
        <v>0</v>
      </c>
      <c r="H16" s="112">
        <f t="shared" si="0"/>
        <v>0</v>
      </c>
    </row>
    <row r="17" spans="1:8" x14ac:dyDescent="0.45">
      <c r="A17" s="130">
        <f>運転監視!B27</f>
        <v>0</v>
      </c>
      <c r="B17" s="110" t="e">
        <f>発電実績!AA32</f>
        <v>#DIV/0!</v>
      </c>
      <c r="C17" s="110">
        <f>発電実績!C32</f>
        <v>0</v>
      </c>
      <c r="D17" s="110">
        <f>発電実績!B32</f>
        <v>0</v>
      </c>
      <c r="E17" s="110">
        <f>発電実績!O32</f>
        <v>0</v>
      </c>
      <c r="F17" s="111">
        <f>発電実績!P32</f>
        <v>0</v>
      </c>
      <c r="G17" s="112">
        <f t="shared" si="1"/>
        <v>0</v>
      </c>
      <c r="H17" s="112">
        <f t="shared" si="0"/>
        <v>0</v>
      </c>
    </row>
    <row r="18" spans="1:8" x14ac:dyDescent="0.45">
      <c r="A18" s="130">
        <f>運転監視!B28</f>
        <v>0</v>
      </c>
      <c r="B18" s="110" t="e">
        <f>発電実績!AA33</f>
        <v>#DIV/0!</v>
      </c>
      <c r="C18" s="110">
        <f>発電実績!C33</f>
        <v>0</v>
      </c>
      <c r="D18" s="110">
        <f>発電実績!B33</f>
        <v>0</v>
      </c>
      <c r="E18" s="110">
        <f>発電実績!O33</f>
        <v>0</v>
      </c>
      <c r="F18" s="111">
        <f>発電実績!P33</f>
        <v>0</v>
      </c>
      <c r="G18" s="112">
        <f t="shared" si="1"/>
        <v>0</v>
      </c>
      <c r="H18" s="112">
        <f t="shared" si="0"/>
        <v>0</v>
      </c>
    </row>
    <row r="19" spans="1:8" x14ac:dyDescent="0.45">
      <c r="A19" s="130">
        <f>運転監視!B29</f>
        <v>0</v>
      </c>
      <c r="B19" s="110" t="e">
        <f>発電実績!AA34</f>
        <v>#DIV/0!</v>
      </c>
      <c r="C19" s="110">
        <f>発電実績!C34</f>
        <v>0</v>
      </c>
      <c r="D19" s="110">
        <f>発電実績!B34</f>
        <v>0</v>
      </c>
      <c r="E19" s="110">
        <f>発電実績!O34</f>
        <v>0</v>
      </c>
      <c r="F19" s="111">
        <f>発電実績!P34</f>
        <v>0</v>
      </c>
      <c r="G19" s="112">
        <f t="shared" si="1"/>
        <v>0</v>
      </c>
      <c r="H19" s="112">
        <f t="shared" si="0"/>
        <v>0</v>
      </c>
    </row>
    <row r="20" spans="1:8" x14ac:dyDescent="0.45">
      <c r="A20" s="130">
        <f>運転監視!B30</f>
        <v>0</v>
      </c>
      <c r="B20" s="110" t="e">
        <f>発電実績!AA35</f>
        <v>#DIV/0!</v>
      </c>
      <c r="C20" s="110">
        <f>発電実績!C35</f>
        <v>0</v>
      </c>
      <c r="D20" s="110">
        <f>発電実績!B35</f>
        <v>0</v>
      </c>
      <c r="E20" s="110">
        <f>発電実績!O35</f>
        <v>0</v>
      </c>
      <c r="F20" s="111">
        <f>発電実績!P35</f>
        <v>0</v>
      </c>
      <c r="G20" s="112">
        <f t="shared" si="1"/>
        <v>0</v>
      </c>
      <c r="H20" s="112">
        <f t="shared" si="0"/>
        <v>0</v>
      </c>
    </row>
    <row r="21" spans="1:8" x14ac:dyDescent="0.45">
      <c r="A21" s="130">
        <f>運転監視!B31</f>
        <v>0</v>
      </c>
      <c r="B21" s="110" t="e">
        <f>発電実績!AA36</f>
        <v>#DIV/0!</v>
      </c>
      <c r="C21" s="110">
        <f>発電実績!C36</f>
        <v>0</v>
      </c>
      <c r="D21" s="110">
        <f>発電実績!B36</f>
        <v>0</v>
      </c>
      <c r="E21" s="110">
        <f>発電実績!O36</f>
        <v>0</v>
      </c>
      <c r="F21" s="111">
        <f>発電実績!P36</f>
        <v>0</v>
      </c>
      <c r="G21" s="112">
        <f t="shared" si="1"/>
        <v>0</v>
      </c>
      <c r="H21" s="112">
        <f t="shared" si="0"/>
        <v>0</v>
      </c>
    </row>
    <row r="22" spans="1:8" x14ac:dyDescent="0.45">
      <c r="A22" s="130">
        <f>運転監視!B32</f>
        <v>0</v>
      </c>
      <c r="B22" s="110" t="e">
        <f>発電実績!AA37</f>
        <v>#DIV/0!</v>
      </c>
      <c r="C22" s="110">
        <f>発電実績!C37</f>
        <v>0</v>
      </c>
      <c r="D22" s="110">
        <f>発電実績!B37</f>
        <v>0</v>
      </c>
      <c r="E22" s="110">
        <f>発電実績!O37</f>
        <v>0</v>
      </c>
      <c r="F22" s="111">
        <f>発電実績!P37</f>
        <v>0</v>
      </c>
      <c r="G22" s="112">
        <f t="shared" si="1"/>
        <v>0</v>
      </c>
      <c r="H22" s="112">
        <f t="shared" si="0"/>
        <v>0</v>
      </c>
    </row>
    <row r="23" spans="1:8" x14ac:dyDescent="0.45">
      <c r="A23" s="130">
        <f>運転監視!B33</f>
        <v>0</v>
      </c>
      <c r="B23" s="110" t="e">
        <f>発電実績!AA38</f>
        <v>#DIV/0!</v>
      </c>
      <c r="C23" s="110">
        <f>発電実績!C38</f>
        <v>0</v>
      </c>
      <c r="D23" s="110">
        <f>発電実績!B38</f>
        <v>0</v>
      </c>
      <c r="E23" s="110">
        <f>発電実績!O38</f>
        <v>0</v>
      </c>
      <c r="F23" s="111">
        <f>発電実績!P38</f>
        <v>0</v>
      </c>
      <c r="G23" s="112">
        <f t="shared" si="1"/>
        <v>0</v>
      </c>
      <c r="H23" s="112">
        <f t="shared" si="0"/>
        <v>0</v>
      </c>
    </row>
    <row r="24" spans="1:8" x14ac:dyDescent="0.45">
      <c r="A24" s="130">
        <f>運転監視!B34</f>
        <v>0</v>
      </c>
      <c r="B24" s="110" t="e">
        <f>発電実績!AA39</f>
        <v>#DIV/0!</v>
      </c>
      <c r="C24" s="110">
        <f>発電実績!C39</f>
        <v>0</v>
      </c>
      <c r="D24" s="110">
        <f>発電実績!B39</f>
        <v>0</v>
      </c>
      <c r="E24" s="110">
        <f>発電実績!O39</f>
        <v>0</v>
      </c>
      <c r="F24" s="111">
        <f>発電実績!P39</f>
        <v>0</v>
      </c>
      <c r="G24" s="112">
        <f t="shared" si="1"/>
        <v>0</v>
      </c>
      <c r="H24" s="112">
        <f t="shared" si="0"/>
        <v>0</v>
      </c>
    </row>
    <row r="25" spans="1:8" x14ac:dyDescent="0.45">
      <c r="A25" s="130">
        <f>運転監視!B35</f>
        <v>0</v>
      </c>
      <c r="B25" s="110" t="e">
        <f>発電実績!AA40</f>
        <v>#DIV/0!</v>
      </c>
      <c r="C25" s="110">
        <f>発電実績!C40</f>
        <v>0</v>
      </c>
      <c r="D25" s="110">
        <f>発電実績!B40</f>
        <v>0</v>
      </c>
      <c r="E25" s="110">
        <f>発電実績!O40</f>
        <v>0</v>
      </c>
      <c r="F25" s="111">
        <f>発電実績!P40</f>
        <v>0</v>
      </c>
      <c r="G25" s="112">
        <f t="shared" si="1"/>
        <v>0</v>
      </c>
      <c r="H25" s="112">
        <f t="shared" si="0"/>
        <v>0</v>
      </c>
    </row>
    <row r="26" spans="1:8" x14ac:dyDescent="0.45">
      <c r="A26" s="130">
        <f>運転監視!B36</f>
        <v>0</v>
      </c>
      <c r="B26" s="110" t="e">
        <f>発電実績!AA41</f>
        <v>#DIV/0!</v>
      </c>
      <c r="C26" s="110">
        <f>発電実績!C41</f>
        <v>0</v>
      </c>
      <c r="D26" s="110">
        <f>発電実績!B41</f>
        <v>0</v>
      </c>
      <c r="E26" s="110">
        <f>発電実績!O41</f>
        <v>0</v>
      </c>
      <c r="F26" s="111">
        <f>発電実績!P41</f>
        <v>0</v>
      </c>
      <c r="G26" s="112">
        <f t="shared" si="1"/>
        <v>0</v>
      </c>
      <c r="H26" s="112">
        <f t="shared" si="0"/>
        <v>0</v>
      </c>
    </row>
    <row r="27" spans="1:8" x14ac:dyDescent="0.45">
      <c r="A27" s="130">
        <f>運転監視!B37</f>
        <v>0</v>
      </c>
      <c r="B27" s="110" t="e">
        <f>発電実績!AA42</f>
        <v>#DIV/0!</v>
      </c>
      <c r="C27" s="110">
        <f>発電実績!C42</f>
        <v>0</v>
      </c>
      <c r="D27" s="110">
        <f>発電実績!B42</f>
        <v>0</v>
      </c>
      <c r="E27" s="110">
        <f>発電実績!O42</f>
        <v>0</v>
      </c>
      <c r="F27" s="111">
        <f>発電実績!P42</f>
        <v>0</v>
      </c>
      <c r="G27" s="112">
        <f t="shared" si="1"/>
        <v>0</v>
      </c>
      <c r="H27" s="112">
        <f t="shared" si="0"/>
        <v>0</v>
      </c>
    </row>
    <row r="28" spans="1:8" x14ac:dyDescent="0.45">
      <c r="A28" s="130">
        <f>運転監視!B38</f>
        <v>0</v>
      </c>
      <c r="B28" s="110" t="e">
        <f>発電実績!AA43</f>
        <v>#DIV/0!</v>
      </c>
      <c r="C28" s="110">
        <f>発電実績!C43</f>
        <v>0</v>
      </c>
      <c r="D28" s="110">
        <f>発電実績!B43</f>
        <v>0</v>
      </c>
      <c r="E28" s="110">
        <f>発電実績!O43</f>
        <v>0</v>
      </c>
      <c r="F28" s="111">
        <f>発電実績!P43</f>
        <v>0</v>
      </c>
      <c r="G28" s="112">
        <f t="shared" si="1"/>
        <v>0</v>
      </c>
      <c r="H28" s="112">
        <f t="shared" si="0"/>
        <v>0</v>
      </c>
    </row>
    <row r="29" spans="1:8" x14ac:dyDescent="0.45">
      <c r="A29" s="130">
        <f>運転監視!B39</f>
        <v>0</v>
      </c>
      <c r="B29" s="110" t="e">
        <f>発電実績!AA44</f>
        <v>#DIV/0!</v>
      </c>
      <c r="C29" s="110">
        <f>発電実績!C44</f>
        <v>0</v>
      </c>
      <c r="D29" s="110">
        <f>発電実績!B44</f>
        <v>0</v>
      </c>
      <c r="E29" s="110">
        <f>発電実績!O44</f>
        <v>0</v>
      </c>
      <c r="F29" s="111">
        <f>発電実績!P44</f>
        <v>0</v>
      </c>
      <c r="G29" s="112">
        <f t="shared" si="1"/>
        <v>0</v>
      </c>
      <c r="H29" s="112">
        <f t="shared" si="0"/>
        <v>0</v>
      </c>
    </row>
    <row r="30" spans="1:8" x14ac:dyDescent="0.45">
      <c r="A30" s="130">
        <f>運転監視!B40</f>
        <v>0</v>
      </c>
      <c r="B30" s="110" t="e">
        <f>発電実績!AA45</f>
        <v>#DIV/0!</v>
      </c>
      <c r="C30" s="110">
        <f>発電実績!C45</f>
        <v>0</v>
      </c>
      <c r="D30" s="110">
        <f>発電実績!B45</f>
        <v>0</v>
      </c>
      <c r="E30" s="110">
        <f>発電実績!O45</f>
        <v>0</v>
      </c>
      <c r="F30" s="111">
        <f>発電実績!P45</f>
        <v>0</v>
      </c>
      <c r="G30" s="112">
        <f t="shared" si="1"/>
        <v>0</v>
      </c>
      <c r="H30" s="112">
        <f t="shared" si="0"/>
        <v>0</v>
      </c>
    </row>
    <row r="31" spans="1:8" x14ac:dyDescent="0.45">
      <c r="A31" s="130">
        <f>運転監視!B41</f>
        <v>0</v>
      </c>
      <c r="B31" s="110" t="e">
        <f>発電実績!AA46</f>
        <v>#DIV/0!</v>
      </c>
      <c r="C31" s="110">
        <f>発電実績!C46</f>
        <v>0</v>
      </c>
      <c r="D31" s="110">
        <f>発電実績!B46</f>
        <v>0</v>
      </c>
      <c r="E31" s="110">
        <f>発電実績!O46</f>
        <v>0</v>
      </c>
      <c r="F31" s="111">
        <f>発電実績!P46</f>
        <v>0</v>
      </c>
      <c r="G31" s="112">
        <f t="shared" si="1"/>
        <v>0</v>
      </c>
      <c r="H31" s="112">
        <f t="shared" si="0"/>
        <v>0</v>
      </c>
    </row>
    <row r="32" spans="1:8" x14ac:dyDescent="0.45">
      <c r="A32" s="130">
        <f>運転監視!B42</f>
        <v>0</v>
      </c>
      <c r="B32" s="110" t="e">
        <f>発電実績!AA47</f>
        <v>#DIV/0!</v>
      </c>
      <c r="C32" s="110">
        <f>発電実績!C47</f>
        <v>0</v>
      </c>
      <c r="D32" s="110">
        <f>発電実績!B47</f>
        <v>0</v>
      </c>
      <c r="E32" s="110">
        <f>発電実績!O47</f>
        <v>0</v>
      </c>
      <c r="F32" s="111">
        <f>発電実績!P47</f>
        <v>0</v>
      </c>
      <c r="G32" s="112">
        <f t="shared" si="1"/>
        <v>0</v>
      </c>
      <c r="H32" s="112">
        <f t="shared" si="0"/>
        <v>0</v>
      </c>
    </row>
    <row r="33" spans="1:8" x14ac:dyDescent="0.45">
      <c r="A33" s="130">
        <f>運転監視!B43</f>
        <v>0</v>
      </c>
      <c r="B33" s="110" t="e">
        <f>発電実績!AA48</f>
        <v>#DIV/0!</v>
      </c>
      <c r="C33" s="110">
        <f>発電実績!C48</f>
        <v>0</v>
      </c>
      <c r="D33" s="110">
        <f>発電実績!B48</f>
        <v>0</v>
      </c>
      <c r="E33" s="110">
        <f>発電実績!O48</f>
        <v>0</v>
      </c>
      <c r="F33" s="111">
        <f>発電実績!P48</f>
        <v>0</v>
      </c>
      <c r="G33" s="112">
        <f t="shared" si="1"/>
        <v>0</v>
      </c>
      <c r="H33" s="112">
        <f t="shared" ref="H33" si="2">G33-C33</f>
        <v>0</v>
      </c>
    </row>
    <row r="34" spans="1:8" x14ac:dyDescent="0.45">
      <c r="A34" s="110" t="s">
        <v>81</v>
      </c>
      <c r="B34" s="110" t="e">
        <f>AVERAGEIFS(B:B, E:E, 0, F:F, 0)</f>
        <v>#DIV/0!</v>
      </c>
      <c r="C34" s="110"/>
      <c r="D34" s="110"/>
      <c r="E34" s="110"/>
      <c r="F34" s="111"/>
      <c r="G34" s="112"/>
      <c r="H34" s="112"/>
    </row>
  </sheetData>
  <mergeCells count="7">
    <mergeCell ref="H1:H2"/>
    <mergeCell ref="A1:A2"/>
    <mergeCell ref="E1:F2"/>
    <mergeCell ref="C1:C2"/>
    <mergeCell ref="B1:B2"/>
    <mergeCell ref="G1:G2"/>
    <mergeCell ref="D1:D2"/>
  </mergeCells>
  <phoneticPr fontId="4"/>
  <pageMargins left="0.7" right="0.7" top="0.75" bottom="0.75" header="0.3" footer="0.3"/>
  <pageSetup paperSize="9"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8440-10B9-4074-B9F7-6E871A7FBB23}">
  <dimension ref="A1"/>
  <sheetViews>
    <sheetView workbookViewId="0"/>
  </sheetViews>
  <sheetFormatPr defaultRowHeight="18" x14ac:dyDescent="0.45"/>
  <sheetData/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EE31-F105-425F-A922-DC46AB73F2B3}">
  <dimension ref="A1"/>
  <sheetViews>
    <sheetView workbookViewId="0"/>
  </sheetViews>
  <sheetFormatPr defaultRowHeight="18" x14ac:dyDescent="0.4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表紙 </vt:lpstr>
      <vt:lpstr>継続案件一覧表</vt:lpstr>
      <vt:lpstr>運転監視</vt:lpstr>
      <vt:lpstr>発電実績</vt:lpstr>
      <vt:lpstr>損失量計算</vt:lpstr>
      <vt:lpstr>ログ</vt:lpstr>
      <vt:lpstr>Data</vt:lpstr>
      <vt:lpstr>運転監視!Print_Area</vt:lpstr>
      <vt:lpstr>継続案件一覧表!Print_Area</vt:lpstr>
      <vt:lpstr>損失量計算!Print_Area</vt:lpstr>
      <vt:lpstr>発電実績!Print_Area</vt:lpstr>
      <vt:lpstr>'表紙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ボハジュ スシール</cp:lastModifiedBy>
  <dcterms:created xsi:type="dcterms:W3CDTF">2015-06-05T18:19:34Z</dcterms:created>
  <dcterms:modified xsi:type="dcterms:W3CDTF">2024-01-29T07:40:29Z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0x010100E68EF724A5DB2E4ABFF48C9C13E00143</vt:lpwstr>
  </property>
  <property fmtid="{D5CDD505-2E9C-101B-9397-08002B2CF9AE}" pid="3" name="MediaServiceImageTags">
    <vt:lpwstr/>
  </property>
</Properties>
</file>