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eater Noida" sheetId="1" r:id="rId3"/>
    <sheet state="visible" name="Noida" sheetId="2" r:id="rId4"/>
    <sheet state="visible" name="Sector-16" sheetId="3" r:id="rId5"/>
    <sheet state="visible" name="September" sheetId="4" r:id="rId6"/>
    <sheet state="visible" name="October" sheetId="5" r:id="rId7"/>
    <sheet state="visible" name="November" sheetId="6" r:id="rId8"/>
    <sheet state="visible" name="December" sheetId="7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35">
      <text>
        <t xml:space="preserve">paytm 100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35">
      <text>
        <t xml:space="preserve">paytm 100</t>
      </text>
    </comment>
    <comment authorId="0" ref="D41">
      <text>
        <t xml:space="preserve">paytm 300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35">
      <text>
        <t xml:space="preserve">paytm 100</t>
      </text>
    </comment>
  </commentList>
</comments>
</file>

<file path=xl/sharedStrings.xml><?xml version="1.0" encoding="utf-8"?>
<sst xmlns="http://schemas.openxmlformats.org/spreadsheetml/2006/main" count="257" uniqueCount="51">
  <si>
    <t xml:space="preserve">Date </t>
  </si>
  <si>
    <t>Month</t>
  </si>
  <si>
    <t>Day</t>
  </si>
  <si>
    <t>Shuttle</t>
  </si>
  <si>
    <t>Seats left for SNU to GN</t>
  </si>
  <si>
    <t>Seats left for  GN to SNU</t>
  </si>
  <si>
    <t>Seats left for SNU to noida</t>
  </si>
  <si>
    <t>SNU to Sec16</t>
  </si>
  <si>
    <t>Seats left for  noida to SNU</t>
  </si>
  <si>
    <t>sector 16 to SNU</t>
  </si>
  <si>
    <t>AUG</t>
  </si>
  <si>
    <t>SAT</t>
  </si>
  <si>
    <t>GIP</t>
  </si>
  <si>
    <t>SUN</t>
  </si>
  <si>
    <t>( 2 seats are booked)</t>
  </si>
  <si>
    <t>FRIDAY</t>
  </si>
  <si>
    <t>Pari Chowk</t>
  </si>
  <si>
    <t>SEC 16</t>
  </si>
  <si>
    <t>SATURDAY</t>
  </si>
  <si>
    <t>34(4 reserved,30)</t>
  </si>
  <si>
    <t>SUNDAY</t>
  </si>
  <si>
    <t>MONDAY</t>
  </si>
  <si>
    <t>TUESDAY</t>
  </si>
  <si>
    <t>WEDNESDAY</t>
  </si>
  <si>
    <t>THURSDAY</t>
  </si>
  <si>
    <t>23&amp;25</t>
  </si>
  <si>
    <t>FRI&amp;SUN</t>
  </si>
  <si>
    <t>FRI</t>
  </si>
  <si>
    <t>Saturday</t>
  </si>
  <si>
    <t>k. v</t>
  </si>
  <si>
    <t>as of 16 oct, in cash paytm and upi</t>
  </si>
  <si>
    <t>DATE</t>
  </si>
  <si>
    <t>SNU to ____</t>
  </si>
  <si>
    <t>Seats left</t>
  </si>
  <si>
    <t>Money Collected-From SNU</t>
  </si>
  <si>
    <t>____ to SNU</t>
  </si>
  <si>
    <t>Money Collected-To SNU</t>
  </si>
  <si>
    <t>PARI CHOWK</t>
  </si>
  <si>
    <t>leaves at 3:30AM</t>
  </si>
  <si>
    <t>leaves at 8:00PM</t>
  </si>
  <si>
    <t>leaves at 10:00AM</t>
  </si>
  <si>
    <t>leaves at 7:00PM</t>
  </si>
  <si>
    <t>SEC16</t>
  </si>
  <si>
    <t>leaves at 6:15PM</t>
  </si>
  <si>
    <t>leaves at 6:30PM</t>
  </si>
  <si>
    <t>leaves at 7:00</t>
  </si>
  <si>
    <t>GIP to SNU</t>
  </si>
  <si>
    <t>Snu to Parichowk</t>
  </si>
  <si>
    <t>GIP Saturday</t>
  </si>
  <si>
    <t>Saturday GIP to SNU</t>
  </si>
  <si>
    <t xml:space="preserve">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</si>
</sst>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dd&quot;, &quot;mmmm&quot; &quot;d&quot;, &quot;yyyy"/>
    <numFmt numFmtId="165" formatCode="[$₹]#,##0.00"/>
  </numFmts>
  <fonts count="12">
    <font>
      <sz val="10.0"/>
      <color rgb="FF000000"/>
      <name val="Arial"/>
    </font>
    <font>
      <b/>
      <name val="Arial"/>
    </font>
    <font>
      <name val="Arial"/>
    </font>
    <font/>
    <font>
      <color rgb="FF000000"/>
      <name val="Arial"/>
    </font>
    <font>
      <b/>
    </font>
    <font>
      <sz val="18.0"/>
    </font>
    <font>
      <b/>
      <sz val="10.0"/>
    </font>
    <font>
      <sz val="18.0"/>
      <color rgb="FF000000"/>
      <name val="Inconsolata"/>
    </font>
    <font>
      <sz val="11.0"/>
      <color rgb="FF000000"/>
      <name val="Arial"/>
    </font>
    <font>
      <sz val="11.0"/>
      <color rgb="FF000000"/>
      <name val="Inconsolata"/>
    </font>
    <font>
      <sz val="11.0"/>
    </font>
  </fonts>
  <fills count="6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FFFF00"/>
        <bgColor rgb="FFFFFF00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</fills>
  <borders count="11">
    <border/>
    <border>
      <right style="thick">
        <color rgb="FF000000"/>
      </right>
    </border>
    <border>
      <right style="thick">
        <color rgb="FF000000"/>
      </right>
      <bottom style="thick">
        <color rgb="FF000000"/>
      </bottom>
    </border>
    <border>
      <right style="medium">
        <color rgb="FF000000"/>
      </right>
    </border>
    <border>
      <bottom style="thick">
        <color rgb="FF000000"/>
      </bottom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right style="medium">
        <color rgb="FF000000"/>
      </right>
      <top style="thick">
        <color rgb="FF000000"/>
      </top>
    </border>
    <border>
      <right style="thick">
        <color rgb="FF000000"/>
      </righ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1" numFmtId="0" xfId="0" applyAlignment="1" applyFont="1">
      <alignment horizontal="center" vertical="bottom"/>
    </xf>
    <xf borderId="0" fillId="2" fontId="2" numFmtId="0" xfId="0" applyAlignment="1" applyFont="1">
      <alignment vertical="bottom"/>
    </xf>
    <xf borderId="0" fillId="2" fontId="1" numFmtId="0" xfId="0" applyAlignment="1" applyFont="1">
      <alignment horizontal="center" readingOrder="0" vertical="bottom"/>
    </xf>
    <xf borderId="0" fillId="3" fontId="3" numFmtId="0" xfId="0" applyAlignment="1" applyFill="1" applyFont="1">
      <alignment readingOrder="0"/>
    </xf>
    <xf borderId="0" fillId="3" fontId="3" numFmtId="0" xfId="0" applyFont="1"/>
    <xf borderId="0" fillId="3" fontId="4" numFmtId="0" xfId="0" applyAlignment="1" applyFont="1">
      <alignment horizontal="left" readingOrder="0"/>
    </xf>
    <xf borderId="0" fillId="3" fontId="3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0" fillId="0" fontId="5" numFmtId="0" xfId="0" applyFont="1"/>
    <xf borderId="1" fillId="4" fontId="6" numFmtId="164" xfId="0" applyAlignment="1" applyBorder="1" applyFill="1" applyFont="1" applyNumberFormat="1">
      <alignment readingOrder="0"/>
    </xf>
    <xf borderId="0" fillId="4" fontId="6" numFmtId="1" xfId="0" applyAlignment="1" applyFont="1" applyNumberFormat="1">
      <alignment readingOrder="0"/>
    </xf>
    <xf borderId="0" fillId="4" fontId="6" numFmtId="0" xfId="0" applyAlignment="1" applyFont="1">
      <alignment readingOrder="0"/>
    </xf>
    <xf borderId="2" fillId="4" fontId="6" numFmtId="164" xfId="0" applyAlignment="1" applyBorder="1" applyFont="1" applyNumberFormat="1">
      <alignment readingOrder="0"/>
    </xf>
    <xf borderId="3" fillId="4" fontId="7" numFmtId="0" xfId="0" applyAlignment="1" applyBorder="1" applyFont="1">
      <alignment readingOrder="0"/>
    </xf>
    <xf borderId="4" fillId="4" fontId="6" numFmtId="1" xfId="0" applyAlignment="1" applyBorder="1" applyFont="1" applyNumberFormat="1">
      <alignment readingOrder="0"/>
    </xf>
    <xf borderId="0" fillId="4" fontId="8" numFmtId="0" xfId="0" applyAlignment="1" applyFont="1">
      <alignment readingOrder="0"/>
    </xf>
    <xf borderId="1" fillId="4" fontId="7" numFmtId="0" xfId="0" applyAlignment="1" applyBorder="1" applyFont="1">
      <alignment readingOrder="0"/>
    </xf>
    <xf borderId="0" fillId="4" fontId="6" numFmtId="0" xfId="0" applyFont="1"/>
    <xf borderId="4" fillId="4" fontId="6" numFmtId="0" xfId="0" applyAlignment="1" applyBorder="1" applyFont="1">
      <alignment readingOrder="0"/>
    </xf>
    <xf borderId="5" fillId="3" fontId="3" numFmtId="164" xfId="0" applyAlignment="1" applyBorder="1" applyFont="1" applyNumberFormat="1">
      <alignment readingOrder="0"/>
    </xf>
    <xf borderId="2" fillId="4" fontId="7" numFmtId="0" xfId="0" applyAlignment="1" applyBorder="1" applyFont="1">
      <alignment readingOrder="0"/>
    </xf>
    <xf borderId="4" fillId="4" fontId="8" numFmtId="0" xfId="0" applyAlignment="1" applyBorder="1" applyFont="1">
      <alignment readingOrder="0"/>
    </xf>
    <xf borderId="4" fillId="4" fontId="6" numFmtId="0" xfId="0" applyBorder="1" applyFont="1"/>
    <xf borderId="6" fillId="3" fontId="3" numFmtId="1" xfId="0" applyAlignment="1" applyBorder="1" applyFont="1" applyNumberFormat="1">
      <alignment readingOrder="0"/>
    </xf>
    <xf borderId="6" fillId="3" fontId="3" numFmtId="0" xfId="0" applyAlignment="1" applyBorder="1" applyFont="1">
      <alignment readingOrder="0"/>
    </xf>
    <xf borderId="1" fillId="3" fontId="3" numFmtId="164" xfId="0" applyAlignment="1" applyBorder="1" applyFont="1" applyNumberFormat="1">
      <alignment readingOrder="0"/>
    </xf>
    <xf borderId="5" fillId="3" fontId="3" numFmtId="165" xfId="0" applyAlignment="1" applyBorder="1" applyFont="1" applyNumberFormat="1">
      <alignment readingOrder="0"/>
    </xf>
    <xf borderId="0" fillId="3" fontId="3" numFmtId="1" xfId="0" applyAlignment="1" applyFont="1" applyNumberFormat="1">
      <alignment readingOrder="0"/>
    </xf>
    <xf borderId="6" fillId="3" fontId="3" numFmtId="165" xfId="0" applyAlignment="1" applyBorder="1" applyFont="1" applyNumberFormat="1">
      <alignment readingOrder="0"/>
    </xf>
    <xf borderId="1" fillId="3" fontId="3" numFmtId="165" xfId="0" applyAlignment="1" applyBorder="1" applyFont="1" applyNumberFormat="1">
      <alignment readingOrder="0"/>
    </xf>
    <xf borderId="6" fillId="3" fontId="3" numFmtId="0" xfId="0" applyBorder="1" applyFont="1"/>
    <xf borderId="0" fillId="3" fontId="3" numFmtId="165" xfId="0" applyAlignment="1" applyFont="1" applyNumberFormat="1">
      <alignment readingOrder="0"/>
    </xf>
    <xf borderId="1" fillId="0" fontId="3" numFmtId="164" xfId="0" applyAlignment="1" applyBorder="1" applyFont="1" applyNumberFormat="1">
      <alignment readingOrder="0"/>
    </xf>
    <xf borderId="7" fillId="3" fontId="3" numFmtId="165" xfId="0" applyAlignment="1" applyBorder="1" applyFont="1" applyNumberFormat="1">
      <alignment readingOrder="0"/>
    </xf>
    <xf borderId="0" fillId="0" fontId="3" numFmtId="1" xfId="0" applyAlignment="1" applyFont="1" applyNumberFormat="1">
      <alignment readingOrder="0"/>
    </xf>
    <xf borderId="0" fillId="0" fontId="3" numFmtId="1" xfId="0" applyFont="1" applyNumberFormat="1"/>
    <xf borderId="1" fillId="0" fontId="3" numFmtId="165" xfId="0" applyBorder="1" applyFont="1" applyNumberFormat="1"/>
    <xf borderId="3" fillId="0" fontId="3" numFmtId="165" xfId="0" applyBorder="1" applyFont="1" applyNumberFormat="1"/>
    <xf borderId="1" fillId="0" fontId="3" numFmtId="0" xfId="0" applyBorder="1" applyFont="1"/>
    <xf borderId="5" fillId="3" fontId="3" numFmtId="165" xfId="0" applyAlignment="1" applyBorder="1" applyFont="1" applyNumberFormat="1">
      <alignment readingOrder="0"/>
    </xf>
    <xf borderId="6" fillId="3" fontId="3" numFmtId="165" xfId="0" applyAlignment="1" applyBorder="1" applyFont="1" applyNumberFormat="1">
      <alignment readingOrder="0"/>
    </xf>
    <xf borderId="1" fillId="5" fontId="9" numFmtId="164" xfId="0" applyAlignment="1" applyBorder="1" applyFill="1" applyFont="1" applyNumberFormat="1">
      <alignment readingOrder="0"/>
    </xf>
    <xf borderId="1" fillId="0" fontId="3" numFmtId="165" xfId="0" applyBorder="1" applyFont="1" applyNumberFormat="1"/>
    <xf borderId="3" fillId="0" fontId="3" numFmtId="0" xfId="0" applyBorder="1" applyFont="1"/>
    <xf borderId="6" fillId="3" fontId="3" numFmtId="164" xfId="0" applyAlignment="1" applyBorder="1" applyFont="1" applyNumberFormat="1">
      <alignment readingOrder="0"/>
    </xf>
    <xf borderId="1" fillId="5" fontId="10" numFmtId="164" xfId="0" applyAlignment="1" applyBorder="1" applyFont="1" applyNumberFormat="1">
      <alignment readingOrder="0"/>
    </xf>
    <xf borderId="3" fillId="0" fontId="3" numFmtId="165" xfId="0" applyBorder="1" applyFont="1" applyNumberFormat="1"/>
    <xf borderId="1" fillId="0" fontId="11" numFmtId="164" xfId="0" applyAlignment="1" applyBorder="1" applyFont="1" applyNumberFormat="1">
      <alignment readingOrder="0"/>
    </xf>
    <xf borderId="1" fillId="0" fontId="3" numFmtId="164" xfId="0" applyBorder="1" applyFont="1" applyNumberFormat="1"/>
    <xf borderId="1" fillId="0" fontId="3" numFmtId="165" xfId="0" applyAlignment="1" applyBorder="1" applyFont="1" applyNumberFormat="1">
      <alignment readingOrder="0"/>
    </xf>
    <xf borderId="0" fillId="5" fontId="10" numFmtId="1" xfId="0" applyAlignment="1" applyFont="1" applyNumberFormat="1">
      <alignment readingOrder="0"/>
    </xf>
    <xf borderId="7" fillId="3" fontId="3" numFmtId="165" xfId="0" applyAlignment="1" applyBorder="1" applyFont="1" applyNumberFormat="1">
      <alignment readingOrder="0"/>
    </xf>
    <xf borderId="3" fillId="0" fontId="3" numFmtId="165" xfId="0" applyAlignment="1" applyBorder="1" applyFont="1" applyNumberFormat="1">
      <alignment readingOrder="0"/>
    </xf>
    <xf borderId="1" fillId="0" fontId="3" numFmtId="164" xfId="0" applyAlignment="1" applyBorder="1" applyFont="1" applyNumberFormat="1">
      <alignment readingOrder="0"/>
    </xf>
    <xf borderId="1" fillId="0" fontId="3" numFmtId="164" xfId="0" applyBorder="1" applyFont="1" applyNumberFormat="1"/>
    <xf borderId="8" fillId="0" fontId="3" numFmtId="164" xfId="0" applyAlignment="1" applyBorder="1" applyFont="1" applyNumberFormat="1">
      <alignment readingOrder="0"/>
    </xf>
    <xf borderId="9" fillId="0" fontId="3" numFmtId="1" xfId="0" applyBorder="1" applyFont="1" applyNumberFormat="1"/>
    <xf borderId="9" fillId="0" fontId="3" numFmtId="0" xfId="0" applyBorder="1" applyFont="1"/>
    <xf borderId="10" fillId="0" fontId="3" numFmtId="165" xfId="0" applyAlignment="1" applyBorder="1" applyFont="1" applyNumberFormat="1">
      <alignment readingOrder="0"/>
    </xf>
    <xf borderId="9" fillId="0" fontId="3" numFmtId="1" xfId="0" applyAlignment="1" applyBorder="1" applyFont="1" applyNumberFormat="1">
      <alignment readingOrder="0"/>
    </xf>
    <xf borderId="8" fillId="0" fontId="3" numFmtId="165" xfId="0" applyBorder="1" applyFont="1" applyNumberFormat="1"/>
    <xf borderId="0" fillId="0" fontId="3" numFmtId="164" xfId="0" applyFont="1" applyNumberFormat="1"/>
    <xf borderId="0" fillId="0" fontId="3" numFmtId="164" xfId="0" applyFont="1" applyNumberFormat="1"/>
  </cellXfs>
  <cellStyles count="1">
    <cellStyle xfId="0" name="Normal" builtinId="0"/>
  </cellStyles>
  <dxfs count="3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00FF"/>
          <bgColor rgb="FF0000F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2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24.14"/>
    <col customWidth="1" min="6" max="6" width="30.57"/>
  </cols>
  <sheetData>
    <row r="2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/>
    </row>
    <row r="3">
      <c r="A3" s="5">
        <v>2.0</v>
      </c>
      <c r="B3" s="5" t="s">
        <v>10</v>
      </c>
      <c r="C3" s="5" t="s">
        <v>15</v>
      </c>
      <c r="D3" s="5" t="s">
        <v>16</v>
      </c>
      <c r="E3" s="5">
        <v>0.0</v>
      </c>
      <c r="F3" s="5">
        <v>15.0</v>
      </c>
    </row>
    <row r="4">
      <c r="A4" s="5">
        <v>3.0</v>
      </c>
      <c r="B4" s="5" t="s">
        <v>10</v>
      </c>
      <c r="C4" s="5" t="s">
        <v>18</v>
      </c>
      <c r="D4" s="5" t="s">
        <v>16</v>
      </c>
      <c r="E4" s="5">
        <v>9.0</v>
      </c>
      <c r="F4" s="5">
        <v>10.0</v>
      </c>
    </row>
    <row r="5">
      <c r="A5" s="5">
        <v>4.0</v>
      </c>
      <c r="B5" s="5" t="s">
        <v>10</v>
      </c>
      <c r="C5" s="5" t="s">
        <v>20</v>
      </c>
      <c r="D5" s="5" t="s">
        <v>16</v>
      </c>
      <c r="E5" s="5">
        <v>13.0</v>
      </c>
      <c r="F5" s="5">
        <v>10.0</v>
      </c>
    </row>
    <row r="6">
      <c r="A6" s="5">
        <v>5.0</v>
      </c>
      <c r="B6" s="5" t="s">
        <v>10</v>
      </c>
      <c r="C6" s="5" t="s">
        <v>21</v>
      </c>
      <c r="D6" s="5" t="s">
        <v>16</v>
      </c>
      <c r="E6" s="5">
        <v>15.0</v>
      </c>
      <c r="F6" s="5">
        <v>15.0</v>
      </c>
    </row>
    <row r="7">
      <c r="A7" s="5">
        <v>6.0</v>
      </c>
      <c r="B7" s="5" t="s">
        <v>10</v>
      </c>
      <c r="C7" s="5" t="s">
        <v>22</v>
      </c>
      <c r="D7" s="5" t="s">
        <v>16</v>
      </c>
      <c r="E7" s="5">
        <v>15.0</v>
      </c>
      <c r="F7" s="5">
        <v>15.0</v>
      </c>
    </row>
    <row r="8">
      <c r="A8" s="5">
        <v>7.0</v>
      </c>
      <c r="B8" s="5" t="s">
        <v>10</v>
      </c>
      <c r="C8" s="5" t="s">
        <v>23</v>
      </c>
      <c r="D8" s="5" t="s">
        <v>16</v>
      </c>
      <c r="E8" s="5">
        <v>13.0</v>
      </c>
      <c r="F8" s="5">
        <v>15.0</v>
      </c>
    </row>
    <row r="9">
      <c r="A9" s="5">
        <v>8.0</v>
      </c>
      <c r="B9" s="5" t="s">
        <v>10</v>
      </c>
      <c r="C9" s="5" t="s">
        <v>24</v>
      </c>
      <c r="D9" s="5" t="s">
        <v>16</v>
      </c>
      <c r="E9" s="5">
        <f>15-2</f>
        <v>13</v>
      </c>
      <c r="F9" s="5">
        <v>15.0</v>
      </c>
    </row>
    <row r="10">
      <c r="A10" s="5">
        <v>9.0</v>
      </c>
      <c r="B10" s="5" t="s">
        <v>10</v>
      </c>
      <c r="C10" s="5" t="s">
        <v>15</v>
      </c>
      <c r="D10" s="5" t="s">
        <v>16</v>
      </c>
      <c r="E10" s="5">
        <f>15-2</f>
        <v>13</v>
      </c>
      <c r="F10" s="5">
        <v>14.0</v>
      </c>
    </row>
    <row r="11">
      <c r="A11" s="5">
        <v>10.0</v>
      </c>
      <c r="B11" s="5" t="s">
        <v>10</v>
      </c>
      <c r="C11" s="5" t="s">
        <v>18</v>
      </c>
      <c r="D11" s="5" t="s">
        <v>16</v>
      </c>
      <c r="E11" s="5">
        <v>12.0</v>
      </c>
      <c r="F11" s="5">
        <v>15.0</v>
      </c>
    </row>
    <row r="12">
      <c r="A12" s="5">
        <v>11.0</v>
      </c>
      <c r="B12" s="5" t="s">
        <v>10</v>
      </c>
      <c r="C12" s="5" t="s">
        <v>20</v>
      </c>
      <c r="D12" s="5" t="s">
        <v>16</v>
      </c>
      <c r="E12" s="5">
        <v>15.0</v>
      </c>
      <c r="F12" s="5">
        <v>14.0</v>
      </c>
    </row>
    <row r="13">
      <c r="A13" s="5">
        <v>12.0</v>
      </c>
      <c r="B13" s="5" t="s">
        <v>10</v>
      </c>
      <c r="C13" s="5" t="s">
        <v>21</v>
      </c>
      <c r="D13" s="5" t="s">
        <v>16</v>
      </c>
      <c r="E13" s="5">
        <v>15.0</v>
      </c>
      <c r="F13" s="5">
        <v>15.0</v>
      </c>
    </row>
    <row r="14">
      <c r="A14" s="5">
        <v>13.0</v>
      </c>
      <c r="B14" s="5" t="s">
        <v>10</v>
      </c>
      <c r="C14" s="5" t="s">
        <v>22</v>
      </c>
      <c r="D14" s="5" t="s">
        <v>16</v>
      </c>
      <c r="E14" s="5">
        <v>13.0</v>
      </c>
      <c r="F14" s="5">
        <v>15.0</v>
      </c>
    </row>
    <row r="15">
      <c r="A15" s="5">
        <v>14.0</v>
      </c>
      <c r="B15" s="5" t="s">
        <v>10</v>
      </c>
      <c r="C15" s="5" t="s">
        <v>23</v>
      </c>
      <c r="D15" s="5" t="s">
        <v>16</v>
      </c>
      <c r="E15" s="5">
        <v>0.0</v>
      </c>
      <c r="F15" s="5">
        <v>13.0</v>
      </c>
    </row>
    <row r="16">
      <c r="A16" s="5">
        <v>15.0</v>
      </c>
      <c r="B16" s="5" t="s">
        <v>10</v>
      </c>
      <c r="C16" s="5" t="s">
        <v>24</v>
      </c>
      <c r="D16" s="5" t="s">
        <v>16</v>
      </c>
      <c r="E16" s="5">
        <f>15-1</f>
        <v>14</v>
      </c>
      <c r="F16" s="5">
        <v>15.0</v>
      </c>
    </row>
    <row r="17">
      <c r="A17" s="5">
        <v>16.0</v>
      </c>
      <c r="B17" s="5" t="s">
        <v>10</v>
      </c>
      <c r="C17" s="5" t="s">
        <v>15</v>
      </c>
      <c r="D17" s="5" t="s">
        <v>16</v>
      </c>
      <c r="E17" s="5">
        <f>15</f>
        <v>15</v>
      </c>
      <c r="F17" s="5">
        <f>15-2</f>
        <v>13</v>
      </c>
    </row>
    <row r="18">
      <c r="A18" s="5">
        <v>17.0</v>
      </c>
      <c r="B18" s="5" t="s">
        <v>10</v>
      </c>
      <c r="C18" s="5" t="s">
        <v>18</v>
      </c>
      <c r="D18" s="5" t="s">
        <v>16</v>
      </c>
      <c r="E18" s="5">
        <f>15-1</f>
        <v>14</v>
      </c>
      <c r="F18" s="5">
        <f>15-1-2</f>
        <v>12</v>
      </c>
    </row>
    <row r="19">
      <c r="A19" s="5">
        <v>18.0</v>
      </c>
      <c r="B19" s="5" t="s">
        <v>10</v>
      </c>
      <c r="C19" s="5" t="s">
        <v>20</v>
      </c>
      <c r="D19" s="5" t="s">
        <v>16</v>
      </c>
      <c r="E19" s="5">
        <f>15-7</f>
        <v>8</v>
      </c>
      <c r="F19" s="5">
        <f>15-4</f>
        <v>11</v>
      </c>
    </row>
    <row r="20">
      <c r="A20" s="5">
        <v>19.0</v>
      </c>
      <c r="B20" s="5" t="s">
        <v>10</v>
      </c>
      <c r="C20" s="5" t="s">
        <v>21</v>
      </c>
      <c r="D20" s="5" t="s">
        <v>16</v>
      </c>
      <c r="E20" s="5">
        <v>15.0</v>
      </c>
      <c r="F20" s="5">
        <v>15.0</v>
      </c>
    </row>
    <row r="21">
      <c r="A21" s="5">
        <v>20.0</v>
      </c>
      <c r="B21" s="5" t="s">
        <v>10</v>
      </c>
      <c r="C21" s="5" t="s">
        <v>22</v>
      </c>
      <c r="D21" s="5" t="s">
        <v>16</v>
      </c>
      <c r="E21" s="5">
        <f>15-1-4</f>
        <v>10</v>
      </c>
      <c r="F21" s="5">
        <v>14.0</v>
      </c>
    </row>
    <row r="22">
      <c r="A22" s="5">
        <v>21.0</v>
      </c>
      <c r="B22" s="5" t="s">
        <v>10</v>
      </c>
      <c r="C22" s="5" t="s">
        <v>23</v>
      </c>
      <c r="D22" s="5" t="s">
        <v>16</v>
      </c>
      <c r="E22" s="5">
        <v>15.0</v>
      </c>
      <c r="F22" s="5">
        <v>15.0</v>
      </c>
    </row>
    <row r="23">
      <c r="A23" s="5">
        <v>22.0</v>
      </c>
      <c r="B23" s="5" t="s">
        <v>10</v>
      </c>
      <c r="C23" s="5" t="s">
        <v>24</v>
      </c>
      <c r="D23" s="5" t="s">
        <v>16</v>
      </c>
      <c r="E23" s="5">
        <v>15.0</v>
      </c>
      <c r="F23" s="5">
        <v>15.0</v>
      </c>
    </row>
    <row r="24">
      <c r="A24" s="5">
        <v>23.0</v>
      </c>
      <c r="B24" s="5" t="s">
        <v>10</v>
      </c>
      <c r="C24" s="5" t="s">
        <v>15</v>
      </c>
      <c r="D24" s="5" t="s">
        <v>16</v>
      </c>
      <c r="E24" s="5">
        <v>10.0</v>
      </c>
      <c r="F24" s="5">
        <v>12.0</v>
      </c>
    </row>
    <row r="25">
      <c r="A25" s="5">
        <v>24.0</v>
      </c>
      <c r="B25" s="5" t="s">
        <v>10</v>
      </c>
      <c r="C25" s="5" t="s">
        <v>18</v>
      </c>
      <c r="D25" s="5" t="s">
        <v>16</v>
      </c>
      <c r="E25" s="5">
        <v>14.0</v>
      </c>
      <c r="F25" s="5">
        <v>15.0</v>
      </c>
    </row>
    <row r="26">
      <c r="A26" s="5">
        <v>25.0</v>
      </c>
      <c r="B26" s="5" t="s">
        <v>10</v>
      </c>
      <c r="C26" s="5" t="s">
        <v>20</v>
      </c>
      <c r="D26" s="5" t="s">
        <v>16</v>
      </c>
      <c r="E26" s="5">
        <f>15-2</f>
        <v>13</v>
      </c>
      <c r="F26" s="5">
        <f>15-1-4</f>
        <v>10</v>
      </c>
    </row>
    <row r="27">
      <c r="A27" s="5">
        <v>26.0</v>
      </c>
      <c r="B27" s="5" t="s">
        <v>10</v>
      </c>
      <c r="C27" s="5" t="s">
        <v>21</v>
      </c>
      <c r="D27" s="5" t="s">
        <v>16</v>
      </c>
      <c r="E27" s="5">
        <v>11.0</v>
      </c>
      <c r="F27" s="5">
        <v>11.0</v>
      </c>
    </row>
    <row r="28">
      <c r="A28" s="5">
        <v>27.0</v>
      </c>
      <c r="B28" s="5" t="s">
        <v>10</v>
      </c>
      <c r="C28" s="5" t="s">
        <v>22</v>
      </c>
      <c r="D28" s="5" t="s">
        <v>16</v>
      </c>
      <c r="E28" s="5">
        <f>15-4</f>
        <v>11</v>
      </c>
      <c r="F28" s="5">
        <v>15.0</v>
      </c>
    </row>
    <row r="29">
      <c r="A29" s="5">
        <v>28.0</v>
      </c>
      <c r="B29" s="5" t="s">
        <v>10</v>
      </c>
      <c r="C29" s="5" t="s">
        <v>23</v>
      </c>
      <c r="D29" s="5" t="s">
        <v>16</v>
      </c>
      <c r="E29" s="5">
        <f>15-2-2</f>
        <v>11</v>
      </c>
      <c r="F29" s="5">
        <v>15.0</v>
      </c>
    </row>
    <row r="30">
      <c r="A30" s="5">
        <v>29.0</v>
      </c>
      <c r="B30" s="5" t="s">
        <v>10</v>
      </c>
      <c r="C30" s="5" t="s">
        <v>24</v>
      </c>
      <c r="D30" s="5" t="s">
        <v>16</v>
      </c>
      <c r="E30" s="5">
        <f>15-3</f>
        <v>12</v>
      </c>
      <c r="F30" s="5">
        <v>15.0</v>
      </c>
    </row>
    <row r="31">
      <c r="A31" s="5">
        <v>30.0</v>
      </c>
      <c r="B31" s="5" t="s">
        <v>10</v>
      </c>
      <c r="C31" s="5" t="s">
        <v>15</v>
      </c>
      <c r="D31" s="5" t="s">
        <v>16</v>
      </c>
      <c r="E31" s="5">
        <f>12-5-2</f>
        <v>5</v>
      </c>
      <c r="F31" s="5">
        <v>15.0</v>
      </c>
    </row>
    <row r="32">
      <c r="A32" s="9">
        <v>31.0</v>
      </c>
      <c r="B32" s="9" t="s">
        <v>10</v>
      </c>
      <c r="C32" s="9" t="s">
        <v>18</v>
      </c>
      <c r="D32" s="9" t="s">
        <v>16</v>
      </c>
      <c r="E32" s="9">
        <f>15-3</f>
        <v>12</v>
      </c>
      <c r="F32" s="9">
        <v>15.0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24.0"/>
    <col customWidth="1" min="6" max="6" width="23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4" t="s">
        <v>6</v>
      </c>
      <c r="F1" s="4" t="s">
        <v>8</v>
      </c>
      <c r="G1" s="3"/>
    </row>
    <row r="2">
      <c r="A2" s="5">
        <v>3.0</v>
      </c>
      <c r="B2" s="5" t="s">
        <v>10</v>
      </c>
      <c r="C2" s="5" t="s">
        <v>11</v>
      </c>
      <c r="D2" s="5" t="s">
        <v>12</v>
      </c>
      <c r="E2" s="5">
        <v>8.0</v>
      </c>
      <c r="F2" s="5">
        <v>22.0</v>
      </c>
      <c r="G2" s="6"/>
    </row>
    <row r="3">
      <c r="A3" s="5">
        <v>4.0</v>
      </c>
      <c r="B3" s="5" t="s">
        <v>10</v>
      </c>
      <c r="C3" s="5" t="s">
        <v>13</v>
      </c>
      <c r="D3" s="5" t="s">
        <v>12</v>
      </c>
      <c r="E3" s="5">
        <f>34-19</f>
        <v>15</v>
      </c>
      <c r="F3" s="5">
        <v>19.0</v>
      </c>
      <c r="G3" s="7" t="s">
        <v>14</v>
      </c>
    </row>
    <row r="4">
      <c r="A4" s="5">
        <v>10.0</v>
      </c>
      <c r="B4" s="5" t="s">
        <v>10</v>
      </c>
      <c r="C4" s="5" t="s">
        <v>11</v>
      </c>
      <c r="D4" s="5" t="s">
        <v>12</v>
      </c>
      <c r="E4" s="5">
        <v>29.0</v>
      </c>
      <c r="F4" s="5">
        <v>36.0</v>
      </c>
      <c r="G4" s="6"/>
    </row>
    <row r="5">
      <c r="A5" s="5">
        <v>11.0</v>
      </c>
      <c r="B5" s="5" t="s">
        <v>10</v>
      </c>
      <c r="C5" s="5" t="s">
        <v>13</v>
      </c>
      <c r="D5" s="5" t="s">
        <v>12</v>
      </c>
      <c r="E5" s="5">
        <v>33.0</v>
      </c>
      <c r="F5" s="5">
        <v>36.0</v>
      </c>
      <c r="G5" s="6"/>
    </row>
    <row r="6">
      <c r="A6" s="5">
        <v>17.0</v>
      </c>
      <c r="B6" s="5" t="s">
        <v>10</v>
      </c>
      <c r="C6" s="5" t="s">
        <v>11</v>
      </c>
      <c r="D6" s="5" t="s">
        <v>12</v>
      </c>
      <c r="E6" s="5">
        <f>40-6-9-2</f>
        <v>23</v>
      </c>
      <c r="F6" s="5">
        <f>40-5-5</f>
        <v>30</v>
      </c>
      <c r="G6" s="6"/>
    </row>
    <row r="7">
      <c r="A7" s="5">
        <v>18.0</v>
      </c>
      <c r="B7" s="5" t="s">
        <v>10</v>
      </c>
      <c r="C7" s="5" t="s">
        <v>13</v>
      </c>
      <c r="D7" s="5" t="s">
        <v>12</v>
      </c>
      <c r="E7" s="5">
        <f>40-4</f>
        <v>36</v>
      </c>
      <c r="F7" s="5">
        <f>40-3-3-10-5</f>
        <v>19</v>
      </c>
      <c r="G7" s="6"/>
    </row>
    <row r="8">
      <c r="A8" s="5">
        <v>24.0</v>
      </c>
      <c r="B8" s="5" t="s">
        <v>10</v>
      </c>
      <c r="C8" s="5" t="s">
        <v>11</v>
      </c>
      <c r="D8" s="5" t="s">
        <v>12</v>
      </c>
      <c r="E8" s="5">
        <v>9.0</v>
      </c>
      <c r="F8" s="5">
        <f>31</f>
        <v>31</v>
      </c>
      <c r="G8" s="6"/>
    </row>
    <row r="9">
      <c r="A9" s="5">
        <v>25.0</v>
      </c>
      <c r="B9" s="5" t="s">
        <v>10</v>
      </c>
      <c r="C9" s="5" t="s">
        <v>13</v>
      </c>
      <c r="D9" s="5" t="s">
        <v>12</v>
      </c>
      <c r="E9" s="5">
        <f>35-9-4</f>
        <v>22</v>
      </c>
      <c r="F9" s="5">
        <f>34-8-4-1-8</f>
        <v>13</v>
      </c>
      <c r="G9" s="6"/>
    </row>
    <row r="10">
      <c r="A10" s="9">
        <v>31.0</v>
      </c>
      <c r="B10" s="9" t="s">
        <v>10</v>
      </c>
      <c r="C10" s="9" t="s">
        <v>11</v>
      </c>
      <c r="D10" s="9" t="s">
        <v>12</v>
      </c>
      <c r="E10" s="9">
        <f>37-5</f>
        <v>32</v>
      </c>
      <c r="F10" s="9">
        <f>40-4-1</f>
        <v>35</v>
      </c>
    </row>
    <row r="53">
      <c r="D53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23.14"/>
    <col customWidth="1" min="6" max="6" width="25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4" t="s">
        <v>7</v>
      </c>
      <c r="F1" s="4" t="s">
        <v>9</v>
      </c>
    </row>
    <row r="2">
      <c r="A2" s="5">
        <v>2.0</v>
      </c>
      <c r="B2" s="5" t="s">
        <v>10</v>
      </c>
      <c r="C2" s="5" t="s">
        <v>15</v>
      </c>
      <c r="D2" s="5" t="s">
        <v>17</v>
      </c>
      <c r="E2" s="6"/>
      <c r="F2" s="6"/>
    </row>
    <row r="3">
      <c r="A3" s="5">
        <v>9.0</v>
      </c>
      <c r="B3" s="5" t="s">
        <v>10</v>
      </c>
      <c r="C3" s="5" t="s">
        <v>15</v>
      </c>
      <c r="D3" s="5" t="s">
        <v>17</v>
      </c>
      <c r="E3" s="5" t="s">
        <v>19</v>
      </c>
      <c r="F3" s="6"/>
    </row>
    <row r="4">
      <c r="A4" s="5">
        <v>16.0</v>
      </c>
      <c r="B4" s="5" t="s">
        <v>10</v>
      </c>
      <c r="C4" s="5" t="s">
        <v>15</v>
      </c>
      <c r="D4" s="5" t="s">
        <v>17</v>
      </c>
      <c r="E4" s="5">
        <f>15-6</f>
        <v>9</v>
      </c>
      <c r="F4" s="5">
        <f>15-1</f>
        <v>14</v>
      </c>
    </row>
    <row r="5">
      <c r="A5" s="5">
        <v>11.0</v>
      </c>
      <c r="B5" s="5" t="s">
        <v>10</v>
      </c>
      <c r="C5" s="5" t="s">
        <v>13</v>
      </c>
      <c r="D5" s="5" t="s">
        <v>17</v>
      </c>
      <c r="E5" s="5">
        <v>40.0</v>
      </c>
      <c r="F5" s="5">
        <v>23.0</v>
      </c>
    </row>
    <row r="6">
      <c r="A6" s="5">
        <v>18.0</v>
      </c>
      <c r="B6" s="5" t="s">
        <v>10</v>
      </c>
      <c r="C6" s="5" t="s">
        <v>13</v>
      </c>
      <c r="D6" s="5" t="s">
        <v>17</v>
      </c>
      <c r="E6" s="5">
        <v>38.0</v>
      </c>
      <c r="F6" s="5">
        <f>40-35-3-2</f>
        <v>0</v>
      </c>
    </row>
    <row r="7">
      <c r="A7" s="8" t="s">
        <v>25</v>
      </c>
      <c r="B7" s="5" t="s">
        <v>10</v>
      </c>
      <c r="C7" s="5" t="s">
        <v>26</v>
      </c>
      <c r="D7" s="5" t="s">
        <v>17</v>
      </c>
      <c r="E7" s="5">
        <v>27.0</v>
      </c>
      <c r="F7" s="5">
        <f>40-6-3-1</f>
        <v>30</v>
      </c>
    </row>
    <row r="8">
      <c r="A8" s="5">
        <v>30.0</v>
      </c>
      <c r="B8" s="5" t="s">
        <v>10</v>
      </c>
      <c r="C8" s="5" t="s">
        <v>27</v>
      </c>
      <c r="D8" s="5" t="s">
        <v>17</v>
      </c>
      <c r="E8" s="5">
        <f>40-10-3</f>
        <v>27</v>
      </c>
      <c r="F8" s="6"/>
    </row>
    <row r="9">
      <c r="A9" s="9">
        <v>31.0</v>
      </c>
      <c r="B9" s="9" t="s">
        <v>10</v>
      </c>
      <c r="C9" s="9" t="s">
        <v>28</v>
      </c>
      <c r="D9" s="9" t="s">
        <v>17</v>
      </c>
      <c r="E9" s="9">
        <f>40-1</f>
        <v>39</v>
      </c>
    </row>
    <row r="10">
      <c r="C10" s="9"/>
    </row>
    <row r="28">
      <c r="D28" s="9">
        <v>1500.0</v>
      </c>
      <c r="E28" s="9" t="s">
        <v>29</v>
      </c>
    </row>
    <row r="29">
      <c r="D29" s="9"/>
    </row>
    <row r="30">
      <c r="D30" s="9"/>
    </row>
    <row r="31">
      <c r="D31" s="9"/>
    </row>
    <row r="32">
      <c r="D32" s="9"/>
    </row>
    <row r="33">
      <c r="D33" s="9">
        <v>0.0</v>
      </c>
      <c r="E33" s="9"/>
    </row>
    <row r="34">
      <c r="E34" s="9" t="s">
        <v>30</v>
      </c>
    </row>
    <row r="35">
      <c r="D35" s="9"/>
      <c r="E35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8.71"/>
    <col customWidth="1" min="2" max="2" width="20.29"/>
    <col customWidth="1" min="3" max="3" width="15.14"/>
    <col customWidth="1" min="4" max="4" width="25.71"/>
    <col customWidth="1" min="5" max="5" width="20.29"/>
    <col customWidth="1" min="6" max="6" width="15.14"/>
    <col customWidth="1" min="7" max="7" width="23.29"/>
    <col customWidth="1" min="8" max="8" width="16.71"/>
  </cols>
  <sheetData>
    <row r="1">
      <c r="A1" s="11" t="s">
        <v>31</v>
      </c>
      <c r="B1" s="12" t="s">
        <v>32</v>
      </c>
      <c r="C1" s="13" t="s">
        <v>33</v>
      </c>
      <c r="D1" s="15" t="s">
        <v>34</v>
      </c>
      <c r="E1" s="17" t="s">
        <v>35</v>
      </c>
      <c r="F1" s="13" t="s">
        <v>33</v>
      </c>
      <c r="G1" s="18" t="s">
        <v>36</v>
      </c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</row>
    <row r="2">
      <c r="A2" s="21" t="s">
        <v>37</v>
      </c>
      <c r="B2" s="25" t="s">
        <v>38</v>
      </c>
      <c r="C2" s="26" t="s">
        <v>37</v>
      </c>
      <c r="D2" s="35">
        <v>50.0</v>
      </c>
      <c r="E2" s="30" t="s">
        <v>39</v>
      </c>
      <c r="F2" s="26" t="s">
        <v>37</v>
      </c>
      <c r="G2" s="28">
        <v>50.0</v>
      </c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</row>
    <row r="3">
      <c r="A3" s="34">
        <v>43709.0</v>
      </c>
      <c r="B3" s="36">
        <f>0+1+5</f>
        <v>6</v>
      </c>
      <c r="C3" s="37">
        <f t="shared" ref="C3:C32" si="1">(15-B3)</f>
        <v>9</v>
      </c>
      <c r="D3" s="39">
        <f t="shared" ref="D3:D32" si="2">B3*$D$2</f>
        <v>300</v>
      </c>
      <c r="E3" s="36">
        <f>0+2</f>
        <v>2</v>
      </c>
      <c r="F3" s="37">
        <f t="shared" ref="F3:F32" si="3">(15-E3)</f>
        <v>13</v>
      </c>
      <c r="G3" s="38">
        <f t="shared" ref="G3:G32" si="4">E3*$G$2</f>
        <v>100</v>
      </c>
    </row>
    <row r="4">
      <c r="A4" s="34">
        <v>43710.0</v>
      </c>
      <c r="B4" s="36">
        <f t="shared" ref="B4:B6" si="5">0</f>
        <v>0</v>
      </c>
      <c r="C4" s="37">
        <f t="shared" si="1"/>
        <v>15</v>
      </c>
      <c r="D4" s="39">
        <f t="shared" si="2"/>
        <v>0</v>
      </c>
      <c r="E4" s="36">
        <f t="shared" ref="E4:E9" si="6">0</f>
        <v>0</v>
      </c>
      <c r="F4" s="37">
        <f t="shared" si="3"/>
        <v>15</v>
      </c>
      <c r="G4" s="38">
        <f t="shared" si="4"/>
        <v>0</v>
      </c>
    </row>
    <row r="5">
      <c r="A5" s="34">
        <v>43711.0</v>
      </c>
      <c r="B5" s="36">
        <f t="shared" si="5"/>
        <v>0</v>
      </c>
      <c r="C5" s="37">
        <f t="shared" si="1"/>
        <v>15</v>
      </c>
      <c r="D5" s="39">
        <f t="shared" si="2"/>
        <v>0</v>
      </c>
      <c r="E5" s="36">
        <f t="shared" si="6"/>
        <v>0</v>
      </c>
      <c r="F5" s="37">
        <f t="shared" si="3"/>
        <v>15</v>
      </c>
      <c r="G5" s="38">
        <f t="shared" si="4"/>
        <v>0</v>
      </c>
    </row>
    <row r="6">
      <c r="A6" s="34">
        <v>43712.0</v>
      </c>
      <c r="B6" s="36">
        <f t="shared" si="5"/>
        <v>0</v>
      </c>
      <c r="C6" s="37">
        <f t="shared" si="1"/>
        <v>15</v>
      </c>
      <c r="D6" s="39">
        <f t="shared" si="2"/>
        <v>0</v>
      </c>
      <c r="E6" s="36">
        <f t="shared" si="6"/>
        <v>0</v>
      </c>
      <c r="F6" s="37">
        <f t="shared" si="3"/>
        <v>15</v>
      </c>
      <c r="G6" s="38">
        <f t="shared" si="4"/>
        <v>0</v>
      </c>
    </row>
    <row r="7">
      <c r="A7" s="34">
        <v>43713.0</v>
      </c>
      <c r="B7" s="36">
        <f>0</f>
        <v>0</v>
      </c>
      <c r="C7" s="37">
        <f t="shared" si="1"/>
        <v>15</v>
      </c>
      <c r="D7" s="39">
        <f t="shared" si="2"/>
        <v>0</v>
      </c>
      <c r="E7" s="36">
        <f t="shared" si="6"/>
        <v>0</v>
      </c>
      <c r="F7" s="37">
        <f t="shared" si="3"/>
        <v>15</v>
      </c>
      <c r="G7" s="38">
        <f t="shared" si="4"/>
        <v>0</v>
      </c>
    </row>
    <row r="8">
      <c r="A8" s="34">
        <v>43714.0</v>
      </c>
      <c r="B8" s="36">
        <f>0+3+3+1</f>
        <v>7</v>
      </c>
      <c r="C8" s="37">
        <f t="shared" si="1"/>
        <v>8</v>
      </c>
      <c r="D8" s="39">
        <f t="shared" si="2"/>
        <v>350</v>
      </c>
      <c r="E8" s="36">
        <f t="shared" si="6"/>
        <v>0</v>
      </c>
      <c r="F8" s="37">
        <f t="shared" si="3"/>
        <v>15</v>
      </c>
      <c r="G8" s="38">
        <f t="shared" si="4"/>
        <v>0</v>
      </c>
    </row>
    <row r="9">
      <c r="A9" s="34">
        <v>43715.0</v>
      </c>
      <c r="B9" s="36">
        <f>0+2+2+2</f>
        <v>6</v>
      </c>
      <c r="C9" s="37">
        <f t="shared" si="1"/>
        <v>9</v>
      </c>
      <c r="D9" s="39">
        <f t="shared" si="2"/>
        <v>300</v>
      </c>
      <c r="E9" s="36">
        <f t="shared" si="6"/>
        <v>0</v>
      </c>
      <c r="F9" s="37">
        <f t="shared" si="3"/>
        <v>15</v>
      </c>
      <c r="G9" s="38">
        <f t="shared" si="4"/>
        <v>0</v>
      </c>
    </row>
    <row r="10">
      <c r="A10" s="34">
        <v>43716.0</v>
      </c>
      <c r="B10" s="36">
        <f t="shared" ref="B10:B12" si="7">0</f>
        <v>0</v>
      </c>
      <c r="C10" s="37">
        <f t="shared" si="1"/>
        <v>15</v>
      </c>
      <c r="D10" s="39">
        <f t="shared" si="2"/>
        <v>0</v>
      </c>
      <c r="E10" s="36">
        <f>3</f>
        <v>3</v>
      </c>
      <c r="F10" s="37">
        <f t="shared" si="3"/>
        <v>12</v>
      </c>
      <c r="G10" s="38">
        <f t="shared" si="4"/>
        <v>150</v>
      </c>
    </row>
    <row r="11">
      <c r="A11" s="34">
        <v>43717.0</v>
      </c>
      <c r="B11" s="36">
        <f t="shared" si="7"/>
        <v>0</v>
      </c>
      <c r="C11" s="37">
        <f t="shared" si="1"/>
        <v>15</v>
      </c>
      <c r="D11" s="39">
        <f t="shared" si="2"/>
        <v>0</v>
      </c>
      <c r="E11" s="36">
        <f t="shared" ref="E11:E16" si="8">0</f>
        <v>0</v>
      </c>
      <c r="F11" s="37">
        <f t="shared" si="3"/>
        <v>15</v>
      </c>
      <c r="G11" s="38">
        <f t="shared" si="4"/>
        <v>0</v>
      </c>
    </row>
    <row r="12">
      <c r="A12" s="34">
        <v>43718.0</v>
      </c>
      <c r="B12" s="36">
        <f t="shared" si="7"/>
        <v>0</v>
      </c>
      <c r="C12" s="37">
        <f t="shared" si="1"/>
        <v>15</v>
      </c>
      <c r="D12" s="39">
        <f t="shared" si="2"/>
        <v>0</v>
      </c>
      <c r="E12" s="36">
        <f t="shared" si="8"/>
        <v>0</v>
      </c>
      <c r="F12" s="37">
        <f t="shared" si="3"/>
        <v>15</v>
      </c>
      <c r="G12" s="38">
        <f t="shared" si="4"/>
        <v>0</v>
      </c>
    </row>
    <row r="13">
      <c r="A13" s="34">
        <v>43719.0</v>
      </c>
      <c r="B13" s="36">
        <f>0+2</f>
        <v>2</v>
      </c>
      <c r="C13" s="37">
        <f t="shared" si="1"/>
        <v>13</v>
      </c>
      <c r="D13" s="39">
        <f t="shared" si="2"/>
        <v>100</v>
      </c>
      <c r="E13" s="36">
        <f t="shared" si="8"/>
        <v>0</v>
      </c>
      <c r="F13" s="37">
        <f t="shared" si="3"/>
        <v>15</v>
      </c>
      <c r="G13" s="38">
        <f t="shared" si="4"/>
        <v>0</v>
      </c>
    </row>
    <row r="14">
      <c r="A14" s="34">
        <v>43720.0</v>
      </c>
      <c r="B14" s="36">
        <f>0+4</f>
        <v>4</v>
      </c>
      <c r="C14" s="37">
        <f t="shared" si="1"/>
        <v>11</v>
      </c>
      <c r="D14" s="39">
        <f t="shared" si="2"/>
        <v>200</v>
      </c>
      <c r="E14" s="36">
        <f t="shared" si="8"/>
        <v>0</v>
      </c>
      <c r="F14" s="37">
        <f t="shared" si="3"/>
        <v>15</v>
      </c>
      <c r="G14" s="38">
        <f t="shared" si="4"/>
        <v>0</v>
      </c>
    </row>
    <row r="15">
      <c r="A15" s="34">
        <v>43721.0</v>
      </c>
      <c r="B15" s="36">
        <f>7</f>
        <v>7</v>
      </c>
      <c r="C15" s="37">
        <f t="shared" si="1"/>
        <v>8</v>
      </c>
      <c r="D15" s="39">
        <f t="shared" si="2"/>
        <v>350</v>
      </c>
      <c r="E15" s="36">
        <f t="shared" si="8"/>
        <v>0</v>
      </c>
      <c r="F15" s="37">
        <f t="shared" si="3"/>
        <v>15</v>
      </c>
      <c r="G15" s="38">
        <f t="shared" si="4"/>
        <v>0</v>
      </c>
    </row>
    <row r="16">
      <c r="A16" s="34">
        <v>43722.0</v>
      </c>
      <c r="B16" s="36">
        <f>0+1</f>
        <v>1</v>
      </c>
      <c r="C16" s="37">
        <f t="shared" si="1"/>
        <v>14</v>
      </c>
      <c r="D16" s="39">
        <f t="shared" si="2"/>
        <v>50</v>
      </c>
      <c r="E16" s="36">
        <f t="shared" si="8"/>
        <v>0</v>
      </c>
      <c r="F16" s="37">
        <f t="shared" si="3"/>
        <v>15</v>
      </c>
      <c r="G16" s="38">
        <f t="shared" si="4"/>
        <v>0</v>
      </c>
    </row>
    <row r="17">
      <c r="A17" s="34">
        <v>43723.0</v>
      </c>
      <c r="B17" s="36">
        <f t="shared" ref="B17:B28" si="9">0</f>
        <v>0</v>
      </c>
      <c r="C17" s="37">
        <f t="shared" si="1"/>
        <v>15</v>
      </c>
      <c r="D17" s="39">
        <f t="shared" si="2"/>
        <v>0</v>
      </c>
      <c r="E17" s="36">
        <f>0+1+1</f>
        <v>2</v>
      </c>
      <c r="F17" s="37">
        <f t="shared" si="3"/>
        <v>13</v>
      </c>
      <c r="G17" s="38">
        <f t="shared" si="4"/>
        <v>100</v>
      </c>
    </row>
    <row r="18">
      <c r="A18" s="34">
        <v>43724.0</v>
      </c>
      <c r="B18" s="36">
        <f t="shared" si="9"/>
        <v>0</v>
      </c>
      <c r="C18" s="37">
        <f t="shared" si="1"/>
        <v>15</v>
      </c>
      <c r="D18" s="39">
        <f t="shared" si="2"/>
        <v>0</v>
      </c>
      <c r="E18" s="36">
        <f t="shared" ref="E18:E29" si="10">0</f>
        <v>0</v>
      </c>
      <c r="F18" s="37">
        <f t="shared" si="3"/>
        <v>15</v>
      </c>
      <c r="G18" s="38">
        <f t="shared" si="4"/>
        <v>0</v>
      </c>
    </row>
    <row r="19">
      <c r="A19" s="34">
        <v>43725.0</v>
      </c>
      <c r="B19" s="36">
        <f t="shared" si="9"/>
        <v>0</v>
      </c>
      <c r="C19" s="37">
        <f t="shared" si="1"/>
        <v>15</v>
      </c>
      <c r="D19" s="39">
        <f t="shared" si="2"/>
        <v>0</v>
      </c>
      <c r="E19" s="36">
        <f t="shared" si="10"/>
        <v>0</v>
      </c>
      <c r="F19" s="37">
        <f t="shared" si="3"/>
        <v>15</v>
      </c>
      <c r="G19" s="38">
        <f t="shared" si="4"/>
        <v>0</v>
      </c>
    </row>
    <row r="20">
      <c r="A20" s="34">
        <v>43726.0</v>
      </c>
      <c r="B20" s="36">
        <f t="shared" si="9"/>
        <v>0</v>
      </c>
      <c r="C20" s="37">
        <f t="shared" si="1"/>
        <v>15</v>
      </c>
      <c r="D20" s="39">
        <f t="shared" si="2"/>
        <v>0</v>
      </c>
      <c r="E20" s="36">
        <f t="shared" si="10"/>
        <v>0</v>
      </c>
      <c r="F20" s="37">
        <f t="shared" si="3"/>
        <v>15</v>
      </c>
      <c r="G20" s="38">
        <f t="shared" si="4"/>
        <v>0</v>
      </c>
    </row>
    <row r="21">
      <c r="A21" s="34">
        <v>43727.0</v>
      </c>
      <c r="B21" s="36">
        <f t="shared" si="9"/>
        <v>0</v>
      </c>
      <c r="C21" s="37">
        <f t="shared" si="1"/>
        <v>15</v>
      </c>
      <c r="D21" s="39">
        <f t="shared" si="2"/>
        <v>0</v>
      </c>
      <c r="E21" s="36">
        <f t="shared" si="10"/>
        <v>0</v>
      </c>
      <c r="F21" s="37">
        <f t="shared" si="3"/>
        <v>15</v>
      </c>
      <c r="G21" s="38">
        <f t="shared" si="4"/>
        <v>0</v>
      </c>
    </row>
    <row r="22">
      <c r="A22" s="34">
        <v>43728.0</v>
      </c>
      <c r="B22" s="36">
        <f t="shared" si="9"/>
        <v>0</v>
      </c>
      <c r="C22" s="37">
        <f t="shared" si="1"/>
        <v>15</v>
      </c>
      <c r="D22" s="39">
        <f t="shared" si="2"/>
        <v>0</v>
      </c>
      <c r="E22" s="36">
        <f t="shared" si="10"/>
        <v>0</v>
      </c>
      <c r="F22" s="37">
        <f t="shared" si="3"/>
        <v>15</v>
      </c>
      <c r="G22" s="38">
        <f t="shared" si="4"/>
        <v>0</v>
      </c>
    </row>
    <row r="23">
      <c r="A23" s="34">
        <v>43729.0</v>
      </c>
      <c r="B23" s="36">
        <f t="shared" si="9"/>
        <v>0</v>
      </c>
      <c r="C23" s="37">
        <f t="shared" si="1"/>
        <v>15</v>
      </c>
      <c r="D23" s="39">
        <f t="shared" si="2"/>
        <v>0</v>
      </c>
      <c r="E23" s="36">
        <f t="shared" si="10"/>
        <v>0</v>
      </c>
      <c r="F23" s="37">
        <f t="shared" si="3"/>
        <v>15</v>
      </c>
      <c r="G23" s="38">
        <f t="shared" si="4"/>
        <v>0</v>
      </c>
    </row>
    <row r="24">
      <c r="A24" s="34">
        <v>43730.0</v>
      </c>
      <c r="B24" s="36">
        <f t="shared" si="9"/>
        <v>0</v>
      </c>
      <c r="C24" s="37">
        <f t="shared" si="1"/>
        <v>15</v>
      </c>
      <c r="D24" s="39">
        <f t="shared" si="2"/>
        <v>0</v>
      </c>
      <c r="E24" s="36">
        <f t="shared" si="10"/>
        <v>0</v>
      </c>
      <c r="F24" s="37">
        <f t="shared" si="3"/>
        <v>15</v>
      </c>
      <c r="G24" s="38">
        <f t="shared" si="4"/>
        <v>0</v>
      </c>
    </row>
    <row r="25">
      <c r="A25" s="34">
        <v>43731.0</v>
      </c>
      <c r="B25" s="36">
        <f t="shared" si="9"/>
        <v>0</v>
      </c>
      <c r="C25" s="37">
        <f t="shared" si="1"/>
        <v>15</v>
      </c>
      <c r="D25" s="39">
        <f t="shared" si="2"/>
        <v>0</v>
      </c>
      <c r="E25" s="36">
        <f t="shared" si="10"/>
        <v>0</v>
      </c>
      <c r="F25" s="37">
        <f t="shared" si="3"/>
        <v>15</v>
      </c>
      <c r="G25" s="38">
        <f t="shared" si="4"/>
        <v>0</v>
      </c>
    </row>
    <row r="26">
      <c r="A26" s="34">
        <v>43732.0</v>
      </c>
      <c r="B26" s="36">
        <f t="shared" si="9"/>
        <v>0</v>
      </c>
      <c r="C26" s="37">
        <f t="shared" si="1"/>
        <v>15</v>
      </c>
      <c r="D26" s="39">
        <f t="shared" si="2"/>
        <v>0</v>
      </c>
      <c r="E26" s="36">
        <f t="shared" si="10"/>
        <v>0</v>
      </c>
      <c r="F26" s="37">
        <f t="shared" si="3"/>
        <v>15</v>
      </c>
      <c r="G26" s="38">
        <f t="shared" si="4"/>
        <v>0</v>
      </c>
    </row>
    <row r="27">
      <c r="A27" s="34">
        <v>43733.0</v>
      </c>
      <c r="B27" s="36">
        <f t="shared" si="9"/>
        <v>0</v>
      </c>
      <c r="C27" s="37">
        <f t="shared" si="1"/>
        <v>15</v>
      </c>
      <c r="D27" s="39">
        <f t="shared" si="2"/>
        <v>0</v>
      </c>
      <c r="E27" s="36">
        <f t="shared" si="10"/>
        <v>0</v>
      </c>
      <c r="F27" s="37">
        <f t="shared" si="3"/>
        <v>15</v>
      </c>
      <c r="G27" s="38">
        <f t="shared" si="4"/>
        <v>0</v>
      </c>
    </row>
    <row r="28">
      <c r="A28" s="34">
        <v>43734.0</v>
      </c>
      <c r="B28" s="36">
        <f t="shared" si="9"/>
        <v>0</v>
      </c>
      <c r="C28" s="37">
        <f t="shared" si="1"/>
        <v>15</v>
      </c>
      <c r="D28" s="39">
        <f t="shared" si="2"/>
        <v>0</v>
      </c>
      <c r="E28" s="36">
        <f t="shared" si="10"/>
        <v>0</v>
      </c>
      <c r="F28" s="37">
        <f t="shared" si="3"/>
        <v>15</v>
      </c>
      <c r="G28" s="38">
        <f t="shared" si="4"/>
        <v>0</v>
      </c>
    </row>
    <row r="29">
      <c r="A29" s="34">
        <v>43735.0</v>
      </c>
      <c r="B29" s="36">
        <f>0+1+2+1+1+1+2+1+1+1+2+1+1</f>
        <v>15</v>
      </c>
      <c r="C29" s="37">
        <f t="shared" si="1"/>
        <v>0</v>
      </c>
      <c r="D29" s="39">
        <f t="shared" si="2"/>
        <v>750</v>
      </c>
      <c r="E29" s="36">
        <f t="shared" si="10"/>
        <v>0</v>
      </c>
      <c r="F29" s="37">
        <f t="shared" si="3"/>
        <v>15</v>
      </c>
      <c r="G29" s="38">
        <f t="shared" si="4"/>
        <v>0</v>
      </c>
    </row>
    <row r="30">
      <c r="A30" s="34">
        <v>43736.0</v>
      </c>
      <c r="B30" s="36">
        <f>0+3</f>
        <v>3</v>
      </c>
      <c r="C30" s="37">
        <f t="shared" si="1"/>
        <v>12</v>
      </c>
      <c r="D30" s="39">
        <f t="shared" si="2"/>
        <v>150</v>
      </c>
      <c r="E30" s="36">
        <f>0+8+2</f>
        <v>10</v>
      </c>
      <c r="F30" s="37">
        <f t="shared" si="3"/>
        <v>5</v>
      </c>
      <c r="G30" s="38">
        <f t="shared" si="4"/>
        <v>500</v>
      </c>
    </row>
    <row r="31">
      <c r="A31" s="34">
        <v>43737.0</v>
      </c>
      <c r="B31" s="36">
        <f>0</f>
        <v>0</v>
      </c>
      <c r="C31" s="37">
        <f t="shared" si="1"/>
        <v>15</v>
      </c>
      <c r="D31" s="39">
        <f t="shared" si="2"/>
        <v>0</v>
      </c>
      <c r="E31" s="36">
        <f>0+1</f>
        <v>1</v>
      </c>
      <c r="F31" s="37">
        <f t="shared" si="3"/>
        <v>14</v>
      </c>
      <c r="G31" s="38">
        <f t="shared" si="4"/>
        <v>50</v>
      </c>
    </row>
    <row r="32">
      <c r="A32" s="34">
        <v>43738.0</v>
      </c>
      <c r="B32" s="36">
        <f>0+1</f>
        <v>1</v>
      </c>
      <c r="C32" s="37">
        <f t="shared" si="1"/>
        <v>14</v>
      </c>
      <c r="D32" s="39">
        <f t="shared" si="2"/>
        <v>50</v>
      </c>
      <c r="E32" s="36">
        <f>0</f>
        <v>0</v>
      </c>
      <c r="F32" s="37">
        <f t="shared" si="3"/>
        <v>15</v>
      </c>
      <c r="G32" s="38">
        <f t="shared" si="4"/>
        <v>0</v>
      </c>
    </row>
    <row r="33">
      <c r="A33" s="34"/>
      <c r="B33" s="36"/>
      <c r="D33" s="45"/>
      <c r="G33" s="40"/>
    </row>
    <row r="34">
      <c r="A34" s="46" t="s">
        <v>12</v>
      </c>
      <c r="B34" s="25" t="s">
        <v>40</v>
      </c>
      <c r="C34" s="26" t="s">
        <v>12</v>
      </c>
      <c r="D34" s="42">
        <v>100.0</v>
      </c>
      <c r="E34" s="42" t="s">
        <v>41</v>
      </c>
      <c r="F34" s="26" t="s">
        <v>12</v>
      </c>
      <c r="G34" s="42">
        <v>100.0</v>
      </c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</row>
    <row r="35">
      <c r="A35" s="47">
        <v>43709.0</v>
      </c>
      <c r="B35" s="36">
        <f>0+3+2+4</f>
        <v>9</v>
      </c>
      <c r="C35" s="37">
        <f t="shared" ref="C35:C43" si="11">(40-B35)</f>
        <v>31</v>
      </c>
      <c r="D35" s="48">
        <f t="shared" ref="D35:D43" si="12">B35*$D$34</f>
        <v>900</v>
      </c>
      <c r="E35" s="36">
        <f>0+2+1+3+6</f>
        <v>12</v>
      </c>
      <c r="F35" s="37">
        <f t="shared" ref="F35:F43" si="13">(40-E35)</f>
        <v>28</v>
      </c>
      <c r="G35" s="44">
        <f t="shared" ref="G35:G43" si="14">E35*$G$34</f>
        <v>1200</v>
      </c>
    </row>
    <row r="36">
      <c r="A36" s="47">
        <v>43715.0</v>
      </c>
      <c r="B36" s="36">
        <f>0+2+2+3+3</f>
        <v>10</v>
      </c>
      <c r="C36" s="37">
        <f t="shared" si="11"/>
        <v>30</v>
      </c>
      <c r="D36" s="48">
        <f t="shared" si="12"/>
        <v>1000</v>
      </c>
      <c r="E36" s="36">
        <f>0</f>
        <v>0</v>
      </c>
      <c r="F36" s="37">
        <f t="shared" si="13"/>
        <v>40</v>
      </c>
      <c r="G36" s="44">
        <f t="shared" si="14"/>
        <v>0</v>
      </c>
    </row>
    <row r="37">
      <c r="A37" s="47">
        <v>43716.0</v>
      </c>
      <c r="B37" s="36">
        <f>0+1+2+1+11</f>
        <v>15</v>
      </c>
      <c r="C37" s="37">
        <f t="shared" si="11"/>
        <v>25</v>
      </c>
      <c r="D37" s="48">
        <f t="shared" si="12"/>
        <v>1500</v>
      </c>
      <c r="E37" s="36">
        <f>0+1+3+1+7+9</f>
        <v>21</v>
      </c>
      <c r="F37" s="37">
        <f t="shared" si="13"/>
        <v>19</v>
      </c>
      <c r="G37" s="44">
        <f t="shared" si="14"/>
        <v>2100</v>
      </c>
    </row>
    <row r="38">
      <c r="A38" s="34">
        <v>43722.0</v>
      </c>
      <c r="B38" s="36">
        <f>2+7</f>
        <v>9</v>
      </c>
      <c r="C38" s="37">
        <f t="shared" si="11"/>
        <v>31</v>
      </c>
      <c r="D38" s="48">
        <f t="shared" si="12"/>
        <v>900</v>
      </c>
      <c r="E38" s="36">
        <f>0+1</f>
        <v>1</v>
      </c>
      <c r="F38" s="37">
        <f t="shared" si="13"/>
        <v>39</v>
      </c>
      <c r="G38" s="44">
        <f t="shared" si="14"/>
        <v>100</v>
      </c>
    </row>
    <row r="39">
      <c r="A39" s="34">
        <v>43723.0</v>
      </c>
      <c r="B39" s="36">
        <f>1+6+4+2</f>
        <v>13</v>
      </c>
      <c r="C39" s="37">
        <f t="shared" si="11"/>
        <v>27</v>
      </c>
      <c r="D39" s="48">
        <f t="shared" si="12"/>
        <v>1300</v>
      </c>
      <c r="E39" s="36">
        <f>2+2+3+5</f>
        <v>12</v>
      </c>
      <c r="F39" s="37">
        <f t="shared" si="13"/>
        <v>28</v>
      </c>
      <c r="G39" s="44">
        <f t="shared" si="14"/>
        <v>1200</v>
      </c>
    </row>
    <row r="40">
      <c r="A40" s="34">
        <v>43729.0</v>
      </c>
      <c r="B40" s="36">
        <f t="shared" ref="B40:B41" si="15">0</f>
        <v>0</v>
      </c>
      <c r="C40" s="37">
        <f t="shared" si="11"/>
        <v>40</v>
      </c>
      <c r="D40" s="48">
        <f t="shared" si="12"/>
        <v>0</v>
      </c>
      <c r="E40" s="36">
        <f t="shared" ref="E40:E41" si="16">0</f>
        <v>0</v>
      </c>
      <c r="F40" s="37">
        <f t="shared" si="13"/>
        <v>40</v>
      </c>
      <c r="G40" s="44">
        <f t="shared" si="14"/>
        <v>0</v>
      </c>
    </row>
    <row r="41">
      <c r="A41" s="34">
        <v>43730.0</v>
      </c>
      <c r="B41" s="36">
        <f t="shared" si="15"/>
        <v>0</v>
      </c>
      <c r="C41" s="37">
        <f t="shared" si="11"/>
        <v>40</v>
      </c>
      <c r="D41" s="48">
        <f t="shared" si="12"/>
        <v>0</v>
      </c>
      <c r="E41" s="36">
        <f t="shared" si="16"/>
        <v>0</v>
      </c>
      <c r="F41" s="37">
        <f t="shared" si="13"/>
        <v>40</v>
      </c>
      <c r="G41" s="44">
        <f t="shared" si="14"/>
        <v>0</v>
      </c>
    </row>
    <row r="42">
      <c r="A42" s="34">
        <v>43736.0</v>
      </c>
      <c r="B42" s="36">
        <f>0+1+18+7</f>
        <v>26</v>
      </c>
      <c r="C42" s="37">
        <f t="shared" si="11"/>
        <v>14</v>
      </c>
      <c r="D42" s="48">
        <f t="shared" si="12"/>
        <v>2600</v>
      </c>
      <c r="E42" s="36">
        <f>0+17</f>
        <v>17</v>
      </c>
      <c r="F42" s="37">
        <f t="shared" si="13"/>
        <v>23</v>
      </c>
      <c r="G42" s="44">
        <f t="shared" si="14"/>
        <v>1700</v>
      </c>
    </row>
    <row r="43">
      <c r="A43" s="34">
        <v>43737.0</v>
      </c>
      <c r="B43" s="36">
        <f>0+1+2+2+1+7+6</f>
        <v>19</v>
      </c>
      <c r="C43" s="37">
        <f t="shared" si="11"/>
        <v>21</v>
      </c>
      <c r="D43" s="48">
        <f t="shared" si="12"/>
        <v>1900</v>
      </c>
      <c r="E43" s="36">
        <f>0+2+1+1+3+19+8+6</f>
        <v>40</v>
      </c>
      <c r="F43" s="37">
        <f t="shared" si="13"/>
        <v>0</v>
      </c>
      <c r="G43" s="44">
        <f t="shared" si="14"/>
        <v>4000</v>
      </c>
    </row>
    <row r="44">
      <c r="A44" s="34"/>
      <c r="B44" s="52"/>
      <c r="D44" s="45"/>
      <c r="E44" s="36"/>
      <c r="F44" s="37"/>
      <c r="G44" s="40"/>
    </row>
    <row r="45">
      <c r="A45" s="34"/>
      <c r="B45" s="52"/>
      <c r="D45" s="45"/>
      <c r="G45" s="40"/>
    </row>
    <row r="46">
      <c r="A46" s="50"/>
      <c r="B46" s="37"/>
      <c r="D46" s="45"/>
      <c r="G46" s="40"/>
    </row>
    <row r="47">
      <c r="A47" s="21" t="s">
        <v>42</v>
      </c>
      <c r="B47" s="25" t="s">
        <v>43</v>
      </c>
      <c r="C47" s="26" t="s">
        <v>42</v>
      </c>
      <c r="D47" s="53">
        <v>100.0</v>
      </c>
      <c r="E47" s="42" t="s">
        <v>44</v>
      </c>
      <c r="F47" s="26" t="s">
        <v>42</v>
      </c>
      <c r="G47" s="41">
        <v>100.0</v>
      </c>
      <c r="H47" s="26" t="s">
        <v>45</v>
      </c>
      <c r="I47" s="26" t="s">
        <v>46</v>
      </c>
      <c r="J47" s="26" t="s">
        <v>47</v>
      </c>
      <c r="K47" s="26" t="s">
        <v>48</v>
      </c>
      <c r="L47" s="26" t="s">
        <v>49</v>
      </c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</row>
    <row r="48">
      <c r="A48" s="34">
        <v>43709.0</v>
      </c>
      <c r="B48" s="36"/>
      <c r="D48" s="54"/>
      <c r="E48" s="36">
        <f>0+1+6+4</f>
        <v>11</v>
      </c>
      <c r="F48" s="37">
        <f>(40-E48)</f>
        <v>29</v>
      </c>
      <c r="G48" s="44">
        <f>E48*$G$47</f>
        <v>1100</v>
      </c>
      <c r="K48" s="9">
        <v>1.0</v>
      </c>
      <c r="L48" s="9">
        <v>1.0</v>
      </c>
    </row>
    <row r="49">
      <c r="A49" s="34">
        <v>43714.0</v>
      </c>
      <c r="B49" s="36">
        <f>2+12+6+5+2+3+1+1</f>
        <v>32</v>
      </c>
      <c r="C49" s="37">
        <f>(40-B49)</f>
        <v>8</v>
      </c>
      <c r="D49" s="54">
        <f>B49*$D$47</f>
        <v>3200</v>
      </c>
      <c r="E49" s="36"/>
      <c r="F49" s="37"/>
      <c r="G49" s="40"/>
    </row>
    <row r="50">
      <c r="A50" s="34">
        <v>43716.0</v>
      </c>
      <c r="B50" s="37"/>
      <c r="D50" s="54"/>
      <c r="E50" s="36">
        <f>0+11+1+7+3</f>
        <v>22</v>
      </c>
      <c r="F50" s="37">
        <f>(40-E50)</f>
        <v>18</v>
      </c>
      <c r="G50" s="44">
        <f>E50*$G$47</f>
        <v>2200</v>
      </c>
    </row>
    <row r="51">
      <c r="A51" s="34">
        <v>43721.0</v>
      </c>
      <c r="B51" s="36">
        <f>0+1+2+4+3+2+2+1+1+3+1+1+1+1+3+1+1+1+1+3+5</f>
        <v>38</v>
      </c>
      <c r="C51" s="37">
        <f>(40-B51)</f>
        <v>2</v>
      </c>
      <c r="D51" s="54">
        <f>B51*$D$47</f>
        <v>3800</v>
      </c>
      <c r="F51" s="37"/>
      <c r="G51" s="40"/>
      <c r="J51" s="9">
        <v>4.0</v>
      </c>
    </row>
    <row r="52">
      <c r="A52" s="34">
        <v>43723.0</v>
      </c>
      <c r="B52" s="36"/>
      <c r="D52" s="54"/>
      <c r="E52" s="36">
        <f>12+1+4+11+2</f>
        <v>30</v>
      </c>
      <c r="F52" s="37">
        <f>(40-E52)</f>
        <v>10</v>
      </c>
      <c r="G52" s="44">
        <f>E52*$G$47</f>
        <v>3000</v>
      </c>
      <c r="H52" s="9">
        <v>1.0</v>
      </c>
    </row>
    <row r="53">
      <c r="A53" s="34">
        <v>43728.0</v>
      </c>
      <c r="B53" s="36">
        <f>0+1</f>
        <v>1</v>
      </c>
      <c r="C53" s="37">
        <f>(40-B53)</f>
        <v>39</v>
      </c>
      <c r="D53" s="54">
        <f>B53*$D$47</f>
        <v>100</v>
      </c>
      <c r="F53" s="37"/>
      <c r="G53" s="40"/>
    </row>
    <row r="54">
      <c r="A54" s="55">
        <v>43730.0</v>
      </c>
      <c r="B54" s="37"/>
      <c r="D54" s="54"/>
      <c r="E54" s="36">
        <f>0</f>
        <v>0</v>
      </c>
      <c r="F54" s="37">
        <f>(40-E54)</f>
        <v>40</v>
      </c>
      <c r="G54" s="44">
        <f>E54*$G$47</f>
        <v>0</v>
      </c>
    </row>
    <row r="55">
      <c r="A55" s="55">
        <v>43735.0</v>
      </c>
      <c r="B55" s="36">
        <f>29+1+1+1+1+2+1+2+1</f>
        <v>39</v>
      </c>
      <c r="C55" s="37">
        <f>(40-B55)</f>
        <v>1</v>
      </c>
      <c r="D55" s="54">
        <f>B55*$D$47</f>
        <v>3900</v>
      </c>
      <c r="F55" s="37"/>
      <c r="G55" s="40"/>
    </row>
    <row r="56">
      <c r="A56" s="57">
        <v>43737.0</v>
      </c>
      <c r="B56" s="58"/>
      <c r="C56" s="59"/>
      <c r="D56" s="60"/>
      <c r="E56" s="61">
        <f>11+2+2+1+1+4+3+1+1+1+2+3+4+1+1+1+1</f>
        <v>40</v>
      </c>
      <c r="F56" s="58">
        <f>(40-E56)</f>
        <v>0</v>
      </c>
      <c r="G56" s="62">
        <f>E56*$G$47</f>
        <v>4000</v>
      </c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</row>
    <row r="57">
      <c r="A57" s="63"/>
      <c r="B57" s="37"/>
    </row>
    <row r="58">
      <c r="A58" s="63"/>
      <c r="B58" s="37"/>
    </row>
    <row r="59">
      <c r="A59" s="63"/>
      <c r="B59" s="37"/>
    </row>
    <row r="60">
      <c r="A60" s="63"/>
      <c r="B60" s="37"/>
    </row>
    <row r="61">
      <c r="A61" s="63"/>
      <c r="B61" s="37"/>
    </row>
    <row r="62">
      <c r="A62" s="63"/>
      <c r="B62" s="37"/>
    </row>
    <row r="63">
      <c r="A63" s="63"/>
      <c r="B63" s="37"/>
    </row>
    <row r="64">
      <c r="A64" s="63"/>
      <c r="B64" s="37"/>
    </row>
    <row r="65">
      <c r="A65" s="63"/>
      <c r="B65" s="37"/>
    </row>
    <row r="66">
      <c r="A66" s="63"/>
      <c r="B66" s="37"/>
    </row>
    <row r="67">
      <c r="A67" s="63"/>
      <c r="B67" s="37"/>
    </row>
    <row r="68">
      <c r="A68" s="63"/>
      <c r="B68" s="37"/>
    </row>
    <row r="69">
      <c r="A69" s="63"/>
      <c r="B69" s="37"/>
    </row>
    <row r="70">
      <c r="A70" s="63"/>
      <c r="B70" s="37"/>
    </row>
    <row r="71">
      <c r="A71" s="63"/>
      <c r="B71" s="37"/>
    </row>
    <row r="72">
      <c r="A72" s="63"/>
      <c r="B72" s="37"/>
    </row>
    <row r="73">
      <c r="A73" s="63"/>
      <c r="B73" s="37"/>
    </row>
    <row r="74">
      <c r="A74" s="63"/>
      <c r="B74" s="37"/>
    </row>
    <row r="75">
      <c r="A75" s="63"/>
      <c r="B75" s="37"/>
    </row>
    <row r="76">
      <c r="A76" s="63"/>
      <c r="B76" s="37"/>
    </row>
    <row r="77">
      <c r="A77" s="63"/>
      <c r="B77" s="37"/>
    </row>
    <row r="78">
      <c r="A78" s="63"/>
      <c r="B78" s="37"/>
    </row>
    <row r="79">
      <c r="A79" s="63"/>
      <c r="B79" s="37"/>
    </row>
    <row r="80">
      <c r="A80" s="63"/>
      <c r="B80" s="37"/>
    </row>
    <row r="81">
      <c r="A81" s="63"/>
      <c r="B81" s="37"/>
    </row>
    <row r="82">
      <c r="A82" s="63"/>
      <c r="B82" s="37"/>
    </row>
    <row r="83">
      <c r="A83" s="63"/>
      <c r="B83" s="37"/>
    </row>
    <row r="84">
      <c r="A84" s="63"/>
      <c r="B84" s="37"/>
    </row>
    <row r="85">
      <c r="A85" s="64"/>
      <c r="B85" s="37"/>
    </row>
    <row r="86">
      <c r="A86" s="64"/>
      <c r="B86" s="37"/>
    </row>
    <row r="87">
      <c r="A87" s="64"/>
      <c r="B87" s="37"/>
    </row>
    <row r="88">
      <c r="A88" s="64"/>
      <c r="B88" s="37"/>
    </row>
    <row r="89">
      <c r="A89" s="64"/>
      <c r="B89" s="37"/>
    </row>
    <row r="90">
      <c r="A90" s="64"/>
      <c r="B90" s="37"/>
    </row>
    <row r="91">
      <c r="A91" s="64"/>
      <c r="B91" s="37"/>
    </row>
    <row r="92">
      <c r="A92" s="64"/>
      <c r="B92" s="37"/>
    </row>
    <row r="93">
      <c r="A93" s="64"/>
      <c r="B93" s="37"/>
    </row>
    <row r="94">
      <c r="A94" s="64"/>
      <c r="B94" s="37"/>
    </row>
    <row r="95">
      <c r="A95" s="64"/>
      <c r="B95" s="37"/>
    </row>
    <row r="96">
      <c r="A96" s="64"/>
      <c r="B96" s="37"/>
    </row>
    <row r="97">
      <c r="A97" s="64"/>
      <c r="B97" s="37"/>
    </row>
    <row r="98">
      <c r="A98" s="64"/>
      <c r="B98" s="37"/>
    </row>
    <row r="99">
      <c r="A99" s="64"/>
      <c r="B99" s="37"/>
    </row>
    <row r="100">
      <c r="A100" s="64"/>
      <c r="B100" s="37"/>
    </row>
    <row r="101">
      <c r="A101" s="64"/>
      <c r="B101" s="37"/>
    </row>
    <row r="102">
      <c r="A102" s="64"/>
      <c r="B102" s="37"/>
    </row>
    <row r="103">
      <c r="A103" s="64"/>
      <c r="B103" s="37"/>
    </row>
    <row r="104">
      <c r="A104" s="64"/>
      <c r="B104" s="37"/>
    </row>
    <row r="105">
      <c r="A105" s="64"/>
      <c r="B105" s="37"/>
    </row>
    <row r="106">
      <c r="A106" s="64"/>
      <c r="B106" s="37"/>
    </row>
    <row r="107">
      <c r="A107" s="64"/>
      <c r="B107" s="37"/>
    </row>
    <row r="108">
      <c r="A108" s="64"/>
      <c r="B108" s="37"/>
    </row>
    <row r="109">
      <c r="A109" s="64"/>
      <c r="B109" s="37"/>
    </row>
    <row r="110">
      <c r="A110" s="64"/>
      <c r="B110" s="37"/>
    </row>
    <row r="111">
      <c r="A111" s="64"/>
      <c r="B111" s="37"/>
    </row>
    <row r="112">
      <c r="A112" s="64"/>
      <c r="B112" s="37"/>
    </row>
    <row r="113">
      <c r="A113" s="64"/>
      <c r="B113" s="37"/>
    </row>
    <row r="114">
      <c r="A114" s="64"/>
      <c r="B114" s="37"/>
    </row>
    <row r="115">
      <c r="A115" s="64"/>
      <c r="B115" s="37"/>
    </row>
    <row r="116">
      <c r="A116" s="64"/>
      <c r="B116" s="37"/>
    </row>
    <row r="117">
      <c r="A117" s="64"/>
      <c r="B117" s="37"/>
    </row>
    <row r="118">
      <c r="A118" s="64"/>
      <c r="B118" s="37"/>
    </row>
    <row r="119">
      <c r="A119" s="64"/>
      <c r="B119" s="37"/>
    </row>
    <row r="120">
      <c r="A120" s="64"/>
      <c r="B120" s="37"/>
    </row>
    <row r="121">
      <c r="A121" s="64"/>
      <c r="B121" s="37"/>
    </row>
    <row r="122">
      <c r="A122" s="64"/>
      <c r="B122" s="37"/>
    </row>
    <row r="123">
      <c r="A123" s="64"/>
      <c r="B123" s="37"/>
    </row>
    <row r="124">
      <c r="A124" s="64"/>
      <c r="B124" s="37"/>
    </row>
    <row r="125">
      <c r="A125" s="64"/>
      <c r="B125" s="37"/>
    </row>
    <row r="126">
      <c r="A126" s="64"/>
      <c r="B126" s="37"/>
    </row>
    <row r="127">
      <c r="A127" s="64"/>
      <c r="B127" s="37"/>
    </row>
    <row r="128">
      <c r="A128" s="64"/>
      <c r="B128" s="37"/>
    </row>
    <row r="129">
      <c r="A129" s="64"/>
      <c r="B129" s="37"/>
    </row>
    <row r="130">
      <c r="A130" s="64"/>
      <c r="B130" s="37"/>
    </row>
    <row r="131">
      <c r="A131" s="64"/>
      <c r="B131" s="37"/>
    </row>
    <row r="132">
      <c r="A132" s="64"/>
      <c r="B132" s="37"/>
    </row>
    <row r="133">
      <c r="A133" s="64"/>
      <c r="B133" s="37"/>
    </row>
    <row r="134">
      <c r="A134" s="64"/>
      <c r="B134" s="37"/>
    </row>
    <row r="135">
      <c r="A135" s="64"/>
      <c r="B135" s="37"/>
    </row>
    <row r="136">
      <c r="A136" s="64"/>
      <c r="B136" s="37"/>
    </row>
    <row r="137">
      <c r="A137" s="64"/>
      <c r="B137" s="37"/>
    </row>
    <row r="138">
      <c r="A138" s="64"/>
      <c r="B138" s="37"/>
    </row>
    <row r="139">
      <c r="A139" s="64"/>
      <c r="B139" s="37"/>
    </row>
    <row r="140">
      <c r="A140" s="64"/>
      <c r="B140" s="37"/>
    </row>
    <row r="141">
      <c r="A141" s="64"/>
      <c r="B141" s="37"/>
    </row>
    <row r="142">
      <c r="A142" s="64"/>
      <c r="B142" s="37"/>
    </row>
    <row r="143">
      <c r="A143" s="64"/>
      <c r="B143" s="37"/>
    </row>
    <row r="144">
      <c r="A144" s="64"/>
      <c r="B144" s="37"/>
    </row>
    <row r="145">
      <c r="A145" s="64"/>
      <c r="B145" s="37"/>
    </row>
    <row r="146">
      <c r="A146" s="64"/>
      <c r="B146" s="37"/>
    </row>
    <row r="147">
      <c r="A147" s="64"/>
      <c r="B147" s="37"/>
    </row>
    <row r="148">
      <c r="A148" s="64"/>
      <c r="B148" s="37"/>
    </row>
    <row r="149">
      <c r="A149" s="64"/>
      <c r="B149" s="37"/>
    </row>
    <row r="150">
      <c r="A150" s="64"/>
      <c r="B150" s="37"/>
    </row>
    <row r="151">
      <c r="A151" s="64"/>
      <c r="B151" s="37"/>
    </row>
    <row r="152">
      <c r="A152" s="64"/>
      <c r="B152" s="37"/>
    </row>
    <row r="153">
      <c r="A153" s="64"/>
      <c r="B153" s="37"/>
    </row>
    <row r="154">
      <c r="A154" s="64"/>
      <c r="B154" s="37"/>
    </row>
    <row r="155">
      <c r="A155" s="64"/>
      <c r="B155" s="37"/>
    </row>
    <row r="156">
      <c r="A156" s="64"/>
      <c r="B156" s="37"/>
    </row>
    <row r="157">
      <c r="A157" s="64"/>
      <c r="B157" s="37"/>
    </row>
    <row r="158">
      <c r="A158" s="64"/>
      <c r="B158" s="37"/>
    </row>
    <row r="159">
      <c r="A159" s="64"/>
      <c r="B159" s="37"/>
    </row>
    <row r="160">
      <c r="A160" s="64"/>
      <c r="B160" s="37"/>
    </row>
    <row r="161">
      <c r="A161" s="64"/>
      <c r="B161" s="37"/>
    </row>
    <row r="162">
      <c r="A162" s="64"/>
      <c r="B162" s="37"/>
    </row>
    <row r="163">
      <c r="A163" s="64"/>
      <c r="B163" s="37"/>
    </row>
    <row r="164">
      <c r="A164" s="64"/>
      <c r="B164" s="37"/>
    </row>
    <row r="165">
      <c r="A165" s="64"/>
      <c r="B165" s="37"/>
    </row>
    <row r="166">
      <c r="A166" s="64"/>
      <c r="B166" s="37"/>
    </row>
    <row r="167">
      <c r="A167" s="64"/>
      <c r="B167" s="37"/>
    </row>
    <row r="168">
      <c r="A168" s="64"/>
      <c r="B168" s="37"/>
    </row>
    <row r="169">
      <c r="A169" s="64"/>
      <c r="B169" s="37"/>
    </row>
    <row r="170">
      <c r="A170" s="64"/>
      <c r="B170" s="37"/>
    </row>
    <row r="171">
      <c r="A171" s="64"/>
      <c r="B171" s="37"/>
    </row>
    <row r="172">
      <c r="A172" s="64"/>
      <c r="B172" s="37"/>
    </row>
    <row r="173">
      <c r="A173" s="64"/>
      <c r="B173" s="37"/>
    </row>
    <row r="174">
      <c r="A174" s="64"/>
      <c r="B174" s="37"/>
    </row>
    <row r="175">
      <c r="A175" s="64"/>
      <c r="B175" s="37"/>
    </row>
    <row r="176">
      <c r="A176" s="64"/>
      <c r="B176" s="37"/>
    </row>
    <row r="177">
      <c r="A177" s="64"/>
      <c r="B177" s="37"/>
    </row>
    <row r="178">
      <c r="A178" s="64"/>
      <c r="B178" s="37"/>
    </row>
    <row r="179">
      <c r="A179" s="64"/>
      <c r="B179" s="37"/>
    </row>
    <row r="180">
      <c r="A180" s="64"/>
      <c r="B180" s="37"/>
    </row>
    <row r="181">
      <c r="A181" s="64"/>
      <c r="B181" s="37"/>
    </row>
    <row r="182">
      <c r="A182" s="64"/>
      <c r="B182" s="37"/>
    </row>
    <row r="183">
      <c r="A183" s="64"/>
      <c r="B183" s="37"/>
    </row>
    <row r="184">
      <c r="A184" s="64"/>
      <c r="B184" s="37"/>
    </row>
    <row r="185">
      <c r="A185" s="64"/>
      <c r="B185" s="37"/>
    </row>
    <row r="186">
      <c r="A186" s="64"/>
      <c r="B186" s="37"/>
    </row>
    <row r="187">
      <c r="A187" s="64"/>
      <c r="B187" s="37"/>
    </row>
    <row r="188">
      <c r="A188" s="64"/>
      <c r="B188" s="37"/>
    </row>
    <row r="189">
      <c r="A189" s="64"/>
      <c r="B189" s="37"/>
    </row>
    <row r="190">
      <c r="A190" s="64"/>
      <c r="B190" s="37"/>
    </row>
    <row r="191">
      <c r="A191" s="64"/>
      <c r="B191" s="37"/>
    </row>
    <row r="192">
      <c r="A192" s="64"/>
      <c r="B192" s="37"/>
    </row>
    <row r="193">
      <c r="A193" s="64"/>
      <c r="B193" s="37"/>
    </row>
    <row r="194">
      <c r="A194" s="64"/>
      <c r="B194" s="37"/>
    </row>
    <row r="195">
      <c r="A195" s="64"/>
      <c r="B195" s="37"/>
    </row>
    <row r="196">
      <c r="A196" s="64"/>
      <c r="B196" s="37"/>
    </row>
    <row r="197">
      <c r="A197" s="64"/>
      <c r="B197" s="37"/>
    </row>
    <row r="198">
      <c r="A198" s="64"/>
      <c r="B198" s="37"/>
    </row>
    <row r="199">
      <c r="A199" s="64"/>
      <c r="B199" s="37"/>
    </row>
    <row r="200">
      <c r="A200" s="64"/>
      <c r="B200" s="37"/>
    </row>
    <row r="201">
      <c r="A201" s="64"/>
      <c r="B201" s="37"/>
    </row>
    <row r="202">
      <c r="A202" s="64"/>
      <c r="B202" s="37"/>
    </row>
    <row r="203">
      <c r="A203" s="64"/>
      <c r="B203" s="37"/>
    </row>
    <row r="204">
      <c r="A204" s="64"/>
      <c r="B204" s="37"/>
    </row>
    <row r="205">
      <c r="A205" s="64"/>
      <c r="B205" s="37"/>
    </row>
    <row r="206">
      <c r="A206" s="64"/>
      <c r="B206" s="37"/>
    </row>
    <row r="207">
      <c r="A207" s="64"/>
      <c r="B207" s="37"/>
    </row>
    <row r="208">
      <c r="A208" s="64"/>
      <c r="B208" s="37"/>
    </row>
    <row r="209">
      <c r="A209" s="64"/>
      <c r="B209" s="37"/>
    </row>
    <row r="210">
      <c r="A210" s="64"/>
      <c r="B210" s="37"/>
    </row>
    <row r="211">
      <c r="A211" s="64"/>
      <c r="B211" s="37"/>
    </row>
    <row r="212">
      <c r="A212" s="64"/>
      <c r="B212" s="37"/>
    </row>
    <row r="213">
      <c r="A213" s="64"/>
      <c r="B213" s="37"/>
    </row>
    <row r="214">
      <c r="A214" s="64"/>
      <c r="B214" s="37"/>
    </row>
    <row r="215">
      <c r="A215" s="64"/>
      <c r="B215" s="37"/>
    </row>
    <row r="216">
      <c r="A216" s="64"/>
      <c r="B216" s="37"/>
    </row>
    <row r="217">
      <c r="A217" s="64"/>
      <c r="B217" s="37"/>
    </row>
    <row r="218">
      <c r="A218" s="64"/>
      <c r="B218" s="37"/>
    </row>
    <row r="219">
      <c r="A219" s="64"/>
      <c r="B219" s="37"/>
    </row>
    <row r="220">
      <c r="A220" s="64"/>
      <c r="B220" s="37"/>
    </row>
    <row r="221">
      <c r="A221" s="64"/>
      <c r="B221" s="37"/>
    </row>
    <row r="222">
      <c r="A222" s="64"/>
      <c r="B222" s="37"/>
    </row>
    <row r="223">
      <c r="A223" s="64"/>
      <c r="B223" s="37"/>
    </row>
    <row r="224">
      <c r="A224" s="64"/>
      <c r="B224" s="37"/>
    </row>
    <row r="225">
      <c r="A225" s="64"/>
      <c r="B225" s="37"/>
    </row>
    <row r="226">
      <c r="A226" s="64"/>
      <c r="B226" s="37"/>
    </row>
    <row r="227">
      <c r="A227" s="64"/>
      <c r="B227" s="37"/>
    </row>
    <row r="228">
      <c r="A228" s="64"/>
      <c r="B228" s="37"/>
    </row>
    <row r="229">
      <c r="A229" s="64"/>
      <c r="B229" s="37"/>
    </row>
    <row r="230">
      <c r="A230" s="64"/>
      <c r="B230" s="37"/>
    </row>
    <row r="231">
      <c r="A231" s="64"/>
      <c r="B231" s="37"/>
    </row>
    <row r="232">
      <c r="A232" s="64"/>
      <c r="B232" s="37"/>
    </row>
    <row r="233">
      <c r="A233" s="64"/>
      <c r="B233" s="37"/>
    </row>
    <row r="234">
      <c r="A234" s="64"/>
      <c r="B234" s="37"/>
    </row>
    <row r="235">
      <c r="A235" s="64"/>
      <c r="B235" s="37"/>
    </row>
    <row r="236">
      <c r="A236" s="64"/>
      <c r="B236" s="37"/>
    </row>
    <row r="237">
      <c r="A237" s="64"/>
      <c r="B237" s="37"/>
    </row>
    <row r="238">
      <c r="A238" s="64"/>
      <c r="B238" s="37"/>
    </row>
    <row r="239">
      <c r="A239" s="64"/>
      <c r="B239" s="37"/>
    </row>
    <row r="240">
      <c r="A240" s="64"/>
      <c r="B240" s="37"/>
    </row>
    <row r="241">
      <c r="A241" s="64"/>
      <c r="B241" s="37"/>
    </row>
    <row r="242">
      <c r="A242" s="64"/>
      <c r="B242" s="37"/>
    </row>
    <row r="243">
      <c r="A243" s="64"/>
      <c r="B243" s="37"/>
    </row>
    <row r="244">
      <c r="A244" s="64"/>
      <c r="B244" s="37"/>
    </row>
    <row r="245">
      <c r="A245" s="64"/>
      <c r="B245" s="37"/>
    </row>
    <row r="246">
      <c r="A246" s="64"/>
      <c r="B246" s="37"/>
    </row>
    <row r="247">
      <c r="A247" s="64"/>
      <c r="B247" s="37"/>
    </row>
    <row r="248">
      <c r="A248" s="64"/>
      <c r="B248" s="37"/>
    </row>
    <row r="249">
      <c r="A249" s="64"/>
      <c r="B249" s="37"/>
    </row>
    <row r="250">
      <c r="A250" s="64"/>
      <c r="B250" s="37"/>
    </row>
    <row r="251">
      <c r="A251" s="64"/>
      <c r="B251" s="37"/>
    </row>
    <row r="252">
      <c r="A252" s="64"/>
      <c r="B252" s="37"/>
    </row>
    <row r="253">
      <c r="A253" s="64"/>
      <c r="B253" s="37"/>
    </row>
    <row r="254">
      <c r="A254" s="64"/>
      <c r="B254" s="37"/>
    </row>
    <row r="255">
      <c r="A255" s="64"/>
      <c r="B255" s="37"/>
    </row>
    <row r="256">
      <c r="A256" s="64"/>
      <c r="B256" s="37"/>
    </row>
    <row r="257">
      <c r="A257" s="64"/>
      <c r="B257" s="37"/>
    </row>
    <row r="258">
      <c r="A258" s="64"/>
      <c r="B258" s="37"/>
    </row>
    <row r="259">
      <c r="A259" s="64"/>
      <c r="B259" s="37"/>
    </row>
    <row r="260">
      <c r="A260" s="64"/>
      <c r="B260" s="37"/>
    </row>
    <row r="261">
      <c r="A261" s="64"/>
      <c r="B261" s="37"/>
    </row>
    <row r="262">
      <c r="A262" s="64"/>
      <c r="B262" s="37"/>
    </row>
    <row r="263">
      <c r="A263" s="64"/>
      <c r="B263" s="37"/>
    </row>
    <row r="264">
      <c r="A264" s="64"/>
      <c r="B264" s="37"/>
    </row>
    <row r="265">
      <c r="A265" s="64"/>
      <c r="B265" s="37"/>
    </row>
    <row r="266">
      <c r="A266" s="64"/>
      <c r="B266" s="37"/>
    </row>
    <row r="267">
      <c r="A267" s="64"/>
      <c r="B267" s="37"/>
    </row>
    <row r="268">
      <c r="A268" s="64"/>
      <c r="B268" s="37"/>
    </row>
    <row r="269">
      <c r="A269" s="64"/>
      <c r="B269" s="37"/>
    </row>
    <row r="270">
      <c r="A270" s="64"/>
      <c r="B270" s="37"/>
    </row>
    <row r="271">
      <c r="A271" s="64"/>
      <c r="B271" s="37"/>
    </row>
    <row r="272">
      <c r="A272" s="64"/>
      <c r="B272" s="37"/>
    </row>
    <row r="273">
      <c r="A273" s="64"/>
      <c r="B273" s="37"/>
    </row>
    <row r="274">
      <c r="A274" s="64"/>
      <c r="B274" s="37"/>
    </row>
    <row r="275">
      <c r="A275" s="64"/>
      <c r="B275" s="37"/>
    </row>
    <row r="276">
      <c r="A276" s="64"/>
      <c r="B276" s="37"/>
    </row>
    <row r="277">
      <c r="A277" s="64"/>
      <c r="B277" s="37"/>
    </row>
    <row r="278">
      <c r="A278" s="64"/>
      <c r="B278" s="37"/>
    </row>
    <row r="279">
      <c r="A279" s="64"/>
      <c r="B279" s="37"/>
    </row>
    <row r="280">
      <c r="A280" s="64"/>
      <c r="B280" s="37"/>
    </row>
    <row r="281">
      <c r="A281" s="64"/>
      <c r="B281" s="37"/>
    </row>
    <row r="282">
      <c r="A282" s="64"/>
      <c r="B282" s="37"/>
    </row>
    <row r="283">
      <c r="A283" s="64"/>
      <c r="B283" s="37"/>
    </row>
    <row r="284">
      <c r="A284" s="64"/>
      <c r="B284" s="37"/>
    </row>
    <row r="285">
      <c r="A285" s="64"/>
      <c r="B285" s="37"/>
    </row>
    <row r="286">
      <c r="A286" s="64"/>
      <c r="B286" s="37"/>
    </row>
    <row r="287">
      <c r="A287" s="64"/>
      <c r="B287" s="37"/>
    </row>
    <row r="288">
      <c r="A288" s="64"/>
      <c r="B288" s="37"/>
    </row>
    <row r="289">
      <c r="A289" s="64"/>
      <c r="B289" s="37"/>
    </row>
    <row r="290">
      <c r="A290" s="64"/>
      <c r="B290" s="37"/>
    </row>
    <row r="291">
      <c r="A291" s="64"/>
      <c r="B291" s="37"/>
    </row>
    <row r="292">
      <c r="A292" s="64"/>
      <c r="B292" s="37"/>
    </row>
    <row r="293">
      <c r="A293" s="64"/>
      <c r="B293" s="37"/>
    </row>
    <row r="294">
      <c r="A294" s="64"/>
      <c r="B294" s="37"/>
    </row>
    <row r="295">
      <c r="A295" s="64"/>
      <c r="B295" s="37"/>
    </row>
    <row r="296">
      <c r="A296" s="64"/>
      <c r="B296" s="37"/>
    </row>
    <row r="297">
      <c r="A297" s="64"/>
      <c r="B297" s="37"/>
    </row>
    <row r="298">
      <c r="A298" s="64"/>
      <c r="B298" s="37"/>
    </row>
    <row r="299">
      <c r="A299" s="64"/>
      <c r="B299" s="37"/>
    </row>
    <row r="300">
      <c r="A300" s="64"/>
      <c r="B300" s="37"/>
    </row>
    <row r="301">
      <c r="A301" s="64"/>
      <c r="B301" s="37"/>
    </row>
    <row r="302">
      <c r="A302" s="64"/>
      <c r="B302" s="37"/>
    </row>
    <row r="303">
      <c r="A303" s="64"/>
      <c r="B303" s="37"/>
    </row>
    <row r="304">
      <c r="A304" s="64"/>
      <c r="B304" s="37"/>
    </row>
    <row r="305">
      <c r="A305" s="64"/>
      <c r="B305" s="37"/>
    </row>
    <row r="306">
      <c r="A306" s="64"/>
      <c r="B306" s="37"/>
    </row>
    <row r="307">
      <c r="A307" s="64"/>
      <c r="B307" s="37"/>
    </row>
    <row r="308">
      <c r="A308" s="64"/>
      <c r="B308" s="37"/>
    </row>
    <row r="309">
      <c r="A309" s="64"/>
      <c r="B309" s="37"/>
    </row>
    <row r="310">
      <c r="A310" s="64"/>
      <c r="B310" s="37"/>
    </row>
    <row r="311">
      <c r="A311" s="64"/>
      <c r="B311" s="37"/>
    </row>
    <row r="312">
      <c r="A312" s="64"/>
      <c r="B312" s="37"/>
    </row>
    <row r="313">
      <c r="A313" s="64"/>
      <c r="B313" s="37"/>
    </row>
    <row r="314">
      <c r="A314" s="64"/>
      <c r="B314" s="37"/>
    </row>
    <row r="315">
      <c r="A315" s="64"/>
      <c r="B315" s="37"/>
    </row>
    <row r="316">
      <c r="A316" s="64"/>
      <c r="B316" s="37"/>
    </row>
    <row r="317">
      <c r="A317" s="64"/>
      <c r="B317" s="37"/>
    </row>
    <row r="318">
      <c r="A318" s="64"/>
      <c r="B318" s="37"/>
    </row>
    <row r="319">
      <c r="A319" s="64"/>
      <c r="B319" s="37"/>
    </row>
    <row r="320">
      <c r="A320" s="64"/>
      <c r="B320" s="37"/>
    </row>
    <row r="321">
      <c r="A321" s="64"/>
      <c r="B321" s="37"/>
    </row>
    <row r="322">
      <c r="A322" s="64"/>
      <c r="B322" s="37"/>
    </row>
    <row r="323">
      <c r="A323" s="64"/>
      <c r="B323" s="37"/>
    </row>
    <row r="324">
      <c r="A324" s="64"/>
      <c r="B324" s="37"/>
    </row>
    <row r="325">
      <c r="A325" s="64"/>
      <c r="B325" s="37"/>
    </row>
    <row r="326">
      <c r="A326" s="64"/>
      <c r="B326" s="37"/>
    </row>
    <row r="327">
      <c r="A327" s="64"/>
      <c r="B327" s="37"/>
    </row>
    <row r="328">
      <c r="A328" s="64"/>
      <c r="B328" s="37"/>
    </row>
    <row r="329">
      <c r="A329" s="64"/>
      <c r="B329" s="37"/>
    </row>
    <row r="330">
      <c r="A330" s="64"/>
      <c r="B330" s="37"/>
    </row>
    <row r="331">
      <c r="A331" s="64"/>
      <c r="B331" s="37"/>
    </row>
    <row r="332">
      <c r="A332" s="64"/>
      <c r="B332" s="37"/>
    </row>
    <row r="333">
      <c r="A333" s="64"/>
      <c r="B333" s="37"/>
    </row>
    <row r="334">
      <c r="A334" s="64"/>
      <c r="B334" s="37"/>
    </row>
    <row r="335">
      <c r="A335" s="64"/>
      <c r="B335" s="37"/>
    </row>
    <row r="336">
      <c r="A336" s="64"/>
      <c r="B336" s="37"/>
    </row>
    <row r="337">
      <c r="A337" s="64"/>
      <c r="B337" s="37"/>
    </row>
    <row r="338">
      <c r="A338" s="64"/>
      <c r="B338" s="37"/>
    </row>
    <row r="339">
      <c r="A339" s="64"/>
      <c r="B339" s="37"/>
    </row>
    <row r="340">
      <c r="A340" s="64"/>
      <c r="B340" s="37"/>
    </row>
    <row r="341">
      <c r="A341" s="64"/>
      <c r="B341" s="37"/>
    </row>
    <row r="342">
      <c r="A342" s="64"/>
      <c r="B342" s="37"/>
    </row>
    <row r="343">
      <c r="A343" s="64"/>
      <c r="B343" s="37"/>
    </row>
    <row r="344">
      <c r="A344" s="64"/>
      <c r="B344" s="37"/>
    </row>
    <row r="345">
      <c r="A345" s="64"/>
      <c r="B345" s="37"/>
    </row>
    <row r="346">
      <c r="A346" s="64"/>
      <c r="B346" s="37"/>
    </row>
    <row r="347">
      <c r="A347" s="64"/>
      <c r="B347" s="37"/>
    </row>
    <row r="348">
      <c r="A348" s="64"/>
      <c r="B348" s="37"/>
    </row>
    <row r="349">
      <c r="A349" s="64"/>
      <c r="B349" s="37"/>
    </row>
    <row r="350">
      <c r="A350" s="64"/>
      <c r="B350" s="37"/>
    </row>
    <row r="351">
      <c r="A351" s="64"/>
      <c r="B351" s="37"/>
    </row>
    <row r="352">
      <c r="A352" s="64"/>
      <c r="B352" s="37"/>
    </row>
    <row r="353">
      <c r="A353" s="64"/>
      <c r="B353" s="37"/>
    </row>
    <row r="354">
      <c r="A354" s="64"/>
      <c r="B354" s="37"/>
    </row>
    <row r="355">
      <c r="A355" s="64"/>
      <c r="B355" s="37"/>
    </row>
    <row r="356">
      <c r="A356" s="64"/>
      <c r="B356" s="37"/>
    </row>
    <row r="357">
      <c r="A357" s="64"/>
      <c r="B357" s="37"/>
    </row>
    <row r="358">
      <c r="A358" s="64"/>
      <c r="B358" s="37"/>
    </row>
    <row r="359">
      <c r="A359" s="64"/>
      <c r="B359" s="37"/>
    </row>
    <row r="360">
      <c r="A360" s="64"/>
      <c r="B360" s="37"/>
    </row>
    <row r="361">
      <c r="A361" s="64"/>
      <c r="B361" s="37"/>
    </row>
    <row r="362">
      <c r="A362" s="64"/>
      <c r="B362" s="37"/>
    </row>
    <row r="363">
      <c r="A363" s="64"/>
      <c r="B363" s="37"/>
    </row>
    <row r="364">
      <c r="A364" s="64"/>
      <c r="B364" s="37"/>
    </row>
    <row r="365">
      <c r="A365" s="64"/>
      <c r="B365" s="37"/>
    </row>
    <row r="366">
      <c r="A366" s="64"/>
      <c r="B366" s="37"/>
    </row>
    <row r="367">
      <c r="A367" s="64"/>
      <c r="B367" s="37"/>
    </row>
    <row r="368">
      <c r="A368" s="64"/>
      <c r="B368" s="37"/>
    </row>
    <row r="369">
      <c r="A369" s="64"/>
      <c r="B369" s="37"/>
    </row>
    <row r="370">
      <c r="A370" s="64"/>
      <c r="B370" s="37"/>
    </row>
    <row r="371">
      <c r="A371" s="64"/>
      <c r="B371" s="37"/>
    </row>
    <row r="372">
      <c r="A372" s="64"/>
      <c r="B372" s="37"/>
    </row>
    <row r="373">
      <c r="A373" s="64"/>
      <c r="B373" s="37"/>
    </row>
    <row r="374">
      <c r="A374" s="64"/>
      <c r="B374" s="37"/>
    </row>
    <row r="375">
      <c r="A375" s="64"/>
      <c r="B375" s="37"/>
    </row>
    <row r="376">
      <c r="A376" s="64"/>
      <c r="B376" s="37"/>
    </row>
    <row r="377">
      <c r="A377" s="64"/>
      <c r="B377" s="37"/>
    </row>
    <row r="378">
      <c r="A378" s="64"/>
      <c r="B378" s="37"/>
    </row>
    <row r="379">
      <c r="A379" s="64"/>
      <c r="B379" s="37"/>
    </row>
    <row r="380">
      <c r="A380" s="64"/>
      <c r="B380" s="37"/>
    </row>
    <row r="381">
      <c r="A381" s="64"/>
      <c r="B381" s="37"/>
    </row>
    <row r="382">
      <c r="A382" s="64"/>
      <c r="B382" s="37"/>
    </row>
    <row r="383">
      <c r="A383" s="64"/>
      <c r="B383" s="37"/>
    </row>
    <row r="384">
      <c r="A384" s="64"/>
      <c r="B384" s="37"/>
    </row>
    <row r="385">
      <c r="A385" s="64"/>
      <c r="B385" s="37"/>
    </row>
    <row r="386">
      <c r="A386" s="64"/>
      <c r="B386" s="37"/>
    </row>
    <row r="387">
      <c r="A387" s="64"/>
      <c r="B387" s="37"/>
    </row>
    <row r="388">
      <c r="A388" s="64"/>
      <c r="B388" s="37"/>
    </row>
    <row r="389">
      <c r="A389" s="64"/>
      <c r="B389" s="37"/>
    </row>
    <row r="390">
      <c r="A390" s="64"/>
      <c r="B390" s="37"/>
    </row>
    <row r="391">
      <c r="A391" s="64"/>
      <c r="B391" s="37"/>
    </row>
    <row r="392">
      <c r="A392" s="64"/>
      <c r="B392" s="37"/>
    </row>
    <row r="393">
      <c r="A393" s="64"/>
      <c r="B393" s="37"/>
    </row>
    <row r="394">
      <c r="A394" s="64"/>
      <c r="B394" s="37"/>
    </row>
    <row r="395">
      <c r="A395" s="64"/>
      <c r="B395" s="37"/>
    </row>
    <row r="396">
      <c r="A396" s="64"/>
      <c r="B396" s="37"/>
    </row>
    <row r="397">
      <c r="A397" s="64"/>
      <c r="B397" s="37"/>
    </row>
    <row r="398">
      <c r="A398" s="64"/>
      <c r="B398" s="37"/>
    </row>
    <row r="399">
      <c r="A399" s="64"/>
      <c r="B399" s="37"/>
    </row>
    <row r="400">
      <c r="A400" s="64"/>
      <c r="B400" s="37"/>
    </row>
    <row r="401">
      <c r="A401" s="64"/>
      <c r="B401" s="37"/>
    </row>
    <row r="402">
      <c r="A402" s="64"/>
      <c r="B402" s="37"/>
    </row>
    <row r="403">
      <c r="A403" s="64"/>
      <c r="B403" s="37"/>
    </row>
    <row r="404">
      <c r="A404" s="64"/>
      <c r="B404" s="37"/>
    </row>
    <row r="405">
      <c r="A405" s="64"/>
      <c r="B405" s="37"/>
    </row>
    <row r="406">
      <c r="A406" s="64"/>
      <c r="B406" s="37"/>
    </row>
    <row r="407">
      <c r="A407" s="64"/>
      <c r="B407" s="37"/>
    </row>
    <row r="408">
      <c r="A408" s="64"/>
      <c r="B408" s="37"/>
    </row>
    <row r="409">
      <c r="A409" s="64"/>
      <c r="B409" s="37"/>
    </row>
    <row r="410">
      <c r="A410" s="64"/>
      <c r="B410" s="37"/>
    </row>
    <row r="411">
      <c r="A411" s="64"/>
      <c r="B411" s="37"/>
    </row>
    <row r="412">
      <c r="A412" s="64"/>
      <c r="B412" s="37"/>
    </row>
    <row r="413">
      <c r="A413" s="64"/>
      <c r="B413" s="37"/>
    </row>
    <row r="414">
      <c r="A414" s="64"/>
      <c r="B414" s="37"/>
    </row>
    <row r="415">
      <c r="A415" s="64"/>
      <c r="B415" s="37"/>
    </row>
    <row r="416">
      <c r="A416" s="64"/>
      <c r="B416" s="37"/>
    </row>
    <row r="417">
      <c r="A417" s="64"/>
      <c r="B417" s="37"/>
    </row>
    <row r="418">
      <c r="A418" s="64"/>
      <c r="B418" s="37"/>
    </row>
    <row r="419">
      <c r="A419" s="64"/>
      <c r="B419" s="37"/>
    </row>
    <row r="420">
      <c r="A420" s="64"/>
      <c r="B420" s="37"/>
    </row>
    <row r="421">
      <c r="A421" s="64"/>
      <c r="B421" s="37"/>
    </row>
    <row r="422">
      <c r="A422" s="64"/>
      <c r="B422" s="37"/>
    </row>
    <row r="423">
      <c r="A423" s="64"/>
      <c r="B423" s="37"/>
    </row>
    <row r="424">
      <c r="A424" s="64"/>
      <c r="B424" s="37"/>
    </row>
    <row r="425">
      <c r="A425" s="64"/>
      <c r="B425" s="37"/>
    </row>
    <row r="426">
      <c r="A426" s="64"/>
      <c r="B426" s="37"/>
    </row>
    <row r="427">
      <c r="A427" s="64"/>
      <c r="B427" s="37"/>
    </row>
    <row r="428">
      <c r="A428" s="64"/>
      <c r="B428" s="37"/>
    </row>
    <row r="429">
      <c r="A429" s="64"/>
      <c r="B429" s="37"/>
    </row>
    <row r="430">
      <c r="A430" s="64"/>
      <c r="B430" s="37"/>
    </row>
    <row r="431">
      <c r="A431" s="64"/>
      <c r="B431" s="37"/>
    </row>
    <row r="432">
      <c r="A432" s="64"/>
      <c r="B432" s="37"/>
    </row>
    <row r="433">
      <c r="A433" s="64"/>
      <c r="B433" s="37"/>
    </row>
    <row r="434">
      <c r="A434" s="64"/>
      <c r="B434" s="37"/>
    </row>
    <row r="435">
      <c r="A435" s="64"/>
      <c r="B435" s="37"/>
    </row>
    <row r="436">
      <c r="A436" s="64"/>
      <c r="B436" s="37"/>
    </row>
    <row r="437">
      <c r="A437" s="64"/>
      <c r="B437" s="37"/>
    </row>
    <row r="438">
      <c r="A438" s="64"/>
      <c r="B438" s="37"/>
    </row>
    <row r="439">
      <c r="A439" s="64"/>
      <c r="B439" s="37"/>
    </row>
    <row r="440">
      <c r="A440" s="64"/>
      <c r="B440" s="37"/>
    </row>
    <row r="441">
      <c r="A441" s="64"/>
      <c r="B441" s="37"/>
    </row>
    <row r="442">
      <c r="A442" s="64"/>
      <c r="B442" s="37"/>
    </row>
    <row r="443">
      <c r="A443" s="64"/>
      <c r="B443" s="37"/>
    </row>
    <row r="444">
      <c r="A444" s="64"/>
      <c r="B444" s="37"/>
    </row>
    <row r="445">
      <c r="A445" s="64"/>
      <c r="B445" s="37"/>
    </row>
    <row r="446">
      <c r="A446" s="64"/>
      <c r="B446" s="37"/>
    </row>
    <row r="447">
      <c r="A447" s="64"/>
      <c r="B447" s="37"/>
    </row>
    <row r="448">
      <c r="A448" s="64"/>
      <c r="B448" s="37"/>
    </row>
    <row r="449">
      <c r="A449" s="64"/>
      <c r="B449" s="37"/>
    </row>
    <row r="450">
      <c r="A450" s="64"/>
      <c r="B450" s="37"/>
    </row>
    <row r="451">
      <c r="A451" s="64"/>
      <c r="B451" s="37"/>
    </row>
    <row r="452">
      <c r="A452" s="64"/>
      <c r="B452" s="37"/>
    </row>
    <row r="453">
      <c r="A453" s="64"/>
      <c r="B453" s="37"/>
    </row>
    <row r="454">
      <c r="A454" s="64"/>
      <c r="B454" s="37"/>
    </row>
    <row r="455">
      <c r="A455" s="64"/>
      <c r="B455" s="37"/>
    </row>
    <row r="456">
      <c r="A456" s="64"/>
      <c r="B456" s="37"/>
    </row>
    <row r="457">
      <c r="A457" s="64"/>
      <c r="B457" s="37"/>
    </row>
    <row r="458">
      <c r="A458" s="64"/>
      <c r="B458" s="37"/>
    </row>
    <row r="459">
      <c r="A459" s="64"/>
      <c r="B459" s="37"/>
    </row>
    <row r="460">
      <c r="A460" s="64"/>
      <c r="B460" s="37"/>
    </row>
    <row r="461">
      <c r="A461" s="64"/>
      <c r="B461" s="37"/>
    </row>
    <row r="462">
      <c r="A462" s="64"/>
      <c r="B462" s="37"/>
    </row>
    <row r="463">
      <c r="A463" s="64"/>
      <c r="B463" s="37"/>
    </row>
    <row r="464">
      <c r="A464" s="64"/>
      <c r="B464" s="37"/>
    </row>
    <row r="465">
      <c r="A465" s="64"/>
      <c r="B465" s="37"/>
    </row>
    <row r="466">
      <c r="A466" s="64"/>
      <c r="B466" s="37"/>
    </row>
    <row r="467">
      <c r="A467" s="64"/>
      <c r="B467" s="37"/>
    </row>
    <row r="468">
      <c r="A468" s="64"/>
      <c r="B468" s="37"/>
    </row>
    <row r="469">
      <c r="A469" s="64"/>
      <c r="B469" s="37"/>
    </row>
    <row r="470">
      <c r="A470" s="64"/>
      <c r="B470" s="37"/>
    </row>
    <row r="471">
      <c r="A471" s="64"/>
      <c r="B471" s="37"/>
    </row>
    <row r="472">
      <c r="A472" s="64"/>
      <c r="B472" s="37"/>
    </row>
    <row r="473">
      <c r="A473" s="64"/>
      <c r="B473" s="37"/>
    </row>
    <row r="474">
      <c r="A474" s="64"/>
      <c r="B474" s="37"/>
    </row>
    <row r="475">
      <c r="A475" s="64"/>
      <c r="B475" s="37"/>
    </row>
    <row r="476">
      <c r="A476" s="64"/>
      <c r="B476" s="37"/>
    </row>
    <row r="477">
      <c r="A477" s="64"/>
      <c r="B477" s="37"/>
    </row>
    <row r="478">
      <c r="A478" s="64"/>
      <c r="B478" s="37"/>
    </row>
    <row r="479">
      <c r="A479" s="64"/>
      <c r="B479" s="37"/>
    </row>
    <row r="480">
      <c r="A480" s="64"/>
      <c r="B480" s="37"/>
    </row>
    <row r="481">
      <c r="A481" s="64"/>
      <c r="B481" s="37"/>
    </row>
    <row r="482">
      <c r="A482" s="64"/>
      <c r="B482" s="37"/>
    </row>
    <row r="483">
      <c r="A483" s="64"/>
      <c r="B483" s="37"/>
    </row>
    <row r="484">
      <c r="A484" s="64"/>
      <c r="B484" s="37"/>
    </row>
    <row r="485">
      <c r="A485" s="64"/>
      <c r="B485" s="37"/>
    </row>
    <row r="486">
      <c r="A486" s="64"/>
      <c r="B486" s="37"/>
    </row>
    <row r="487">
      <c r="A487" s="64"/>
      <c r="B487" s="37"/>
    </row>
    <row r="488">
      <c r="A488" s="64"/>
      <c r="B488" s="37"/>
    </row>
    <row r="489">
      <c r="A489" s="64"/>
      <c r="B489" s="37"/>
    </row>
    <row r="490">
      <c r="A490" s="64"/>
      <c r="B490" s="37"/>
    </row>
    <row r="491">
      <c r="A491" s="64"/>
      <c r="B491" s="37"/>
    </row>
    <row r="492">
      <c r="A492" s="64"/>
      <c r="B492" s="37"/>
    </row>
    <row r="493">
      <c r="A493" s="64"/>
      <c r="B493" s="37"/>
    </row>
    <row r="494">
      <c r="A494" s="64"/>
      <c r="B494" s="37"/>
    </row>
    <row r="495">
      <c r="A495" s="64"/>
      <c r="B495" s="37"/>
    </row>
    <row r="496">
      <c r="A496" s="64"/>
      <c r="B496" s="37"/>
    </row>
    <row r="497">
      <c r="A497" s="64"/>
      <c r="B497" s="37"/>
    </row>
    <row r="498">
      <c r="A498" s="64"/>
      <c r="B498" s="37"/>
    </row>
    <row r="499">
      <c r="A499" s="64"/>
      <c r="B499" s="37"/>
    </row>
    <row r="500">
      <c r="A500" s="64"/>
      <c r="B500" s="37"/>
    </row>
    <row r="501">
      <c r="A501" s="64"/>
      <c r="B501" s="37"/>
    </row>
    <row r="502">
      <c r="A502" s="64"/>
      <c r="B502" s="37"/>
    </row>
    <row r="503">
      <c r="A503" s="64"/>
      <c r="B503" s="37"/>
    </row>
    <row r="504">
      <c r="A504" s="64"/>
      <c r="B504" s="37"/>
    </row>
    <row r="505">
      <c r="A505" s="64"/>
      <c r="B505" s="37"/>
    </row>
    <row r="506">
      <c r="A506" s="64"/>
      <c r="B506" s="37"/>
    </row>
    <row r="507">
      <c r="A507" s="64"/>
      <c r="B507" s="37"/>
    </row>
    <row r="508">
      <c r="A508" s="64"/>
      <c r="B508" s="37"/>
    </row>
    <row r="509">
      <c r="A509" s="64"/>
      <c r="B509" s="37"/>
    </row>
    <row r="510">
      <c r="A510" s="64"/>
      <c r="B510" s="37"/>
    </row>
    <row r="511">
      <c r="A511" s="64"/>
      <c r="B511" s="37"/>
    </row>
    <row r="512">
      <c r="A512" s="64"/>
      <c r="B512" s="37"/>
    </row>
    <row r="513">
      <c r="A513" s="64"/>
      <c r="B513" s="37"/>
    </row>
    <row r="514">
      <c r="A514" s="64"/>
      <c r="B514" s="37"/>
    </row>
    <row r="515">
      <c r="A515" s="64"/>
      <c r="B515" s="37"/>
    </row>
    <row r="516">
      <c r="A516" s="64"/>
      <c r="B516" s="37"/>
    </row>
    <row r="517">
      <c r="A517" s="64"/>
      <c r="B517" s="37"/>
    </row>
    <row r="518">
      <c r="A518" s="64"/>
      <c r="B518" s="37"/>
    </row>
    <row r="519">
      <c r="A519" s="64"/>
      <c r="B519" s="37"/>
    </row>
    <row r="520">
      <c r="A520" s="64"/>
      <c r="B520" s="37"/>
    </row>
    <row r="521">
      <c r="A521" s="64"/>
      <c r="B521" s="37"/>
    </row>
    <row r="522">
      <c r="A522" s="64"/>
      <c r="B522" s="37"/>
    </row>
    <row r="523">
      <c r="A523" s="64"/>
      <c r="B523" s="37"/>
    </row>
    <row r="524">
      <c r="A524" s="64"/>
      <c r="B524" s="37"/>
    </row>
    <row r="525">
      <c r="A525" s="64"/>
      <c r="B525" s="37"/>
    </row>
    <row r="526">
      <c r="A526" s="64"/>
      <c r="B526" s="37"/>
    </row>
    <row r="527">
      <c r="A527" s="64"/>
      <c r="B527" s="37"/>
    </row>
    <row r="528">
      <c r="A528" s="64"/>
      <c r="B528" s="37"/>
    </row>
    <row r="529">
      <c r="A529" s="64"/>
      <c r="B529" s="37"/>
    </row>
    <row r="530">
      <c r="A530" s="64"/>
      <c r="B530" s="37"/>
    </row>
    <row r="531">
      <c r="A531" s="64"/>
      <c r="B531" s="37"/>
    </row>
    <row r="532">
      <c r="A532" s="64"/>
      <c r="B532" s="37"/>
    </row>
    <row r="533">
      <c r="A533" s="64"/>
      <c r="B533" s="37"/>
    </row>
    <row r="534">
      <c r="A534" s="64"/>
      <c r="B534" s="37"/>
    </row>
    <row r="535">
      <c r="A535" s="64"/>
      <c r="B535" s="37"/>
    </row>
    <row r="536">
      <c r="A536" s="64"/>
      <c r="B536" s="37"/>
    </row>
    <row r="537">
      <c r="A537" s="64"/>
      <c r="B537" s="37"/>
    </row>
    <row r="538">
      <c r="A538" s="64"/>
      <c r="B538" s="37"/>
    </row>
    <row r="539">
      <c r="A539" s="64"/>
      <c r="B539" s="37"/>
    </row>
    <row r="540">
      <c r="A540" s="64"/>
      <c r="B540" s="37"/>
    </row>
    <row r="541">
      <c r="A541" s="64"/>
      <c r="B541" s="37"/>
    </row>
    <row r="542">
      <c r="A542" s="64"/>
      <c r="B542" s="37"/>
    </row>
    <row r="543">
      <c r="A543" s="64"/>
      <c r="B543" s="37"/>
    </row>
    <row r="544">
      <c r="A544" s="64"/>
      <c r="B544" s="37"/>
    </row>
    <row r="545">
      <c r="A545" s="64"/>
      <c r="B545" s="37"/>
    </row>
    <row r="546">
      <c r="A546" s="64"/>
      <c r="B546" s="37"/>
    </row>
    <row r="547">
      <c r="A547" s="64"/>
      <c r="B547" s="37"/>
    </row>
    <row r="548">
      <c r="A548" s="64"/>
      <c r="B548" s="37"/>
    </row>
    <row r="549">
      <c r="A549" s="64"/>
      <c r="B549" s="37"/>
    </row>
    <row r="550">
      <c r="A550" s="64"/>
      <c r="B550" s="37"/>
    </row>
    <row r="551">
      <c r="A551" s="64"/>
      <c r="B551" s="37"/>
    </row>
    <row r="552">
      <c r="A552" s="64"/>
      <c r="B552" s="37"/>
    </row>
    <row r="553">
      <c r="A553" s="64"/>
      <c r="B553" s="37"/>
    </row>
    <row r="554">
      <c r="A554" s="64"/>
      <c r="B554" s="37"/>
    </row>
    <row r="555">
      <c r="A555" s="64"/>
      <c r="B555" s="37"/>
    </row>
    <row r="556">
      <c r="A556" s="64"/>
      <c r="B556" s="37"/>
    </row>
    <row r="557">
      <c r="A557" s="64"/>
      <c r="B557" s="37"/>
    </row>
    <row r="558">
      <c r="A558" s="64"/>
      <c r="B558" s="37"/>
    </row>
    <row r="559">
      <c r="A559" s="64"/>
      <c r="B559" s="37"/>
    </row>
    <row r="560">
      <c r="A560" s="64"/>
      <c r="B560" s="37"/>
    </row>
    <row r="561">
      <c r="A561" s="64"/>
      <c r="B561" s="37"/>
    </row>
    <row r="562">
      <c r="A562" s="64"/>
      <c r="B562" s="37"/>
    </row>
    <row r="563">
      <c r="A563" s="64"/>
      <c r="B563" s="37"/>
    </row>
    <row r="564">
      <c r="A564" s="64"/>
      <c r="B564" s="37"/>
    </row>
    <row r="565">
      <c r="A565" s="64"/>
      <c r="B565" s="37"/>
    </row>
    <row r="566">
      <c r="A566" s="64"/>
      <c r="B566" s="37"/>
    </row>
    <row r="567">
      <c r="A567" s="64"/>
      <c r="B567" s="37"/>
    </row>
    <row r="568">
      <c r="A568" s="64"/>
      <c r="B568" s="37"/>
    </row>
    <row r="569">
      <c r="A569" s="64"/>
      <c r="B569" s="37"/>
    </row>
    <row r="570">
      <c r="A570" s="64"/>
      <c r="B570" s="37"/>
    </row>
    <row r="571">
      <c r="A571" s="64"/>
      <c r="B571" s="37"/>
    </row>
    <row r="572">
      <c r="A572" s="64"/>
      <c r="B572" s="37"/>
    </row>
    <row r="573">
      <c r="A573" s="64"/>
      <c r="B573" s="37"/>
    </row>
    <row r="574">
      <c r="A574" s="64"/>
      <c r="B574" s="37"/>
    </row>
    <row r="575">
      <c r="A575" s="64"/>
      <c r="B575" s="37"/>
    </row>
    <row r="576">
      <c r="A576" s="64"/>
      <c r="B576" s="37"/>
    </row>
    <row r="577">
      <c r="A577" s="64"/>
      <c r="B577" s="37"/>
    </row>
    <row r="578">
      <c r="A578" s="64"/>
      <c r="B578" s="37"/>
    </row>
    <row r="579">
      <c r="A579" s="64"/>
      <c r="B579" s="37"/>
    </row>
    <row r="580">
      <c r="A580" s="64"/>
      <c r="B580" s="37"/>
    </row>
    <row r="581">
      <c r="A581" s="64"/>
      <c r="B581" s="37"/>
    </row>
    <row r="582">
      <c r="A582" s="64"/>
      <c r="B582" s="37"/>
    </row>
    <row r="583">
      <c r="A583" s="64"/>
      <c r="B583" s="37"/>
    </row>
    <row r="584">
      <c r="A584" s="64"/>
      <c r="B584" s="37"/>
    </row>
    <row r="585">
      <c r="A585" s="64"/>
      <c r="B585" s="37"/>
    </row>
    <row r="586">
      <c r="A586" s="64"/>
      <c r="B586" s="37"/>
    </row>
    <row r="587">
      <c r="A587" s="64"/>
      <c r="B587" s="37"/>
    </row>
    <row r="588">
      <c r="A588" s="64"/>
      <c r="B588" s="37"/>
    </row>
    <row r="589">
      <c r="A589" s="64"/>
      <c r="B589" s="37"/>
    </row>
    <row r="590">
      <c r="A590" s="64"/>
      <c r="B590" s="37"/>
    </row>
    <row r="591">
      <c r="A591" s="64"/>
      <c r="B591" s="37"/>
    </row>
    <row r="592">
      <c r="A592" s="64"/>
      <c r="B592" s="37"/>
    </row>
    <row r="593">
      <c r="A593" s="64"/>
      <c r="B593" s="37"/>
    </row>
    <row r="594">
      <c r="A594" s="64"/>
      <c r="B594" s="37"/>
    </row>
    <row r="595">
      <c r="A595" s="64"/>
      <c r="B595" s="37"/>
    </row>
    <row r="596">
      <c r="A596" s="64"/>
      <c r="B596" s="37"/>
    </row>
    <row r="597">
      <c r="A597" s="64"/>
      <c r="B597" s="37"/>
    </row>
    <row r="598">
      <c r="A598" s="64"/>
      <c r="B598" s="37"/>
    </row>
    <row r="599">
      <c r="A599" s="64"/>
      <c r="B599" s="37"/>
    </row>
    <row r="600">
      <c r="A600" s="64"/>
      <c r="B600" s="37"/>
    </row>
    <row r="601">
      <c r="A601" s="64"/>
      <c r="B601" s="37"/>
    </row>
    <row r="602">
      <c r="A602" s="64"/>
      <c r="B602" s="37"/>
    </row>
    <row r="603">
      <c r="A603" s="64"/>
      <c r="B603" s="37"/>
    </row>
    <row r="604">
      <c r="A604" s="64"/>
      <c r="B604" s="37"/>
    </row>
    <row r="605">
      <c r="A605" s="64"/>
      <c r="B605" s="37"/>
    </row>
    <row r="606">
      <c r="A606" s="64"/>
      <c r="B606" s="37"/>
    </row>
    <row r="607">
      <c r="A607" s="64"/>
      <c r="B607" s="37"/>
    </row>
    <row r="608">
      <c r="A608" s="64"/>
      <c r="B608" s="37"/>
    </row>
    <row r="609">
      <c r="A609" s="64"/>
      <c r="B609" s="37"/>
    </row>
    <row r="610">
      <c r="A610" s="64"/>
      <c r="B610" s="37"/>
    </row>
    <row r="611">
      <c r="A611" s="64"/>
      <c r="B611" s="37"/>
    </row>
    <row r="612">
      <c r="A612" s="64"/>
      <c r="B612" s="37"/>
    </row>
    <row r="613">
      <c r="A613" s="64"/>
      <c r="B613" s="37"/>
    </row>
    <row r="614">
      <c r="A614" s="64"/>
      <c r="B614" s="37"/>
    </row>
    <row r="615">
      <c r="A615" s="64"/>
      <c r="B615" s="37"/>
    </row>
    <row r="616">
      <c r="A616" s="64"/>
      <c r="B616" s="37"/>
    </row>
    <row r="617">
      <c r="A617" s="64"/>
      <c r="B617" s="37"/>
    </row>
    <row r="618">
      <c r="A618" s="64"/>
      <c r="B618" s="37"/>
    </row>
    <row r="619">
      <c r="A619" s="64"/>
      <c r="B619" s="37"/>
    </row>
    <row r="620">
      <c r="A620" s="64"/>
      <c r="B620" s="37"/>
    </row>
    <row r="621">
      <c r="A621" s="64"/>
      <c r="B621" s="37"/>
    </row>
    <row r="622">
      <c r="A622" s="64"/>
      <c r="B622" s="37"/>
    </row>
    <row r="623">
      <c r="A623" s="64"/>
      <c r="B623" s="37"/>
    </row>
    <row r="624">
      <c r="A624" s="64"/>
      <c r="B624" s="37"/>
    </row>
    <row r="625">
      <c r="A625" s="64"/>
      <c r="B625" s="37"/>
    </row>
    <row r="626">
      <c r="A626" s="64"/>
      <c r="B626" s="37"/>
    </row>
    <row r="627">
      <c r="A627" s="64"/>
      <c r="B627" s="37"/>
    </row>
    <row r="628">
      <c r="A628" s="64"/>
      <c r="B628" s="37"/>
    </row>
    <row r="629">
      <c r="A629" s="64"/>
      <c r="B629" s="37"/>
    </row>
    <row r="630">
      <c r="A630" s="64"/>
      <c r="B630" s="37"/>
    </row>
    <row r="631">
      <c r="A631" s="64"/>
      <c r="B631" s="37"/>
    </row>
    <row r="632">
      <c r="A632" s="64"/>
      <c r="B632" s="37"/>
    </row>
    <row r="633">
      <c r="A633" s="64"/>
      <c r="B633" s="37"/>
    </row>
    <row r="634">
      <c r="A634" s="64"/>
      <c r="B634" s="37"/>
    </row>
    <row r="635">
      <c r="A635" s="64"/>
      <c r="B635" s="37"/>
    </row>
    <row r="636">
      <c r="A636" s="64"/>
      <c r="B636" s="37"/>
    </row>
    <row r="637">
      <c r="A637" s="64"/>
      <c r="B637" s="37"/>
    </row>
    <row r="638">
      <c r="A638" s="64"/>
      <c r="B638" s="37"/>
    </row>
    <row r="639">
      <c r="A639" s="64"/>
      <c r="B639" s="37"/>
    </row>
    <row r="640">
      <c r="A640" s="64"/>
      <c r="B640" s="37"/>
    </row>
    <row r="641">
      <c r="A641" s="64"/>
      <c r="B641" s="37"/>
    </row>
    <row r="642">
      <c r="A642" s="64"/>
      <c r="B642" s="37"/>
    </row>
    <row r="643">
      <c r="A643" s="64"/>
      <c r="B643" s="37"/>
    </row>
    <row r="644">
      <c r="A644" s="64"/>
      <c r="B644" s="37"/>
    </row>
    <row r="645">
      <c r="A645" s="64"/>
      <c r="B645" s="37"/>
    </row>
    <row r="646">
      <c r="A646" s="64"/>
      <c r="B646" s="37"/>
    </row>
    <row r="647">
      <c r="A647" s="64"/>
      <c r="B647" s="37"/>
    </row>
    <row r="648">
      <c r="A648" s="64"/>
      <c r="B648" s="37"/>
    </row>
    <row r="649">
      <c r="A649" s="64"/>
      <c r="B649" s="37"/>
    </row>
    <row r="650">
      <c r="A650" s="64"/>
      <c r="B650" s="37"/>
    </row>
    <row r="651">
      <c r="A651" s="64"/>
      <c r="B651" s="37"/>
    </row>
    <row r="652">
      <c r="A652" s="64"/>
      <c r="B652" s="37"/>
    </row>
    <row r="653">
      <c r="A653" s="64"/>
      <c r="B653" s="37"/>
    </row>
    <row r="654">
      <c r="A654" s="64"/>
      <c r="B654" s="37"/>
    </row>
    <row r="655">
      <c r="A655" s="64"/>
      <c r="B655" s="37"/>
    </row>
    <row r="656">
      <c r="A656" s="64"/>
      <c r="B656" s="37"/>
    </row>
    <row r="657">
      <c r="A657" s="64"/>
      <c r="B657" s="37"/>
    </row>
    <row r="658">
      <c r="A658" s="64"/>
      <c r="B658" s="37"/>
    </row>
    <row r="659">
      <c r="A659" s="64"/>
      <c r="B659" s="37"/>
    </row>
    <row r="660">
      <c r="A660" s="64"/>
      <c r="B660" s="37"/>
    </row>
    <row r="661">
      <c r="A661" s="64"/>
      <c r="B661" s="37"/>
    </row>
    <row r="662">
      <c r="A662" s="64"/>
      <c r="B662" s="37"/>
    </row>
    <row r="663">
      <c r="A663" s="64"/>
      <c r="B663" s="37"/>
    </row>
    <row r="664">
      <c r="A664" s="64"/>
      <c r="B664" s="37"/>
    </row>
    <row r="665">
      <c r="A665" s="64"/>
      <c r="B665" s="37"/>
    </row>
    <row r="666">
      <c r="A666" s="64"/>
      <c r="B666" s="37"/>
    </row>
    <row r="667">
      <c r="A667" s="64"/>
      <c r="B667" s="37"/>
    </row>
    <row r="668">
      <c r="A668" s="64"/>
      <c r="B668" s="37"/>
    </row>
    <row r="669">
      <c r="A669" s="64"/>
      <c r="B669" s="37"/>
    </row>
    <row r="670">
      <c r="A670" s="64"/>
      <c r="B670" s="37"/>
    </row>
    <row r="671">
      <c r="A671" s="64"/>
      <c r="B671" s="37"/>
    </row>
    <row r="672">
      <c r="A672" s="64"/>
      <c r="B672" s="37"/>
    </row>
    <row r="673">
      <c r="A673" s="64"/>
      <c r="B673" s="37"/>
    </row>
    <row r="674">
      <c r="A674" s="64"/>
      <c r="B674" s="37"/>
    </row>
    <row r="675">
      <c r="A675" s="64"/>
      <c r="B675" s="37"/>
    </row>
    <row r="676">
      <c r="A676" s="64"/>
      <c r="B676" s="37"/>
    </row>
    <row r="677">
      <c r="A677" s="64"/>
      <c r="B677" s="37"/>
    </row>
    <row r="678">
      <c r="A678" s="64"/>
      <c r="B678" s="37"/>
    </row>
    <row r="679">
      <c r="A679" s="64"/>
      <c r="B679" s="37"/>
    </row>
    <row r="680">
      <c r="A680" s="64"/>
      <c r="B680" s="37"/>
    </row>
    <row r="681">
      <c r="A681" s="64"/>
      <c r="B681" s="37"/>
    </row>
    <row r="682">
      <c r="A682" s="64"/>
      <c r="B682" s="37"/>
    </row>
    <row r="683">
      <c r="A683" s="64"/>
      <c r="B683" s="37"/>
    </row>
    <row r="684">
      <c r="A684" s="64"/>
      <c r="B684" s="37"/>
    </row>
    <row r="685">
      <c r="A685" s="64"/>
      <c r="B685" s="37"/>
    </row>
    <row r="686">
      <c r="A686" s="64"/>
      <c r="B686" s="37"/>
    </row>
    <row r="687">
      <c r="A687" s="64"/>
      <c r="B687" s="37"/>
    </row>
    <row r="688">
      <c r="A688" s="64"/>
      <c r="B688" s="37"/>
    </row>
    <row r="689">
      <c r="A689" s="64"/>
      <c r="B689" s="37"/>
    </row>
    <row r="690">
      <c r="A690" s="64"/>
      <c r="B690" s="37"/>
    </row>
    <row r="691">
      <c r="A691" s="64"/>
      <c r="B691" s="37"/>
    </row>
    <row r="692">
      <c r="A692" s="64"/>
      <c r="B692" s="37"/>
    </row>
    <row r="693">
      <c r="A693" s="64"/>
      <c r="B693" s="37"/>
    </row>
    <row r="694">
      <c r="A694" s="64"/>
      <c r="B694" s="37"/>
    </row>
    <row r="695">
      <c r="A695" s="64"/>
      <c r="B695" s="37"/>
    </row>
    <row r="696">
      <c r="A696" s="64"/>
      <c r="B696" s="37"/>
    </row>
    <row r="697">
      <c r="A697" s="64"/>
      <c r="B697" s="37"/>
    </row>
    <row r="698">
      <c r="A698" s="64"/>
      <c r="B698" s="37"/>
    </row>
    <row r="699">
      <c r="A699" s="64"/>
      <c r="B699" s="37"/>
    </row>
    <row r="700">
      <c r="A700" s="64"/>
      <c r="B700" s="37"/>
    </row>
    <row r="701">
      <c r="A701" s="64"/>
      <c r="B701" s="37"/>
    </row>
    <row r="702">
      <c r="A702" s="64"/>
      <c r="B702" s="37"/>
    </row>
    <row r="703">
      <c r="A703" s="64"/>
      <c r="B703" s="37"/>
    </row>
    <row r="704">
      <c r="A704" s="64"/>
      <c r="B704" s="37"/>
    </row>
    <row r="705">
      <c r="A705" s="64"/>
      <c r="B705" s="37"/>
    </row>
    <row r="706">
      <c r="A706" s="64"/>
      <c r="B706" s="37"/>
    </row>
    <row r="707">
      <c r="A707" s="64"/>
      <c r="B707" s="37"/>
    </row>
    <row r="708">
      <c r="A708" s="64"/>
      <c r="B708" s="37"/>
    </row>
    <row r="709">
      <c r="A709" s="64"/>
      <c r="B709" s="37"/>
    </row>
    <row r="710">
      <c r="A710" s="64"/>
      <c r="B710" s="37"/>
    </row>
    <row r="711">
      <c r="A711" s="64"/>
      <c r="B711" s="37"/>
    </row>
    <row r="712">
      <c r="A712" s="64"/>
      <c r="B712" s="37"/>
    </row>
    <row r="713">
      <c r="A713" s="64"/>
      <c r="B713" s="37"/>
    </row>
    <row r="714">
      <c r="A714" s="64"/>
      <c r="B714" s="37"/>
    </row>
    <row r="715">
      <c r="A715" s="64"/>
      <c r="B715" s="37"/>
    </row>
    <row r="716">
      <c r="A716" s="64"/>
      <c r="B716" s="37"/>
    </row>
    <row r="717">
      <c r="A717" s="64"/>
      <c r="B717" s="37"/>
    </row>
    <row r="718">
      <c r="A718" s="64"/>
      <c r="B718" s="37"/>
    </row>
    <row r="719">
      <c r="A719" s="64"/>
      <c r="B719" s="37"/>
    </row>
    <row r="720">
      <c r="A720" s="64"/>
      <c r="B720" s="37"/>
    </row>
    <row r="721">
      <c r="A721" s="64"/>
      <c r="B721" s="37"/>
    </row>
    <row r="722">
      <c r="A722" s="64"/>
      <c r="B722" s="37"/>
    </row>
    <row r="723">
      <c r="A723" s="64"/>
      <c r="B723" s="37"/>
    </row>
    <row r="724">
      <c r="A724" s="64"/>
      <c r="B724" s="37"/>
    </row>
    <row r="725">
      <c r="A725" s="64"/>
      <c r="B725" s="37"/>
    </row>
    <row r="726">
      <c r="A726" s="64"/>
      <c r="B726" s="37"/>
    </row>
    <row r="727">
      <c r="A727" s="64"/>
      <c r="B727" s="37"/>
    </row>
    <row r="728">
      <c r="A728" s="64"/>
      <c r="B728" s="37"/>
    </row>
    <row r="729">
      <c r="A729" s="64"/>
      <c r="B729" s="37"/>
    </row>
    <row r="730">
      <c r="A730" s="64"/>
      <c r="B730" s="37"/>
    </row>
    <row r="731">
      <c r="A731" s="64"/>
      <c r="B731" s="37"/>
    </row>
    <row r="732">
      <c r="A732" s="64"/>
      <c r="B732" s="37"/>
    </row>
    <row r="733">
      <c r="A733" s="64"/>
      <c r="B733" s="37"/>
    </row>
    <row r="734">
      <c r="A734" s="64"/>
      <c r="B734" s="37"/>
    </row>
    <row r="735">
      <c r="A735" s="64"/>
      <c r="B735" s="37"/>
    </row>
    <row r="736">
      <c r="A736" s="64"/>
      <c r="B736" s="37"/>
    </row>
    <row r="737">
      <c r="A737" s="64"/>
      <c r="B737" s="37"/>
    </row>
    <row r="738">
      <c r="A738" s="64"/>
      <c r="B738" s="37"/>
    </row>
    <row r="739">
      <c r="A739" s="64"/>
      <c r="B739" s="37"/>
    </row>
    <row r="740">
      <c r="A740" s="64"/>
      <c r="B740" s="37"/>
    </row>
    <row r="741">
      <c r="A741" s="64"/>
      <c r="B741" s="37"/>
    </row>
    <row r="742">
      <c r="A742" s="64"/>
      <c r="B742" s="37"/>
    </row>
    <row r="743">
      <c r="A743" s="64"/>
      <c r="B743" s="37"/>
    </row>
    <row r="744">
      <c r="A744" s="64"/>
      <c r="B744" s="37"/>
    </row>
    <row r="745">
      <c r="A745" s="64"/>
      <c r="B745" s="37"/>
    </row>
    <row r="746">
      <c r="A746" s="64"/>
      <c r="B746" s="37"/>
    </row>
    <row r="747">
      <c r="A747" s="64"/>
      <c r="B747" s="37"/>
    </row>
    <row r="748">
      <c r="A748" s="64"/>
      <c r="B748" s="37"/>
    </row>
    <row r="749">
      <c r="A749" s="64"/>
      <c r="B749" s="37"/>
    </row>
    <row r="750">
      <c r="A750" s="64"/>
      <c r="B750" s="37"/>
    </row>
    <row r="751">
      <c r="A751" s="64"/>
      <c r="B751" s="37"/>
    </row>
    <row r="752">
      <c r="A752" s="64"/>
      <c r="B752" s="37"/>
    </row>
    <row r="753">
      <c r="A753" s="64"/>
      <c r="B753" s="37"/>
    </row>
    <row r="754">
      <c r="A754" s="64"/>
      <c r="B754" s="37"/>
    </row>
    <row r="755">
      <c r="A755" s="64"/>
      <c r="B755" s="37"/>
    </row>
    <row r="756">
      <c r="A756" s="64"/>
      <c r="B756" s="37"/>
    </row>
    <row r="757">
      <c r="A757" s="64"/>
      <c r="B757" s="37"/>
    </row>
    <row r="758">
      <c r="A758" s="64"/>
      <c r="B758" s="37"/>
    </row>
    <row r="759">
      <c r="A759" s="64"/>
      <c r="B759" s="37"/>
    </row>
    <row r="760">
      <c r="A760" s="64"/>
      <c r="B760" s="37"/>
    </row>
    <row r="761">
      <c r="A761" s="64"/>
      <c r="B761" s="37"/>
    </row>
    <row r="762">
      <c r="A762" s="64"/>
      <c r="B762" s="37"/>
    </row>
    <row r="763">
      <c r="A763" s="64"/>
      <c r="B763" s="37"/>
    </row>
    <row r="764">
      <c r="A764" s="64"/>
      <c r="B764" s="37"/>
    </row>
    <row r="765">
      <c r="A765" s="64"/>
      <c r="B765" s="37"/>
    </row>
    <row r="766">
      <c r="A766" s="64"/>
      <c r="B766" s="37"/>
    </row>
    <row r="767">
      <c r="A767" s="64"/>
      <c r="B767" s="37"/>
    </row>
    <row r="768">
      <c r="A768" s="64"/>
      <c r="B768" s="37"/>
    </row>
    <row r="769">
      <c r="A769" s="64"/>
      <c r="B769" s="37"/>
    </row>
    <row r="770">
      <c r="A770" s="64"/>
      <c r="B770" s="37"/>
    </row>
    <row r="771">
      <c r="A771" s="64"/>
      <c r="B771" s="37"/>
    </row>
    <row r="772">
      <c r="A772" s="64"/>
      <c r="B772" s="37"/>
    </row>
    <row r="773">
      <c r="A773" s="64"/>
      <c r="B773" s="37"/>
    </row>
    <row r="774">
      <c r="A774" s="64"/>
      <c r="B774" s="37"/>
    </row>
    <row r="775">
      <c r="A775" s="64"/>
      <c r="B775" s="37"/>
    </row>
    <row r="776">
      <c r="A776" s="64"/>
      <c r="B776" s="37"/>
    </row>
    <row r="777">
      <c r="A777" s="64"/>
      <c r="B777" s="37"/>
    </row>
    <row r="778">
      <c r="A778" s="64"/>
      <c r="B778" s="37"/>
    </row>
    <row r="779">
      <c r="A779" s="64"/>
      <c r="B779" s="37"/>
    </row>
    <row r="780">
      <c r="A780" s="64"/>
      <c r="B780" s="37"/>
    </row>
    <row r="781">
      <c r="A781" s="64"/>
      <c r="B781" s="37"/>
    </row>
    <row r="782">
      <c r="A782" s="64"/>
      <c r="B782" s="37"/>
    </row>
    <row r="783">
      <c r="A783" s="64"/>
      <c r="B783" s="37"/>
    </row>
    <row r="784">
      <c r="A784" s="64"/>
      <c r="B784" s="37"/>
    </row>
    <row r="785">
      <c r="A785" s="64"/>
      <c r="B785" s="37"/>
    </row>
    <row r="786">
      <c r="A786" s="64"/>
      <c r="B786" s="37"/>
    </row>
    <row r="787">
      <c r="A787" s="64"/>
      <c r="B787" s="37"/>
    </row>
    <row r="788">
      <c r="A788" s="64"/>
      <c r="B788" s="37"/>
    </row>
    <row r="789">
      <c r="A789" s="64"/>
      <c r="B789" s="37"/>
    </row>
    <row r="790">
      <c r="A790" s="64"/>
      <c r="B790" s="37"/>
    </row>
    <row r="791">
      <c r="A791" s="64"/>
      <c r="B791" s="37"/>
    </row>
    <row r="792">
      <c r="A792" s="64"/>
      <c r="B792" s="37"/>
    </row>
    <row r="793">
      <c r="A793" s="64"/>
      <c r="B793" s="37"/>
    </row>
    <row r="794">
      <c r="A794" s="64"/>
      <c r="B794" s="37"/>
    </row>
    <row r="795">
      <c r="A795" s="64"/>
      <c r="B795" s="37"/>
    </row>
    <row r="796">
      <c r="A796" s="64"/>
      <c r="B796" s="37"/>
    </row>
    <row r="797">
      <c r="A797" s="64"/>
      <c r="B797" s="37"/>
    </row>
    <row r="798">
      <c r="A798" s="64"/>
      <c r="B798" s="37"/>
    </row>
    <row r="799">
      <c r="A799" s="64"/>
      <c r="B799" s="37"/>
    </row>
    <row r="800">
      <c r="A800" s="64"/>
      <c r="B800" s="37"/>
    </row>
    <row r="801">
      <c r="A801" s="64"/>
      <c r="B801" s="37"/>
    </row>
    <row r="802">
      <c r="A802" s="64"/>
      <c r="B802" s="37"/>
    </row>
    <row r="803">
      <c r="A803" s="64"/>
      <c r="B803" s="37"/>
    </row>
    <row r="804">
      <c r="A804" s="64"/>
      <c r="B804" s="37"/>
    </row>
    <row r="805">
      <c r="A805" s="64"/>
      <c r="B805" s="37"/>
    </row>
    <row r="806">
      <c r="A806" s="64"/>
      <c r="B806" s="37"/>
    </row>
    <row r="807">
      <c r="A807" s="64"/>
      <c r="B807" s="37"/>
    </row>
    <row r="808">
      <c r="A808" s="64"/>
      <c r="B808" s="37"/>
    </row>
    <row r="809">
      <c r="A809" s="64"/>
      <c r="B809" s="37"/>
    </row>
    <row r="810">
      <c r="A810" s="64"/>
      <c r="B810" s="37"/>
    </row>
    <row r="811">
      <c r="A811" s="64"/>
      <c r="B811" s="37"/>
    </row>
    <row r="812">
      <c r="A812" s="64"/>
      <c r="B812" s="37"/>
    </row>
    <row r="813">
      <c r="A813" s="64"/>
      <c r="B813" s="37"/>
    </row>
    <row r="814">
      <c r="A814" s="64"/>
      <c r="B814" s="37"/>
    </row>
    <row r="815">
      <c r="A815" s="64"/>
      <c r="B815" s="37"/>
    </row>
    <row r="816">
      <c r="A816" s="64"/>
      <c r="B816" s="37"/>
    </row>
    <row r="817">
      <c r="A817" s="64"/>
      <c r="B817" s="37"/>
    </row>
    <row r="818">
      <c r="A818" s="64"/>
      <c r="B818" s="37"/>
    </row>
    <row r="819">
      <c r="A819" s="64"/>
      <c r="B819" s="37"/>
    </row>
    <row r="820">
      <c r="A820" s="64"/>
      <c r="B820" s="37"/>
    </row>
    <row r="821">
      <c r="A821" s="64"/>
      <c r="B821" s="37"/>
    </row>
    <row r="822">
      <c r="A822" s="64"/>
      <c r="B822" s="37"/>
    </row>
    <row r="823">
      <c r="A823" s="64"/>
      <c r="B823" s="37"/>
    </row>
    <row r="824">
      <c r="A824" s="64"/>
      <c r="B824" s="37"/>
    </row>
    <row r="825">
      <c r="A825" s="64"/>
      <c r="B825" s="37"/>
    </row>
    <row r="826">
      <c r="A826" s="64"/>
      <c r="B826" s="37"/>
    </row>
    <row r="827">
      <c r="A827" s="64"/>
      <c r="B827" s="37"/>
    </row>
    <row r="828">
      <c r="A828" s="64"/>
      <c r="B828" s="37"/>
    </row>
    <row r="829">
      <c r="A829" s="64"/>
      <c r="B829" s="37"/>
    </row>
    <row r="830">
      <c r="A830" s="64"/>
      <c r="B830" s="37"/>
    </row>
    <row r="831">
      <c r="A831" s="64"/>
      <c r="B831" s="37"/>
    </row>
    <row r="832">
      <c r="A832" s="64"/>
      <c r="B832" s="37"/>
    </row>
    <row r="833">
      <c r="A833" s="64"/>
      <c r="B833" s="37"/>
    </row>
    <row r="834">
      <c r="A834" s="64"/>
      <c r="B834" s="37"/>
    </row>
    <row r="835">
      <c r="A835" s="64"/>
      <c r="B835" s="37"/>
    </row>
    <row r="836">
      <c r="A836" s="64"/>
      <c r="B836" s="37"/>
    </row>
    <row r="837">
      <c r="A837" s="64"/>
      <c r="B837" s="37"/>
    </row>
    <row r="838">
      <c r="A838" s="64"/>
      <c r="B838" s="37"/>
    </row>
    <row r="839">
      <c r="A839" s="64"/>
      <c r="B839" s="37"/>
    </row>
    <row r="840">
      <c r="A840" s="64"/>
      <c r="B840" s="37"/>
    </row>
    <row r="841">
      <c r="A841" s="64"/>
      <c r="B841" s="37"/>
    </row>
    <row r="842">
      <c r="A842" s="64"/>
      <c r="B842" s="37"/>
    </row>
    <row r="843">
      <c r="A843" s="64"/>
      <c r="B843" s="37"/>
    </row>
    <row r="844">
      <c r="A844" s="64"/>
      <c r="B844" s="37"/>
    </row>
    <row r="845">
      <c r="A845" s="64"/>
      <c r="B845" s="37"/>
    </row>
    <row r="846">
      <c r="A846" s="64"/>
      <c r="B846" s="37"/>
    </row>
    <row r="847">
      <c r="A847" s="64"/>
      <c r="B847" s="37"/>
    </row>
    <row r="848">
      <c r="A848" s="64"/>
      <c r="B848" s="37"/>
    </row>
    <row r="849">
      <c r="A849" s="64"/>
      <c r="B849" s="37"/>
    </row>
    <row r="850">
      <c r="A850" s="64"/>
      <c r="B850" s="37"/>
    </row>
    <row r="851">
      <c r="A851" s="64"/>
      <c r="B851" s="37"/>
    </row>
    <row r="852">
      <c r="A852" s="64"/>
      <c r="B852" s="37"/>
    </row>
    <row r="853">
      <c r="A853" s="64"/>
      <c r="B853" s="37"/>
    </row>
    <row r="854">
      <c r="A854" s="64"/>
      <c r="B854" s="37"/>
    </row>
    <row r="855">
      <c r="A855" s="64"/>
      <c r="B855" s="37"/>
    </row>
    <row r="856">
      <c r="A856" s="64"/>
      <c r="B856" s="37"/>
    </row>
    <row r="857">
      <c r="A857" s="64"/>
      <c r="B857" s="37"/>
    </row>
    <row r="858">
      <c r="A858" s="64"/>
      <c r="B858" s="37"/>
    </row>
    <row r="859">
      <c r="A859" s="64"/>
      <c r="B859" s="37"/>
    </row>
    <row r="860">
      <c r="A860" s="64"/>
      <c r="B860" s="37"/>
    </row>
    <row r="861">
      <c r="A861" s="64"/>
      <c r="B861" s="37"/>
    </row>
    <row r="862">
      <c r="A862" s="64"/>
      <c r="B862" s="37"/>
    </row>
    <row r="863">
      <c r="A863" s="64"/>
      <c r="B863" s="37"/>
    </row>
    <row r="864">
      <c r="A864" s="64"/>
      <c r="B864" s="37"/>
    </row>
    <row r="865">
      <c r="A865" s="64"/>
      <c r="B865" s="37"/>
    </row>
    <row r="866">
      <c r="A866" s="64"/>
      <c r="B866" s="37"/>
    </row>
    <row r="867">
      <c r="A867" s="64"/>
      <c r="B867" s="37"/>
    </row>
    <row r="868">
      <c r="A868" s="64"/>
      <c r="B868" s="37"/>
    </row>
    <row r="869">
      <c r="A869" s="64"/>
      <c r="B869" s="37"/>
    </row>
    <row r="870">
      <c r="A870" s="64"/>
      <c r="B870" s="37"/>
    </row>
    <row r="871">
      <c r="A871" s="64"/>
      <c r="B871" s="37"/>
    </row>
    <row r="872">
      <c r="A872" s="64"/>
      <c r="B872" s="37"/>
    </row>
    <row r="873">
      <c r="A873" s="64"/>
      <c r="B873" s="37"/>
    </row>
    <row r="874">
      <c r="A874" s="64"/>
      <c r="B874" s="37"/>
    </row>
    <row r="875">
      <c r="A875" s="64"/>
      <c r="B875" s="37"/>
    </row>
    <row r="876">
      <c r="A876" s="64"/>
      <c r="B876" s="37"/>
    </row>
    <row r="877">
      <c r="A877" s="64"/>
      <c r="B877" s="37"/>
    </row>
    <row r="878">
      <c r="A878" s="64"/>
      <c r="B878" s="37"/>
    </row>
    <row r="879">
      <c r="A879" s="64"/>
      <c r="B879" s="37"/>
    </row>
    <row r="880">
      <c r="A880" s="64"/>
      <c r="B880" s="37"/>
    </row>
    <row r="881">
      <c r="A881" s="64"/>
      <c r="B881" s="37"/>
    </row>
    <row r="882">
      <c r="A882" s="64"/>
      <c r="B882" s="37"/>
    </row>
    <row r="883">
      <c r="A883" s="64"/>
      <c r="B883" s="37"/>
    </row>
    <row r="884">
      <c r="A884" s="64"/>
      <c r="B884" s="37"/>
    </row>
    <row r="885">
      <c r="A885" s="64"/>
      <c r="B885" s="37"/>
    </row>
    <row r="886">
      <c r="A886" s="64"/>
      <c r="B886" s="37"/>
    </row>
    <row r="887">
      <c r="A887" s="64"/>
      <c r="B887" s="37"/>
    </row>
    <row r="888">
      <c r="A888" s="64"/>
      <c r="B888" s="37"/>
    </row>
    <row r="889">
      <c r="A889" s="64"/>
      <c r="B889" s="37"/>
    </row>
    <row r="890">
      <c r="A890" s="64"/>
      <c r="B890" s="37"/>
    </row>
    <row r="891">
      <c r="A891" s="64"/>
      <c r="B891" s="37"/>
    </row>
    <row r="892">
      <c r="A892" s="64"/>
      <c r="B892" s="37"/>
    </row>
    <row r="893">
      <c r="A893" s="64"/>
      <c r="B893" s="37"/>
    </row>
    <row r="894">
      <c r="A894" s="64"/>
      <c r="B894" s="37"/>
    </row>
    <row r="895">
      <c r="A895" s="64"/>
      <c r="B895" s="37"/>
    </row>
    <row r="896">
      <c r="A896" s="64"/>
      <c r="B896" s="37"/>
    </row>
    <row r="897">
      <c r="A897" s="64"/>
      <c r="B897" s="37"/>
    </row>
    <row r="898">
      <c r="A898" s="64"/>
      <c r="B898" s="37"/>
    </row>
    <row r="899">
      <c r="A899" s="64"/>
      <c r="B899" s="37"/>
    </row>
    <row r="900">
      <c r="A900" s="64"/>
      <c r="B900" s="37"/>
    </row>
    <row r="901">
      <c r="A901" s="64"/>
      <c r="B901" s="37"/>
    </row>
    <row r="902">
      <c r="A902" s="64"/>
      <c r="B902" s="37"/>
    </row>
    <row r="903">
      <c r="A903" s="64"/>
      <c r="B903" s="37"/>
    </row>
    <row r="904">
      <c r="A904" s="64"/>
      <c r="B904" s="37"/>
    </row>
    <row r="905">
      <c r="A905" s="64"/>
      <c r="B905" s="37"/>
    </row>
    <row r="906">
      <c r="A906" s="64"/>
      <c r="B906" s="37"/>
    </row>
    <row r="907">
      <c r="A907" s="64"/>
      <c r="B907" s="37"/>
    </row>
    <row r="908">
      <c r="A908" s="64"/>
      <c r="B908" s="37"/>
    </row>
    <row r="909">
      <c r="A909" s="64"/>
      <c r="B909" s="37"/>
    </row>
    <row r="910">
      <c r="A910" s="64"/>
      <c r="B910" s="37"/>
    </row>
    <row r="911">
      <c r="A911" s="64"/>
      <c r="B911" s="37"/>
    </row>
    <row r="912">
      <c r="A912" s="64"/>
      <c r="B912" s="37"/>
    </row>
    <row r="913">
      <c r="A913" s="64"/>
      <c r="B913" s="37"/>
    </row>
    <row r="914">
      <c r="A914" s="64"/>
      <c r="B914" s="37"/>
    </row>
    <row r="915">
      <c r="A915" s="64"/>
      <c r="B915" s="37"/>
    </row>
    <row r="916">
      <c r="A916" s="64"/>
      <c r="B916" s="37"/>
    </row>
    <row r="917">
      <c r="A917" s="64"/>
      <c r="B917" s="37"/>
    </row>
    <row r="918">
      <c r="A918" s="64"/>
      <c r="B918" s="37"/>
    </row>
    <row r="919">
      <c r="A919" s="64"/>
      <c r="B919" s="37"/>
    </row>
    <row r="920">
      <c r="A920" s="64"/>
      <c r="B920" s="37"/>
    </row>
    <row r="921">
      <c r="A921" s="64"/>
      <c r="B921" s="37"/>
    </row>
    <row r="922">
      <c r="A922" s="64"/>
      <c r="B922" s="37"/>
    </row>
    <row r="923">
      <c r="A923" s="64"/>
      <c r="B923" s="37"/>
    </row>
    <row r="924">
      <c r="A924" s="64"/>
      <c r="B924" s="37"/>
    </row>
    <row r="925">
      <c r="A925" s="64"/>
      <c r="B925" s="37"/>
    </row>
    <row r="926">
      <c r="A926" s="64"/>
      <c r="B926" s="37"/>
    </row>
    <row r="927">
      <c r="A927" s="64"/>
      <c r="B927" s="37"/>
    </row>
    <row r="928">
      <c r="A928" s="64"/>
      <c r="B928" s="37"/>
    </row>
    <row r="929">
      <c r="A929" s="64"/>
      <c r="B929" s="37"/>
    </row>
    <row r="930">
      <c r="A930" s="64"/>
      <c r="B930" s="37"/>
    </row>
    <row r="931">
      <c r="A931" s="64"/>
      <c r="B931" s="37"/>
    </row>
    <row r="932">
      <c r="A932" s="64"/>
      <c r="B932" s="37"/>
    </row>
    <row r="933">
      <c r="A933" s="64"/>
      <c r="B933" s="37"/>
    </row>
    <row r="934">
      <c r="A934" s="64"/>
      <c r="B934" s="37"/>
    </row>
    <row r="935">
      <c r="A935" s="64"/>
      <c r="B935" s="37"/>
    </row>
    <row r="936">
      <c r="A936" s="64"/>
      <c r="B936" s="37"/>
    </row>
    <row r="937">
      <c r="A937" s="64"/>
      <c r="B937" s="37"/>
    </row>
    <row r="938">
      <c r="A938" s="64"/>
      <c r="B938" s="37"/>
    </row>
    <row r="939">
      <c r="A939" s="64"/>
      <c r="B939" s="37"/>
    </row>
    <row r="940">
      <c r="A940" s="64"/>
      <c r="B940" s="37"/>
    </row>
    <row r="941">
      <c r="A941" s="64"/>
      <c r="B941" s="37"/>
    </row>
    <row r="942">
      <c r="A942" s="64"/>
      <c r="B942" s="37"/>
    </row>
    <row r="943">
      <c r="A943" s="64"/>
      <c r="B943" s="37"/>
    </row>
    <row r="944">
      <c r="A944" s="64"/>
      <c r="B944" s="37"/>
    </row>
    <row r="945">
      <c r="A945" s="64"/>
      <c r="B945" s="37"/>
    </row>
    <row r="946">
      <c r="A946" s="64"/>
      <c r="B946" s="37"/>
    </row>
    <row r="947">
      <c r="A947" s="64"/>
      <c r="B947" s="37"/>
    </row>
    <row r="948">
      <c r="A948" s="64"/>
      <c r="B948" s="37"/>
    </row>
    <row r="949">
      <c r="A949" s="64"/>
      <c r="B949" s="37"/>
    </row>
    <row r="950">
      <c r="A950" s="64"/>
      <c r="B950" s="37"/>
    </row>
    <row r="951">
      <c r="A951" s="64"/>
      <c r="B951" s="37"/>
    </row>
    <row r="952">
      <c r="A952" s="64"/>
      <c r="B952" s="37"/>
    </row>
    <row r="953">
      <c r="A953" s="64"/>
      <c r="B953" s="37"/>
    </row>
    <row r="954">
      <c r="A954" s="64"/>
      <c r="B954" s="37"/>
    </row>
    <row r="955">
      <c r="A955" s="64"/>
      <c r="B955" s="37"/>
    </row>
    <row r="956">
      <c r="A956" s="64"/>
      <c r="B956" s="37"/>
    </row>
    <row r="957">
      <c r="A957" s="64"/>
      <c r="B957" s="37"/>
    </row>
    <row r="958">
      <c r="A958" s="64"/>
      <c r="B958" s="37"/>
    </row>
    <row r="959">
      <c r="A959" s="64"/>
      <c r="B959" s="37"/>
    </row>
    <row r="960">
      <c r="A960" s="64"/>
      <c r="B960" s="37"/>
    </row>
    <row r="961">
      <c r="A961" s="64"/>
      <c r="B961" s="37"/>
    </row>
    <row r="962">
      <c r="A962" s="64"/>
      <c r="B962" s="37"/>
    </row>
    <row r="963">
      <c r="A963" s="64"/>
      <c r="B963" s="37"/>
    </row>
    <row r="964">
      <c r="A964" s="64"/>
      <c r="B964" s="37"/>
    </row>
    <row r="965">
      <c r="A965" s="64"/>
      <c r="B965" s="37"/>
    </row>
    <row r="966">
      <c r="A966" s="64"/>
      <c r="B966" s="37"/>
    </row>
    <row r="967">
      <c r="A967" s="64"/>
      <c r="B967" s="37"/>
    </row>
    <row r="968">
      <c r="A968" s="64"/>
      <c r="B968" s="37"/>
    </row>
    <row r="969">
      <c r="A969" s="64"/>
      <c r="B969" s="37"/>
    </row>
    <row r="970">
      <c r="A970" s="64"/>
      <c r="B970" s="37"/>
    </row>
    <row r="971">
      <c r="A971" s="64"/>
      <c r="B971" s="37"/>
    </row>
    <row r="972">
      <c r="A972" s="64"/>
      <c r="B972" s="37"/>
    </row>
    <row r="973">
      <c r="A973" s="64"/>
      <c r="B973" s="37"/>
    </row>
    <row r="974">
      <c r="A974" s="64"/>
      <c r="B974" s="37"/>
    </row>
    <row r="975">
      <c r="A975" s="64"/>
      <c r="B975" s="37"/>
    </row>
    <row r="976">
      <c r="A976" s="64"/>
      <c r="B976" s="37"/>
    </row>
    <row r="977">
      <c r="A977" s="64"/>
      <c r="B977" s="37"/>
    </row>
    <row r="978">
      <c r="A978" s="64"/>
      <c r="B978" s="37"/>
    </row>
    <row r="979">
      <c r="A979" s="64"/>
      <c r="B979" s="37"/>
    </row>
    <row r="980">
      <c r="A980" s="64"/>
      <c r="B980" s="37"/>
    </row>
    <row r="981">
      <c r="A981" s="64"/>
      <c r="B981" s="37"/>
    </row>
    <row r="982">
      <c r="A982" s="64"/>
      <c r="B982" s="37"/>
    </row>
    <row r="983">
      <c r="A983" s="64"/>
      <c r="B983" s="37"/>
    </row>
    <row r="984">
      <c r="A984" s="64"/>
      <c r="B984" s="37"/>
    </row>
    <row r="985">
      <c r="A985" s="64"/>
      <c r="B985" s="37"/>
    </row>
    <row r="986">
      <c r="A986" s="64"/>
      <c r="B986" s="37"/>
    </row>
    <row r="987">
      <c r="A987" s="64"/>
      <c r="B987" s="37"/>
    </row>
    <row r="988">
      <c r="A988" s="64"/>
      <c r="B988" s="37"/>
    </row>
    <row r="989">
      <c r="A989" s="64"/>
      <c r="B989" s="37"/>
    </row>
    <row r="990">
      <c r="A990" s="64"/>
      <c r="B990" s="37"/>
    </row>
    <row r="991">
      <c r="A991" s="64"/>
      <c r="B991" s="37"/>
    </row>
    <row r="992">
      <c r="A992" s="64"/>
      <c r="B992" s="37"/>
    </row>
    <row r="993">
      <c r="A993" s="64"/>
      <c r="B993" s="37"/>
    </row>
    <row r="994">
      <c r="A994" s="64"/>
      <c r="B994" s="37"/>
    </row>
    <row r="995">
      <c r="A995" s="64"/>
      <c r="B995" s="37"/>
    </row>
    <row r="996">
      <c r="A996" s="64"/>
      <c r="B996" s="37"/>
    </row>
    <row r="997">
      <c r="A997" s="64"/>
      <c r="B997" s="37"/>
    </row>
    <row r="998">
      <c r="A998" s="64"/>
      <c r="B998" s="37"/>
    </row>
    <row r="999">
      <c r="A999" s="64"/>
      <c r="B999" s="37"/>
    </row>
    <row r="1000">
      <c r="A1000" s="64"/>
      <c r="B1000" s="37"/>
    </row>
    <row r="1001">
      <c r="A1001" s="64"/>
      <c r="B1001" s="37"/>
    </row>
    <row r="1002">
      <c r="A1002" s="64"/>
      <c r="B1002" s="37"/>
    </row>
    <row r="1003">
      <c r="A1003" s="64"/>
      <c r="B1003" s="37"/>
    </row>
  </sheetData>
  <conditionalFormatting sqref="A3:A32">
    <cfRule type="expression" dxfId="0" priority="1">
      <formula>AND(ISNUMBER(A3),TRUNC(A3)&lt;TODAY())</formula>
    </cfRule>
  </conditionalFormatting>
  <conditionalFormatting sqref="A35:A44 A48:A53">
    <cfRule type="expression" dxfId="0" priority="2">
      <formula>AND(ISNUMBER(A35),TRUNC(A35)&lt;TODAY())</formula>
    </cfRule>
  </conditionalFormatting>
  <conditionalFormatting sqref="C3:C32 F3:F32 F35:F44 F48:F56">
    <cfRule type="cellIs" dxfId="1" priority="3" operator="lessThan">
      <formula>5</formula>
    </cfRule>
  </conditionalFormatting>
  <conditionalFormatting sqref="C35:C44">
    <cfRule type="cellIs" dxfId="1" priority="4" operator="lessThan">
      <formula>5</formula>
    </cfRule>
  </conditionalFormatting>
  <conditionalFormatting sqref="C48:C56">
    <cfRule type="cellIs" dxfId="1" priority="5" operator="lessThan">
      <formula>5</formula>
    </cfRule>
  </conditionalFormatting>
  <conditionalFormatting sqref="B6">
    <cfRule type="beginsWith" dxfId="2" priority="6" operator="beginsWith" text="=">
      <formula>LEFT((B6),LEN("="))=("=")</formula>
    </cfRule>
  </conditionalFormatting>
  <conditionalFormatting sqref="B3:B32 E3:E32 B35:B43 E35:E43 B48:B49 E48:E50 B51 E52 B53 E54 B55 E56">
    <cfRule type="expression" dxfId="2" priority="7">
      <formula>NOT(ISFORMULA(B3))</formula>
    </cfRule>
  </conditionalFormatting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6.29"/>
    <col customWidth="1" min="2" max="2" width="20.29"/>
    <col customWidth="1" min="3" max="3" width="15.14"/>
    <col customWidth="1" min="4" max="4" width="25.71"/>
    <col customWidth="1" min="5" max="5" width="20.29"/>
    <col customWidth="1" min="6" max="6" width="15.14"/>
    <col customWidth="1" min="7" max="7" width="23.29"/>
    <col customWidth="1" min="8" max="8" width="16.71"/>
  </cols>
  <sheetData>
    <row r="1">
      <c r="A1" s="14"/>
      <c r="B1" s="16" t="s">
        <v>32</v>
      </c>
      <c r="C1" s="20" t="s">
        <v>33</v>
      </c>
      <c r="D1" s="22" t="s">
        <v>34</v>
      </c>
      <c r="E1" s="23" t="s">
        <v>35</v>
      </c>
      <c r="F1" s="20" t="s">
        <v>33</v>
      </c>
      <c r="G1" s="22" t="s">
        <v>36</v>
      </c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</row>
    <row r="2">
      <c r="A2" s="27" t="s">
        <v>37</v>
      </c>
      <c r="B2" s="29" t="s">
        <v>38</v>
      </c>
      <c r="C2" s="5" t="s">
        <v>37</v>
      </c>
      <c r="D2" s="31">
        <v>50.0</v>
      </c>
      <c r="E2" s="33" t="s">
        <v>39</v>
      </c>
      <c r="F2" s="5" t="s">
        <v>37</v>
      </c>
      <c r="G2" s="31">
        <v>50.0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34">
        <v>43739.0</v>
      </c>
      <c r="B3" s="36">
        <f>0+1+1+3+2</f>
        <v>7</v>
      </c>
      <c r="C3" s="37">
        <f t="shared" ref="C3:C33" si="1">(15-B3)</f>
        <v>8</v>
      </c>
      <c r="D3" s="38">
        <f t="shared" ref="D3:D33" si="2">B3*$D$2</f>
        <v>350</v>
      </c>
      <c r="E3" s="36">
        <f>0+1</f>
        <v>1</v>
      </c>
      <c r="F3" s="37">
        <f t="shared" ref="F3:F33" si="3">(15-E3)</f>
        <v>14</v>
      </c>
      <c r="G3" s="38">
        <f t="shared" ref="G3:G33" si="4">E3*$G$2</f>
        <v>50</v>
      </c>
    </row>
    <row r="4">
      <c r="A4" s="34">
        <v>43740.0</v>
      </c>
      <c r="B4" s="36">
        <f>0+2</f>
        <v>2</v>
      </c>
      <c r="C4" s="37">
        <f t="shared" si="1"/>
        <v>13</v>
      </c>
      <c r="D4" s="38">
        <f t="shared" si="2"/>
        <v>100</v>
      </c>
      <c r="E4" s="36">
        <f>0</f>
        <v>0</v>
      </c>
      <c r="F4" s="37">
        <f t="shared" si="3"/>
        <v>15</v>
      </c>
      <c r="G4" s="38">
        <f t="shared" si="4"/>
        <v>0</v>
      </c>
    </row>
    <row r="5">
      <c r="A5" s="34">
        <v>43741.0</v>
      </c>
      <c r="B5" s="36">
        <f>0+2</f>
        <v>2</v>
      </c>
      <c r="C5" s="37">
        <f t="shared" si="1"/>
        <v>13</v>
      </c>
      <c r="D5" s="38">
        <f t="shared" si="2"/>
        <v>100</v>
      </c>
      <c r="E5" s="36">
        <f>0+1</f>
        <v>1</v>
      </c>
      <c r="F5" s="37">
        <f t="shared" si="3"/>
        <v>14</v>
      </c>
      <c r="G5" s="38">
        <f t="shared" si="4"/>
        <v>50</v>
      </c>
    </row>
    <row r="6">
      <c r="A6" s="34">
        <v>43742.0</v>
      </c>
      <c r="B6" s="36">
        <f>0+6+1+3+1+1+1+2</f>
        <v>15</v>
      </c>
      <c r="C6" s="37">
        <f t="shared" si="1"/>
        <v>0</v>
      </c>
      <c r="D6" s="38">
        <f t="shared" si="2"/>
        <v>750</v>
      </c>
      <c r="E6" s="36">
        <f>0+5</f>
        <v>5</v>
      </c>
      <c r="F6" s="37">
        <f t="shared" si="3"/>
        <v>10</v>
      </c>
      <c r="G6" s="38">
        <f t="shared" si="4"/>
        <v>250</v>
      </c>
    </row>
    <row r="7">
      <c r="A7" s="34">
        <v>43743.0</v>
      </c>
      <c r="B7" s="36">
        <f>0+1+1+1+2</f>
        <v>5</v>
      </c>
      <c r="C7" s="37">
        <f t="shared" si="1"/>
        <v>10</v>
      </c>
      <c r="D7" s="38">
        <f t="shared" si="2"/>
        <v>250</v>
      </c>
      <c r="E7" s="36">
        <f>0+1</f>
        <v>1</v>
      </c>
      <c r="F7" s="37">
        <f t="shared" si="3"/>
        <v>14</v>
      </c>
      <c r="G7" s="38">
        <f t="shared" si="4"/>
        <v>50</v>
      </c>
    </row>
    <row r="8">
      <c r="A8" s="34">
        <v>43744.0</v>
      </c>
      <c r="B8" s="36">
        <f t="shared" ref="B8:B18" si="5">0</f>
        <v>0</v>
      </c>
      <c r="C8" s="37">
        <f t="shared" si="1"/>
        <v>15</v>
      </c>
      <c r="D8" s="38">
        <f t="shared" si="2"/>
        <v>0</v>
      </c>
      <c r="E8" s="36">
        <f t="shared" ref="E8:E14" si="6">0</f>
        <v>0</v>
      </c>
      <c r="F8" s="37">
        <f t="shared" si="3"/>
        <v>15</v>
      </c>
      <c r="G8" s="38">
        <f t="shared" si="4"/>
        <v>0</v>
      </c>
    </row>
    <row r="9">
      <c r="A9" s="34">
        <v>43745.0</v>
      </c>
      <c r="B9" s="36">
        <f t="shared" si="5"/>
        <v>0</v>
      </c>
      <c r="C9" s="37">
        <f t="shared" si="1"/>
        <v>15</v>
      </c>
      <c r="D9" s="38">
        <f t="shared" si="2"/>
        <v>0</v>
      </c>
      <c r="E9" s="36">
        <f t="shared" si="6"/>
        <v>0</v>
      </c>
      <c r="F9" s="37">
        <f t="shared" si="3"/>
        <v>15</v>
      </c>
      <c r="G9" s="38">
        <f t="shared" si="4"/>
        <v>0</v>
      </c>
    </row>
    <row r="10">
      <c r="A10" s="34">
        <v>43746.0</v>
      </c>
      <c r="B10" s="36">
        <f t="shared" si="5"/>
        <v>0</v>
      </c>
      <c r="C10" s="37">
        <f t="shared" si="1"/>
        <v>15</v>
      </c>
      <c r="D10" s="38">
        <f t="shared" si="2"/>
        <v>0</v>
      </c>
      <c r="E10" s="36">
        <f t="shared" si="6"/>
        <v>0</v>
      </c>
      <c r="F10" s="37">
        <f t="shared" si="3"/>
        <v>15</v>
      </c>
      <c r="G10" s="38">
        <f t="shared" si="4"/>
        <v>0</v>
      </c>
    </row>
    <row r="11">
      <c r="A11" s="34">
        <v>43747.0</v>
      </c>
      <c r="B11" s="36">
        <f t="shared" si="5"/>
        <v>0</v>
      </c>
      <c r="C11" s="37">
        <f t="shared" si="1"/>
        <v>15</v>
      </c>
      <c r="D11" s="38">
        <f t="shared" si="2"/>
        <v>0</v>
      </c>
      <c r="E11" s="36">
        <f t="shared" si="6"/>
        <v>0</v>
      </c>
      <c r="F11" s="37">
        <f t="shared" si="3"/>
        <v>15</v>
      </c>
      <c r="G11" s="38">
        <f t="shared" si="4"/>
        <v>0</v>
      </c>
    </row>
    <row r="12">
      <c r="A12" s="34">
        <v>43748.0</v>
      </c>
      <c r="B12" s="36">
        <f t="shared" si="5"/>
        <v>0</v>
      </c>
      <c r="C12" s="37">
        <f t="shared" si="1"/>
        <v>15</v>
      </c>
      <c r="D12" s="38">
        <f t="shared" si="2"/>
        <v>0</v>
      </c>
      <c r="E12" s="36">
        <f t="shared" si="6"/>
        <v>0</v>
      </c>
      <c r="F12" s="37">
        <f t="shared" si="3"/>
        <v>15</v>
      </c>
      <c r="G12" s="38">
        <f t="shared" si="4"/>
        <v>0</v>
      </c>
    </row>
    <row r="13">
      <c r="A13" s="34">
        <v>43749.0</v>
      </c>
      <c r="B13" s="36">
        <f t="shared" si="5"/>
        <v>0</v>
      </c>
      <c r="C13" s="37">
        <f t="shared" si="1"/>
        <v>15</v>
      </c>
      <c r="D13" s="38">
        <f t="shared" si="2"/>
        <v>0</v>
      </c>
      <c r="E13" s="36">
        <f t="shared" si="6"/>
        <v>0</v>
      </c>
      <c r="F13" s="37">
        <f t="shared" si="3"/>
        <v>15</v>
      </c>
      <c r="G13" s="38">
        <f t="shared" si="4"/>
        <v>0</v>
      </c>
    </row>
    <row r="14">
      <c r="A14" s="34">
        <v>43750.0</v>
      </c>
      <c r="B14" s="36">
        <f t="shared" si="5"/>
        <v>0</v>
      </c>
      <c r="C14" s="37">
        <f t="shared" si="1"/>
        <v>15</v>
      </c>
      <c r="D14" s="38">
        <f t="shared" si="2"/>
        <v>0</v>
      </c>
      <c r="E14" s="36">
        <f t="shared" si="6"/>
        <v>0</v>
      </c>
      <c r="F14" s="37">
        <f t="shared" si="3"/>
        <v>15</v>
      </c>
      <c r="G14" s="38">
        <f t="shared" si="4"/>
        <v>0</v>
      </c>
    </row>
    <row r="15">
      <c r="A15" s="34">
        <v>43751.0</v>
      </c>
      <c r="B15" s="36">
        <f t="shared" si="5"/>
        <v>0</v>
      </c>
      <c r="C15" s="37">
        <f t="shared" si="1"/>
        <v>15</v>
      </c>
      <c r="D15" s="38">
        <f t="shared" si="2"/>
        <v>0</v>
      </c>
      <c r="E15" s="36">
        <f>0+1</f>
        <v>1</v>
      </c>
      <c r="F15" s="37">
        <f t="shared" si="3"/>
        <v>14</v>
      </c>
      <c r="G15" s="38">
        <f t="shared" si="4"/>
        <v>50</v>
      </c>
    </row>
    <row r="16">
      <c r="A16" s="34">
        <v>43752.0</v>
      </c>
      <c r="B16" s="36">
        <f t="shared" si="5"/>
        <v>0</v>
      </c>
      <c r="C16" s="37">
        <f t="shared" si="1"/>
        <v>15</v>
      </c>
      <c r="D16" s="38">
        <f t="shared" si="2"/>
        <v>0</v>
      </c>
      <c r="E16" s="36">
        <f t="shared" ref="E16:E20" si="7">0</f>
        <v>0</v>
      </c>
      <c r="F16" s="37">
        <f t="shared" si="3"/>
        <v>15</v>
      </c>
      <c r="G16" s="38">
        <f t="shared" si="4"/>
        <v>0</v>
      </c>
    </row>
    <row r="17">
      <c r="A17" s="34">
        <v>43753.0</v>
      </c>
      <c r="B17" s="36">
        <f t="shared" si="5"/>
        <v>0</v>
      </c>
      <c r="C17" s="37">
        <f t="shared" si="1"/>
        <v>15</v>
      </c>
      <c r="D17" s="38">
        <f t="shared" si="2"/>
        <v>0</v>
      </c>
      <c r="E17" s="36">
        <f t="shared" si="7"/>
        <v>0</v>
      </c>
      <c r="F17" s="37">
        <f t="shared" si="3"/>
        <v>15</v>
      </c>
      <c r="G17" s="38">
        <f t="shared" si="4"/>
        <v>0</v>
      </c>
    </row>
    <row r="18">
      <c r="A18" s="34">
        <v>43754.0</v>
      </c>
      <c r="B18" s="36">
        <f t="shared" si="5"/>
        <v>0</v>
      </c>
      <c r="C18" s="37">
        <f t="shared" si="1"/>
        <v>15</v>
      </c>
      <c r="D18" s="38">
        <f t="shared" si="2"/>
        <v>0</v>
      </c>
      <c r="E18" s="36">
        <f t="shared" si="7"/>
        <v>0</v>
      </c>
      <c r="F18" s="37">
        <f t="shared" si="3"/>
        <v>15</v>
      </c>
      <c r="G18" s="38">
        <f t="shared" si="4"/>
        <v>0</v>
      </c>
    </row>
    <row r="19">
      <c r="A19" s="34">
        <v>43755.0</v>
      </c>
      <c r="B19" s="36">
        <f>0+1</f>
        <v>1</v>
      </c>
      <c r="C19" s="37">
        <f t="shared" si="1"/>
        <v>14</v>
      </c>
      <c r="D19" s="38">
        <f t="shared" si="2"/>
        <v>50</v>
      </c>
      <c r="E19" s="36">
        <f t="shared" si="7"/>
        <v>0</v>
      </c>
      <c r="F19" s="37">
        <f t="shared" si="3"/>
        <v>15</v>
      </c>
      <c r="G19" s="38">
        <f t="shared" si="4"/>
        <v>0</v>
      </c>
    </row>
    <row r="20">
      <c r="A20" s="34">
        <v>43756.0</v>
      </c>
      <c r="B20" s="36">
        <f>0+1+1</f>
        <v>2</v>
      </c>
      <c r="C20" s="37">
        <f t="shared" si="1"/>
        <v>13</v>
      </c>
      <c r="D20" s="38">
        <f t="shared" si="2"/>
        <v>100</v>
      </c>
      <c r="E20" s="36">
        <f t="shared" si="7"/>
        <v>0</v>
      </c>
      <c r="F20" s="37">
        <f t="shared" si="3"/>
        <v>15</v>
      </c>
      <c r="G20" s="38">
        <f t="shared" si="4"/>
        <v>0</v>
      </c>
    </row>
    <row r="21" ht="13.5" customHeight="1">
      <c r="A21" s="34">
        <v>43757.0</v>
      </c>
      <c r="B21" s="36">
        <f>0+1</f>
        <v>1</v>
      </c>
      <c r="C21" s="37">
        <f t="shared" si="1"/>
        <v>14</v>
      </c>
      <c r="D21" s="38">
        <f t="shared" si="2"/>
        <v>50</v>
      </c>
      <c r="E21" s="36">
        <f>2</f>
        <v>2</v>
      </c>
      <c r="F21" s="37">
        <f t="shared" si="3"/>
        <v>13</v>
      </c>
      <c r="G21" s="38">
        <f t="shared" si="4"/>
        <v>100</v>
      </c>
    </row>
    <row r="22">
      <c r="A22" s="34">
        <v>43758.0</v>
      </c>
      <c r="B22" s="36">
        <f t="shared" ref="B22:B25" si="8">0</f>
        <v>0</v>
      </c>
      <c r="C22" s="37">
        <f t="shared" si="1"/>
        <v>15</v>
      </c>
      <c r="D22" s="38">
        <f t="shared" si="2"/>
        <v>0</v>
      </c>
      <c r="E22" s="36">
        <f t="shared" ref="E22:E26" si="9">0</f>
        <v>0</v>
      </c>
      <c r="F22" s="37">
        <f t="shared" si="3"/>
        <v>15</v>
      </c>
      <c r="G22" s="38">
        <f t="shared" si="4"/>
        <v>0</v>
      </c>
    </row>
    <row r="23">
      <c r="A23" s="34">
        <v>43759.0</v>
      </c>
      <c r="B23" s="36">
        <f t="shared" si="8"/>
        <v>0</v>
      </c>
      <c r="C23" s="37">
        <f t="shared" si="1"/>
        <v>15</v>
      </c>
      <c r="D23" s="38">
        <f t="shared" si="2"/>
        <v>0</v>
      </c>
      <c r="E23" s="36">
        <f t="shared" si="9"/>
        <v>0</v>
      </c>
      <c r="F23" s="37">
        <f t="shared" si="3"/>
        <v>15</v>
      </c>
      <c r="G23" s="38">
        <f t="shared" si="4"/>
        <v>0</v>
      </c>
    </row>
    <row r="24">
      <c r="A24" s="34">
        <v>43760.0</v>
      </c>
      <c r="B24" s="36">
        <f t="shared" si="8"/>
        <v>0</v>
      </c>
      <c r="C24" s="37">
        <f t="shared" si="1"/>
        <v>15</v>
      </c>
      <c r="D24" s="38">
        <f t="shared" si="2"/>
        <v>0</v>
      </c>
      <c r="E24" s="36">
        <f t="shared" si="9"/>
        <v>0</v>
      </c>
      <c r="F24" s="37">
        <f t="shared" si="3"/>
        <v>15</v>
      </c>
      <c r="G24" s="38">
        <f t="shared" si="4"/>
        <v>0</v>
      </c>
    </row>
    <row r="25">
      <c r="A25" s="34">
        <v>43761.0</v>
      </c>
      <c r="B25" s="36">
        <f t="shared" si="8"/>
        <v>0</v>
      </c>
      <c r="C25" s="37">
        <f t="shared" si="1"/>
        <v>15</v>
      </c>
      <c r="D25" s="38">
        <f t="shared" si="2"/>
        <v>0</v>
      </c>
      <c r="E25" s="36">
        <f t="shared" si="9"/>
        <v>0</v>
      </c>
      <c r="F25" s="37">
        <f t="shared" si="3"/>
        <v>15</v>
      </c>
      <c r="G25" s="38">
        <f t="shared" si="4"/>
        <v>0</v>
      </c>
    </row>
    <row r="26">
      <c r="A26" s="34">
        <v>43762.0</v>
      </c>
      <c r="B26" s="36">
        <f>0+1+5+1+3+2+2</f>
        <v>14</v>
      </c>
      <c r="C26" s="37">
        <f t="shared" si="1"/>
        <v>1</v>
      </c>
      <c r="D26" s="38">
        <f t="shared" si="2"/>
        <v>700</v>
      </c>
      <c r="E26" s="36">
        <f t="shared" si="9"/>
        <v>0</v>
      </c>
      <c r="F26" s="37">
        <f t="shared" si="3"/>
        <v>15</v>
      </c>
      <c r="G26" s="38">
        <f t="shared" si="4"/>
        <v>0</v>
      </c>
    </row>
    <row r="27">
      <c r="A27" s="34">
        <v>43763.0</v>
      </c>
      <c r="B27" s="36">
        <f>0+3+5+3+3+1</f>
        <v>15</v>
      </c>
      <c r="C27" s="37">
        <f t="shared" si="1"/>
        <v>0</v>
      </c>
      <c r="D27" s="38">
        <f t="shared" si="2"/>
        <v>750</v>
      </c>
      <c r="E27" s="36">
        <f>0+1</f>
        <v>1</v>
      </c>
      <c r="F27" s="37">
        <f t="shared" si="3"/>
        <v>14</v>
      </c>
      <c r="G27" s="38">
        <f t="shared" si="4"/>
        <v>50</v>
      </c>
    </row>
    <row r="28">
      <c r="A28" s="34">
        <v>43764.0</v>
      </c>
      <c r="B28" s="36">
        <f>0+1+3</f>
        <v>4</v>
      </c>
      <c r="C28" s="37">
        <f t="shared" si="1"/>
        <v>11</v>
      </c>
      <c r="D28" s="38">
        <f t="shared" si="2"/>
        <v>200</v>
      </c>
      <c r="E28" s="36">
        <f>0+3</f>
        <v>3</v>
      </c>
      <c r="F28" s="37">
        <f t="shared" si="3"/>
        <v>12</v>
      </c>
      <c r="G28" s="38">
        <f t="shared" si="4"/>
        <v>150</v>
      </c>
    </row>
    <row r="29">
      <c r="A29" s="34"/>
      <c r="B29" s="36">
        <f t="shared" ref="B29:B33" si="10">0</f>
        <v>0</v>
      </c>
      <c r="C29" s="37">
        <f t="shared" si="1"/>
        <v>15</v>
      </c>
      <c r="D29" s="38">
        <f t="shared" si="2"/>
        <v>0</v>
      </c>
      <c r="E29" s="36">
        <f>0</f>
        <v>0</v>
      </c>
      <c r="F29" s="37">
        <f t="shared" si="3"/>
        <v>15</v>
      </c>
      <c r="G29" s="38">
        <f t="shared" si="4"/>
        <v>0</v>
      </c>
    </row>
    <row r="30">
      <c r="A30" s="34">
        <v>43766.0</v>
      </c>
      <c r="B30" s="36">
        <f t="shared" si="10"/>
        <v>0</v>
      </c>
      <c r="C30" s="37">
        <f t="shared" si="1"/>
        <v>15</v>
      </c>
      <c r="D30" s="38">
        <f t="shared" si="2"/>
        <v>0</v>
      </c>
      <c r="E30" s="36">
        <f>0+1</f>
        <v>1</v>
      </c>
      <c r="F30" s="37">
        <f t="shared" si="3"/>
        <v>14</v>
      </c>
      <c r="G30" s="38">
        <f t="shared" si="4"/>
        <v>50</v>
      </c>
    </row>
    <row r="31">
      <c r="A31" s="34">
        <v>43767.0</v>
      </c>
      <c r="B31" s="36">
        <f t="shared" si="10"/>
        <v>0</v>
      </c>
      <c r="C31" s="37">
        <f t="shared" si="1"/>
        <v>15</v>
      </c>
      <c r="D31" s="38">
        <f t="shared" si="2"/>
        <v>0</v>
      </c>
      <c r="E31" s="36">
        <f>0+1+1+2</f>
        <v>4</v>
      </c>
      <c r="F31" s="37">
        <f t="shared" si="3"/>
        <v>11</v>
      </c>
      <c r="G31" s="38">
        <f t="shared" si="4"/>
        <v>200</v>
      </c>
    </row>
    <row r="32">
      <c r="A32" s="34">
        <v>43768.0</v>
      </c>
      <c r="B32" s="36">
        <f t="shared" si="10"/>
        <v>0</v>
      </c>
      <c r="C32" s="37">
        <f t="shared" si="1"/>
        <v>15</v>
      </c>
      <c r="D32" s="38">
        <f t="shared" si="2"/>
        <v>0</v>
      </c>
      <c r="E32" s="36">
        <f>0</f>
        <v>0</v>
      </c>
      <c r="F32" s="37">
        <f t="shared" si="3"/>
        <v>15</v>
      </c>
      <c r="G32" s="38">
        <f t="shared" si="4"/>
        <v>0</v>
      </c>
    </row>
    <row r="33">
      <c r="A33" s="34">
        <v>43769.0</v>
      </c>
      <c r="B33" s="36">
        <f t="shared" si="10"/>
        <v>0</v>
      </c>
      <c r="C33" s="37">
        <f t="shared" si="1"/>
        <v>15</v>
      </c>
      <c r="D33" s="38">
        <f t="shared" si="2"/>
        <v>0</v>
      </c>
      <c r="E33" s="36">
        <f>1</f>
        <v>1</v>
      </c>
      <c r="F33" s="37">
        <f t="shared" si="3"/>
        <v>14</v>
      </c>
      <c r="G33" s="38">
        <f t="shared" si="4"/>
        <v>50</v>
      </c>
    </row>
    <row r="34">
      <c r="A34" s="34"/>
      <c r="B34" s="36"/>
      <c r="D34" s="40"/>
      <c r="G34" s="40"/>
    </row>
    <row r="35">
      <c r="A35" s="21" t="s">
        <v>12</v>
      </c>
      <c r="B35" s="25" t="s">
        <v>40</v>
      </c>
      <c r="C35" s="26" t="s">
        <v>12</v>
      </c>
      <c r="D35" s="41">
        <v>100.0</v>
      </c>
      <c r="E35" s="42" t="s">
        <v>41</v>
      </c>
      <c r="F35" s="26" t="s">
        <v>12</v>
      </c>
      <c r="G35" s="41">
        <v>100.0</v>
      </c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</row>
    <row r="36">
      <c r="A36" s="43">
        <v>43743.0</v>
      </c>
      <c r="B36" s="36">
        <f>0+1+3+1+1+1+1+1+4+1+1+1+1+1+1+1+1+2</f>
        <v>23</v>
      </c>
      <c r="C36" s="37">
        <f t="shared" ref="C36:C43" si="11">(40-B36)</f>
        <v>17</v>
      </c>
      <c r="D36" s="44">
        <f t="shared" ref="D36:D43" si="12">B36*$D$35</f>
        <v>2300</v>
      </c>
      <c r="E36" s="36">
        <f>0+1+2+1+1+1</f>
        <v>6</v>
      </c>
      <c r="F36" s="37">
        <f t="shared" ref="F36:F43" si="13">(40-E36)</f>
        <v>34</v>
      </c>
      <c r="G36" s="44">
        <f t="shared" ref="G36:G43" si="14">E36*$G$35</f>
        <v>600</v>
      </c>
    </row>
    <row r="37">
      <c r="A37" s="47">
        <f>A36+1</f>
        <v>43744</v>
      </c>
      <c r="B37" s="36">
        <f>0+1+1</f>
        <v>2</v>
      </c>
      <c r="C37" s="37">
        <f t="shared" si="11"/>
        <v>38</v>
      </c>
      <c r="D37" s="44">
        <f t="shared" si="12"/>
        <v>200</v>
      </c>
      <c r="E37" s="36">
        <f t="shared" ref="E37:E38" si="15">0</f>
        <v>0</v>
      </c>
      <c r="F37" s="37">
        <f t="shared" si="13"/>
        <v>40</v>
      </c>
      <c r="G37" s="44">
        <f t="shared" si="14"/>
        <v>0</v>
      </c>
    </row>
    <row r="38">
      <c r="A38" s="47">
        <f>A37+6</f>
        <v>43750</v>
      </c>
      <c r="B38" s="36">
        <f>0</f>
        <v>0</v>
      </c>
      <c r="C38" s="37">
        <f t="shared" si="11"/>
        <v>40</v>
      </c>
      <c r="D38" s="44">
        <f t="shared" si="12"/>
        <v>0</v>
      </c>
      <c r="E38" s="36">
        <f t="shared" si="15"/>
        <v>0</v>
      </c>
      <c r="F38" s="37">
        <f t="shared" si="13"/>
        <v>40</v>
      </c>
      <c r="G38" s="44">
        <f t="shared" si="14"/>
        <v>0</v>
      </c>
    </row>
    <row r="39">
      <c r="A39" s="49">
        <f>A38+1</f>
        <v>43751</v>
      </c>
      <c r="B39" s="36">
        <f>0+1</f>
        <v>1</v>
      </c>
      <c r="C39" s="37">
        <f t="shared" si="11"/>
        <v>39</v>
      </c>
      <c r="D39" s="44">
        <f t="shared" si="12"/>
        <v>100</v>
      </c>
      <c r="E39" s="36">
        <f>0+2+1</f>
        <v>3</v>
      </c>
      <c r="F39" s="37">
        <f t="shared" si="13"/>
        <v>37</v>
      </c>
      <c r="G39" s="44">
        <f t="shared" si="14"/>
        <v>300</v>
      </c>
    </row>
    <row r="40">
      <c r="A40" s="49">
        <f>A39+6</f>
        <v>43757</v>
      </c>
      <c r="B40" s="36">
        <f>0+1+1+1+1+1+2</f>
        <v>7</v>
      </c>
      <c r="C40" s="37">
        <f t="shared" si="11"/>
        <v>33</v>
      </c>
      <c r="D40" s="44">
        <f t="shared" si="12"/>
        <v>700</v>
      </c>
      <c r="E40" s="36">
        <f>0</f>
        <v>0</v>
      </c>
      <c r="F40" s="37">
        <f t="shared" si="13"/>
        <v>40</v>
      </c>
      <c r="G40" s="44">
        <f t="shared" si="14"/>
        <v>0</v>
      </c>
    </row>
    <row r="41">
      <c r="A41" s="47">
        <f>A40+1</f>
        <v>43758</v>
      </c>
      <c r="B41" s="36">
        <f>0+14+2</f>
        <v>16</v>
      </c>
      <c r="C41" s="37">
        <f t="shared" si="11"/>
        <v>24</v>
      </c>
      <c r="D41" s="44">
        <f t="shared" si="12"/>
        <v>1600</v>
      </c>
      <c r="E41" s="36">
        <f>0+2+1+5+1</f>
        <v>9</v>
      </c>
      <c r="F41" s="37">
        <f t="shared" si="13"/>
        <v>31</v>
      </c>
      <c r="G41" s="44">
        <f t="shared" si="14"/>
        <v>900</v>
      </c>
    </row>
    <row r="42">
      <c r="A42" s="47">
        <f>A41+6</f>
        <v>43764</v>
      </c>
      <c r="B42" s="36">
        <f>0+2+1+1+2+12+1</f>
        <v>19</v>
      </c>
      <c r="C42" s="37">
        <f t="shared" si="11"/>
        <v>21</v>
      </c>
      <c r="D42" s="44">
        <f t="shared" si="12"/>
        <v>1900</v>
      </c>
      <c r="E42" s="36">
        <f>0+1</f>
        <v>1</v>
      </c>
      <c r="F42" s="37">
        <f t="shared" si="13"/>
        <v>39</v>
      </c>
      <c r="G42" s="44">
        <f t="shared" si="14"/>
        <v>100</v>
      </c>
    </row>
    <row r="43">
      <c r="A43" s="34">
        <v>43766.0</v>
      </c>
      <c r="B43" s="36">
        <f>0+2+5</f>
        <v>7</v>
      </c>
      <c r="C43" s="37">
        <f t="shared" si="11"/>
        <v>33</v>
      </c>
      <c r="D43" s="44">
        <f t="shared" si="12"/>
        <v>700</v>
      </c>
      <c r="E43" s="36">
        <f>0+1+1+1+1+1+5+1+2+1+2+3+1+1+2</f>
        <v>23</v>
      </c>
      <c r="F43" s="37">
        <f t="shared" si="13"/>
        <v>17</v>
      </c>
      <c r="G43" s="44">
        <f t="shared" si="14"/>
        <v>2300</v>
      </c>
    </row>
    <row r="44">
      <c r="B44" s="52"/>
      <c r="D44" s="40"/>
      <c r="G44" s="40"/>
    </row>
    <row r="45">
      <c r="A45" s="50"/>
      <c r="B45" s="37"/>
      <c r="D45" s="40"/>
      <c r="G45" s="40"/>
    </row>
    <row r="46">
      <c r="A46" s="21" t="s">
        <v>42</v>
      </c>
      <c r="B46" s="25" t="s">
        <v>43</v>
      </c>
      <c r="C46" s="26" t="s">
        <v>42</v>
      </c>
      <c r="D46" s="41">
        <v>100.0</v>
      </c>
      <c r="E46" s="42" t="s">
        <v>44</v>
      </c>
      <c r="F46" s="26" t="s">
        <v>42</v>
      </c>
      <c r="G46" s="41">
        <v>100.0</v>
      </c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</row>
    <row r="47">
      <c r="A47" s="34">
        <v>43742.0</v>
      </c>
      <c r="B47" s="36">
        <f>29+1+1+1+2+1+1+1+1+1+1</f>
        <v>40</v>
      </c>
      <c r="C47" s="37">
        <f>(40-B47)</f>
        <v>0</v>
      </c>
      <c r="D47" s="51">
        <f>B47*$D$46</f>
        <v>4000</v>
      </c>
      <c r="E47" s="36"/>
      <c r="F47" s="37"/>
      <c r="G47" s="40"/>
    </row>
    <row r="48">
      <c r="A48" s="34">
        <f>A47+2</f>
        <v>43744</v>
      </c>
      <c r="B48" s="36"/>
      <c r="D48" s="51"/>
      <c r="E48" s="36">
        <f>0</f>
        <v>0</v>
      </c>
      <c r="F48" s="37">
        <f>(40-E48)</f>
        <v>40</v>
      </c>
      <c r="G48" s="44">
        <f>E48*$G$46</f>
        <v>0</v>
      </c>
    </row>
    <row r="49">
      <c r="A49" s="34">
        <f>A48+5</f>
        <v>43749</v>
      </c>
      <c r="B49" s="36">
        <f>0</f>
        <v>0</v>
      </c>
      <c r="C49" s="37">
        <f>(40-B49)</f>
        <v>40</v>
      </c>
      <c r="D49" s="51">
        <f>B49*$D$46</f>
        <v>0</v>
      </c>
      <c r="E49" s="36"/>
      <c r="F49" s="37"/>
      <c r="G49" s="40"/>
    </row>
    <row r="50">
      <c r="A50" s="34">
        <f>A49+2</f>
        <v>43751</v>
      </c>
      <c r="B50" s="36"/>
      <c r="D50" s="51"/>
      <c r="E50" s="36">
        <f>0+2+2+1+1+2+1+1+1+1+1+2+3+3+2+2+1+2</f>
        <v>28</v>
      </c>
      <c r="F50" s="37">
        <f>(40-E50)</f>
        <v>12</v>
      </c>
      <c r="G50" s="44">
        <f>E50*$G$46</f>
        <v>2800</v>
      </c>
    </row>
    <row r="51">
      <c r="A51" s="34">
        <f>A50+5</f>
        <v>43756</v>
      </c>
      <c r="B51" s="36">
        <f>0+2+2+1+1+1+1+1+3</f>
        <v>12</v>
      </c>
      <c r="C51" s="37">
        <f>(40-B51)</f>
        <v>28</v>
      </c>
      <c r="D51" s="51">
        <f>B51*$D$46</f>
        <v>1200</v>
      </c>
      <c r="E51" s="36"/>
      <c r="F51" s="37"/>
      <c r="G51" s="40"/>
    </row>
    <row r="52">
      <c r="A52" s="34">
        <f>A51+2</f>
        <v>43758</v>
      </c>
      <c r="B52" s="36"/>
      <c r="D52" s="51"/>
      <c r="E52" s="36">
        <f>0+2+1+4+3</f>
        <v>10</v>
      </c>
      <c r="F52" s="37">
        <f>(40-E52)</f>
        <v>30</v>
      </c>
      <c r="G52" s="44">
        <f>E52*$G$46</f>
        <v>1000</v>
      </c>
    </row>
    <row r="53">
      <c r="A53" s="34">
        <f>A52+5</f>
        <v>43763</v>
      </c>
      <c r="B53" s="36">
        <f>0+8+1+5+7+1+2+1+1+1+1+2+2+1+1+1+3+1+1</f>
        <v>40</v>
      </c>
      <c r="C53" s="37">
        <f>(40-B53)</f>
        <v>0</v>
      </c>
      <c r="D53" s="51">
        <f>B53*$D$46</f>
        <v>4000</v>
      </c>
      <c r="E53" s="36"/>
      <c r="F53" s="37"/>
      <c r="G53" s="40"/>
    </row>
    <row r="54">
      <c r="A54" s="34">
        <v>43766.0</v>
      </c>
      <c r="B54" s="36"/>
      <c r="D54" s="51"/>
      <c r="E54" s="36">
        <f>0+15+4+2+1+1+1+1+4+1+3+1+1+1+1</f>
        <v>37</v>
      </c>
      <c r="F54" s="37">
        <f>(40-E54)</f>
        <v>3</v>
      </c>
      <c r="G54" s="44">
        <f>E54*$G$46</f>
        <v>3700</v>
      </c>
    </row>
    <row r="55">
      <c r="A55" s="56"/>
      <c r="B55" s="37"/>
      <c r="D55" s="40"/>
      <c r="G55" s="40"/>
    </row>
    <row r="56">
      <c r="A56" s="56"/>
      <c r="B56" s="37"/>
      <c r="D56" s="40"/>
      <c r="G56" s="40"/>
    </row>
    <row r="57">
      <c r="A57" s="56"/>
      <c r="B57" s="37"/>
      <c r="D57" s="40"/>
      <c r="G57" s="40"/>
    </row>
    <row r="58">
      <c r="A58" s="56"/>
      <c r="B58" s="37"/>
      <c r="D58" s="40"/>
      <c r="G58" s="40"/>
    </row>
    <row r="59">
      <c r="A59" s="56"/>
      <c r="B59" s="37"/>
      <c r="D59" s="40"/>
      <c r="G59" s="40"/>
    </row>
    <row r="60">
      <c r="A60" s="56"/>
      <c r="B60" s="37"/>
      <c r="D60" s="40"/>
      <c r="G60" s="40"/>
    </row>
    <row r="61">
      <c r="A61" s="56"/>
      <c r="B61" s="37"/>
      <c r="D61" s="40"/>
      <c r="G61" s="40"/>
    </row>
    <row r="62">
      <c r="A62" s="56"/>
      <c r="B62" s="36"/>
      <c r="D62" s="40"/>
      <c r="G62" s="40"/>
    </row>
    <row r="63">
      <c r="A63" s="56"/>
      <c r="B63" s="37"/>
      <c r="D63" s="40"/>
      <c r="G63" s="40"/>
    </row>
    <row r="64">
      <c r="A64" s="56"/>
      <c r="B64" s="37"/>
      <c r="D64" s="40"/>
      <c r="G64" s="40"/>
    </row>
    <row r="65">
      <c r="A65" s="56"/>
      <c r="B65" s="37"/>
      <c r="D65" s="40"/>
      <c r="G65" s="40"/>
    </row>
    <row r="66">
      <c r="A66" s="56"/>
      <c r="B66" s="37"/>
      <c r="D66" s="40"/>
      <c r="G66" s="40"/>
    </row>
    <row r="67">
      <c r="A67" s="56"/>
      <c r="B67" s="37"/>
      <c r="D67" s="40"/>
      <c r="G67" s="40"/>
    </row>
    <row r="68">
      <c r="A68" s="56"/>
      <c r="B68" s="37"/>
      <c r="D68" s="40"/>
      <c r="G68" s="40"/>
    </row>
    <row r="69">
      <c r="A69" s="56"/>
      <c r="B69" s="37"/>
      <c r="D69" s="40"/>
      <c r="G69" s="40"/>
    </row>
    <row r="70">
      <c r="A70" s="56"/>
      <c r="B70" s="37"/>
      <c r="D70" s="40"/>
      <c r="G70" s="40"/>
    </row>
    <row r="71">
      <c r="A71" s="56"/>
      <c r="B71" s="37"/>
      <c r="D71" s="40"/>
      <c r="G71" s="40"/>
    </row>
    <row r="72">
      <c r="A72" s="56"/>
      <c r="B72" s="37"/>
      <c r="D72" s="40"/>
      <c r="G72" s="40"/>
    </row>
    <row r="73">
      <c r="A73" s="56"/>
      <c r="B73" s="37"/>
      <c r="D73" s="40"/>
      <c r="G73" s="40"/>
    </row>
    <row r="74">
      <c r="A74" s="56"/>
      <c r="B74" s="37"/>
      <c r="D74" s="40"/>
      <c r="G74" s="40"/>
    </row>
    <row r="75">
      <c r="A75" s="56"/>
      <c r="B75" s="37"/>
      <c r="D75" s="40"/>
      <c r="G75" s="40"/>
    </row>
    <row r="76">
      <c r="A76" s="56"/>
      <c r="B76" s="37"/>
      <c r="D76" s="40"/>
      <c r="G76" s="40"/>
    </row>
    <row r="77">
      <c r="A77" s="56"/>
      <c r="B77" s="37"/>
      <c r="D77" s="40"/>
      <c r="G77" s="40"/>
    </row>
    <row r="78">
      <c r="A78" s="56"/>
      <c r="B78" s="37"/>
      <c r="D78" s="40"/>
      <c r="G78" s="40"/>
    </row>
    <row r="79">
      <c r="A79" s="56"/>
      <c r="B79" s="37"/>
      <c r="D79" s="40"/>
      <c r="G79" s="40"/>
    </row>
    <row r="80">
      <c r="A80" s="56"/>
      <c r="B80" s="37"/>
      <c r="D80" s="40"/>
      <c r="G80" s="40"/>
    </row>
    <row r="81">
      <c r="A81" s="56"/>
      <c r="B81" s="37"/>
      <c r="D81" s="40"/>
      <c r="G81" s="40"/>
    </row>
    <row r="82">
      <c r="A82" s="56"/>
      <c r="B82" s="37"/>
      <c r="D82" s="40"/>
      <c r="G82" s="40"/>
    </row>
    <row r="83">
      <c r="A83" s="50"/>
      <c r="B83" s="37"/>
      <c r="D83" s="40"/>
      <c r="G83" s="40"/>
    </row>
    <row r="84">
      <c r="A84" s="50"/>
      <c r="B84" s="37"/>
      <c r="D84" s="40"/>
      <c r="G84" s="40"/>
    </row>
    <row r="85">
      <c r="A85" s="50"/>
      <c r="B85" s="37"/>
      <c r="D85" s="40"/>
      <c r="G85" s="40"/>
    </row>
    <row r="86">
      <c r="A86" s="50"/>
      <c r="B86" s="37"/>
      <c r="D86" s="40"/>
      <c r="G86" s="40"/>
    </row>
    <row r="87">
      <c r="A87" s="50"/>
      <c r="B87" s="37"/>
      <c r="D87" s="40"/>
      <c r="G87" s="40"/>
    </row>
    <row r="88">
      <c r="A88" s="50"/>
      <c r="B88" s="37"/>
      <c r="D88" s="40"/>
      <c r="G88" s="40"/>
    </row>
    <row r="89">
      <c r="A89" s="50"/>
      <c r="B89" s="37"/>
      <c r="D89" s="40"/>
      <c r="G89" s="40"/>
    </row>
    <row r="90">
      <c r="A90" s="50"/>
      <c r="B90" s="37"/>
      <c r="D90" s="40"/>
      <c r="G90" s="40"/>
    </row>
    <row r="91">
      <c r="A91" s="50"/>
      <c r="B91" s="37"/>
      <c r="D91" s="40"/>
      <c r="G91" s="40"/>
    </row>
    <row r="92">
      <c r="A92" s="50"/>
      <c r="B92" s="37"/>
      <c r="D92" s="40"/>
      <c r="G92" s="40"/>
    </row>
    <row r="93">
      <c r="A93" s="50"/>
      <c r="B93" s="37"/>
      <c r="D93" s="40"/>
      <c r="G93" s="40"/>
    </row>
    <row r="94">
      <c r="A94" s="50"/>
      <c r="B94" s="37"/>
      <c r="D94" s="40"/>
      <c r="G94" s="40"/>
    </row>
    <row r="95">
      <c r="A95" s="50"/>
      <c r="B95" s="37"/>
      <c r="D95" s="40"/>
      <c r="G95" s="40"/>
    </row>
    <row r="96">
      <c r="A96" s="50"/>
      <c r="B96" s="37"/>
      <c r="D96" s="40"/>
      <c r="G96" s="40"/>
    </row>
    <row r="97">
      <c r="A97" s="50"/>
      <c r="B97" s="37"/>
      <c r="D97" s="40"/>
      <c r="G97" s="40"/>
    </row>
    <row r="98">
      <c r="A98" s="50"/>
      <c r="B98" s="37"/>
      <c r="D98" s="40"/>
      <c r="G98" s="40"/>
    </row>
    <row r="99">
      <c r="A99" s="50"/>
      <c r="B99" s="37"/>
      <c r="D99" s="40"/>
      <c r="G99" s="40"/>
    </row>
    <row r="100">
      <c r="A100" s="50"/>
      <c r="B100" s="37"/>
      <c r="D100" s="40"/>
      <c r="G100" s="40"/>
    </row>
    <row r="101">
      <c r="A101" s="50"/>
      <c r="B101" s="37"/>
      <c r="D101" s="40"/>
      <c r="G101" s="40"/>
    </row>
    <row r="102">
      <c r="A102" s="50"/>
      <c r="B102" s="37"/>
      <c r="D102" s="40"/>
      <c r="G102" s="40"/>
    </row>
    <row r="103">
      <c r="A103" s="50"/>
      <c r="B103" s="37"/>
      <c r="D103" s="40"/>
      <c r="G103" s="40"/>
    </row>
    <row r="104">
      <c r="A104" s="50"/>
      <c r="B104" s="37"/>
      <c r="D104" s="40"/>
      <c r="G104" s="40"/>
    </row>
    <row r="105">
      <c r="A105" s="50"/>
      <c r="B105" s="37"/>
      <c r="D105" s="40"/>
      <c r="G105" s="40"/>
    </row>
    <row r="106">
      <c r="A106" s="50"/>
      <c r="B106" s="37"/>
      <c r="D106" s="40"/>
      <c r="G106" s="40"/>
    </row>
    <row r="107">
      <c r="A107" s="50"/>
      <c r="B107" s="37"/>
      <c r="D107" s="40"/>
      <c r="G107" s="40"/>
    </row>
    <row r="108">
      <c r="A108" s="50"/>
      <c r="B108" s="37"/>
      <c r="D108" s="40"/>
      <c r="G108" s="40"/>
    </row>
    <row r="109">
      <c r="A109" s="50"/>
      <c r="B109" s="37"/>
      <c r="D109" s="40"/>
      <c r="G109" s="40"/>
    </row>
    <row r="110">
      <c r="A110" s="50"/>
      <c r="B110" s="37"/>
      <c r="D110" s="40"/>
      <c r="G110" s="40"/>
    </row>
    <row r="111">
      <c r="A111" s="50"/>
      <c r="B111" s="37"/>
      <c r="D111" s="40"/>
      <c r="G111" s="40"/>
    </row>
    <row r="112">
      <c r="A112" s="50"/>
      <c r="B112" s="37"/>
      <c r="D112" s="40"/>
      <c r="G112" s="40"/>
    </row>
    <row r="113">
      <c r="A113" s="50"/>
      <c r="B113" s="37"/>
      <c r="D113" s="40"/>
      <c r="G113" s="40"/>
    </row>
    <row r="114">
      <c r="A114" s="50"/>
      <c r="B114" s="37"/>
      <c r="D114" s="40"/>
      <c r="G114" s="40"/>
    </row>
    <row r="115">
      <c r="A115" s="50"/>
      <c r="B115" s="37"/>
      <c r="D115" s="40"/>
      <c r="G115" s="40"/>
    </row>
    <row r="116">
      <c r="A116" s="50"/>
      <c r="B116" s="37"/>
      <c r="D116" s="40"/>
      <c r="G116" s="40"/>
    </row>
    <row r="117">
      <c r="A117" s="50"/>
      <c r="B117" s="37"/>
      <c r="D117" s="40"/>
      <c r="G117" s="40"/>
    </row>
    <row r="118">
      <c r="A118" s="50"/>
      <c r="B118" s="37"/>
      <c r="D118" s="40"/>
      <c r="G118" s="40"/>
    </row>
    <row r="119">
      <c r="A119" s="50"/>
      <c r="B119" s="37"/>
      <c r="D119" s="40"/>
      <c r="G119" s="40"/>
    </row>
    <row r="120">
      <c r="A120" s="50"/>
      <c r="B120" s="37"/>
      <c r="D120" s="40"/>
      <c r="G120" s="40"/>
    </row>
    <row r="121">
      <c r="A121" s="50"/>
      <c r="B121" s="37"/>
      <c r="D121" s="40"/>
      <c r="G121" s="40"/>
    </row>
    <row r="122">
      <c r="A122" s="50"/>
      <c r="B122" s="37"/>
      <c r="D122" s="40"/>
      <c r="G122" s="40"/>
    </row>
    <row r="123">
      <c r="A123" s="50"/>
      <c r="B123" s="37"/>
      <c r="D123" s="40"/>
      <c r="G123" s="40"/>
    </row>
    <row r="124">
      <c r="A124" s="50"/>
      <c r="B124" s="37"/>
      <c r="D124" s="40"/>
      <c r="G124" s="40"/>
    </row>
    <row r="125">
      <c r="A125" s="50"/>
      <c r="B125" s="37"/>
      <c r="D125" s="40"/>
      <c r="G125" s="40"/>
    </row>
    <row r="126">
      <c r="A126" s="50"/>
      <c r="B126" s="37"/>
      <c r="D126" s="40"/>
      <c r="G126" s="40"/>
    </row>
    <row r="127">
      <c r="A127" s="50"/>
      <c r="B127" s="37"/>
      <c r="D127" s="40"/>
      <c r="G127" s="40"/>
    </row>
    <row r="128">
      <c r="A128" s="50"/>
      <c r="B128" s="37"/>
      <c r="D128" s="40"/>
      <c r="G128" s="40"/>
    </row>
    <row r="129">
      <c r="A129" s="50"/>
      <c r="B129" s="37"/>
      <c r="D129" s="40"/>
      <c r="G129" s="40"/>
    </row>
    <row r="130">
      <c r="A130" s="50"/>
      <c r="B130" s="37"/>
      <c r="D130" s="40"/>
      <c r="G130" s="40"/>
    </row>
    <row r="131">
      <c r="A131" s="50"/>
      <c r="B131" s="37"/>
      <c r="D131" s="40"/>
      <c r="G131" s="40"/>
    </row>
    <row r="132">
      <c r="A132" s="50"/>
      <c r="B132" s="37"/>
      <c r="D132" s="40"/>
      <c r="G132" s="40"/>
    </row>
    <row r="133">
      <c r="A133" s="50"/>
      <c r="B133" s="37"/>
      <c r="D133" s="40"/>
      <c r="G133" s="40"/>
    </row>
    <row r="134">
      <c r="A134" s="50"/>
      <c r="B134" s="37"/>
      <c r="D134" s="40"/>
      <c r="G134" s="40"/>
    </row>
    <row r="135">
      <c r="A135" s="50"/>
      <c r="B135" s="37"/>
      <c r="D135" s="40"/>
      <c r="G135" s="40"/>
    </row>
    <row r="136">
      <c r="A136" s="50"/>
      <c r="B136" s="37"/>
      <c r="D136" s="40"/>
      <c r="G136" s="40"/>
    </row>
    <row r="137">
      <c r="A137" s="50"/>
      <c r="B137" s="37"/>
      <c r="D137" s="40"/>
      <c r="G137" s="40"/>
    </row>
    <row r="138">
      <c r="A138" s="50"/>
      <c r="B138" s="37"/>
      <c r="D138" s="40"/>
      <c r="G138" s="40"/>
    </row>
    <row r="139">
      <c r="A139" s="50"/>
      <c r="B139" s="37"/>
      <c r="D139" s="40"/>
      <c r="G139" s="40"/>
    </row>
    <row r="140">
      <c r="A140" s="50"/>
      <c r="B140" s="37"/>
      <c r="D140" s="40"/>
      <c r="G140" s="40"/>
    </row>
    <row r="141">
      <c r="A141" s="50"/>
      <c r="B141" s="37"/>
      <c r="D141" s="40"/>
      <c r="G141" s="40"/>
    </row>
    <row r="142">
      <c r="A142" s="50"/>
      <c r="B142" s="37"/>
      <c r="D142" s="40"/>
      <c r="G142" s="40"/>
    </row>
    <row r="143">
      <c r="A143" s="50"/>
      <c r="B143" s="37"/>
      <c r="D143" s="40"/>
      <c r="G143" s="40"/>
    </row>
    <row r="144">
      <c r="A144" s="50"/>
      <c r="B144" s="37"/>
      <c r="D144" s="40"/>
      <c r="G144" s="40"/>
    </row>
    <row r="145">
      <c r="A145" s="50"/>
      <c r="B145" s="37"/>
      <c r="D145" s="40"/>
      <c r="G145" s="40"/>
    </row>
    <row r="146">
      <c r="A146" s="50"/>
      <c r="B146" s="37"/>
      <c r="D146" s="40"/>
      <c r="G146" s="40"/>
    </row>
    <row r="147">
      <c r="A147" s="50"/>
      <c r="B147" s="37"/>
      <c r="D147" s="40"/>
      <c r="G147" s="40"/>
    </row>
    <row r="148">
      <c r="A148" s="50"/>
      <c r="B148" s="37"/>
      <c r="D148" s="40"/>
      <c r="G148" s="40"/>
    </row>
    <row r="149">
      <c r="A149" s="50"/>
      <c r="B149" s="37"/>
      <c r="D149" s="40"/>
      <c r="G149" s="40"/>
    </row>
    <row r="150">
      <c r="A150" s="50"/>
      <c r="B150" s="37"/>
      <c r="D150" s="40"/>
      <c r="G150" s="40"/>
    </row>
    <row r="151">
      <c r="A151" s="50"/>
      <c r="B151" s="37"/>
      <c r="D151" s="40"/>
      <c r="G151" s="40"/>
    </row>
    <row r="152">
      <c r="A152" s="50"/>
      <c r="B152" s="37"/>
      <c r="D152" s="40"/>
      <c r="G152" s="40"/>
    </row>
    <row r="153">
      <c r="A153" s="50"/>
      <c r="B153" s="37"/>
      <c r="D153" s="40"/>
      <c r="G153" s="40"/>
    </row>
    <row r="154">
      <c r="A154" s="50"/>
      <c r="B154" s="37"/>
      <c r="D154" s="40"/>
      <c r="G154" s="40"/>
    </row>
    <row r="155">
      <c r="A155" s="50"/>
      <c r="B155" s="37"/>
      <c r="D155" s="40"/>
      <c r="G155" s="40"/>
    </row>
    <row r="156">
      <c r="A156" s="50"/>
      <c r="B156" s="37"/>
      <c r="D156" s="40"/>
      <c r="G156" s="40"/>
    </row>
    <row r="157">
      <c r="A157" s="50"/>
      <c r="B157" s="37"/>
      <c r="D157" s="40"/>
      <c r="G157" s="40"/>
    </row>
    <row r="158">
      <c r="A158" s="50"/>
      <c r="B158" s="37"/>
      <c r="D158" s="40"/>
      <c r="G158" s="40"/>
    </row>
    <row r="159">
      <c r="A159" s="50"/>
      <c r="B159" s="37"/>
      <c r="D159" s="40"/>
      <c r="G159" s="40"/>
    </row>
    <row r="160">
      <c r="A160" s="50"/>
      <c r="B160" s="37"/>
      <c r="D160" s="40"/>
      <c r="G160" s="40"/>
    </row>
    <row r="161">
      <c r="A161" s="50"/>
      <c r="B161" s="37"/>
      <c r="D161" s="40"/>
      <c r="G161" s="40"/>
    </row>
    <row r="162">
      <c r="A162" s="50"/>
      <c r="B162" s="37"/>
      <c r="D162" s="40"/>
      <c r="G162" s="40"/>
    </row>
    <row r="163">
      <c r="A163" s="50"/>
      <c r="B163" s="37"/>
      <c r="D163" s="40"/>
      <c r="G163" s="40"/>
    </row>
    <row r="164">
      <c r="A164" s="50"/>
      <c r="B164" s="37"/>
      <c r="D164" s="40"/>
      <c r="G164" s="40"/>
    </row>
    <row r="165">
      <c r="A165" s="50"/>
      <c r="B165" s="37"/>
      <c r="D165" s="40"/>
      <c r="G165" s="40"/>
    </row>
    <row r="166">
      <c r="A166" s="50"/>
      <c r="B166" s="37"/>
      <c r="D166" s="40"/>
      <c r="G166" s="40"/>
    </row>
    <row r="167">
      <c r="A167" s="50"/>
      <c r="B167" s="37"/>
      <c r="D167" s="40"/>
      <c r="G167" s="40"/>
    </row>
    <row r="168">
      <c r="A168" s="50"/>
      <c r="B168" s="37"/>
      <c r="D168" s="40"/>
      <c r="G168" s="40"/>
    </row>
    <row r="169">
      <c r="A169" s="50"/>
      <c r="B169" s="37"/>
      <c r="D169" s="40"/>
      <c r="G169" s="40"/>
    </row>
    <row r="170">
      <c r="A170" s="50"/>
      <c r="B170" s="37"/>
      <c r="D170" s="40"/>
      <c r="G170" s="40"/>
    </row>
    <row r="171">
      <c r="A171" s="50"/>
      <c r="B171" s="37"/>
      <c r="D171" s="40"/>
      <c r="G171" s="40"/>
    </row>
    <row r="172">
      <c r="A172" s="50"/>
      <c r="B172" s="37"/>
      <c r="D172" s="40"/>
      <c r="G172" s="40"/>
    </row>
    <row r="173">
      <c r="A173" s="50"/>
      <c r="B173" s="37"/>
      <c r="D173" s="40"/>
      <c r="G173" s="40"/>
    </row>
    <row r="174">
      <c r="A174" s="50"/>
      <c r="B174" s="37"/>
      <c r="D174" s="40"/>
      <c r="G174" s="40"/>
    </row>
    <row r="175">
      <c r="A175" s="50"/>
      <c r="B175" s="37"/>
      <c r="D175" s="40"/>
      <c r="G175" s="40"/>
    </row>
    <row r="176">
      <c r="A176" s="50"/>
      <c r="B176" s="37"/>
      <c r="D176" s="40"/>
      <c r="G176" s="40"/>
    </row>
    <row r="177">
      <c r="A177" s="50"/>
      <c r="B177" s="37"/>
      <c r="D177" s="40"/>
      <c r="G177" s="40"/>
    </row>
    <row r="178">
      <c r="A178" s="50"/>
      <c r="B178" s="37"/>
      <c r="D178" s="40"/>
      <c r="G178" s="40"/>
    </row>
    <row r="179">
      <c r="A179" s="50"/>
      <c r="B179" s="37"/>
      <c r="D179" s="40"/>
      <c r="G179" s="40"/>
    </row>
    <row r="180">
      <c r="A180" s="50"/>
      <c r="B180" s="37"/>
      <c r="D180" s="40"/>
      <c r="G180" s="40"/>
    </row>
    <row r="181">
      <c r="A181" s="50"/>
      <c r="B181" s="37"/>
      <c r="D181" s="40"/>
      <c r="G181" s="40"/>
    </row>
    <row r="182">
      <c r="A182" s="50"/>
      <c r="B182" s="37"/>
      <c r="D182" s="40"/>
      <c r="G182" s="40"/>
    </row>
    <row r="183">
      <c r="A183" s="50"/>
      <c r="B183" s="37"/>
      <c r="D183" s="40"/>
      <c r="G183" s="40"/>
    </row>
    <row r="184">
      <c r="A184" s="50"/>
      <c r="B184" s="37"/>
      <c r="D184" s="40"/>
      <c r="G184" s="40"/>
    </row>
    <row r="185">
      <c r="A185" s="50"/>
      <c r="B185" s="37"/>
      <c r="D185" s="40"/>
      <c r="G185" s="40"/>
    </row>
    <row r="186">
      <c r="A186" s="50"/>
      <c r="B186" s="37"/>
      <c r="D186" s="40"/>
      <c r="G186" s="40"/>
    </row>
    <row r="187">
      <c r="A187" s="50"/>
      <c r="B187" s="37"/>
      <c r="D187" s="40"/>
      <c r="G187" s="40"/>
    </row>
    <row r="188">
      <c r="A188" s="50"/>
      <c r="B188" s="37"/>
      <c r="D188" s="40"/>
      <c r="G188" s="40"/>
    </row>
    <row r="189">
      <c r="A189" s="50"/>
      <c r="B189" s="37"/>
      <c r="D189" s="40"/>
      <c r="G189" s="40"/>
    </row>
    <row r="190">
      <c r="A190" s="50"/>
      <c r="B190" s="37"/>
      <c r="D190" s="40"/>
      <c r="G190" s="40"/>
    </row>
    <row r="191">
      <c r="A191" s="50"/>
      <c r="B191" s="37"/>
      <c r="D191" s="40"/>
      <c r="G191" s="40"/>
    </row>
    <row r="192">
      <c r="A192" s="50"/>
      <c r="B192" s="37"/>
      <c r="D192" s="40"/>
      <c r="G192" s="40"/>
    </row>
    <row r="193">
      <c r="A193" s="50"/>
      <c r="B193" s="37"/>
      <c r="D193" s="40"/>
      <c r="G193" s="40"/>
    </row>
    <row r="194">
      <c r="A194" s="50"/>
      <c r="B194" s="37"/>
      <c r="D194" s="40"/>
      <c r="G194" s="40"/>
    </row>
    <row r="195">
      <c r="A195" s="50"/>
      <c r="B195" s="37"/>
      <c r="D195" s="40"/>
      <c r="G195" s="40"/>
    </row>
    <row r="196">
      <c r="A196" s="50"/>
      <c r="B196" s="37"/>
      <c r="D196" s="40"/>
      <c r="G196" s="40"/>
    </row>
    <row r="197">
      <c r="A197" s="50"/>
      <c r="B197" s="37"/>
      <c r="D197" s="40"/>
      <c r="G197" s="40"/>
    </row>
    <row r="198">
      <c r="A198" s="50"/>
      <c r="B198" s="37"/>
      <c r="D198" s="40"/>
      <c r="G198" s="40"/>
    </row>
    <row r="199">
      <c r="A199" s="50"/>
      <c r="B199" s="37"/>
      <c r="D199" s="40"/>
      <c r="G199" s="40"/>
    </row>
    <row r="200">
      <c r="A200" s="50"/>
      <c r="B200" s="37"/>
      <c r="D200" s="40"/>
      <c r="G200" s="40"/>
    </row>
    <row r="201">
      <c r="A201" s="50"/>
      <c r="B201" s="37"/>
      <c r="D201" s="40"/>
      <c r="G201" s="40"/>
    </row>
    <row r="202">
      <c r="A202" s="50"/>
      <c r="B202" s="37"/>
      <c r="D202" s="40"/>
      <c r="G202" s="40"/>
    </row>
    <row r="203">
      <c r="A203" s="50"/>
      <c r="B203" s="37"/>
      <c r="D203" s="40"/>
      <c r="G203" s="40"/>
    </row>
    <row r="204">
      <c r="A204" s="50"/>
      <c r="B204" s="37"/>
      <c r="D204" s="40"/>
      <c r="G204" s="40"/>
    </row>
    <row r="205">
      <c r="A205" s="50"/>
      <c r="B205" s="37"/>
      <c r="D205" s="40"/>
      <c r="G205" s="40"/>
    </row>
    <row r="206">
      <c r="A206" s="50"/>
      <c r="B206" s="37"/>
      <c r="D206" s="40"/>
      <c r="G206" s="40"/>
    </row>
    <row r="207">
      <c r="A207" s="50"/>
      <c r="B207" s="37"/>
      <c r="D207" s="40"/>
      <c r="G207" s="40"/>
    </row>
    <row r="208">
      <c r="A208" s="50"/>
      <c r="B208" s="37"/>
      <c r="D208" s="40"/>
      <c r="G208" s="40"/>
    </row>
    <row r="209">
      <c r="A209" s="50"/>
      <c r="B209" s="37"/>
      <c r="D209" s="40"/>
      <c r="G209" s="40"/>
    </row>
    <row r="210">
      <c r="A210" s="50"/>
      <c r="B210" s="37"/>
      <c r="D210" s="40"/>
      <c r="G210" s="40"/>
    </row>
    <row r="211">
      <c r="A211" s="50"/>
      <c r="B211" s="37"/>
      <c r="D211" s="40"/>
      <c r="G211" s="40"/>
    </row>
    <row r="212">
      <c r="A212" s="50"/>
      <c r="B212" s="37"/>
      <c r="D212" s="40"/>
      <c r="G212" s="40"/>
    </row>
    <row r="213">
      <c r="A213" s="50"/>
      <c r="B213" s="37"/>
      <c r="D213" s="40"/>
      <c r="G213" s="40"/>
    </row>
    <row r="214">
      <c r="A214" s="50"/>
      <c r="B214" s="37"/>
      <c r="D214" s="40"/>
      <c r="G214" s="40"/>
    </row>
    <row r="215">
      <c r="A215" s="50"/>
      <c r="B215" s="37"/>
      <c r="D215" s="40"/>
      <c r="G215" s="40"/>
    </row>
    <row r="216">
      <c r="A216" s="50"/>
      <c r="B216" s="37"/>
      <c r="D216" s="40"/>
      <c r="G216" s="40"/>
    </row>
    <row r="217">
      <c r="A217" s="50"/>
      <c r="B217" s="37"/>
      <c r="D217" s="40"/>
      <c r="G217" s="40"/>
    </row>
    <row r="218">
      <c r="A218" s="50"/>
      <c r="B218" s="37"/>
      <c r="D218" s="40"/>
      <c r="G218" s="40"/>
    </row>
    <row r="219">
      <c r="A219" s="50"/>
      <c r="B219" s="37"/>
      <c r="D219" s="40"/>
      <c r="G219" s="40"/>
    </row>
    <row r="220">
      <c r="A220" s="50"/>
      <c r="B220" s="37"/>
      <c r="D220" s="40"/>
      <c r="G220" s="40"/>
    </row>
    <row r="221">
      <c r="A221" s="50"/>
      <c r="B221" s="37"/>
      <c r="D221" s="40"/>
      <c r="G221" s="40"/>
    </row>
    <row r="222">
      <c r="A222" s="50"/>
      <c r="B222" s="37"/>
      <c r="D222" s="40"/>
      <c r="G222" s="40"/>
    </row>
    <row r="223">
      <c r="A223" s="50"/>
      <c r="B223" s="37"/>
      <c r="D223" s="40"/>
      <c r="G223" s="40"/>
    </row>
    <row r="224">
      <c r="A224" s="50"/>
      <c r="B224" s="37"/>
      <c r="D224" s="40"/>
      <c r="G224" s="40"/>
    </row>
    <row r="225">
      <c r="A225" s="50"/>
      <c r="B225" s="37"/>
      <c r="D225" s="40"/>
      <c r="G225" s="40"/>
    </row>
    <row r="226">
      <c r="A226" s="50"/>
      <c r="B226" s="37"/>
      <c r="D226" s="40"/>
      <c r="G226" s="40"/>
    </row>
    <row r="227">
      <c r="A227" s="50"/>
      <c r="B227" s="37"/>
      <c r="D227" s="40"/>
      <c r="G227" s="40"/>
    </row>
    <row r="228">
      <c r="A228" s="50"/>
      <c r="B228" s="37"/>
      <c r="D228" s="40"/>
      <c r="G228" s="40"/>
    </row>
    <row r="229">
      <c r="A229" s="50"/>
      <c r="B229" s="37"/>
      <c r="D229" s="40"/>
      <c r="G229" s="40"/>
    </row>
    <row r="230">
      <c r="A230" s="50"/>
      <c r="B230" s="37"/>
      <c r="D230" s="40"/>
      <c r="G230" s="40"/>
    </row>
    <row r="231">
      <c r="A231" s="50"/>
      <c r="B231" s="37"/>
      <c r="D231" s="40"/>
      <c r="G231" s="40"/>
    </row>
    <row r="232">
      <c r="A232" s="50"/>
      <c r="B232" s="37"/>
      <c r="D232" s="40"/>
      <c r="G232" s="40"/>
    </row>
    <row r="233">
      <c r="A233" s="50"/>
      <c r="B233" s="37"/>
      <c r="D233" s="40"/>
      <c r="G233" s="40"/>
    </row>
    <row r="234">
      <c r="A234" s="50"/>
      <c r="B234" s="37"/>
      <c r="D234" s="40"/>
      <c r="G234" s="40"/>
    </row>
    <row r="235">
      <c r="A235" s="50"/>
      <c r="B235" s="37"/>
      <c r="D235" s="40"/>
      <c r="G235" s="40"/>
    </row>
    <row r="236">
      <c r="A236" s="50"/>
      <c r="B236" s="37"/>
      <c r="D236" s="40"/>
      <c r="G236" s="40"/>
    </row>
    <row r="237">
      <c r="A237" s="50"/>
      <c r="B237" s="37"/>
      <c r="D237" s="40"/>
      <c r="G237" s="40"/>
    </row>
    <row r="238">
      <c r="A238" s="50"/>
      <c r="B238" s="37"/>
      <c r="D238" s="40"/>
      <c r="G238" s="40"/>
    </row>
    <row r="239">
      <c r="A239" s="50"/>
      <c r="B239" s="37"/>
      <c r="D239" s="40"/>
      <c r="G239" s="40"/>
    </row>
    <row r="240">
      <c r="A240" s="50"/>
      <c r="B240" s="37"/>
      <c r="D240" s="40"/>
      <c r="G240" s="40"/>
    </row>
    <row r="241">
      <c r="A241" s="50"/>
      <c r="B241" s="37"/>
      <c r="D241" s="40"/>
      <c r="G241" s="40"/>
    </row>
    <row r="242">
      <c r="A242" s="50"/>
      <c r="B242" s="37"/>
      <c r="D242" s="40"/>
      <c r="G242" s="40"/>
    </row>
    <row r="243">
      <c r="A243" s="50"/>
      <c r="B243" s="37"/>
      <c r="D243" s="40"/>
      <c r="G243" s="40"/>
    </row>
    <row r="244">
      <c r="A244" s="50"/>
      <c r="B244" s="37"/>
      <c r="D244" s="40"/>
      <c r="G244" s="40"/>
    </row>
    <row r="245">
      <c r="A245" s="50"/>
      <c r="B245" s="37"/>
      <c r="D245" s="40"/>
      <c r="G245" s="40"/>
    </row>
    <row r="246">
      <c r="A246" s="50"/>
      <c r="B246" s="37"/>
      <c r="D246" s="40"/>
      <c r="G246" s="40"/>
    </row>
    <row r="247">
      <c r="A247" s="50"/>
      <c r="B247" s="37"/>
      <c r="D247" s="40"/>
      <c r="G247" s="40"/>
    </row>
    <row r="248">
      <c r="A248" s="50"/>
      <c r="B248" s="37"/>
      <c r="D248" s="40"/>
      <c r="G248" s="40"/>
    </row>
    <row r="249">
      <c r="A249" s="50"/>
      <c r="B249" s="37"/>
      <c r="D249" s="40"/>
      <c r="G249" s="40"/>
    </row>
    <row r="250">
      <c r="A250" s="50"/>
      <c r="B250" s="37"/>
      <c r="D250" s="40"/>
      <c r="G250" s="40"/>
    </row>
    <row r="251">
      <c r="A251" s="50"/>
      <c r="B251" s="37"/>
      <c r="D251" s="40"/>
      <c r="G251" s="40"/>
    </row>
    <row r="252">
      <c r="A252" s="50"/>
      <c r="B252" s="37"/>
      <c r="D252" s="40"/>
      <c r="G252" s="40"/>
    </row>
    <row r="253">
      <c r="A253" s="50"/>
      <c r="B253" s="37"/>
      <c r="D253" s="40"/>
      <c r="G253" s="40"/>
    </row>
    <row r="254">
      <c r="A254" s="50"/>
      <c r="B254" s="37"/>
      <c r="D254" s="40"/>
      <c r="G254" s="40"/>
    </row>
    <row r="255">
      <c r="A255" s="50"/>
      <c r="B255" s="37"/>
      <c r="D255" s="40"/>
      <c r="G255" s="40"/>
    </row>
    <row r="256">
      <c r="A256" s="50"/>
      <c r="B256" s="37"/>
      <c r="D256" s="40"/>
      <c r="G256" s="40"/>
    </row>
    <row r="257">
      <c r="A257" s="50"/>
      <c r="B257" s="37"/>
      <c r="D257" s="40"/>
      <c r="G257" s="40"/>
    </row>
    <row r="258">
      <c r="A258" s="50"/>
      <c r="B258" s="37"/>
      <c r="D258" s="40"/>
      <c r="G258" s="40"/>
    </row>
    <row r="259">
      <c r="A259" s="50"/>
      <c r="B259" s="37"/>
      <c r="D259" s="40"/>
      <c r="G259" s="40"/>
    </row>
    <row r="260">
      <c r="A260" s="50"/>
      <c r="B260" s="37"/>
      <c r="D260" s="40"/>
      <c r="G260" s="40"/>
    </row>
    <row r="261">
      <c r="A261" s="50"/>
      <c r="B261" s="37"/>
      <c r="D261" s="40"/>
      <c r="G261" s="40"/>
    </row>
    <row r="262">
      <c r="A262" s="50"/>
      <c r="B262" s="37"/>
      <c r="D262" s="40"/>
      <c r="G262" s="40"/>
    </row>
    <row r="263">
      <c r="A263" s="50"/>
      <c r="B263" s="37"/>
      <c r="D263" s="40"/>
      <c r="G263" s="40"/>
    </row>
    <row r="264">
      <c r="A264" s="50"/>
      <c r="B264" s="37"/>
      <c r="D264" s="40"/>
      <c r="G264" s="40"/>
    </row>
    <row r="265">
      <c r="A265" s="50"/>
      <c r="B265" s="37"/>
      <c r="D265" s="40"/>
      <c r="G265" s="40"/>
    </row>
    <row r="266">
      <c r="A266" s="50"/>
      <c r="B266" s="37"/>
      <c r="D266" s="40"/>
      <c r="G266" s="40"/>
    </row>
    <row r="267">
      <c r="A267" s="50"/>
      <c r="B267" s="37"/>
      <c r="D267" s="40"/>
      <c r="G267" s="40"/>
    </row>
    <row r="268">
      <c r="A268" s="50"/>
      <c r="B268" s="37"/>
      <c r="D268" s="40"/>
      <c r="G268" s="40"/>
    </row>
    <row r="269">
      <c r="A269" s="50"/>
      <c r="B269" s="37"/>
      <c r="D269" s="40"/>
      <c r="G269" s="40"/>
    </row>
    <row r="270">
      <c r="A270" s="50"/>
      <c r="B270" s="37"/>
      <c r="D270" s="40"/>
      <c r="G270" s="40"/>
    </row>
    <row r="271">
      <c r="A271" s="50"/>
      <c r="B271" s="37"/>
      <c r="D271" s="40"/>
      <c r="G271" s="40"/>
    </row>
    <row r="272">
      <c r="A272" s="50"/>
      <c r="B272" s="37"/>
      <c r="D272" s="40"/>
      <c r="G272" s="40"/>
    </row>
    <row r="273">
      <c r="A273" s="50"/>
      <c r="B273" s="37"/>
      <c r="D273" s="40"/>
      <c r="G273" s="40"/>
    </row>
    <row r="274">
      <c r="A274" s="50"/>
      <c r="B274" s="37"/>
      <c r="D274" s="40"/>
      <c r="G274" s="40"/>
    </row>
    <row r="275">
      <c r="A275" s="50"/>
      <c r="B275" s="37"/>
      <c r="D275" s="40"/>
      <c r="G275" s="40"/>
    </row>
    <row r="276">
      <c r="A276" s="50"/>
      <c r="B276" s="37"/>
      <c r="D276" s="40"/>
      <c r="G276" s="40"/>
    </row>
    <row r="277">
      <c r="A277" s="50"/>
      <c r="B277" s="37"/>
      <c r="D277" s="40"/>
      <c r="G277" s="40"/>
    </row>
    <row r="278">
      <c r="A278" s="50"/>
      <c r="B278" s="37"/>
      <c r="D278" s="40"/>
      <c r="G278" s="40"/>
    </row>
    <row r="279">
      <c r="A279" s="50"/>
      <c r="B279" s="37"/>
      <c r="D279" s="40"/>
      <c r="G279" s="40"/>
    </row>
    <row r="280">
      <c r="A280" s="50"/>
      <c r="B280" s="37"/>
      <c r="D280" s="40"/>
      <c r="G280" s="40"/>
    </row>
    <row r="281">
      <c r="A281" s="50"/>
      <c r="B281" s="37"/>
      <c r="D281" s="40"/>
      <c r="G281" s="40"/>
    </row>
    <row r="282">
      <c r="A282" s="50"/>
      <c r="B282" s="37"/>
      <c r="D282" s="40"/>
      <c r="G282" s="40"/>
    </row>
    <row r="283">
      <c r="A283" s="50"/>
      <c r="B283" s="37"/>
      <c r="D283" s="40"/>
      <c r="G283" s="40"/>
    </row>
    <row r="284">
      <c r="A284" s="50"/>
      <c r="B284" s="37"/>
      <c r="D284" s="40"/>
      <c r="G284" s="40"/>
    </row>
    <row r="285">
      <c r="A285" s="50"/>
      <c r="B285" s="37"/>
      <c r="D285" s="40"/>
      <c r="G285" s="40"/>
    </row>
    <row r="286">
      <c r="A286" s="50"/>
      <c r="B286" s="37"/>
      <c r="D286" s="40"/>
      <c r="G286" s="40"/>
    </row>
    <row r="287">
      <c r="A287" s="50"/>
      <c r="B287" s="37"/>
      <c r="D287" s="40"/>
      <c r="G287" s="40"/>
    </row>
    <row r="288">
      <c r="A288" s="50"/>
      <c r="B288" s="37"/>
      <c r="D288" s="40"/>
      <c r="G288" s="40"/>
    </row>
    <row r="289">
      <c r="A289" s="50"/>
      <c r="B289" s="37"/>
      <c r="D289" s="40"/>
      <c r="G289" s="40"/>
    </row>
    <row r="290">
      <c r="A290" s="50"/>
      <c r="B290" s="37"/>
      <c r="D290" s="40"/>
      <c r="G290" s="40"/>
    </row>
    <row r="291">
      <c r="A291" s="50"/>
      <c r="B291" s="37"/>
      <c r="D291" s="40"/>
      <c r="G291" s="40"/>
    </row>
    <row r="292">
      <c r="A292" s="50"/>
      <c r="B292" s="37"/>
      <c r="D292" s="40"/>
      <c r="G292" s="40"/>
    </row>
    <row r="293">
      <c r="A293" s="50"/>
      <c r="B293" s="37"/>
      <c r="D293" s="40"/>
      <c r="G293" s="40"/>
    </row>
    <row r="294">
      <c r="A294" s="50"/>
      <c r="B294" s="37"/>
      <c r="D294" s="40"/>
      <c r="G294" s="40"/>
    </row>
    <row r="295">
      <c r="A295" s="50"/>
      <c r="B295" s="37"/>
      <c r="D295" s="40"/>
      <c r="G295" s="40"/>
    </row>
    <row r="296">
      <c r="A296" s="50"/>
      <c r="B296" s="37"/>
      <c r="D296" s="40"/>
      <c r="G296" s="40"/>
    </row>
    <row r="297">
      <c r="A297" s="50"/>
      <c r="B297" s="37"/>
      <c r="D297" s="40"/>
      <c r="G297" s="40"/>
    </row>
    <row r="298">
      <c r="A298" s="50"/>
      <c r="B298" s="37"/>
      <c r="D298" s="40"/>
      <c r="G298" s="40"/>
    </row>
    <row r="299">
      <c r="A299" s="50"/>
      <c r="B299" s="37"/>
      <c r="D299" s="40"/>
      <c r="G299" s="40"/>
    </row>
    <row r="300">
      <c r="A300" s="50"/>
      <c r="B300" s="37"/>
      <c r="D300" s="40"/>
      <c r="G300" s="40"/>
    </row>
    <row r="301">
      <c r="A301" s="50"/>
      <c r="B301" s="37"/>
      <c r="D301" s="40"/>
      <c r="G301" s="40"/>
    </row>
    <row r="302">
      <c r="A302" s="50"/>
      <c r="B302" s="37"/>
      <c r="D302" s="40"/>
      <c r="G302" s="40"/>
    </row>
    <row r="303">
      <c r="A303" s="50"/>
      <c r="B303" s="37"/>
      <c r="D303" s="40"/>
      <c r="G303" s="40"/>
    </row>
    <row r="304">
      <c r="A304" s="50"/>
      <c r="B304" s="37"/>
      <c r="D304" s="40"/>
      <c r="G304" s="40"/>
    </row>
    <row r="305">
      <c r="A305" s="50"/>
      <c r="B305" s="37"/>
      <c r="D305" s="40"/>
      <c r="G305" s="40"/>
    </row>
    <row r="306">
      <c r="A306" s="50"/>
      <c r="B306" s="37"/>
      <c r="D306" s="40"/>
      <c r="G306" s="40"/>
    </row>
    <row r="307">
      <c r="A307" s="50"/>
      <c r="B307" s="37"/>
      <c r="D307" s="40"/>
      <c r="G307" s="40"/>
    </row>
    <row r="308">
      <c r="A308" s="50"/>
      <c r="B308" s="37"/>
      <c r="D308" s="40"/>
      <c r="G308" s="40"/>
    </row>
    <row r="309">
      <c r="A309" s="50"/>
      <c r="B309" s="37"/>
      <c r="D309" s="40"/>
      <c r="G309" s="40"/>
    </row>
    <row r="310">
      <c r="A310" s="50"/>
      <c r="B310" s="37"/>
      <c r="D310" s="40"/>
      <c r="G310" s="40"/>
    </row>
    <row r="311">
      <c r="A311" s="50"/>
      <c r="B311" s="37"/>
      <c r="D311" s="40"/>
      <c r="G311" s="40"/>
    </row>
    <row r="312">
      <c r="A312" s="50"/>
      <c r="B312" s="37"/>
      <c r="D312" s="40"/>
      <c r="G312" s="40"/>
    </row>
    <row r="313">
      <c r="A313" s="50"/>
      <c r="B313" s="37"/>
      <c r="D313" s="40"/>
      <c r="G313" s="40"/>
    </row>
    <row r="314">
      <c r="A314" s="50"/>
      <c r="B314" s="37"/>
      <c r="D314" s="40"/>
      <c r="G314" s="40"/>
    </row>
    <row r="315">
      <c r="A315" s="50"/>
      <c r="B315" s="37"/>
      <c r="D315" s="40"/>
      <c r="G315" s="40"/>
    </row>
    <row r="316">
      <c r="A316" s="50"/>
      <c r="B316" s="37"/>
      <c r="D316" s="40"/>
      <c r="G316" s="40"/>
    </row>
    <row r="317">
      <c r="A317" s="50"/>
      <c r="B317" s="37"/>
      <c r="D317" s="40"/>
      <c r="G317" s="40"/>
    </row>
    <row r="318">
      <c r="A318" s="50"/>
      <c r="B318" s="37"/>
      <c r="D318" s="40"/>
      <c r="G318" s="40"/>
    </row>
    <row r="319">
      <c r="A319" s="50"/>
      <c r="B319" s="37"/>
      <c r="D319" s="40"/>
      <c r="G319" s="40"/>
    </row>
    <row r="320">
      <c r="A320" s="50"/>
      <c r="B320" s="37"/>
      <c r="D320" s="40"/>
      <c r="G320" s="40"/>
    </row>
    <row r="321">
      <c r="A321" s="50"/>
      <c r="B321" s="37"/>
      <c r="D321" s="40"/>
      <c r="G321" s="40"/>
    </row>
    <row r="322">
      <c r="A322" s="50"/>
      <c r="B322" s="37"/>
      <c r="D322" s="40"/>
      <c r="G322" s="40"/>
    </row>
    <row r="323">
      <c r="A323" s="50"/>
      <c r="B323" s="37"/>
      <c r="D323" s="40"/>
      <c r="G323" s="40"/>
    </row>
    <row r="324">
      <c r="A324" s="50"/>
      <c r="B324" s="37"/>
      <c r="D324" s="40"/>
      <c r="G324" s="40"/>
    </row>
    <row r="325">
      <c r="A325" s="50"/>
      <c r="B325" s="37"/>
      <c r="D325" s="40"/>
      <c r="G325" s="40"/>
    </row>
    <row r="326">
      <c r="A326" s="50"/>
      <c r="B326" s="37"/>
      <c r="D326" s="40"/>
      <c r="G326" s="40"/>
    </row>
    <row r="327">
      <c r="A327" s="50"/>
      <c r="B327" s="37"/>
      <c r="D327" s="40"/>
      <c r="G327" s="40"/>
    </row>
    <row r="328">
      <c r="A328" s="50"/>
      <c r="B328" s="37"/>
      <c r="D328" s="40"/>
      <c r="G328" s="40"/>
    </row>
    <row r="329">
      <c r="A329" s="50"/>
      <c r="B329" s="37"/>
      <c r="D329" s="40"/>
      <c r="G329" s="40"/>
    </row>
    <row r="330">
      <c r="A330" s="50"/>
      <c r="B330" s="37"/>
      <c r="D330" s="40"/>
      <c r="G330" s="40"/>
    </row>
    <row r="331">
      <c r="A331" s="50"/>
      <c r="B331" s="37"/>
      <c r="D331" s="40"/>
      <c r="G331" s="40"/>
    </row>
    <row r="332">
      <c r="A332" s="50"/>
      <c r="B332" s="37"/>
      <c r="D332" s="40"/>
      <c r="G332" s="40"/>
    </row>
    <row r="333">
      <c r="A333" s="50"/>
      <c r="B333" s="37"/>
      <c r="D333" s="40"/>
      <c r="G333" s="40"/>
    </row>
    <row r="334">
      <c r="A334" s="50"/>
      <c r="B334" s="37"/>
      <c r="D334" s="40"/>
      <c r="G334" s="40"/>
    </row>
    <row r="335">
      <c r="A335" s="50"/>
      <c r="B335" s="37"/>
      <c r="D335" s="40"/>
      <c r="G335" s="40"/>
    </row>
    <row r="336">
      <c r="A336" s="50"/>
      <c r="B336" s="37"/>
      <c r="D336" s="40"/>
      <c r="G336" s="40"/>
    </row>
    <row r="337">
      <c r="A337" s="50"/>
      <c r="B337" s="37"/>
      <c r="D337" s="40"/>
      <c r="G337" s="40"/>
    </row>
    <row r="338">
      <c r="A338" s="50"/>
      <c r="B338" s="37"/>
      <c r="D338" s="40"/>
      <c r="G338" s="40"/>
    </row>
    <row r="339">
      <c r="A339" s="50"/>
      <c r="B339" s="37"/>
      <c r="D339" s="40"/>
      <c r="G339" s="40"/>
    </row>
    <row r="340">
      <c r="A340" s="50"/>
      <c r="B340" s="37"/>
      <c r="D340" s="40"/>
      <c r="G340" s="40"/>
    </row>
    <row r="341">
      <c r="A341" s="50"/>
      <c r="B341" s="37"/>
      <c r="D341" s="40"/>
      <c r="G341" s="40"/>
    </row>
    <row r="342">
      <c r="A342" s="50"/>
      <c r="B342" s="37"/>
      <c r="D342" s="40"/>
      <c r="G342" s="40"/>
    </row>
    <row r="343">
      <c r="A343" s="50"/>
      <c r="B343" s="37"/>
      <c r="D343" s="40"/>
      <c r="G343" s="40"/>
    </row>
    <row r="344">
      <c r="A344" s="50"/>
      <c r="B344" s="37"/>
      <c r="D344" s="40"/>
      <c r="G344" s="40"/>
    </row>
    <row r="345">
      <c r="A345" s="50"/>
      <c r="B345" s="37"/>
      <c r="D345" s="40"/>
      <c r="G345" s="40"/>
    </row>
    <row r="346">
      <c r="A346" s="50"/>
      <c r="B346" s="37"/>
      <c r="D346" s="40"/>
      <c r="G346" s="40"/>
    </row>
    <row r="347">
      <c r="A347" s="50"/>
      <c r="B347" s="37"/>
      <c r="D347" s="40"/>
      <c r="G347" s="40"/>
    </row>
    <row r="348">
      <c r="A348" s="50"/>
      <c r="B348" s="37"/>
      <c r="D348" s="40"/>
      <c r="G348" s="40"/>
    </row>
    <row r="349">
      <c r="A349" s="50"/>
      <c r="B349" s="37"/>
      <c r="D349" s="40"/>
      <c r="G349" s="40"/>
    </row>
    <row r="350">
      <c r="A350" s="50"/>
      <c r="B350" s="37"/>
      <c r="D350" s="40"/>
      <c r="G350" s="40"/>
    </row>
    <row r="351">
      <c r="A351" s="50"/>
      <c r="B351" s="37"/>
      <c r="D351" s="40"/>
      <c r="G351" s="40"/>
    </row>
    <row r="352">
      <c r="A352" s="50"/>
      <c r="B352" s="37"/>
      <c r="D352" s="40"/>
      <c r="G352" s="40"/>
    </row>
    <row r="353">
      <c r="A353" s="50"/>
      <c r="B353" s="37"/>
      <c r="D353" s="40"/>
      <c r="G353" s="40"/>
    </row>
    <row r="354">
      <c r="A354" s="50"/>
      <c r="B354" s="37"/>
      <c r="D354" s="40"/>
      <c r="G354" s="40"/>
    </row>
    <row r="355">
      <c r="A355" s="50"/>
      <c r="B355" s="37"/>
      <c r="D355" s="40"/>
      <c r="G355" s="40"/>
    </row>
    <row r="356">
      <c r="A356" s="50"/>
      <c r="B356" s="37"/>
      <c r="D356" s="40"/>
      <c r="G356" s="40"/>
    </row>
    <row r="357">
      <c r="A357" s="50"/>
      <c r="B357" s="37"/>
      <c r="D357" s="40"/>
      <c r="G357" s="40"/>
    </row>
    <row r="358">
      <c r="A358" s="50"/>
      <c r="B358" s="37"/>
      <c r="D358" s="40"/>
      <c r="G358" s="40"/>
    </row>
    <row r="359">
      <c r="A359" s="50"/>
      <c r="B359" s="37"/>
      <c r="D359" s="40"/>
      <c r="G359" s="40"/>
    </row>
    <row r="360">
      <c r="A360" s="50"/>
      <c r="B360" s="37"/>
      <c r="D360" s="40"/>
      <c r="G360" s="40"/>
    </row>
    <row r="361">
      <c r="A361" s="50"/>
      <c r="B361" s="37"/>
      <c r="D361" s="40"/>
      <c r="G361" s="40"/>
    </row>
    <row r="362">
      <c r="A362" s="50"/>
      <c r="B362" s="37"/>
      <c r="D362" s="40"/>
      <c r="G362" s="40"/>
    </row>
    <row r="363">
      <c r="A363" s="50"/>
      <c r="B363" s="37"/>
      <c r="D363" s="40"/>
      <c r="G363" s="40"/>
    </row>
    <row r="364">
      <c r="A364" s="50"/>
      <c r="B364" s="37"/>
      <c r="D364" s="40"/>
      <c r="G364" s="40"/>
    </row>
    <row r="365">
      <c r="A365" s="50"/>
      <c r="B365" s="37"/>
      <c r="D365" s="40"/>
      <c r="G365" s="40"/>
    </row>
    <row r="366">
      <c r="A366" s="50"/>
      <c r="B366" s="37"/>
      <c r="D366" s="40"/>
      <c r="G366" s="40"/>
    </row>
    <row r="367">
      <c r="A367" s="50"/>
      <c r="B367" s="37"/>
      <c r="D367" s="40"/>
      <c r="G367" s="40"/>
    </row>
    <row r="368">
      <c r="A368" s="50"/>
      <c r="B368" s="37"/>
      <c r="D368" s="40"/>
      <c r="G368" s="40"/>
    </row>
    <row r="369">
      <c r="A369" s="50"/>
      <c r="B369" s="37"/>
      <c r="D369" s="40"/>
      <c r="G369" s="40"/>
    </row>
    <row r="370">
      <c r="A370" s="50"/>
      <c r="B370" s="37"/>
      <c r="D370" s="40"/>
      <c r="G370" s="40"/>
    </row>
    <row r="371">
      <c r="A371" s="50"/>
      <c r="B371" s="37"/>
      <c r="D371" s="40"/>
      <c r="G371" s="40"/>
    </row>
    <row r="372">
      <c r="A372" s="50"/>
      <c r="B372" s="37"/>
      <c r="D372" s="40"/>
      <c r="G372" s="40"/>
    </row>
    <row r="373">
      <c r="A373" s="50"/>
      <c r="B373" s="37"/>
      <c r="D373" s="40"/>
      <c r="G373" s="40"/>
    </row>
    <row r="374">
      <c r="A374" s="50"/>
      <c r="B374" s="37"/>
      <c r="D374" s="40"/>
      <c r="G374" s="40"/>
    </row>
    <row r="375">
      <c r="A375" s="50"/>
      <c r="B375" s="37"/>
      <c r="D375" s="40"/>
      <c r="G375" s="40"/>
    </row>
    <row r="376">
      <c r="A376" s="50"/>
      <c r="B376" s="37"/>
      <c r="D376" s="40"/>
      <c r="G376" s="40"/>
    </row>
    <row r="377">
      <c r="A377" s="50"/>
      <c r="B377" s="37"/>
      <c r="D377" s="40"/>
      <c r="G377" s="40"/>
    </row>
    <row r="378">
      <c r="A378" s="50"/>
      <c r="B378" s="37"/>
      <c r="D378" s="40"/>
      <c r="G378" s="40"/>
    </row>
    <row r="379">
      <c r="A379" s="50"/>
      <c r="B379" s="37"/>
      <c r="D379" s="40"/>
      <c r="G379" s="40"/>
    </row>
    <row r="380">
      <c r="A380" s="50"/>
      <c r="B380" s="37"/>
      <c r="D380" s="40"/>
      <c r="G380" s="40"/>
    </row>
    <row r="381">
      <c r="A381" s="50"/>
      <c r="B381" s="37"/>
      <c r="D381" s="40"/>
      <c r="G381" s="40"/>
    </row>
    <row r="382">
      <c r="A382" s="50"/>
      <c r="B382" s="37"/>
      <c r="D382" s="40"/>
      <c r="G382" s="40"/>
    </row>
    <row r="383">
      <c r="A383" s="50"/>
      <c r="B383" s="37"/>
      <c r="D383" s="40"/>
      <c r="G383" s="40"/>
    </row>
    <row r="384">
      <c r="A384" s="50"/>
      <c r="B384" s="37"/>
      <c r="D384" s="40"/>
      <c r="G384" s="40"/>
    </row>
    <row r="385">
      <c r="A385" s="50"/>
      <c r="B385" s="37"/>
      <c r="D385" s="40"/>
      <c r="G385" s="40"/>
    </row>
    <row r="386">
      <c r="A386" s="50"/>
      <c r="B386" s="37"/>
      <c r="D386" s="40"/>
      <c r="G386" s="40"/>
    </row>
    <row r="387">
      <c r="A387" s="50"/>
      <c r="B387" s="37"/>
      <c r="D387" s="40"/>
      <c r="G387" s="40"/>
    </row>
    <row r="388">
      <c r="A388" s="50"/>
      <c r="B388" s="37"/>
      <c r="D388" s="40"/>
      <c r="G388" s="40"/>
    </row>
    <row r="389">
      <c r="A389" s="50"/>
      <c r="B389" s="37"/>
      <c r="D389" s="40"/>
      <c r="G389" s="40"/>
    </row>
    <row r="390">
      <c r="A390" s="50"/>
      <c r="B390" s="37"/>
      <c r="D390" s="40"/>
      <c r="G390" s="40"/>
    </row>
    <row r="391">
      <c r="A391" s="50"/>
      <c r="B391" s="37"/>
      <c r="D391" s="40"/>
      <c r="G391" s="40"/>
    </row>
    <row r="392">
      <c r="A392" s="50"/>
      <c r="B392" s="37"/>
      <c r="D392" s="40"/>
      <c r="G392" s="40"/>
    </row>
    <row r="393">
      <c r="A393" s="50"/>
      <c r="B393" s="37"/>
      <c r="D393" s="40"/>
      <c r="G393" s="40"/>
    </row>
    <row r="394">
      <c r="A394" s="50"/>
      <c r="B394" s="37"/>
      <c r="D394" s="40"/>
      <c r="G394" s="40"/>
    </row>
    <row r="395">
      <c r="A395" s="50"/>
      <c r="B395" s="37"/>
      <c r="D395" s="40"/>
      <c r="G395" s="40"/>
    </row>
    <row r="396">
      <c r="A396" s="50"/>
      <c r="B396" s="37"/>
      <c r="D396" s="40"/>
      <c r="G396" s="40"/>
    </row>
    <row r="397">
      <c r="A397" s="50"/>
      <c r="B397" s="37"/>
      <c r="D397" s="40"/>
      <c r="G397" s="40"/>
    </row>
    <row r="398">
      <c r="A398" s="50"/>
      <c r="B398" s="37"/>
      <c r="D398" s="40"/>
      <c r="G398" s="40"/>
    </row>
    <row r="399">
      <c r="A399" s="50"/>
      <c r="B399" s="37"/>
      <c r="D399" s="40"/>
      <c r="G399" s="40"/>
    </row>
    <row r="400">
      <c r="A400" s="50"/>
      <c r="B400" s="37"/>
      <c r="D400" s="40"/>
      <c r="G400" s="40"/>
    </row>
    <row r="401">
      <c r="A401" s="50"/>
      <c r="B401" s="37"/>
      <c r="D401" s="40"/>
      <c r="G401" s="40"/>
    </row>
    <row r="402">
      <c r="A402" s="50"/>
      <c r="B402" s="37"/>
      <c r="D402" s="40"/>
      <c r="G402" s="40"/>
    </row>
    <row r="403">
      <c r="A403" s="50"/>
      <c r="B403" s="37"/>
      <c r="D403" s="40"/>
      <c r="G403" s="40"/>
    </row>
    <row r="404">
      <c r="A404" s="50"/>
      <c r="B404" s="37"/>
      <c r="D404" s="40"/>
      <c r="G404" s="40"/>
    </row>
    <row r="405">
      <c r="A405" s="50"/>
      <c r="B405" s="37"/>
      <c r="D405" s="40"/>
      <c r="G405" s="40"/>
    </row>
    <row r="406">
      <c r="A406" s="50"/>
      <c r="B406" s="37"/>
      <c r="D406" s="40"/>
      <c r="G406" s="40"/>
    </row>
    <row r="407">
      <c r="A407" s="50"/>
      <c r="B407" s="37"/>
      <c r="D407" s="40"/>
      <c r="G407" s="40"/>
    </row>
    <row r="408">
      <c r="A408" s="50"/>
      <c r="B408" s="37"/>
      <c r="D408" s="40"/>
      <c r="G408" s="40"/>
    </row>
    <row r="409">
      <c r="A409" s="50"/>
      <c r="B409" s="37"/>
      <c r="D409" s="40"/>
      <c r="G409" s="40"/>
    </row>
    <row r="410">
      <c r="A410" s="50"/>
      <c r="B410" s="37"/>
      <c r="D410" s="40"/>
      <c r="G410" s="40"/>
    </row>
    <row r="411">
      <c r="A411" s="50"/>
      <c r="B411" s="37"/>
      <c r="D411" s="40"/>
      <c r="G411" s="40"/>
    </row>
    <row r="412">
      <c r="A412" s="50"/>
      <c r="B412" s="37"/>
      <c r="D412" s="40"/>
      <c r="G412" s="40"/>
    </row>
    <row r="413">
      <c r="A413" s="50"/>
      <c r="B413" s="37"/>
      <c r="D413" s="40"/>
      <c r="G413" s="40"/>
    </row>
    <row r="414">
      <c r="A414" s="50"/>
      <c r="B414" s="37"/>
      <c r="D414" s="40"/>
      <c r="G414" s="40"/>
    </row>
    <row r="415">
      <c r="A415" s="50"/>
      <c r="B415" s="37"/>
      <c r="D415" s="40"/>
      <c r="G415" s="40"/>
    </row>
    <row r="416">
      <c r="A416" s="50"/>
      <c r="B416" s="37"/>
      <c r="D416" s="40"/>
      <c r="G416" s="40"/>
    </row>
    <row r="417">
      <c r="A417" s="50"/>
      <c r="B417" s="37"/>
      <c r="D417" s="40"/>
      <c r="G417" s="40"/>
    </row>
    <row r="418">
      <c r="A418" s="50"/>
      <c r="B418" s="37"/>
      <c r="D418" s="40"/>
      <c r="G418" s="40"/>
    </row>
    <row r="419">
      <c r="A419" s="50"/>
      <c r="B419" s="37"/>
      <c r="D419" s="40"/>
      <c r="G419" s="40"/>
    </row>
    <row r="420">
      <c r="A420" s="50"/>
      <c r="B420" s="37"/>
      <c r="D420" s="40"/>
      <c r="G420" s="40"/>
    </row>
    <row r="421">
      <c r="A421" s="50"/>
      <c r="B421" s="37"/>
      <c r="D421" s="40"/>
      <c r="G421" s="40"/>
    </row>
    <row r="422">
      <c r="A422" s="50"/>
      <c r="B422" s="37"/>
      <c r="D422" s="40"/>
      <c r="G422" s="40"/>
    </row>
    <row r="423">
      <c r="A423" s="50"/>
      <c r="B423" s="37"/>
      <c r="D423" s="40"/>
      <c r="G423" s="40"/>
    </row>
    <row r="424">
      <c r="A424" s="50"/>
      <c r="B424" s="37"/>
      <c r="D424" s="40"/>
      <c r="G424" s="40"/>
    </row>
    <row r="425">
      <c r="A425" s="50"/>
      <c r="B425" s="37"/>
      <c r="D425" s="40"/>
      <c r="G425" s="40"/>
    </row>
    <row r="426">
      <c r="A426" s="50"/>
      <c r="B426" s="37"/>
      <c r="D426" s="40"/>
      <c r="G426" s="40"/>
    </row>
    <row r="427">
      <c r="A427" s="50"/>
      <c r="B427" s="37"/>
      <c r="D427" s="40"/>
      <c r="G427" s="40"/>
    </row>
    <row r="428">
      <c r="A428" s="50"/>
      <c r="B428" s="37"/>
      <c r="D428" s="40"/>
      <c r="G428" s="40"/>
    </row>
    <row r="429">
      <c r="A429" s="50"/>
      <c r="B429" s="37"/>
      <c r="D429" s="40"/>
      <c r="G429" s="40"/>
    </row>
    <row r="430">
      <c r="A430" s="50"/>
      <c r="B430" s="37"/>
      <c r="D430" s="40"/>
      <c r="G430" s="40"/>
    </row>
    <row r="431">
      <c r="A431" s="50"/>
      <c r="B431" s="37"/>
      <c r="D431" s="40"/>
      <c r="G431" s="40"/>
    </row>
    <row r="432">
      <c r="A432" s="50"/>
      <c r="B432" s="37"/>
      <c r="D432" s="40"/>
      <c r="G432" s="40"/>
    </row>
    <row r="433">
      <c r="A433" s="50"/>
      <c r="B433" s="37"/>
      <c r="D433" s="40"/>
      <c r="G433" s="40"/>
    </row>
    <row r="434">
      <c r="A434" s="50"/>
      <c r="B434" s="37"/>
      <c r="D434" s="40"/>
      <c r="G434" s="40"/>
    </row>
    <row r="435">
      <c r="A435" s="50"/>
      <c r="B435" s="37"/>
      <c r="D435" s="40"/>
      <c r="G435" s="40"/>
    </row>
    <row r="436">
      <c r="A436" s="50"/>
      <c r="B436" s="37"/>
      <c r="D436" s="40"/>
      <c r="G436" s="40"/>
    </row>
    <row r="437">
      <c r="A437" s="50"/>
      <c r="B437" s="37"/>
      <c r="D437" s="40"/>
      <c r="G437" s="40"/>
    </row>
    <row r="438">
      <c r="A438" s="50"/>
      <c r="B438" s="37"/>
      <c r="D438" s="40"/>
      <c r="G438" s="40"/>
    </row>
    <row r="439">
      <c r="A439" s="50"/>
      <c r="B439" s="37"/>
      <c r="D439" s="40"/>
      <c r="G439" s="40"/>
    </row>
    <row r="440">
      <c r="A440" s="50"/>
      <c r="B440" s="37"/>
      <c r="D440" s="40"/>
      <c r="G440" s="40"/>
    </row>
    <row r="441">
      <c r="A441" s="50"/>
      <c r="B441" s="37"/>
      <c r="D441" s="40"/>
      <c r="G441" s="40"/>
    </row>
    <row r="442">
      <c r="A442" s="50"/>
      <c r="B442" s="37"/>
      <c r="D442" s="40"/>
      <c r="G442" s="40"/>
    </row>
    <row r="443">
      <c r="A443" s="50"/>
      <c r="B443" s="37"/>
      <c r="D443" s="40"/>
      <c r="G443" s="40"/>
    </row>
    <row r="444">
      <c r="A444" s="50"/>
      <c r="B444" s="37"/>
      <c r="D444" s="40"/>
      <c r="G444" s="40"/>
    </row>
    <row r="445">
      <c r="A445" s="50"/>
      <c r="B445" s="37"/>
      <c r="D445" s="40"/>
      <c r="G445" s="40"/>
    </row>
    <row r="446">
      <c r="A446" s="50"/>
      <c r="B446" s="37"/>
      <c r="D446" s="40"/>
      <c r="G446" s="40"/>
    </row>
    <row r="447">
      <c r="A447" s="50"/>
      <c r="B447" s="37"/>
      <c r="D447" s="40"/>
      <c r="G447" s="40"/>
    </row>
    <row r="448">
      <c r="A448" s="50"/>
      <c r="B448" s="37"/>
      <c r="D448" s="40"/>
      <c r="G448" s="40"/>
    </row>
    <row r="449">
      <c r="A449" s="50"/>
      <c r="B449" s="37"/>
      <c r="D449" s="40"/>
      <c r="G449" s="40"/>
    </row>
    <row r="450">
      <c r="A450" s="50"/>
      <c r="B450" s="37"/>
      <c r="D450" s="40"/>
      <c r="G450" s="40"/>
    </row>
    <row r="451">
      <c r="A451" s="50"/>
      <c r="B451" s="37"/>
      <c r="D451" s="40"/>
      <c r="G451" s="40"/>
    </row>
    <row r="452">
      <c r="A452" s="50"/>
      <c r="B452" s="37"/>
      <c r="D452" s="40"/>
      <c r="G452" s="40"/>
    </row>
    <row r="453">
      <c r="A453" s="50"/>
      <c r="B453" s="37"/>
      <c r="D453" s="40"/>
      <c r="G453" s="40"/>
    </row>
    <row r="454">
      <c r="A454" s="50"/>
      <c r="B454" s="37"/>
      <c r="D454" s="40"/>
      <c r="G454" s="40"/>
    </row>
    <row r="455">
      <c r="A455" s="50"/>
      <c r="B455" s="37"/>
      <c r="D455" s="40"/>
      <c r="G455" s="40"/>
    </row>
    <row r="456">
      <c r="A456" s="50"/>
      <c r="B456" s="37"/>
      <c r="D456" s="40"/>
      <c r="G456" s="40"/>
    </row>
    <row r="457">
      <c r="A457" s="50"/>
      <c r="B457" s="37"/>
      <c r="D457" s="40"/>
      <c r="G457" s="40"/>
    </row>
    <row r="458">
      <c r="A458" s="50"/>
      <c r="B458" s="37"/>
      <c r="D458" s="40"/>
      <c r="G458" s="40"/>
    </row>
    <row r="459">
      <c r="A459" s="50"/>
      <c r="B459" s="37"/>
      <c r="D459" s="40"/>
      <c r="G459" s="40"/>
    </row>
    <row r="460">
      <c r="A460" s="50"/>
      <c r="B460" s="37"/>
      <c r="D460" s="40"/>
      <c r="G460" s="40"/>
    </row>
    <row r="461">
      <c r="A461" s="50"/>
      <c r="B461" s="37"/>
      <c r="D461" s="40"/>
      <c r="G461" s="40"/>
    </row>
    <row r="462">
      <c r="A462" s="50"/>
      <c r="B462" s="37"/>
      <c r="D462" s="40"/>
      <c r="G462" s="40"/>
    </row>
    <row r="463">
      <c r="A463" s="50"/>
      <c r="B463" s="37"/>
      <c r="D463" s="40"/>
      <c r="G463" s="40"/>
    </row>
    <row r="464">
      <c r="A464" s="50"/>
      <c r="B464" s="37"/>
      <c r="D464" s="40"/>
      <c r="G464" s="40"/>
    </row>
    <row r="465">
      <c r="A465" s="50"/>
      <c r="B465" s="37"/>
      <c r="D465" s="40"/>
      <c r="G465" s="40"/>
    </row>
    <row r="466">
      <c r="A466" s="50"/>
      <c r="B466" s="37"/>
      <c r="D466" s="40"/>
      <c r="G466" s="40"/>
    </row>
    <row r="467">
      <c r="A467" s="50"/>
      <c r="B467" s="37"/>
      <c r="D467" s="40"/>
      <c r="G467" s="40"/>
    </row>
    <row r="468">
      <c r="A468" s="50"/>
      <c r="B468" s="37"/>
      <c r="D468" s="40"/>
      <c r="G468" s="40"/>
    </row>
    <row r="469">
      <c r="A469" s="50"/>
      <c r="B469" s="37"/>
      <c r="D469" s="40"/>
      <c r="G469" s="40"/>
    </row>
    <row r="470">
      <c r="A470" s="50"/>
      <c r="B470" s="37"/>
      <c r="D470" s="40"/>
      <c r="G470" s="40"/>
    </row>
    <row r="471">
      <c r="A471" s="50"/>
      <c r="B471" s="37"/>
      <c r="D471" s="40"/>
      <c r="G471" s="40"/>
    </row>
    <row r="472">
      <c r="A472" s="50"/>
      <c r="B472" s="37"/>
      <c r="D472" s="40"/>
      <c r="G472" s="40"/>
    </row>
    <row r="473">
      <c r="A473" s="50"/>
      <c r="B473" s="37"/>
      <c r="D473" s="40"/>
      <c r="G473" s="40"/>
    </row>
    <row r="474">
      <c r="A474" s="50"/>
      <c r="B474" s="37"/>
      <c r="D474" s="40"/>
      <c r="G474" s="40"/>
    </row>
    <row r="475">
      <c r="A475" s="50"/>
      <c r="B475" s="37"/>
      <c r="D475" s="40"/>
      <c r="G475" s="40"/>
    </row>
    <row r="476">
      <c r="A476" s="50"/>
      <c r="B476" s="37"/>
      <c r="D476" s="40"/>
      <c r="G476" s="40"/>
    </row>
    <row r="477">
      <c r="A477" s="50"/>
      <c r="B477" s="37"/>
      <c r="D477" s="40"/>
      <c r="G477" s="40"/>
    </row>
    <row r="478">
      <c r="A478" s="50"/>
      <c r="B478" s="37"/>
      <c r="D478" s="40"/>
      <c r="G478" s="40"/>
    </row>
    <row r="479">
      <c r="A479" s="50"/>
      <c r="B479" s="37"/>
      <c r="D479" s="40"/>
      <c r="G479" s="40"/>
    </row>
    <row r="480">
      <c r="A480" s="50"/>
      <c r="B480" s="37"/>
      <c r="D480" s="40"/>
      <c r="G480" s="40"/>
    </row>
    <row r="481">
      <c r="A481" s="50"/>
      <c r="B481" s="37"/>
      <c r="D481" s="40"/>
      <c r="G481" s="40"/>
    </row>
    <row r="482">
      <c r="A482" s="50"/>
      <c r="B482" s="37"/>
      <c r="D482" s="40"/>
      <c r="G482" s="40"/>
    </row>
    <row r="483">
      <c r="A483" s="50"/>
      <c r="B483" s="37"/>
      <c r="D483" s="40"/>
      <c r="G483" s="40"/>
    </row>
    <row r="484">
      <c r="A484" s="50"/>
      <c r="B484" s="37"/>
      <c r="D484" s="40"/>
      <c r="G484" s="40"/>
    </row>
    <row r="485">
      <c r="A485" s="50"/>
      <c r="B485" s="37"/>
      <c r="D485" s="40"/>
      <c r="G485" s="40"/>
    </row>
    <row r="486">
      <c r="A486" s="50"/>
      <c r="B486" s="37"/>
      <c r="D486" s="40"/>
      <c r="G486" s="40"/>
    </row>
    <row r="487">
      <c r="A487" s="50"/>
      <c r="B487" s="37"/>
      <c r="D487" s="40"/>
      <c r="G487" s="40"/>
    </row>
    <row r="488">
      <c r="A488" s="50"/>
      <c r="B488" s="37"/>
      <c r="D488" s="40"/>
      <c r="G488" s="40"/>
    </row>
    <row r="489">
      <c r="A489" s="50"/>
      <c r="B489" s="37"/>
      <c r="D489" s="40"/>
      <c r="G489" s="40"/>
    </row>
    <row r="490">
      <c r="A490" s="50"/>
      <c r="B490" s="37"/>
      <c r="D490" s="40"/>
      <c r="G490" s="40"/>
    </row>
    <row r="491">
      <c r="A491" s="50"/>
      <c r="B491" s="37"/>
      <c r="D491" s="40"/>
      <c r="G491" s="40"/>
    </row>
    <row r="492">
      <c r="A492" s="50"/>
      <c r="B492" s="37"/>
      <c r="D492" s="40"/>
      <c r="G492" s="40"/>
    </row>
    <row r="493">
      <c r="A493" s="50"/>
      <c r="B493" s="37"/>
      <c r="D493" s="40"/>
      <c r="G493" s="40"/>
    </row>
    <row r="494">
      <c r="A494" s="50"/>
      <c r="B494" s="37"/>
      <c r="D494" s="40"/>
      <c r="G494" s="40"/>
    </row>
    <row r="495">
      <c r="A495" s="50"/>
      <c r="B495" s="37"/>
      <c r="D495" s="40"/>
      <c r="G495" s="40"/>
    </row>
    <row r="496">
      <c r="A496" s="50"/>
      <c r="B496" s="37"/>
      <c r="D496" s="40"/>
      <c r="G496" s="40"/>
    </row>
    <row r="497">
      <c r="A497" s="50"/>
      <c r="B497" s="37"/>
      <c r="D497" s="40"/>
      <c r="G497" s="40"/>
    </row>
    <row r="498">
      <c r="A498" s="50"/>
      <c r="B498" s="37"/>
      <c r="D498" s="40"/>
      <c r="G498" s="40"/>
    </row>
    <row r="499">
      <c r="A499" s="50"/>
      <c r="B499" s="37"/>
      <c r="D499" s="40"/>
      <c r="G499" s="40"/>
    </row>
    <row r="500">
      <c r="A500" s="50"/>
      <c r="B500" s="37"/>
      <c r="D500" s="40"/>
      <c r="G500" s="40"/>
    </row>
    <row r="501">
      <c r="A501" s="50"/>
      <c r="B501" s="37"/>
      <c r="D501" s="40"/>
      <c r="G501" s="40"/>
    </row>
    <row r="502">
      <c r="A502" s="50"/>
      <c r="B502" s="37"/>
      <c r="D502" s="40"/>
      <c r="G502" s="40"/>
    </row>
    <row r="503">
      <c r="A503" s="50"/>
      <c r="B503" s="37"/>
      <c r="D503" s="40"/>
      <c r="G503" s="40"/>
    </row>
    <row r="504">
      <c r="A504" s="50"/>
      <c r="B504" s="37"/>
      <c r="D504" s="40"/>
      <c r="G504" s="40"/>
    </row>
    <row r="505">
      <c r="A505" s="50"/>
      <c r="B505" s="37"/>
      <c r="D505" s="40"/>
      <c r="G505" s="40"/>
    </row>
    <row r="506">
      <c r="A506" s="50"/>
      <c r="B506" s="37"/>
      <c r="D506" s="40"/>
      <c r="G506" s="40"/>
    </row>
    <row r="507">
      <c r="A507" s="50"/>
      <c r="B507" s="37"/>
      <c r="D507" s="40"/>
      <c r="G507" s="40"/>
    </row>
    <row r="508">
      <c r="A508" s="50"/>
      <c r="B508" s="37"/>
      <c r="D508" s="40"/>
      <c r="G508" s="40"/>
    </row>
    <row r="509">
      <c r="A509" s="50"/>
      <c r="B509" s="37"/>
      <c r="D509" s="40"/>
      <c r="G509" s="40"/>
    </row>
    <row r="510">
      <c r="A510" s="50"/>
      <c r="B510" s="37"/>
      <c r="D510" s="40"/>
      <c r="G510" s="40"/>
    </row>
    <row r="511">
      <c r="A511" s="50"/>
      <c r="B511" s="37"/>
      <c r="D511" s="40"/>
      <c r="G511" s="40"/>
    </row>
    <row r="512">
      <c r="A512" s="50"/>
      <c r="B512" s="37"/>
      <c r="D512" s="40"/>
      <c r="G512" s="40"/>
    </row>
    <row r="513">
      <c r="A513" s="50"/>
      <c r="B513" s="37"/>
      <c r="D513" s="40"/>
      <c r="G513" s="40"/>
    </row>
    <row r="514">
      <c r="A514" s="50"/>
      <c r="B514" s="37"/>
      <c r="D514" s="40"/>
      <c r="G514" s="40"/>
    </row>
    <row r="515">
      <c r="A515" s="50"/>
      <c r="B515" s="37"/>
      <c r="D515" s="40"/>
      <c r="G515" s="40"/>
    </row>
    <row r="516">
      <c r="A516" s="50"/>
      <c r="B516" s="37"/>
      <c r="D516" s="40"/>
      <c r="G516" s="40"/>
    </row>
    <row r="517">
      <c r="A517" s="50"/>
      <c r="B517" s="37"/>
      <c r="D517" s="40"/>
      <c r="G517" s="40"/>
    </row>
    <row r="518">
      <c r="A518" s="50"/>
      <c r="B518" s="37"/>
      <c r="D518" s="40"/>
      <c r="G518" s="40"/>
    </row>
    <row r="519">
      <c r="A519" s="50"/>
      <c r="B519" s="37"/>
      <c r="D519" s="40"/>
      <c r="G519" s="40"/>
    </row>
    <row r="520">
      <c r="A520" s="50"/>
      <c r="B520" s="37"/>
      <c r="D520" s="40"/>
      <c r="G520" s="40"/>
    </row>
    <row r="521">
      <c r="A521" s="50"/>
      <c r="B521" s="37"/>
      <c r="D521" s="40"/>
      <c r="G521" s="40"/>
    </row>
    <row r="522">
      <c r="A522" s="50"/>
      <c r="B522" s="37"/>
      <c r="D522" s="40"/>
      <c r="G522" s="40"/>
    </row>
    <row r="523">
      <c r="A523" s="50"/>
      <c r="B523" s="37"/>
      <c r="D523" s="40"/>
      <c r="G523" s="40"/>
    </row>
    <row r="524">
      <c r="A524" s="50"/>
      <c r="B524" s="37"/>
      <c r="D524" s="40"/>
      <c r="G524" s="40"/>
    </row>
    <row r="525">
      <c r="A525" s="50"/>
      <c r="B525" s="37"/>
      <c r="D525" s="40"/>
      <c r="G525" s="40"/>
    </row>
    <row r="526">
      <c r="A526" s="50"/>
      <c r="B526" s="37"/>
      <c r="D526" s="40"/>
      <c r="G526" s="40"/>
    </row>
    <row r="527">
      <c r="A527" s="50"/>
      <c r="B527" s="37"/>
      <c r="D527" s="40"/>
      <c r="G527" s="40"/>
    </row>
    <row r="528">
      <c r="A528" s="50"/>
      <c r="B528" s="37"/>
      <c r="D528" s="40"/>
      <c r="G528" s="40"/>
    </row>
    <row r="529">
      <c r="A529" s="50"/>
      <c r="B529" s="37"/>
      <c r="D529" s="40"/>
      <c r="G529" s="40"/>
    </row>
    <row r="530">
      <c r="A530" s="50"/>
      <c r="B530" s="37"/>
      <c r="D530" s="40"/>
      <c r="G530" s="40"/>
    </row>
    <row r="531">
      <c r="A531" s="50"/>
      <c r="B531" s="37"/>
      <c r="D531" s="40"/>
      <c r="G531" s="40"/>
    </row>
    <row r="532">
      <c r="A532" s="50"/>
      <c r="B532" s="37"/>
      <c r="D532" s="40"/>
      <c r="G532" s="40"/>
    </row>
    <row r="533">
      <c r="A533" s="50"/>
      <c r="B533" s="37"/>
      <c r="D533" s="40"/>
      <c r="G533" s="40"/>
    </row>
    <row r="534">
      <c r="A534" s="50"/>
      <c r="B534" s="37"/>
      <c r="D534" s="40"/>
      <c r="G534" s="40"/>
    </row>
    <row r="535">
      <c r="A535" s="50"/>
      <c r="B535" s="37"/>
      <c r="D535" s="40"/>
      <c r="G535" s="40"/>
    </row>
    <row r="536">
      <c r="A536" s="50"/>
      <c r="B536" s="37"/>
      <c r="D536" s="40"/>
      <c r="G536" s="40"/>
    </row>
    <row r="537">
      <c r="A537" s="50"/>
      <c r="B537" s="37"/>
      <c r="D537" s="40"/>
      <c r="G537" s="40"/>
    </row>
    <row r="538">
      <c r="A538" s="50"/>
      <c r="B538" s="37"/>
      <c r="D538" s="40"/>
      <c r="G538" s="40"/>
    </row>
    <row r="539">
      <c r="A539" s="50"/>
      <c r="B539" s="37"/>
      <c r="D539" s="40"/>
      <c r="G539" s="40"/>
    </row>
    <row r="540">
      <c r="A540" s="50"/>
      <c r="B540" s="37"/>
      <c r="D540" s="40"/>
      <c r="G540" s="40"/>
    </row>
    <row r="541">
      <c r="A541" s="50"/>
      <c r="B541" s="37"/>
      <c r="D541" s="40"/>
      <c r="G541" s="40"/>
    </row>
    <row r="542">
      <c r="A542" s="50"/>
      <c r="B542" s="37"/>
      <c r="D542" s="40"/>
      <c r="G542" s="40"/>
    </row>
    <row r="543">
      <c r="A543" s="50"/>
      <c r="B543" s="37"/>
      <c r="D543" s="40"/>
      <c r="G543" s="40"/>
    </row>
    <row r="544">
      <c r="A544" s="50"/>
      <c r="B544" s="37"/>
      <c r="D544" s="40"/>
      <c r="G544" s="40"/>
    </row>
    <row r="545">
      <c r="A545" s="50"/>
      <c r="B545" s="37"/>
      <c r="D545" s="40"/>
      <c r="G545" s="40"/>
    </row>
    <row r="546">
      <c r="A546" s="50"/>
      <c r="B546" s="37"/>
      <c r="D546" s="40"/>
      <c r="G546" s="40"/>
    </row>
    <row r="547">
      <c r="A547" s="50"/>
      <c r="B547" s="37"/>
      <c r="D547" s="40"/>
      <c r="G547" s="40"/>
    </row>
    <row r="548">
      <c r="A548" s="50"/>
      <c r="B548" s="37"/>
      <c r="D548" s="40"/>
      <c r="G548" s="40"/>
    </row>
    <row r="549">
      <c r="A549" s="50"/>
      <c r="B549" s="37"/>
      <c r="D549" s="40"/>
      <c r="G549" s="40"/>
    </row>
    <row r="550">
      <c r="A550" s="50"/>
      <c r="B550" s="37"/>
      <c r="D550" s="40"/>
      <c r="G550" s="40"/>
    </row>
    <row r="551">
      <c r="A551" s="50"/>
      <c r="B551" s="37"/>
      <c r="D551" s="40"/>
      <c r="G551" s="40"/>
    </row>
    <row r="552">
      <c r="A552" s="50"/>
      <c r="B552" s="37"/>
      <c r="D552" s="40"/>
      <c r="G552" s="40"/>
    </row>
    <row r="553">
      <c r="A553" s="50"/>
      <c r="B553" s="37"/>
      <c r="D553" s="40"/>
      <c r="G553" s="40"/>
    </row>
    <row r="554">
      <c r="A554" s="50"/>
      <c r="B554" s="37"/>
      <c r="D554" s="40"/>
      <c r="G554" s="40"/>
    </row>
    <row r="555">
      <c r="A555" s="50"/>
      <c r="B555" s="37"/>
      <c r="D555" s="40"/>
      <c r="G555" s="40"/>
    </row>
    <row r="556">
      <c r="A556" s="50"/>
      <c r="B556" s="37"/>
      <c r="D556" s="40"/>
      <c r="G556" s="40"/>
    </row>
    <row r="557">
      <c r="A557" s="50"/>
      <c r="B557" s="37"/>
      <c r="D557" s="40"/>
      <c r="G557" s="40"/>
    </row>
    <row r="558">
      <c r="A558" s="50"/>
      <c r="B558" s="37"/>
      <c r="D558" s="40"/>
      <c r="G558" s="40"/>
    </row>
    <row r="559">
      <c r="A559" s="50"/>
      <c r="B559" s="37"/>
      <c r="D559" s="40"/>
      <c r="G559" s="40"/>
    </row>
    <row r="560">
      <c r="A560" s="50"/>
      <c r="B560" s="37"/>
      <c r="D560" s="40"/>
      <c r="G560" s="40"/>
    </row>
    <row r="561">
      <c r="A561" s="50"/>
      <c r="B561" s="37"/>
      <c r="D561" s="40"/>
      <c r="G561" s="40"/>
    </row>
    <row r="562">
      <c r="A562" s="50"/>
      <c r="B562" s="37"/>
      <c r="D562" s="40"/>
      <c r="G562" s="40"/>
    </row>
    <row r="563">
      <c r="A563" s="50"/>
      <c r="B563" s="37"/>
      <c r="D563" s="40"/>
      <c r="G563" s="40"/>
    </row>
    <row r="564">
      <c r="A564" s="50"/>
      <c r="B564" s="37"/>
      <c r="D564" s="40"/>
      <c r="G564" s="40"/>
    </row>
    <row r="565">
      <c r="A565" s="50"/>
      <c r="B565" s="37"/>
      <c r="D565" s="40"/>
      <c r="G565" s="40"/>
    </row>
    <row r="566">
      <c r="A566" s="50"/>
      <c r="B566" s="37"/>
      <c r="D566" s="40"/>
      <c r="G566" s="40"/>
    </row>
    <row r="567">
      <c r="A567" s="50"/>
      <c r="B567" s="37"/>
      <c r="D567" s="40"/>
      <c r="G567" s="40"/>
    </row>
    <row r="568">
      <c r="A568" s="50"/>
      <c r="B568" s="37"/>
      <c r="D568" s="40"/>
      <c r="G568" s="40"/>
    </row>
    <row r="569">
      <c r="A569" s="50"/>
      <c r="B569" s="37"/>
      <c r="D569" s="40"/>
      <c r="G569" s="40"/>
    </row>
    <row r="570">
      <c r="A570" s="50"/>
      <c r="B570" s="37"/>
      <c r="D570" s="40"/>
      <c r="G570" s="40"/>
    </row>
    <row r="571">
      <c r="A571" s="50"/>
      <c r="B571" s="37"/>
      <c r="D571" s="40"/>
      <c r="G571" s="40"/>
    </row>
    <row r="572">
      <c r="A572" s="50"/>
      <c r="B572" s="37"/>
      <c r="D572" s="40"/>
      <c r="G572" s="40"/>
    </row>
    <row r="573">
      <c r="A573" s="50"/>
      <c r="B573" s="37"/>
      <c r="D573" s="40"/>
      <c r="G573" s="40"/>
    </row>
    <row r="574">
      <c r="A574" s="50"/>
      <c r="B574" s="37"/>
      <c r="D574" s="40"/>
      <c r="G574" s="40"/>
    </row>
    <row r="575">
      <c r="A575" s="50"/>
      <c r="B575" s="37"/>
      <c r="D575" s="40"/>
      <c r="G575" s="40"/>
    </row>
    <row r="576">
      <c r="A576" s="50"/>
      <c r="B576" s="37"/>
      <c r="D576" s="40"/>
      <c r="G576" s="40"/>
    </row>
    <row r="577">
      <c r="A577" s="50"/>
      <c r="B577" s="37"/>
      <c r="D577" s="40"/>
      <c r="G577" s="40"/>
    </row>
    <row r="578">
      <c r="A578" s="50"/>
      <c r="B578" s="37"/>
      <c r="D578" s="40"/>
      <c r="G578" s="40"/>
    </row>
    <row r="579">
      <c r="A579" s="50"/>
      <c r="B579" s="37"/>
      <c r="D579" s="40"/>
      <c r="G579" s="40"/>
    </row>
    <row r="580">
      <c r="A580" s="50"/>
      <c r="B580" s="37"/>
      <c r="D580" s="40"/>
      <c r="G580" s="40"/>
    </row>
    <row r="581">
      <c r="A581" s="50"/>
      <c r="B581" s="37"/>
      <c r="D581" s="40"/>
      <c r="G581" s="40"/>
    </row>
    <row r="582">
      <c r="A582" s="50"/>
      <c r="B582" s="37"/>
      <c r="D582" s="40"/>
      <c r="G582" s="40"/>
    </row>
    <row r="583">
      <c r="A583" s="50"/>
      <c r="B583" s="37"/>
      <c r="D583" s="40"/>
      <c r="G583" s="40"/>
    </row>
    <row r="584">
      <c r="A584" s="50"/>
      <c r="B584" s="37"/>
      <c r="D584" s="40"/>
      <c r="G584" s="40"/>
    </row>
    <row r="585">
      <c r="A585" s="50"/>
      <c r="B585" s="37"/>
      <c r="D585" s="40"/>
      <c r="G585" s="40"/>
    </row>
    <row r="586">
      <c r="A586" s="50"/>
      <c r="B586" s="37"/>
      <c r="D586" s="40"/>
      <c r="G586" s="40"/>
    </row>
    <row r="587">
      <c r="A587" s="50"/>
      <c r="B587" s="37"/>
      <c r="D587" s="40"/>
      <c r="G587" s="40"/>
    </row>
    <row r="588">
      <c r="A588" s="50"/>
      <c r="B588" s="37"/>
      <c r="D588" s="40"/>
      <c r="G588" s="40"/>
    </row>
    <row r="589">
      <c r="A589" s="50"/>
      <c r="B589" s="37"/>
      <c r="D589" s="40"/>
      <c r="G589" s="40"/>
    </row>
    <row r="590">
      <c r="A590" s="50"/>
      <c r="B590" s="37"/>
      <c r="D590" s="40"/>
      <c r="G590" s="40"/>
    </row>
    <row r="591">
      <c r="A591" s="50"/>
      <c r="B591" s="37"/>
      <c r="D591" s="40"/>
      <c r="G591" s="40"/>
    </row>
    <row r="592">
      <c r="A592" s="50"/>
      <c r="B592" s="37"/>
      <c r="D592" s="40"/>
      <c r="G592" s="40"/>
    </row>
    <row r="593">
      <c r="A593" s="50"/>
      <c r="B593" s="37"/>
      <c r="D593" s="40"/>
      <c r="G593" s="40"/>
    </row>
    <row r="594">
      <c r="A594" s="50"/>
      <c r="B594" s="37"/>
      <c r="D594" s="40"/>
      <c r="G594" s="40"/>
    </row>
    <row r="595">
      <c r="A595" s="50"/>
      <c r="B595" s="37"/>
      <c r="D595" s="40"/>
      <c r="G595" s="40"/>
    </row>
    <row r="596">
      <c r="A596" s="50"/>
      <c r="B596" s="37"/>
      <c r="D596" s="40"/>
      <c r="G596" s="40"/>
    </row>
    <row r="597">
      <c r="A597" s="50"/>
      <c r="B597" s="37"/>
      <c r="D597" s="40"/>
      <c r="G597" s="40"/>
    </row>
    <row r="598">
      <c r="A598" s="50"/>
      <c r="B598" s="37"/>
      <c r="D598" s="40"/>
      <c r="G598" s="40"/>
    </row>
    <row r="599">
      <c r="A599" s="50"/>
      <c r="B599" s="37"/>
      <c r="D599" s="40"/>
      <c r="G599" s="40"/>
    </row>
    <row r="600">
      <c r="A600" s="50"/>
      <c r="B600" s="37"/>
      <c r="D600" s="40"/>
      <c r="G600" s="40"/>
    </row>
    <row r="601">
      <c r="A601" s="50"/>
      <c r="B601" s="37"/>
      <c r="D601" s="40"/>
      <c r="G601" s="40"/>
    </row>
    <row r="602">
      <c r="A602" s="50"/>
      <c r="B602" s="37"/>
      <c r="D602" s="40"/>
      <c r="G602" s="40"/>
    </row>
    <row r="603">
      <c r="A603" s="50"/>
      <c r="B603" s="37"/>
      <c r="D603" s="40"/>
      <c r="G603" s="40"/>
    </row>
    <row r="604">
      <c r="A604" s="50"/>
      <c r="B604" s="37"/>
      <c r="D604" s="40"/>
      <c r="G604" s="40"/>
    </row>
    <row r="605">
      <c r="A605" s="50"/>
      <c r="B605" s="37"/>
      <c r="D605" s="40"/>
      <c r="G605" s="40"/>
    </row>
    <row r="606">
      <c r="A606" s="50"/>
      <c r="B606" s="37"/>
      <c r="D606" s="40"/>
      <c r="G606" s="40"/>
    </row>
    <row r="607">
      <c r="A607" s="50"/>
      <c r="B607" s="37"/>
      <c r="D607" s="40"/>
      <c r="G607" s="40"/>
    </row>
    <row r="608">
      <c r="A608" s="50"/>
      <c r="B608" s="37"/>
      <c r="D608" s="40"/>
      <c r="G608" s="40"/>
    </row>
    <row r="609">
      <c r="A609" s="50"/>
      <c r="B609" s="37"/>
      <c r="D609" s="40"/>
      <c r="G609" s="40"/>
    </row>
    <row r="610">
      <c r="A610" s="50"/>
      <c r="B610" s="37"/>
      <c r="D610" s="40"/>
      <c r="G610" s="40"/>
    </row>
    <row r="611">
      <c r="A611" s="50"/>
      <c r="B611" s="37"/>
      <c r="D611" s="40"/>
      <c r="G611" s="40"/>
    </row>
    <row r="612">
      <c r="A612" s="50"/>
      <c r="B612" s="37"/>
      <c r="D612" s="40"/>
      <c r="G612" s="40"/>
    </row>
    <row r="613">
      <c r="A613" s="50"/>
      <c r="B613" s="37"/>
      <c r="D613" s="40"/>
      <c r="G613" s="40"/>
    </row>
    <row r="614">
      <c r="A614" s="50"/>
      <c r="B614" s="37"/>
      <c r="D614" s="40"/>
      <c r="G614" s="40"/>
    </row>
    <row r="615">
      <c r="A615" s="50"/>
      <c r="B615" s="37"/>
      <c r="D615" s="40"/>
      <c r="G615" s="40"/>
    </row>
    <row r="616">
      <c r="A616" s="50"/>
      <c r="B616" s="37"/>
      <c r="D616" s="40"/>
      <c r="G616" s="40"/>
    </row>
    <row r="617">
      <c r="A617" s="50"/>
      <c r="B617" s="37"/>
      <c r="D617" s="40"/>
      <c r="G617" s="40"/>
    </row>
    <row r="618">
      <c r="A618" s="50"/>
      <c r="B618" s="37"/>
      <c r="D618" s="40"/>
      <c r="G618" s="40"/>
    </row>
    <row r="619">
      <c r="A619" s="50"/>
      <c r="B619" s="37"/>
      <c r="D619" s="40"/>
      <c r="G619" s="40"/>
    </row>
    <row r="620">
      <c r="A620" s="50"/>
      <c r="B620" s="37"/>
      <c r="D620" s="40"/>
      <c r="G620" s="40"/>
    </row>
    <row r="621">
      <c r="A621" s="50"/>
      <c r="B621" s="37"/>
      <c r="D621" s="40"/>
      <c r="G621" s="40"/>
    </row>
    <row r="622">
      <c r="A622" s="50"/>
      <c r="B622" s="37"/>
      <c r="D622" s="40"/>
      <c r="G622" s="40"/>
    </row>
    <row r="623">
      <c r="A623" s="50"/>
      <c r="B623" s="37"/>
      <c r="D623" s="40"/>
      <c r="G623" s="40"/>
    </row>
    <row r="624">
      <c r="A624" s="50"/>
      <c r="B624" s="37"/>
      <c r="D624" s="40"/>
      <c r="G624" s="40"/>
    </row>
    <row r="625">
      <c r="A625" s="50"/>
      <c r="B625" s="37"/>
      <c r="D625" s="40"/>
      <c r="G625" s="40"/>
    </row>
    <row r="626">
      <c r="A626" s="50"/>
      <c r="B626" s="37"/>
      <c r="D626" s="40"/>
      <c r="G626" s="40"/>
    </row>
    <row r="627">
      <c r="A627" s="50"/>
      <c r="B627" s="37"/>
      <c r="D627" s="40"/>
      <c r="G627" s="40"/>
    </row>
    <row r="628">
      <c r="A628" s="50"/>
      <c r="B628" s="37"/>
      <c r="D628" s="40"/>
      <c r="G628" s="40"/>
    </row>
    <row r="629">
      <c r="A629" s="50"/>
      <c r="B629" s="37"/>
      <c r="D629" s="40"/>
      <c r="G629" s="40"/>
    </row>
    <row r="630">
      <c r="A630" s="50"/>
      <c r="B630" s="37"/>
      <c r="D630" s="40"/>
      <c r="G630" s="40"/>
    </row>
    <row r="631">
      <c r="A631" s="50"/>
      <c r="B631" s="37"/>
      <c r="D631" s="40"/>
      <c r="G631" s="40"/>
    </row>
    <row r="632">
      <c r="A632" s="50"/>
      <c r="B632" s="37"/>
      <c r="D632" s="40"/>
      <c r="G632" s="40"/>
    </row>
    <row r="633">
      <c r="A633" s="50"/>
      <c r="B633" s="37"/>
      <c r="D633" s="40"/>
      <c r="G633" s="40"/>
    </row>
    <row r="634">
      <c r="A634" s="50"/>
      <c r="B634" s="37"/>
      <c r="D634" s="40"/>
      <c r="G634" s="40"/>
    </row>
    <row r="635">
      <c r="A635" s="50"/>
      <c r="B635" s="37"/>
      <c r="D635" s="40"/>
      <c r="G635" s="40"/>
    </row>
    <row r="636">
      <c r="A636" s="50"/>
      <c r="B636" s="37"/>
      <c r="D636" s="40"/>
      <c r="G636" s="40"/>
    </row>
    <row r="637">
      <c r="A637" s="50"/>
      <c r="B637" s="37"/>
      <c r="D637" s="40"/>
      <c r="G637" s="40"/>
    </row>
    <row r="638">
      <c r="A638" s="50"/>
      <c r="B638" s="37"/>
      <c r="D638" s="40"/>
      <c r="G638" s="40"/>
    </row>
    <row r="639">
      <c r="A639" s="50"/>
      <c r="B639" s="37"/>
      <c r="D639" s="40"/>
      <c r="G639" s="40"/>
    </row>
    <row r="640">
      <c r="A640" s="50"/>
      <c r="B640" s="37"/>
      <c r="D640" s="40"/>
      <c r="G640" s="40"/>
    </row>
    <row r="641">
      <c r="A641" s="50"/>
      <c r="B641" s="37"/>
      <c r="D641" s="40"/>
      <c r="G641" s="40"/>
    </row>
    <row r="642">
      <c r="A642" s="50"/>
      <c r="B642" s="37"/>
      <c r="D642" s="40"/>
      <c r="G642" s="40"/>
    </row>
    <row r="643">
      <c r="A643" s="50"/>
      <c r="B643" s="37"/>
      <c r="D643" s="40"/>
      <c r="G643" s="40"/>
    </row>
    <row r="644">
      <c r="A644" s="50"/>
      <c r="B644" s="37"/>
      <c r="D644" s="40"/>
      <c r="G644" s="40"/>
    </row>
    <row r="645">
      <c r="A645" s="50"/>
      <c r="B645" s="37"/>
      <c r="D645" s="40"/>
      <c r="G645" s="40"/>
    </row>
    <row r="646">
      <c r="A646" s="50"/>
      <c r="B646" s="37"/>
      <c r="D646" s="40"/>
      <c r="G646" s="40"/>
    </row>
    <row r="647">
      <c r="A647" s="50"/>
      <c r="B647" s="37"/>
      <c r="D647" s="40"/>
      <c r="G647" s="40"/>
    </row>
    <row r="648">
      <c r="A648" s="50"/>
      <c r="B648" s="37"/>
      <c r="D648" s="40"/>
      <c r="G648" s="40"/>
    </row>
    <row r="649">
      <c r="A649" s="50"/>
      <c r="B649" s="37"/>
      <c r="D649" s="40"/>
      <c r="G649" s="40"/>
    </row>
    <row r="650">
      <c r="A650" s="50"/>
      <c r="B650" s="37"/>
      <c r="D650" s="40"/>
      <c r="G650" s="40"/>
    </row>
    <row r="651">
      <c r="A651" s="50"/>
      <c r="B651" s="37"/>
      <c r="D651" s="40"/>
      <c r="G651" s="40"/>
    </row>
    <row r="652">
      <c r="A652" s="50"/>
      <c r="B652" s="37"/>
      <c r="D652" s="40"/>
      <c r="G652" s="40"/>
    </row>
    <row r="653">
      <c r="A653" s="50"/>
      <c r="B653" s="37"/>
      <c r="D653" s="40"/>
      <c r="G653" s="40"/>
    </row>
    <row r="654">
      <c r="A654" s="50"/>
      <c r="B654" s="37"/>
      <c r="D654" s="40"/>
      <c r="G654" s="40"/>
    </row>
    <row r="655">
      <c r="A655" s="50"/>
      <c r="B655" s="37"/>
      <c r="D655" s="40"/>
      <c r="G655" s="40"/>
    </row>
    <row r="656">
      <c r="A656" s="50"/>
      <c r="B656" s="37"/>
      <c r="D656" s="40"/>
      <c r="G656" s="40"/>
    </row>
    <row r="657">
      <c r="A657" s="50"/>
      <c r="B657" s="37"/>
      <c r="D657" s="40"/>
      <c r="G657" s="40"/>
    </row>
    <row r="658">
      <c r="A658" s="50"/>
      <c r="B658" s="37"/>
      <c r="D658" s="40"/>
      <c r="G658" s="40"/>
    </row>
    <row r="659">
      <c r="A659" s="50"/>
      <c r="B659" s="37"/>
      <c r="D659" s="40"/>
      <c r="G659" s="40"/>
    </row>
    <row r="660">
      <c r="A660" s="50"/>
      <c r="B660" s="37"/>
      <c r="D660" s="40"/>
      <c r="G660" s="40"/>
    </row>
    <row r="661">
      <c r="A661" s="50"/>
      <c r="B661" s="37"/>
      <c r="D661" s="40"/>
      <c r="G661" s="40"/>
    </row>
    <row r="662">
      <c r="A662" s="50"/>
      <c r="B662" s="37"/>
      <c r="D662" s="40"/>
      <c r="G662" s="40"/>
    </row>
    <row r="663">
      <c r="A663" s="50"/>
      <c r="B663" s="37"/>
      <c r="D663" s="40"/>
      <c r="G663" s="40"/>
    </row>
    <row r="664">
      <c r="A664" s="50"/>
      <c r="B664" s="37"/>
      <c r="D664" s="40"/>
      <c r="G664" s="40"/>
    </row>
    <row r="665">
      <c r="A665" s="50"/>
      <c r="B665" s="37"/>
      <c r="D665" s="40"/>
      <c r="G665" s="40"/>
    </row>
    <row r="666">
      <c r="A666" s="50"/>
      <c r="B666" s="37"/>
      <c r="D666" s="40"/>
      <c r="G666" s="40"/>
    </row>
    <row r="667">
      <c r="A667" s="50"/>
      <c r="B667" s="37"/>
      <c r="D667" s="40"/>
      <c r="G667" s="40"/>
    </row>
    <row r="668">
      <c r="A668" s="50"/>
      <c r="B668" s="37"/>
      <c r="D668" s="40"/>
      <c r="G668" s="40"/>
    </row>
    <row r="669">
      <c r="A669" s="50"/>
      <c r="B669" s="37"/>
      <c r="D669" s="40"/>
      <c r="G669" s="40"/>
    </row>
    <row r="670">
      <c r="A670" s="50"/>
      <c r="B670" s="37"/>
      <c r="D670" s="40"/>
      <c r="G670" s="40"/>
    </row>
    <row r="671">
      <c r="A671" s="50"/>
      <c r="B671" s="37"/>
      <c r="D671" s="40"/>
      <c r="G671" s="40"/>
    </row>
    <row r="672">
      <c r="A672" s="50"/>
      <c r="B672" s="37"/>
      <c r="D672" s="40"/>
      <c r="G672" s="40"/>
    </row>
    <row r="673">
      <c r="A673" s="50"/>
      <c r="B673" s="37"/>
      <c r="D673" s="40"/>
      <c r="G673" s="40"/>
    </row>
    <row r="674">
      <c r="A674" s="50"/>
      <c r="B674" s="37"/>
      <c r="D674" s="40"/>
      <c r="G674" s="40"/>
    </row>
    <row r="675">
      <c r="A675" s="50"/>
      <c r="B675" s="37"/>
      <c r="D675" s="40"/>
      <c r="G675" s="40"/>
    </row>
    <row r="676">
      <c r="A676" s="50"/>
      <c r="B676" s="37"/>
      <c r="D676" s="40"/>
      <c r="G676" s="40"/>
    </row>
    <row r="677">
      <c r="A677" s="50"/>
      <c r="B677" s="37"/>
      <c r="D677" s="40"/>
      <c r="G677" s="40"/>
    </row>
    <row r="678">
      <c r="A678" s="50"/>
      <c r="B678" s="37"/>
      <c r="D678" s="40"/>
      <c r="G678" s="40"/>
    </row>
    <row r="679">
      <c r="A679" s="50"/>
      <c r="B679" s="37"/>
      <c r="D679" s="40"/>
      <c r="G679" s="40"/>
    </row>
    <row r="680">
      <c r="A680" s="50"/>
      <c r="B680" s="37"/>
      <c r="D680" s="40"/>
      <c r="G680" s="40"/>
    </row>
    <row r="681">
      <c r="A681" s="50"/>
      <c r="B681" s="37"/>
      <c r="D681" s="40"/>
      <c r="G681" s="40"/>
    </row>
    <row r="682">
      <c r="A682" s="50"/>
      <c r="B682" s="37"/>
      <c r="D682" s="40"/>
      <c r="G682" s="40"/>
    </row>
    <row r="683">
      <c r="A683" s="50"/>
      <c r="B683" s="37"/>
      <c r="D683" s="40"/>
      <c r="G683" s="40"/>
    </row>
    <row r="684">
      <c r="A684" s="50"/>
      <c r="B684" s="37"/>
      <c r="D684" s="40"/>
      <c r="G684" s="40"/>
    </row>
    <row r="685">
      <c r="A685" s="50"/>
      <c r="B685" s="37"/>
      <c r="D685" s="40"/>
      <c r="G685" s="40"/>
    </row>
    <row r="686">
      <c r="A686" s="50"/>
      <c r="B686" s="37"/>
      <c r="D686" s="40"/>
      <c r="G686" s="40"/>
    </row>
    <row r="687">
      <c r="A687" s="50"/>
      <c r="B687" s="37"/>
      <c r="D687" s="40"/>
      <c r="G687" s="40"/>
    </row>
    <row r="688">
      <c r="A688" s="50"/>
      <c r="B688" s="37"/>
      <c r="D688" s="40"/>
      <c r="G688" s="40"/>
    </row>
    <row r="689">
      <c r="A689" s="50"/>
      <c r="B689" s="37"/>
      <c r="D689" s="40"/>
      <c r="G689" s="40"/>
    </row>
    <row r="690">
      <c r="A690" s="50"/>
      <c r="B690" s="37"/>
      <c r="D690" s="40"/>
      <c r="G690" s="40"/>
    </row>
    <row r="691">
      <c r="A691" s="50"/>
      <c r="B691" s="37"/>
      <c r="D691" s="40"/>
      <c r="G691" s="40"/>
    </row>
    <row r="692">
      <c r="A692" s="50"/>
      <c r="B692" s="37"/>
      <c r="D692" s="40"/>
      <c r="G692" s="40"/>
    </row>
    <row r="693">
      <c r="A693" s="50"/>
      <c r="B693" s="37"/>
      <c r="D693" s="40"/>
      <c r="G693" s="40"/>
    </row>
    <row r="694">
      <c r="A694" s="50"/>
      <c r="B694" s="37"/>
      <c r="D694" s="40"/>
      <c r="G694" s="40"/>
    </row>
    <row r="695">
      <c r="A695" s="50"/>
      <c r="B695" s="37"/>
      <c r="D695" s="40"/>
      <c r="G695" s="40"/>
    </row>
    <row r="696">
      <c r="A696" s="50"/>
      <c r="B696" s="37"/>
      <c r="D696" s="40"/>
      <c r="G696" s="40"/>
    </row>
    <row r="697">
      <c r="A697" s="50"/>
      <c r="B697" s="37"/>
      <c r="D697" s="40"/>
      <c r="G697" s="40"/>
    </row>
    <row r="698">
      <c r="A698" s="50"/>
      <c r="B698" s="37"/>
      <c r="D698" s="40"/>
      <c r="G698" s="40"/>
    </row>
    <row r="699">
      <c r="A699" s="50"/>
      <c r="B699" s="37"/>
      <c r="D699" s="40"/>
      <c r="G699" s="40"/>
    </row>
    <row r="700">
      <c r="A700" s="50"/>
      <c r="B700" s="37"/>
      <c r="D700" s="40"/>
      <c r="G700" s="40"/>
    </row>
    <row r="701">
      <c r="A701" s="50"/>
      <c r="B701" s="37"/>
      <c r="D701" s="40"/>
      <c r="G701" s="40"/>
    </row>
    <row r="702">
      <c r="A702" s="50"/>
      <c r="B702" s="37"/>
      <c r="D702" s="40"/>
      <c r="G702" s="40"/>
    </row>
    <row r="703">
      <c r="A703" s="50"/>
      <c r="B703" s="37"/>
      <c r="D703" s="40"/>
      <c r="G703" s="40"/>
    </row>
    <row r="704">
      <c r="A704" s="50"/>
      <c r="B704" s="37"/>
      <c r="D704" s="40"/>
      <c r="G704" s="40"/>
    </row>
    <row r="705">
      <c r="A705" s="50"/>
      <c r="B705" s="37"/>
      <c r="D705" s="40"/>
      <c r="G705" s="40"/>
    </row>
    <row r="706">
      <c r="A706" s="50"/>
      <c r="B706" s="37"/>
      <c r="D706" s="40"/>
      <c r="G706" s="40"/>
    </row>
    <row r="707">
      <c r="A707" s="50"/>
      <c r="B707" s="37"/>
      <c r="D707" s="40"/>
      <c r="G707" s="40"/>
    </row>
    <row r="708">
      <c r="A708" s="50"/>
      <c r="B708" s="37"/>
      <c r="D708" s="40"/>
      <c r="G708" s="40"/>
    </row>
    <row r="709">
      <c r="A709" s="50"/>
      <c r="B709" s="37"/>
      <c r="D709" s="40"/>
      <c r="G709" s="40"/>
    </row>
    <row r="710">
      <c r="A710" s="50"/>
      <c r="B710" s="37"/>
      <c r="D710" s="40"/>
      <c r="G710" s="40"/>
    </row>
    <row r="711">
      <c r="A711" s="50"/>
      <c r="B711" s="37"/>
      <c r="D711" s="40"/>
      <c r="G711" s="40"/>
    </row>
    <row r="712">
      <c r="A712" s="50"/>
      <c r="B712" s="37"/>
      <c r="D712" s="40"/>
      <c r="G712" s="40"/>
    </row>
    <row r="713">
      <c r="A713" s="50"/>
      <c r="B713" s="37"/>
      <c r="D713" s="40"/>
      <c r="G713" s="40"/>
    </row>
    <row r="714">
      <c r="A714" s="50"/>
      <c r="B714" s="37"/>
      <c r="D714" s="40"/>
      <c r="G714" s="40"/>
    </row>
    <row r="715">
      <c r="A715" s="50"/>
      <c r="B715" s="37"/>
      <c r="D715" s="40"/>
      <c r="G715" s="40"/>
    </row>
    <row r="716">
      <c r="A716" s="50"/>
      <c r="B716" s="37"/>
      <c r="D716" s="40"/>
      <c r="G716" s="40"/>
    </row>
    <row r="717">
      <c r="A717" s="50"/>
      <c r="B717" s="37"/>
      <c r="D717" s="40"/>
      <c r="G717" s="40"/>
    </row>
    <row r="718">
      <c r="A718" s="50"/>
      <c r="B718" s="37"/>
      <c r="D718" s="40"/>
      <c r="G718" s="40"/>
    </row>
    <row r="719">
      <c r="A719" s="50"/>
      <c r="B719" s="37"/>
      <c r="D719" s="40"/>
      <c r="G719" s="40"/>
    </row>
    <row r="720">
      <c r="A720" s="50"/>
      <c r="B720" s="37"/>
      <c r="D720" s="40"/>
      <c r="G720" s="40"/>
    </row>
    <row r="721">
      <c r="A721" s="50"/>
      <c r="B721" s="37"/>
      <c r="D721" s="40"/>
      <c r="G721" s="40"/>
    </row>
    <row r="722">
      <c r="A722" s="50"/>
      <c r="B722" s="37"/>
      <c r="D722" s="40"/>
      <c r="G722" s="40"/>
    </row>
    <row r="723">
      <c r="A723" s="50"/>
      <c r="B723" s="37"/>
      <c r="D723" s="40"/>
      <c r="G723" s="40"/>
    </row>
    <row r="724">
      <c r="A724" s="50"/>
      <c r="B724" s="37"/>
      <c r="D724" s="40"/>
      <c r="G724" s="40"/>
    </row>
    <row r="725">
      <c r="A725" s="50"/>
      <c r="B725" s="37"/>
      <c r="D725" s="40"/>
      <c r="G725" s="40"/>
    </row>
    <row r="726">
      <c r="A726" s="50"/>
      <c r="B726" s="37"/>
      <c r="D726" s="40"/>
      <c r="G726" s="40"/>
    </row>
    <row r="727">
      <c r="A727" s="50"/>
      <c r="B727" s="37"/>
      <c r="D727" s="40"/>
      <c r="G727" s="40"/>
    </row>
    <row r="728">
      <c r="A728" s="50"/>
      <c r="B728" s="37"/>
      <c r="D728" s="40"/>
      <c r="G728" s="40"/>
    </row>
    <row r="729">
      <c r="A729" s="50"/>
      <c r="B729" s="37"/>
      <c r="D729" s="40"/>
      <c r="G729" s="40"/>
    </row>
    <row r="730">
      <c r="A730" s="50"/>
      <c r="B730" s="37"/>
      <c r="D730" s="40"/>
      <c r="G730" s="40"/>
    </row>
    <row r="731">
      <c r="A731" s="50"/>
      <c r="B731" s="37"/>
      <c r="D731" s="40"/>
      <c r="G731" s="40"/>
    </row>
    <row r="732">
      <c r="A732" s="50"/>
      <c r="B732" s="37"/>
      <c r="D732" s="40"/>
      <c r="G732" s="40"/>
    </row>
    <row r="733">
      <c r="A733" s="50"/>
      <c r="B733" s="37"/>
      <c r="D733" s="40"/>
      <c r="G733" s="40"/>
    </row>
    <row r="734">
      <c r="A734" s="50"/>
      <c r="B734" s="37"/>
      <c r="D734" s="40"/>
      <c r="G734" s="40"/>
    </row>
    <row r="735">
      <c r="A735" s="50"/>
      <c r="B735" s="37"/>
      <c r="D735" s="40"/>
      <c r="G735" s="40"/>
    </row>
    <row r="736">
      <c r="A736" s="50"/>
      <c r="B736" s="37"/>
      <c r="D736" s="40"/>
      <c r="G736" s="40"/>
    </row>
    <row r="737">
      <c r="A737" s="50"/>
      <c r="B737" s="37"/>
      <c r="D737" s="40"/>
      <c r="G737" s="40"/>
    </row>
    <row r="738">
      <c r="A738" s="50"/>
      <c r="B738" s="37"/>
      <c r="D738" s="40"/>
      <c r="G738" s="40"/>
    </row>
    <row r="739">
      <c r="A739" s="50"/>
      <c r="B739" s="37"/>
      <c r="D739" s="40"/>
      <c r="G739" s="40"/>
    </row>
    <row r="740">
      <c r="A740" s="50"/>
      <c r="B740" s="37"/>
      <c r="D740" s="40"/>
      <c r="G740" s="40"/>
    </row>
    <row r="741">
      <c r="A741" s="50"/>
      <c r="B741" s="37"/>
      <c r="D741" s="40"/>
      <c r="G741" s="40"/>
    </row>
    <row r="742">
      <c r="A742" s="50"/>
      <c r="B742" s="37"/>
      <c r="D742" s="40"/>
      <c r="G742" s="40"/>
    </row>
    <row r="743">
      <c r="A743" s="50"/>
      <c r="B743" s="37"/>
      <c r="D743" s="40"/>
      <c r="G743" s="40"/>
    </row>
    <row r="744">
      <c r="A744" s="50"/>
      <c r="B744" s="37"/>
      <c r="D744" s="40"/>
      <c r="G744" s="40"/>
    </row>
    <row r="745">
      <c r="A745" s="50"/>
      <c r="B745" s="37"/>
      <c r="D745" s="40"/>
      <c r="G745" s="40"/>
    </row>
    <row r="746">
      <c r="A746" s="50"/>
      <c r="B746" s="37"/>
      <c r="D746" s="40"/>
      <c r="G746" s="40"/>
    </row>
    <row r="747">
      <c r="A747" s="50"/>
      <c r="B747" s="37"/>
      <c r="D747" s="40"/>
      <c r="G747" s="40"/>
    </row>
    <row r="748">
      <c r="A748" s="50"/>
      <c r="B748" s="37"/>
      <c r="D748" s="40"/>
      <c r="G748" s="40"/>
    </row>
    <row r="749">
      <c r="A749" s="50"/>
      <c r="B749" s="37"/>
      <c r="D749" s="40"/>
      <c r="G749" s="40"/>
    </row>
    <row r="750">
      <c r="A750" s="50"/>
      <c r="B750" s="37"/>
      <c r="D750" s="40"/>
      <c r="G750" s="40"/>
    </row>
    <row r="751">
      <c r="A751" s="50"/>
      <c r="B751" s="37"/>
      <c r="D751" s="40"/>
      <c r="G751" s="40"/>
    </row>
    <row r="752">
      <c r="A752" s="50"/>
      <c r="B752" s="37"/>
      <c r="D752" s="40"/>
      <c r="G752" s="40"/>
    </row>
    <row r="753">
      <c r="A753" s="50"/>
      <c r="B753" s="37"/>
      <c r="D753" s="40"/>
      <c r="G753" s="40"/>
    </row>
    <row r="754">
      <c r="A754" s="50"/>
      <c r="B754" s="37"/>
      <c r="D754" s="40"/>
      <c r="G754" s="40"/>
    </row>
    <row r="755">
      <c r="A755" s="50"/>
      <c r="B755" s="37"/>
      <c r="D755" s="40"/>
      <c r="G755" s="40"/>
    </row>
    <row r="756">
      <c r="A756" s="50"/>
      <c r="B756" s="37"/>
      <c r="D756" s="40"/>
      <c r="G756" s="40"/>
    </row>
    <row r="757">
      <c r="A757" s="50"/>
      <c r="B757" s="37"/>
      <c r="D757" s="40"/>
      <c r="G757" s="40"/>
    </row>
    <row r="758">
      <c r="A758" s="50"/>
      <c r="B758" s="37"/>
      <c r="D758" s="40"/>
      <c r="G758" s="40"/>
    </row>
    <row r="759">
      <c r="A759" s="50"/>
      <c r="B759" s="37"/>
      <c r="D759" s="40"/>
      <c r="G759" s="40"/>
    </row>
    <row r="760">
      <c r="A760" s="50"/>
      <c r="B760" s="37"/>
      <c r="D760" s="40"/>
      <c r="G760" s="40"/>
    </row>
    <row r="761">
      <c r="A761" s="50"/>
      <c r="B761" s="37"/>
      <c r="D761" s="40"/>
      <c r="G761" s="40"/>
    </row>
    <row r="762">
      <c r="A762" s="50"/>
      <c r="B762" s="37"/>
      <c r="D762" s="40"/>
      <c r="G762" s="40"/>
    </row>
    <row r="763">
      <c r="A763" s="50"/>
      <c r="B763" s="37"/>
      <c r="D763" s="40"/>
      <c r="G763" s="40"/>
    </row>
    <row r="764">
      <c r="A764" s="50"/>
      <c r="B764" s="37"/>
      <c r="D764" s="40"/>
      <c r="G764" s="40"/>
    </row>
    <row r="765">
      <c r="A765" s="50"/>
      <c r="B765" s="37"/>
      <c r="D765" s="40"/>
      <c r="G765" s="40"/>
    </row>
    <row r="766">
      <c r="A766" s="50"/>
      <c r="B766" s="37"/>
      <c r="D766" s="40"/>
      <c r="G766" s="40"/>
    </row>
    <row r="767">
      <c r="A767" s="50"/>
      <c r="B767" s="37"/>
      <c r="D767" s="40"/>
      <c r="G767" s="40"/>
    </row>
    <row r="768">
      <c r="A768" s="50"/>
      <c r="B768" s="37"/>
      <c r="D768" s="40"/>
      <c r="G768" s="40"/>
    </row>
    <row r="769">
      <c r="A769" s="50"/>
      <c r="B769" s="37"/>
      <c r="D769" s="40"/>
      <c r="G769" s="40"/>
    </row>
    <row r="770">
      <c r="A770" s="50"/>
      <c r="B770" s="37"/>
      <c r="D770" s="40"/>
      <c r="G770" s="40"/>
    </row>
    <row r="771">
      <c r="A771" s="50"/>
      <c r="B771" s="37"/>
      <c r="D771" s="40"/>
      <c r="G771" s="40"/>
    </row>
    <row r="772">
      <c r="A772" s="50"/>
      <c r="B772" s="37"/>
      <c r="D772" s="40"/>
      <c r="G772" s="40"/>
    </row>
    <row r="773">
      <c r="A773" s="50"/>
      <c r="B773" s="37"/>
      <c r="D773" s="40"/>
      <c r="G773" s="40"/>
    </row>
    <row r="774">
      <c r="A774" s="50"/>
      <c r="B774" s="37"/>
      <c r="D774" s="40"/>
      <c r="G774" s="40"/>
    </row>
    <row r="775">
      <c r="A775" s="50"/>
      <c r="B775" s="37"/>
      <c r="D775" s="40"/>
      <c r="G775" s="40"/>
    </row>
    <row r="776">
      <c r="A776" s="50"/>
      <c r="B776" s="37"/>
      <c r="D776" s="40"/>
      <c r="G776" s="40"/>
    </row>
    <row r="777">
      <c r="A777" s="50"/>
      <c r="B777" s="37"/>
      <c r="D777" s="40"/>
      <c r="G777" s="40"/>
    </row>
    <row r="778">
      <c r="A778" s="50"/>
      <c r="B778" s="37"/>
      <c r="D778" s="40"/>
      <c r="G778" s="40"/>
    </row>
    <row r="779">
      <c r="A779" s="50"/>
      <c r="B779" s="37"/>
      <c r="D779" s="40"/>
      <c r="G779" s="40"/>
    </row>
    <row r="780">
      <c r="A780" s="50"/>
      <c r="B780" s="37"/>
      <c r="D780" s="40"/>
      <c r="G780" s="40"/>
    </row>
    <row r="781">
      <c r="A781" s="50"/>
      <c r="B781" s="37"/>
      <c r="D781" s="40"/>
      <c r="G781" s="40"/>
    </row>
    <row r="782">
      <c r="A782" s="50"/>
      <c r="B782" s="37"/>
      <c r="D782" s="40"/>
      <c r="G782" s="40"/>
    </row>
    <row r="783">
      <c r="A783" s="50"/>
      <c r="B783" s="37"/>
      <c r="D783" s="40"/>
      <c r="G783" s="40"/>
    </row>
    <row r="784">
      <c r="A784" s="50"/>
      <c r="B784" s="37"/>
      <c r="D784" s="40"/>
      <c r="G784" s="40"/>
    </row>
    <row r="785">
      <c r="A785" s="50"/>
      <c r="B785" s="37"/>
      <c r="D785" s="40"/>
      <c r="G785" s="40"/>
    </row>
    <row r="786">
      <c r="A786" s="50"/>
      <c r="B786" s="37"/>
      <c r="D786" s="40"/>
      <c r="G786" s="40"/>
    </row>
    <row r="787">
      <c r="A787" s="50"/>
      <c r="B787" s="37"/>
      <c r="D787" s="40"/>
      <c r="G787" s="40"/>
    </row>
    <row r="788">
      <c r="A788" s="50"/>
      <c r="B788" s="37"/>
      <c r="D788" s="40"/>
      <c r="G788" s="40"/>
    </row>
    <row r="789">
      <c r="A789" s="50"/>
      <c r="B789" s="37"/>
      <c r="D789" s="40"/>
      <c r="G789" s="40"/>
    </row>
    <row r="790">
      <c r="A790" s="50"/>
      <c r="B790" s="37"/>
      <c r="D790" s="40"/>
      <c r="G790" s="40"/>
    </row>
    <row r="791">
      <c r="A791" s="50"/>
      <c r="B791" s="37"/>
      <c r="D791" s="40"/>
      <c r="G791" s="40"/>
    </row>
    <row r="792">
      <c r="A792" s="50"/>
      <c r="B792" s="37"/>
      <c r="D792" s="40"/>
      <c r="G792" s="40"/>
    </row>
    <row r="793">
      <c r="A793" s="50"/>
      <c r="B793" s="37"/>
      <c r="D793" s="40"/>
      <c r="G793" s="40"/>
    </row>
    <row r="794">
      <c r="A794" s="50"/>
      <c r="B794" s="37"/>
      <c r="D794" s="40"/>
      <c r="G794" s="40"/>
    </row>
    <row r="795">
      <c r="A795" s="50"/>
      <c r="B795" s="37"/>
      <c r="D795" s="40"/>
      <c r="G795" s="40"/>
    </row>
    <row r="796">
      <c r="A796" s="50"/>
      <c r="B796" s="37"/>
      <c r="D796" s="40"/>
      <c r="G796" s="40"/>
    </row>
    <row r="797">
      <c r="A797" s="50"/>
      <c r="B797" s="37"/>
      <c r="D797" s="40"/>
      <c r="G797" s="40"/>
    </row>
    <row r="798">
      <c r="A798" s="50"/>
      <c r="B798" s="37"/>
      <c r="D798" s="40"/>
      <c r="G798" s="40"/>
    </row>
    <row r="799">
      <c r="A799" s="50"/>
      <c r="B799" s="37"/>
      <c r="D799" s="40"/>
      <c r="G799" s="40"/>
    </row>
    <row r="800">
      <c r="A800" s="50"/>
      <c r="B800" s="37"/>
      <c r="D800" s="40"/>
      <c r="G800" s="40"/>
    </row>
    <row r="801">
      <c r="A801" s="50"/>
      <c r="B801" s="37"/>
      <c r="D801" s="40"/>
      <c r="G801" s="40"/>
    </row>
    <row r="802">
      <c r="A802" s="50"/>
      <c r="B802" s="37"/>
      <c r="D802" s="40"/>
      <c r="G802" s="40"/>
    </row>
    <row r="803">
      <c r="A803" s="50"/>
      <c r="B803" s="37"/>
      <c r="D803" s="40"/>
      <c r="G803" s="40"/>
    </row>
    <row r="804">
      <c r="A804" s="50"/>
      <c r="B804" s="37"/>
      <c r="D804" s="40"/>
      <c r="G804" s="40"/>
    </row>
    <row r="805">
      <c r="A805" s="50"/>
      <c r="B805" s="37"/>
      <c r="D805" s="40"/>
      <c r="G805" s="40"/>
    </row>
    <row r="806">
      <c r="A806" s="50"/>
      <c r="B806" s="37"/>
      <c r="D806" s="40"/>
      <c r="G806" s="40"/>
    </row>
    <row r="807">
      <c r="A807" s="50"/>
      <c r="B807" s="37"/>
      <c r="D807" s="40"/>
      <c r="G807" s="40"/>
    </row>
    <row r="808">
      <c r="A808" s="50"/>
      <c r="B808" s="37"/>
      <c r="D808" s="40"/>
      <c r="G808" s="40"/>
    </row>
    <row r="809">
      <c r="A809" s="50"/>
      <c r="B809" s="37"/>
      <c r="D809" s="40"/>
      <c r="G809" s="40"/>
    </row>
    <row r="810">
      <c r="A810" s="50"/>
      <c r="B810" s="37"/>
      <c r="D810" s="40"/>
      <c r="G810" s="40"/>
    </row>
    <row r="811">
      <c r="A811" s="50"/>
      <c r="B811" s="37"/>
      <c r="D811" s="40"/>
      <c r="G811" s="40"/>
    </row>
    <row r="812">
      <c r="A812" s="50"/>
      <c r="B812" s="37"/>
      <c r="D812" s="40"/>
      <c r="G812" s="40"/>
    </row>
    <row r="813">
      <c r="A813" s="50"/>
      <c r="B813" s="37"/>
      <c r="D813" s="40"/>
      <c r="G813" s="40"/>
    </row>
    <row r="814">
      <c r="A814" s="50"/>
      <c r="B814" s="37"/>
      <c r="D814" s="40"/>
      <c r="G814" s="40"/>
    </row>
    <row r="815">
      <c r="A815" s="50"/>
      <c r="B815" s="37"/>
      <c r="D815" s="40"/>
      <c r="G815" s="40"/>
    </row>
    <row r="816">
      <c r="A816" s="50"/>
      <c r="B816" s="37"/>
      <c r="D816" s="40"/>
      <c r="G816" s="40"/>
    </row>
    <row r="817">
      <c r="A817" s="50"/>
      <c r="B817" s="37"/>
      <c r="D817" s="40"/>
      <c r="G817" s="40"/>
    </row>
    <row r="818">
      <c r="A818" s="50"/>
      <c r="B818" s="37"/>
      <c r="D818" s="40"/>
      <c r="G818" s="40"/>
    </row>
    <row r="819">
      <c r="A819" s="50"/>
      <c r="B819" s="37"/>
      <c r="D819" s="40"/>
      <c r="G819" s="40"/>
    </row>
    <row r="820">
      <c r="A820" s="50"/>
      <c r="B820" s="37"/>
      <c r="D820" s="40"/>
      <c r="G820" s="40"/>
    </row>
    <row r="821">
      <c r="A821" s="50"/>
      <c r="B821" s="37"/>
      <c r="D821" s="40"/>
      <c r="G821" s="40"/>
    </row>
    <row r="822">
      <c r="A822" s="50"/>
      <c r="B822" s="37"/>
      <c r="D822" s="40"/>
      <c r="G822" s="40"/>
    </row>
    <row r="823">
      <c r="A823" s="50"/>
      <c r="B823" s="37"/>
      <c r="D823" s="40"/>
      <c r="G823" s="40"/>
    </row>
    <row r="824">
      <c r="A824" s="50"/>
      <c r="B824" s="37"/>
      <c r="D824" s="40"/>
      <c r="G824" s="40"/>
    </row>
    <row r="825">
      <c r="A825" s="50"/>
      <c r="B825" s="37"/>
      <c r="D825" s="40"/>
      <c r="G825" s="40"/>
    </row>
    <row r="826">
      <c r="A826" s="50"/>
      <c r="B826" s="37"/>
      <c r="D826" s="40"/>
      <c r="G826" s="40"/>
    </row>
    <row r="827">
      <c r="A827" s="50"/>
      <c r="B827" s="37"/>
      <c r="D827" s="40"/>
      <c r="G827" s="40"/>
    </row>
    <row r="828">
      <c r="A828" s="50"/>
      <c r="B828" s="37"/>
      <c r="D828" s="40"/>
      <c r="G828" s="40"/>
    </row>
    <row r="829">
      <c r="A829" s="50"/>
      <c r="B829" s="37"/>
      <c r="D829" s="40"/>
      <c r="G829" s="40"/>
    </row>
    <row r="830">
      <c r="A830" s="50"/>
      <c r="B830" s="37"/>
      <c r="D830" s="40"/>
      <c r="G830" s="40"/>
    </row>
    <row r="831">
      <c r="A831" s="50"/>
      <c r="B831" s="37"/>
      <c r="D831" s="40"/>
      <c r="G831" s="40"/>
    </row>
    <row r="832">
      <c r="A832" s="50"/>
      <c r="B832" s="37"/>
      <c r="D832" s="40"/>
      <c r="G832" s="40"/>
    </row>
    <row r="833">
      <c r="A833" s="50"/>
      <c r="B833" s="37"/>
      <c r="D833" s="40"/>
      <c r="G833" s="40"/>
    </row>
    <row r="834">
      <c r="A834" s="50"/>
      <c r="B834" s="37"/>
      <c r="D834" s="40"/>
      <c r="G834" s="40"/>
    </row>
    <row r="835">
      <c r="A835" s="50"/>
      <c r="B835" s="37"/>
      <c r="D835" s="40"/>
      <c r="G835" s="40"/>
    </row>
    <row r="836">
      <c r="A836" s="50"/>
      <c r="B836" s="37"/>
      <c r="D836" s="40"/>
      <c r="G836" s="40"/>
    </row>
    <row r="837">
      <c r="A837" s="50"/>
      <c r="B837" s="37"/>
      <c r="D837" s="40"/>
      <c r="G837" s="40"/>
    </row>
    <row r="838">
      <c r="A838" s="50"/>
      <c r="B838" s="37"/>
      <c r="D838" s="40"/>
      <c r="G838" s="40"/>
    </row>
    <row r="839">
      <c r="A839" s="50"/>
      <c r="B839" s="37"/>
      <c r="D839" s="40"/>
      <c r="G839" s="40"/>
    </row>
    <row r="840">
      <c r="A840" s="50"/>
      <c r="B840" s="37"/>
      <c r="D840" s="40"/>
      <c r="G840" s="40"/>
    </row>
    <row r="841">
      <c r="A841" s="50"/>
      <c r="B841" s="37"/>
      <c r="D841" s="40"/>
      <c r="G841" s="40"/>
    </row>
    <row r="842">
      <c r="A842" s="50"/>
      <c r="B842" s="37"/>
      <c r="D842" s="40"/>
      <c r="G842" s="40"/>
    </row>
    <row r="843">
      <c r="A843" s="50"/>
      <c r="B843" s="37"/>
      <c r="D843" s="40"/>
      <c r="G843" s="40"/>
    </row>
    <row r="844">
      <c r="A844" s="50"/>
      <c r="B844" s="37"/>
      <c r="D844" s="40"/>
      <c r="G844" s="40"/>
    </row>
    <row r="845">
      <c r="A845" s="50"/>
      <c r="B845" s="37"/>
      <c r="D845" s="40"/>
      <c r="G845" s="40"/>
    </row>
    <row r="846">
      <c r="A846" s="50"/>
      <c r="B846" s="37"/>
      <c r="D846" s="40"/>
      <c r="G846" s="40"/>
    </row>
    <row r="847">
      <c r="A847" s="50"/>
      <c r="B847" s="37"/>
      <c r="D847" s="40"/>
      <c r="G847" s="40"/>
    </row>
    <row r="848">
      <c r="A848" s="50"/>
      <c r="B848" s="37"/>
      <c r="D848" s="40"/>
      <c r="G848" s="40"/>
    </row>
    <row r="849">
      <c r="A849" s="50"/>
      <c r="B849" s="37"/>
      <c r="D849" s="40"/>
      <c r="G849" s="40"/>
    </row>
    <row r="850">
      <c r="A850" s="50"/>
      <c r="B850" s="37"/>
      <c r="D850" s="40"/>
      <c r="G850" s="40"/>
    </row>
    <row r="851">
      <c r="A851" s="50"/>
      <c r="B851" s="37"/>
      <c r="D851" s="40"/>
      <c r="G851" s="40"/>
    </row>
    <row r="852">
      <c r="A852" s="50"/>
      <c r="B852" s="37"/>
      <c r="D852" s="40"/>
      <c r="G852" s="40"/>
    </row>
    <row r="853">
      <c r="A853" s="50"/>
      <c r="B853" s="37"/>
      <c r="D853" s="40"/>
      <c r="G853" s="40"/>
    </row>
    <row r="854">
      <c r="A854" s="50"/>
      <c r="B854" s="37"/>
      <c r="D854" s="40"/>
      <c r="G854" s="40"/>
    </row>
    <row r="855">
      <c r="A855" s="50"/>
      <c r="B855" s="37"/>
      <c r="D855" s="40"/>
      <c r="G855" s="40"/>
    </row>
    <row r="856">
      <c r="A856" s="50"/>
      <c r="B856" s="37"/>
      <c r="D856" s="40"/>
      <c r="G856" s="40"/>
    </row>
    <row r="857">
      <c r="A857" s="50"/>
      <c r="B857" s="37"/>
      <c r="D857" s="40"/>
      <c r="G857" s="40"/>
    </row>
    <row r="858">
      <c r="A858" s="50"/>
      <c r="B858" s="37"/>
      <c r="D858" s="40"/>
      <c r="G858" s="40"/>
    </row>
    <row r="859">
      <c r="A859" s="50"/>
      <c r="B859" s="37"/>
      <c r="D859" s="40"/>
      <c r="G859" s="40"/>
    </row>
    <row r="860">
      <c r="A860" s="50"/>
      <c r="B860" s="37"/>
      <c r="D860" s="40"/>
      <c r="G860" s="40"/>
    </row>
    <row r="861">
      <c r="A861" s="50"/>
      <c r="B861" s="37"/>
      <c r="D861" s="40"/>
      <c r="G861" s="40"/>
    </row>
    <row r="862">
      <c r="A862" s="50"/>
      <c r="B862" s="37"/>
      <c r="D862" s="40"/>
      <c r="G862" s="40"/>
    </row>
    <row r="863">
      <c r="A863" s="50"/>
      <c r="B863" s="37"/>
      <c r="D863" s="40"/>
      <c r="G863" s="40"/>
    </row>
    <row r="864">
      <c r="A864" s="50"/>
      <c r="B864" s="37"/>
      <c r="D864" s="40"/>
      <c r="G864" s="40"/>
    </row>
    <row r="865">
      <c r="A865" s="50"/>
      <c r="B865" s="37"/>
      <c r="D865" s="40"/>
      <c r="G865" s="40"/>
    </row>
    <row r="866">
      <c r="A866" s="50"/>
      <c r="B866" s="37"/>
      <c r="D866" s="40"/>
      <c r="G866" s="40"/>
    </row>
    <row r="867">
      <c r="A867" s="50"/>
      <c r="B867" s="37"/>
      <c r="D867" s="40"/>
      <c r="G867" s="40"/>
    </row>
    <row r="868">
      <c r="A868" s="50"/>
      <c r="B868" s="37"/>
      <c r="D868" s="40"/>
      <c r="G868" s="40"/>
    </row>
    <row r="869">
      <c r="A869" s="50"/>
      <c r="B869" s="37"/>
      <c r="D869" s="40"/>
      <c r="G869" s="40"/>
    </row>
    <row r="870">
      <c r="A870" s="50"/>
      <c r="B870" s="37"/>
      <c r="D870" s="40"/>
      <c r="G870" s="40"/>
    </row>
    <row r="871">
      <c r="A871" s="50"/>
      <c r="B871" s="37"/>
      <c r="D871" s="40"/>
      <c r="G871" s="40"/>
    </row>
    <row r="872">
      <c r="A872" s="50"/>
      <c r="B872" s="37"/>
      <c r="D872" s="40"/>
      <c r="G872" s="40"/>
    </row>
    <row r="873">
      <c r="A873" s="50"/>
      <c r="B873" s="37"/>
      <c r="D873" s="40"/>
      <c r="G873" s="40"/>
    </row>
    <row r="874">
      <c r="A874" s="50"/>
      <c r="B874" s="37"/>
      <c r="D874" s="40"/>
      <c r="G874" s="40"/>
    </row>
    <row r="875">
      <c r="A875" s="50"/>
      <c r="B875" s="37"/>
      <c r="D875" s="40"/>
      <c r="G875" s="40"/>
    </row>
    <row r="876">
      <c r="A876" s="50"/>
      <c r="B876" s="37"/>
      <c r="D876" s="40"/>
      <c r="G876" s="40"/>
    </row>
    <row r="877">
      <c r="A877" s="50"/>
      <c r="B877" s="37"/>
      <c r="D877" s="40"/>
      <c r="G877" s="40"/>
    </row>
    <row r="878">
      <c r="A878" s="50"/>
      <c r="B878" s="37"/>
      <c r="D878" s="40"/>
      <c r="G878" s="40"/>
    </row>
    <row r="879">
      <c r="A879" s="50"/>
      <c r="B879" s="37"/>
      <c r="D879" s="40"/>
      <c r="G879" s="40"/>
    </row>
    <row r="880">
      <c r="A880" s="50"/>
      <c r="B880" s="37"/>
      <c r="D880" s="40"/>
      <c r="G880" s="40"/>
    </row>
    <row r="881">
      <c r="A881" s="50"/>
      <c r="B881" s="37"/>
      <c r="D881" s="40"/>
      <c r="G881" s="40"/>
    </row>
    <row r="882">
      <c r="A882" s="50"/>
      <c r="B882" s="37"/>
      <c r="D882" s="40"/>
      <c r="G882" s="40"/>
    </row>
    <row r="883">
      <c r="A883" s="50"/>
      <c r="B883" s="37"/>
      <c r="D883" s="40"/>
      <c r="G883" s="40"/>
    </row>
    <row r="884">
      <c r="A884" s="50"/>
      <c r="B884" s="37"/>
      <c r="D884" s="40"/>
      <c r="G884" s="40"/>
    </row>
    <row r="885">
      <c r="A885" s="50"/>
      <c r="B885" s="37"/>
      <c r="D885" s="40"/>
      <c r="G885" s="40"/>
    </row>
    <row r="886">
      <c r="A886" s="50"/>
      <c r="B886" s="37"/>
      <c r="D886" s="40"/>
      <c r="G886" s="40"/>
    </row>
    <row r="887">
      <c r="A887" s="50"/>
      <c r="B887" s="37"/>
      <c r="D887" s="40"/>
      <c r="G887" s="40"/>
    </row>
    <row r="888">
      <c r="A888" s="50"/>
      <c r="B888" s="37"/>
      <c r="D888" s="40"/>
      <c r="G888" s="40"/>
    </row>
    <row r="889">
      <c r="A889" s="50"/>
      <c r="B889" s="37"/>
      <c r="D889" s="40"/>
      <c r="G889" s="40"/>
    </row>
    <row r="890">
      <c r="A890" s="50"/>
      <c r="B890" s="37"/>
      <c r="D890" s="40"/>
      <c r="G890" s="40"/>
    </row>
    <row r="891">
      <c r="A891" s="50"/>
      <c r="B891" s="37"/>
      <c r="D891" s="40"/>
      <c r="G891" s="40"/>
    </row>
    <row r="892">
      <c r="A892" s="50"/>
      <c r="B892" s="37"/>
      <c r="D892" s="40"/>
      <c r="G892" s="40"/>
    </row>
    <row r="893">
      <c r="A893" s="50"/>
      <c r="B893" s="37"/>
      <c r="D893" s="40"/>
      <c r="G893" s="40"/>
    </row>
    <row r="894">
      <c r="A894" s="50"/>
      <c r="B894" s="37"/>
      <c r="D894" s="40"/>
      <c r="G894" s="40"/>
    </row>
    <row r="895">
      <c r="A895" s="50"/>
      <c r="B895" s="37"/>
      <c r="D895" s="40"/>
      <c r="G895" s="40"/>
    </row>
    <row r="896">
      <c r="A896" s="50"/>
      <c r="B896" s="37"/>
      <c r="D896" s="40"/>
      <c r="G896" s="40"/>
    </row>
    <row r="897">
      <c r="A897" s="50"/>
      <c r="B897" s="37"/>
      <c r="D897" s="40"/>
      <c r="G897" s="40"/>
    </row>
    <row r="898">
      <c r="A898" s="50"/>
      <c r="B898" s="37"/>
      <c r="D898" s="40"/>
      <c r="G898" s="40"/>
    </row>
    <row r="899">
      <c r="A899" s="50"/>
      <c r="B899" s="37"/>
      <c r="D899" s="40"/>
      <c r="G899" s="40"/>
    </row>
    <row r="900">
      <c r="A900" s="50"/>
      <c r="B900" s="37"/>
      <c r="D900" s="40"/>
      <c r="G900" s="40"/>
    </row>
    <row r="901">
      <c r="A901" s="50"/>
      <c r="B901" s="37"/>
      <c r="D901" s="40"/>
      <c r="G901" s="40"/>
    </row>
    <row r="902">
      <c r="A902" s="50"/>
      <c r="B902" s="37"/>
      <c r="D902" s="40"/>
      <c r="G902" s="40"/>
    </row>
    <row r="903">
      <c r="A903" s="50"/>
      <c r="B903" s="37"/>
      <c r="D903" s="40"/>
      <c r="G903" s="40"/>
    </row>
    <row r="904">
      <c r="A904" s="50"/>
      <c r="B904" s="37"/>
      <c r="D904" s="40"/>
      <c r="G904" s="40"/>
    </row>
    <row r="905">
      <c r="A905" s="50"/>
      <c r="B905" s="37"/>
      <c r="D905" s="40"/>
      <c r="G905" s="40"/>
    </row>
    <row r="906">
      <c r="A906" s="50"/>
      <c r="B906" s="37"/>
      <c r="D906" s="40"/>
      <c r="G906" s="40"/>
    </row>
    <row r="907">
      <c r="A907" s="50"/>
      <c r="B907" s="37"/>
      <c r="D907" s="40"/>
      <c r="G907" s="40"/>
    </row>
    <row r="908">
      <c r="A908" s="50"/>
      <c r="B908" s="37"/>
      <c r="D908" s="40"/>
      <c r="G908" s="40"/>
    </row>
    <row r="909">
      <c r="A909" s="50"/>
      <c r="B909" s="37"/>
      <c r="D909" s="40"/>
      <c r="G909" s="40"/>
    </row>
    <row r="910">
      <c r="A910" s="50"/>
      <c r="B910" s="37"/>
      <c r="D910" s="40"/>
      <c r="G910" s="40"/>
    </row>
    <row r="911">
      <c r="A911" s="50"/>
      <c r="B911" s="37"/>
      <c r="D911" s="40"/>
      <c r="G911" s="40"/>
    </row>
    <row r="912">
      <c r="A912" s="50"/>
      <c r="B912" s="37"/>
      <c r="D912" s="40"/>
      <c r="G912" s="40"/>
    </row>
    <row r="913">
      <c r="A913" s="50"/>
      <c r="B913" s="37"/>
      <c r="D913" s="40"/>
      <c r="G913" s="40"/>
    </row>
    <row r="914">
      <c r="A914" s="50"/>
      <c r="B914" s="37"/>
      <c r="D914" s="40"/>
      <c r="G914" s="40"/>
    </row>
    <row r="915">
      <c r="A915" s="50"/>
      <c r="B915" s="37"/>
      <c r="D915" s="40"/>
      <c r="G915" s="40"/>
    </row>
    <row r="916">
      <c r="A916" s="50"/>
      <c r="B916" s="37"/>
      <c r="D916" s="40"/>
      <c r="G916" s="40"/>
    </row>
    <row r="917">
      <c r="A917" s="50"/>
      <c r="B917" s="37"/>
      <c r="D917" s="40"/>
      <c r="G917" s="40"/>
    </row>
    <row r="918">
      <c r="A918" s="50"/>
      <c r="B918" s="37"/>
      <c r="D918" s="40"/>
      <c r="G918" s="40"/>
    </row>
    <row r="919">
      <c r="A919" s="50"/>
      <c r="B919" s="37"/>
      <c r="D919" s="40"/>
      <c r="G919" s="40"/>
    </row>
    <row r="920">
      <c r="A920" s="50"/>
      <c r="B920" s="37"/>
      <c r="D920" s="40"/>
      <c r="G920" s="40"/>
    </row>
    <row r="921">
      <c r="A921" s="50"/>
      <c r="B921" s="37"/>
      <c r="D921" s="40"/>
      <c r="G921" s="40"/>
    </row>
    <row r="922">
      <c r="A922" s="50"/>
      <c r="B922" s="37"/>
      <c r="D922" s="40"/>
      <c r="G922" s="40"/>
    </row>
    <row r="923">
      <c r="A923" s="50"/>
      <c r="B923" s="37"/>
      <c r="D923" s="40"/>
      <c r="G923" s="40"/>
    </row>
    <row r="924">
      <c r="A924" s="50"/>
      <c r="B924" s="37"/>
      <c r="D924" s="40"/>
      <c r="G924" s="40"/>
    </row>
    <row r="925">
      <c r="A925" s="50"/>
      <c r="B925" s="37"/>
      <c r="D925" s="40"/>
      <c r="G925" s="40"/>
    </row>
    <row r="926">
      <c r="A926" s="50"/>
      <c r="B926" s="37"/>
      <c r="D926" s="40"/>
      <c r="G926" s="40"/>
    </row>
    <row r="927">
      <c r="A927" s="50"/>
      <c r="B927" s="37"/>
      <c r="D927" s="40"/>
      <c r="G927" s="40"/>
    </row>
    <row r="928">
      <c r="A928" s="50"/>
      <c r="B928" s="37"/>
      <c r="D928" s="40"/>
      <c r="G928" s="40"/>
    </row>
    <row r="929">
      <c r="A929" s="50"/>
      <c r="B929" s="37"/>
      <c r="D929" s="40"/>
      <c r="G929" s="40"/>
    </row>
    <row r="930">
      <c r="A930" s="50"/>
      <c r="B930" s="37"/>
      <c r="D930" s="40"/>
      <c r="G930" s="40"/>
    </row>
    <row r="931">
      <c r="A931" s="50"/>
      <c r="B931" s="37"/>
      <c r="D931" s="40"/>
      <c r="G931" s="40"/>
    </row>
    <row r="932">
      <c r="A932" s="50"/>
      <c r="B932" s="37"/>
      <c r="D932" s="40"/>
      <c r="G932" s="40"/>
    </row>
    <row r="933">
      <c r="A933" s="50"/>
      <c r="B933" s="37"/>
      <c r="D933" s="40"/>
      <c r="G933" s="40"/>
    </row>
    <row r="934">
      <c r="A934" s="50"/>
      <c r="B934" s="37"/>
      <c r="D934" s="40"/>
      <c r="G934" s="40"/>
    </row>
    <row r="935">
      <c r="A935" s="50"/>
      <c r="B935" s="37"/>
      <c r="D935" s="40"/>
      <c r="G935" s="40"/>
    </row>
    <row r="936">
      <c r="A936" s="50"/>
      <c r="B936" s="37"/>
      <c r="D936" s="40"/>
      <c r="G936" s="40"/>
    </row>
    <row r="937">
      <c r="A937" s="50"/>
      <c r="B937" s="37"/>
      <c r="D937" s="40"/>
      <c r="G937" s="40"/>
    </row>
    <row r="938">
      <c r="A938" s="50"/>
      <c r="B938" s="37"/>
      <c r="D938" s="40"/>
      <c r="G938" s="40"/>
    </row>
    <row r="939">
      <c r="A939" s="50"/>
      <c r="B939" s="37"/>
      <c r="D939" s="40"/>
      <c r="G939" s="40"/>
    </row>
    <row r="940">
      <c r="A940" s="50"/>
      <c r="B940" s="37"/>
      <c r="D940" s="40"/>
      <c r="G940" s="40"/>
    </row>
    <row r="941">
      <c r="A941" s="50"/>
      <c r="B941" s="37"/>
      <c r="D941" s="40"/>
      <c r="G941" s="40"/>
    </row>
    <row r="942">
      <c r="A942" s="50"/>
      <c r="B942" s="37"/>
      <c r="D942" s="40"/>
      <c r="G942" s="40"/>
    </row>
    <row r="943">
      <c r="A943" s="50"/>
      <c r="B943" s="37"/>
      <c r="D943" s="40"/>
      <c r="G943" s="40"/>
    </row>
    <row r="944">
      <c r="A944" s="50"/>
      <c r="B944" s="37"/>
      <c r="D944" s="40"/>
      <c r="G944" s="40"/>
    </row>
    <row r="945">
      <c r="A945" s="50"/>
      <c r="B945" s="37"/>
      <c r="D945" s="40"/>
      <c r="G945" s="40"/>
    </row>
    <row r="946">
      <c r="A946" s="50"/>
      <c r="B946" s="37"/>
      <c r="D946" s="40"/>
      <c r="G946" s="40"/>
    </row>
    <row r="947">
      <c r="A947" s="50"/>
      <c r="B947" s="37"/>
      <c r="D947" s="40"/>
      <c r="G947" s="40"/>
    </row>
    <row r="948">
      <c r="A948" s="50"/>
      <c r="B948" s="37"/>
      <c r="D948" s="40"/>
      <c r="G948" s="40"/>
    </row>
    <row r="949">
      <c r="A949" s="50"/>
      <c r="B949" s="37"/>
      <c r="D949" s="40"/>
      <c r="G949" s="40"/>
    </row>
    <row r="950">
      <c r="A950" s="50"/>
      <c r="B950" s="37"/>
      <c r="D950" s="40"/>
      <c r="G950" s="40"/>
    </row>
    <row r="951">
      <c r="A951" s="50"/>
      <c r="B951" s="37"/>
      <c r="D951" s="40"/>
      <c r="G951" s="40"/>
    </row>
    <row r="952">
      <c r="A952" s="50"/>
      <c r="B952" s="37"/>
      <c r="D952" s="40"/>
      <c r="G952" s="40"/>
    </row>
    <row r="953">
      <c r="A953" s="50"/>
      <c r="B953" s="37"/>
      <c r="D953" s="40"/>
      <c r="G953" s="40"/>
    </row>
    <row r="954">
      <c r="A954" s="50"/>
      <c r="B954" s="37"/>
      <c r="D954" s="40"/>
      <c r="G954" s="40"/>
    </row>
    <row r="955">
      <c r="A955" s="50"/>
      <c r="B955" s="37"/>
      <c r="D955" s="40"/>
      <c r="G955" s="40"/>
    </row>
    <row r="956">
      <c r="A956" s="50"/>
      <c r="B956" s="37"/>
      <c r="D956" s="40"/>
      <c r="G956" s="40"/>
    </row>
    <row r="957">
      <c r="A957" s="50"/>
      <c r="B957" s="37"/>
      <c r="D957" s="40"/>
      <c r="G957" s="40"/>
    </row>
    <row r="958">
      <c r="A958" s="50"/>
      <c r="B958" s="37"/>
      <c r="D958" s="40"/>
      <c r="G958" s="40"/>
    </row>
    <row r="959">
      <c r="A959" s="50"/>
      <c r="B959" s="37"/>
      <c r="D959" s="40"/>
      <c r="G959" s="40"/>
    </row>
    <row r="960">
      <c r="A960" s="50"/>
      <c r="B960" s="37"/>
      <c r="D960" s="40"/>
      <c r="G960" s="40"/>
    </row>
    <row r="961">
      <c r="A961" s="50"/>
      <c r="B961" s="37"/>
      <c r="D961" s="40"/>
      <c r="G961" s="40"/>
    </row>
    <row r="962">
      <c r="A962" s="50"/>
      <c r="B962" s="37"/>
      <c r="D962" s="40"/>
      <c r="G962" s="40"/>
    </row>
    <row r="963">
      <c r="A963" s="50"/>
      <c r="B963" s="37"/>
      <c r="D963" s="40"/>
      <c r="G963" s="40"/>
    </row>
    <row r="964">
      <c r="A964" s="50"/>
      <c r="B964" s="37"/>
      <c r="D964" s="40"/>
      <c r="G964" s="40"/>
    </row>
    <row r="965">
      <c r="A965" s="50"/>
      <c r="B965" s="37"/>
      <c r="D965" s="40"/>
      <c r="G965" s="40"/>
    </row>
    <row r="966">
      <c r="A966" s="50"/>
      <c r="B966" s="37"/>
      <c r="D966" s="40"/>
      <c r="G966" s="40"/>
    </row>
    <row r="967">
      <c r="A967" s="50"/>
      <c r="B967" s="37"/>
      <c r="D967" s="40"/>
      <c r="G967" s="40"/>
    </row>
    <row r="968">
      <c r="A968" s="50"/>
      <c r="B968" s="37"/>
      <c r="D968" s="40"/>
      <c r="G968" s="40"/>
    </row>
    <row r="969">
      <c r="A969" s="50"/>
      <c r="B969" s="37"/>
      <c r="D969" s="40"/>
      <c r="G969" s="40"/>
    </row>
    <row r="970">
      <c r="A970" s="50"/>
      <c r="B970" s="37"/>
      <c r="D970" s="40"/>
      <c r="G970" s="40"/>
    </row>
    <row r="971">
      <c r="A971" s="50"/>
      <c r="B971" s="37"/>
      <c r="D971" s="40"/>
      <c r="G971" s="40"/>
    </row>
    <row r="972">
      <c r="A972" s="50"/>
      <c r="B972" s="37"/>
      <c r="D972" s="40"/>
      <c r="G972" s="40"/>
    </row>
    <row r="973">
      <c r="A973" s="50"/>
      <c r="B973" s="37"/>
      <c r="D973" s="40"/>
      <c r="G973" s="40"/>
    </row>
    <row r="974">
      <c r="A974" s="50"/>
      <c r="B974" s="37"/>
      <c r="D974" s="40"/>
      <c r="G974" s="40"/>
    </row>
    <row r="975">
      <c r="A975" s="50"/>
      <c r="B975" s="37"/>
      <c r="D975" s="40"/>
      <c r="G975" s="40"/>
    </row>
    <row r="976">
      <c r="A976" s="50"/>
      <c r="B976" s="37"/>
      <c r="D976" s="40"/>
      <c r="G976" s="40"/>
    </row>
    <row r="977">
      <c r="A977" s="50"/>
      <c r="B977" s="37"/>
      <c r="D977" s="40"/>
      <c r="G977" s="40"/>
    </row>
    <row r="978">
      <c r="A978" s="50"/>
      <c r="B978" s="37"/>
      <c r="D978" s="40"/>
      <c r="G978" s="40"/>
    </row>
    <row r="979">
      <c r="A979" s="50"/>
      <c r="B979" s="37"/>
      <c r="D979" s="40"/>
      <c r="G979" s="40"/>
    </row>
    <row r="980">
      <c r="A980" s="50"/>
      <c r="B980" s="37"/>
      <c r="D980" s="40"/>
      <c r="G980" s="40"/>
    </row>
    <row r="981">
      <c r="A981" s="50"/>
      <c r="B981" s="37"/>
      <c r="D981" s="40"/>
      <c r="G981" s="40"/>
    </row>
    <row r="982">
      <c r="A982" s="50"/>
      <c r="B982" s="37"/>
      <c r="D982" s="40"/>
      <c r="G982" s="40"/>
    </row>
    <row r="983">
      <c r="A983" s="50"/>
      <c r="B983" s="37"/>
      <c r="D983" s="40"/>
      <c r="G983" s="40"/>
    </row>
    <row r="984">
      <c r="A984" s="50"/>
      <c r="B984" s="37"/>
      <c r="D984" s="40"/>
      <c r="G984" s="40"/>
    </row>
    <row r="985">
      <c r="A985" s="50"/>
      <c r="B985" s="37"/>
      <c r="D985" s="40"/>
      <c r="G985" s="40"/>
    </row>
    <row r="986">
      <c r="A986" s="50"/>
      <c r="B986" s="37"/>
      <c r="D986" s="40"/>
      <c r="G986" s="40"/>
    </row>
    <row r="987">
      <c r="A987" s="50"/>
      <c r="B987" s="37"/>
      <c r="D987" s="40"/>
      <c r="G987" s="40"/>
    </row>
    <row r="988">
      <c r="A988" s="50"/>
      <c r="B988" s="37"/>
      <c r="D988" s="40"/>
      <c r="G988" s="40"/>
    </row>
    <row r="989">
      <c r="A989" s="50"/>
      <c r="B989" s="37"/>
      <c r="D989" s="40"/>
      <c r="G989" s="40"/>
    </row>
    <row r="990">
      <c r="A990" s="50"/>
      <c r="B990" s="37"/>
      <c r="D990" s="40"/>
      <c r="G990" s="40"/>
    </row>
    <row r="991">
      <c r="A991" s="50"/>
      <c r="B991" s="37"/>
      <c r="D991" s="40"/>
      <c r="G991" s="40"/>
    </row>
    <row r="992">
      <c r="A992" s="50"/>
      <c r="B992" s="37"/>
      <c r="D992" s="40"/>
      <c r="G992" s="40"/>
    </row>
    <row r="993">
      <c r="A993" s="50"/>
      <c r="B993" s="37"/>
      <c r="D993" s="40"/>
      <c r="G993" s="40"/>
    </row>
    <row r="994">
      <c r="A994" s="50"/>
      <c r="B994" s="37"/>
      <c r="D994" s="40"/>
      <c r="G994" s="40"/>
    </row>
    <row r="995">
      <c r="A995" s="50"/>
      <c r="B995" s="37"/>
      <c r="D995" s="40"/>
      <c r="G995" s="40"/>
    </row>
    <row r="996">
      <c r="A996" s="50"/>
      <c r="B996" s="37"/>
      <c r="D996" s="40"/>
      <c r="G996" s="40"/>
    </row>
    <row r="997">
      <c r="A997" s="50"/>
      <c r="B997" s="37"/>
      <c r="D997" s="40"/>
      <c r="G997" s="40"/>
    </row>
    <row r="998">
      <c r="A998" s="50"/>
      <c r="B998" s="37"/>
      <c r="D998" s="40"/>
      <c r="G998" s="40"/>
    </row>
    <row r="999">
      <c r="A999" s="50"/>
      <c r="B999" s="37"/>
      <c r="D999" s="40"/>
      <c r="G999" s="40"/>
    </row>
    <row r="1000">
      <c r="A1000" s="50"/>
      <c r="B1000" s="37"/>
      <c r="D1000" s="40"/>
      <c r="G1000" s="40"/>
    </row>
    <row r="1001">
      <c r="A1001" s="50"/>
      <c r="B1001" s="37"/>
      <c r="D1001" s="40"/>
      <c r="G1001" s="40"/>
    </row>
  </sheetData>
  <conditionalFormatting sqref="A3:A33">
    <cfRule type="expression" dxfId="0" priority="1">
      <formula>AND(ISNUMBER(A3),TRUNC(A3)&lt;TODAY())</formula>
    </cfRule>
  </conditionalFormatting>
  <conditionalFormatting sqref="A36:A42 A47:A54">
    <cfRule type="expression" dxfId="0" priority="2">
      <formula>AND(ISNUMBER(A36),TRUNC(A36)&lt;TODAY())</formula>
    </cfRule>
  </conditionalFormatting>
  <conditionalFormatting sqref="C3:C33 F3:F33 F36:F43 F47:F54">
    <cfRule type="cellIs" dxfId="1" priority="3" operator="lessThan">
      <formula>5</formula>
    </cfRule>
  </conditionalFormatting>
  <conditionalFormatting sqref="C36:C43">
    <cfRule type="cellIs" dxfId="1" priority="4" operator="lessThan">
      <formula>5</formula>
    </cfRule>
  </conditionalFormatting>
  <conditionalFormatting sqref="C47:C54">
    <cfRule type="cellIs" dxfId="1" priority="5" operator="lessThan">
      <formula>5</formula>
    </cfRule>
  </conditionalFormatting>
  <conditionalFormatting sqref="B6">
    <cfRule type="beginsWith" dxfId="2" priority="6" operator="beginsWith" text="=">
      <formula>LEFT((B6),LEN("="))=("=")</formula>
    </cfRule>
  </conditionalFormatting>
  <conditionalFormatting sqref="B3:B33 E3:E33 B36:B43 E36:E43 B47:B54 E47:E54">
    <cfRule type="expression" dxfId="2" priority="7">
      <formula>NOT(ISFORMULA(B3))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9.29"/>
    <col customWidth="1" min="2" max="2" width="20.0"/>
    <col customWidth="1" min="3" max="3" width="14.71"/>
    <col customWidth="1" min="4" max="4" width="25.71"/>
    <col customWidth="1" min="5" max="5" width="20.0"/>
    <col customWidth="1" min="6" max="6" width="14.71"/>
    <col customWidth="1" min="7" max="7" width="23.14"/>
    <col customWidth="1" min="8" max="8" width="16.71"/>
  </cols>
  <sheetData>
    <row r="1">
      <c r="A1" s="11" t="s">
        <v>31</v>
      </c>
      <c r="B1" s="12" t="s">
        <v>32</v>
      </c>
      <c r="C1" s="13" t="s">
        <v>33</v>
      </c>
      <c r="D1" s="18" t="s">
        <v>34</v>
      </c>
      <c r="E1" s="17" t="s">
        <v>35</v>
      </c>
      <c r="F1" s="13" t="s">
        <v>33</v>
      </c>
      <c r="G1" s="18" t="s">
        <v>36</v>
      </c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</row>
    <row r="2">
      <c r="A2" s="21" t="s">
        <v>37</v>
      </c>
      <c r="B2" s="25" t="s">
        <v>38</v>
      </c>
      <c r="C2" s="26" t="s">
        <v>37</v>
      </c>
      <c r="D2" s="28">
        <v>50.0</v>
      </c>
      <c r="E2" s="30" t="s">
        <v>39</v>
      </c>
      <c r="F2" s="26" t="s">
        <v>37</v>
      </c>
      <c r="G2" s="28">
        <v>50.0</v>
      </c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</row>
    <row r="3">
      <c r="A3" s="34">
        <v>43770.0</v>
      </c>
      <c r="B3" s="36">
        <f>0+1+1+1+1</f>
        <v>4</v>
      </c>
      <c r="C3" s="37">
        <f t="shared" ref="C3:C32" si="1">(15-B3)</f>
        <v>11</v>
      </c>
      <c r="D3" s="38">
        <f t="shared" ref="D3:D32" si="2">B3*$D$2</f>
        <v>200</v>
      </c>
      <c r="E3" s="36">
        <f t="shared" ref="E3:E32" si="3">0</f>
        <v>0</v>
      </c>
      <c r="F3" s="37">
        <f t="shared" ref="F3:F32" si="4">(15-E3)</f>
        <v>15</v>
      </c>
      <c r="G3" s="38">
        <f t="shared" ref="G3:G32" si="5">E3*$G$2</f>
        <v>0</v>
      </c>
    </row>
    <row r="4">
      <c r="A4" s="34">
        <v>43771.0</v>
      </c>
      <c r="B4" s="36">
        <f>0+2+1</f>
        <v>3</v>
      </c>
      <c r="C4" s="37">
        <f t="shared" si="1"/>
        <v>12</v>
      </c>
      <c r="D4" s="38">
        <f t="shared" si="2"/>
        <v>150</v>
      </c>
      <c r="E4" s="36">
        <f t="shared" si="3"/>
        <v>0</v>
      </c>
      <c r="F4" s="37">
        <f t="shared" si="4"/>
        <v>15</v>
      </c>
      <c r="G4" s="38">
        <f t="shared" si="5"/>
        <v>0</v>
      </c>
    </row>
    <row r="5">
      <c r="A5" s="34">
        <v>43772.0</v>
      </c>
      <c r="B5" s="36">
        <f t="shared" ref="B5:B7" si="6">0</f>
        <v>0</v>
      </c>
      <c r="C5" s="37">
        <f t="shared" si="1"/>
        <v>15</v>
      </c>
      <c r="D5" s="38">
        <f t="shared" si="2"/>
        <v>0</v>
      </c>
      <c r="E5" s="36">
        <f t="shared" si="3"/>
        <v>0</v>
      </c>
      <c r="F5" s="37">
        <f t="shared" si="4"/>
        <v>15</v>
      </c>
      <c r="G5" s="38">
        <f t="shared" si="5"/>
        <v>0</v>
      </c>
    </row>
    <row r="6">
      <c r="A6" s="34">
        <v>43773.0</v>
      </c>
      <c r="B6" s="36">
        <f t="shared" si="6"/>
        <v>0</v>
      </c>
      <c r="C6" s="37">
        <f t="shared" si="1"/>
        <v>15</v>
      </c>
      <c r="D6" s="38">
        <f t="shared" si="2"/>
        <v>0</v>
      </c>
      <c r="E6" s="36">
        <f t="shared" si="3"/>
        <v>0</v>
      </c>
      <c r="F6" s="37">
        <f t="shared" si="4"/>
        <v>15</v>
      </c>
      <c r="G6" s="38">
        <f t="shared" si="5"/>
        <v>0</v>
      </c>
    </row>
    <row r="7">
      <c r="A7" s="34">
        <v>43774.0</v>
      </c>
      <c r="B7" s="36">
        <f t="shared" si="6"/>
        <v>0</v>
      </c>
      <c r="C7" s="37">
        <f t="shared" si="1"/>
        <v>15</v>
      </c>
      <c r="D7" s="38">
        <f t="shared" si="2"/>
        <v>0</v>
      </c>
      <c r="E7" s="36">
        <f t="shared" si="3"/>
        <v>0</v>
      </c>
      <c r="F7" s="37">
        <f t="shared" si="4"/>
        <v>15</v>
      </c>
      <c r="G7" s="38">
        <f t="shared" si="5"/>
        <v>0</v>
      </c>
    </row>
    <row r="8">
      <c r="A8" s="34">
        <v>43775.0</v>
      </c>
      <c r="B8" s="36">
        <f>0+1</f>
        <v>1</v>
      </c>
      <c r="C8" s="37">
        <f t="shared" si="1"/>
        <v>14</v>
      </c>
      <c r="D8" s="38">
        <f t="shared" si="2"/>
        <v>50</v>
      </c>
      <c r="E8" s="36">
        <f t="shared" si="3"/>
        <v>0</v>
      </c>
      <c r="F8" s="37">
        <f t="shared" si="4"/>
        <v>15</v>
      </c>
      <c r="G8" s="38">
        <f t="shared" si="5"/>
        <v>0</v>
      </c>
    </row>
    <row r="9">
      <c r="A9" s="34">
        <v>43776.0</v>
      </c>
      <c r="B9" s="36">
        <f>0</f>
        <v>0</v>
      </c>
      <c r="C9" s="37">
        <f t="shared" si="1"/>
        <v>15</v>
      </c>
      <c r="D9" s="38">
        <f t="shared" si="2"/>
        <v>0</v>
      </c>
      <c r="E9" s="36">
        <f t="shared" si="3"/>
        <v>0</v>
      </c>
      <c r="F9" s="37">
        <f t="shared" si="4"/>
        <v>15</v>
      </c>
      <c r="G9" s="38">
        <f t="shared" si="5"/>
        <v>0</v>
      </c>
    </row>
    <row r="10">
      <c r="A10" s="34">
        <v>43777.0</v>
      </c>
      <c r="B10" s="36">
        <f>0+4+1+1+3</f>
        <v>9</v>
      </c>
      <c r="C10" s="37">
        <f t="shared" si="1"/>
        <v>6</v>
      </c>
      <c r="D10" s="38">
        <f t="shared" si="2"/>
        <v>450</v>
      </c>
      <c r="E10" s="36">
        <f t="shared" si="3"/>
        <v>0</v>
      </c>
      <c r="F10" s="37">
        <f t="shared" si="4"/>
        <v>15</v>
      </c>
      <c r="G10" s="38">
        <f t="shared" si="5"/>
        <v>0</v>
      </c>
    </row>
    <row r="11">
      <c r="A11" s="34">
        <v>43778.0</v>
      </c>
      <c r="B11" s="36">
        <f>0</f>
        <v>0</v>
      </c>
      <c r="C11" s="37">
        <f t="shared" si="1"/>
        <v>15</v>
      </c>
      <c r="D11" s="38">
        <f t="shared" si="2"/>
        <v>0</v>
      </c>
      <c r="E11" s="36">
        <f t="shared" si="3"/>
        <v>0</v>
      </c>
      <c r="F11" s="37">
        <f t="shared" si="4"/>
        <v>15</v>
      </c>
      <c r="G11" s="38">
        <f t="shared" si="5"/>
        <v>0</v>
      </c>
    </row>
    <row r="12">
      <c r="A12" s="34">
        <v>43779.0</v>
      </c>
      <c r="B12" s="36">
        <f>0+2</f>
        <v>2</v>
      </c>
      <c r="C12" s="37">
        <f t="shared" si="1"/>
        <v>13</v>
      </c>
      <c r="D12" s="38">
        <f t="shared" si="2"/>
        <v>100</v>
      </c>
      <c r="E12" s="36">
        <f t="shared" si="3"/>
        <v>0</v>
      </c>
      <c r="F12" s="37">
        <f t="shared" si="4"/>
        <v>15</v>
      </c>
      <c r="G12" s="38">
        <f t="shared" si="5"/>
        <v>0</v>
      </c>
    </row>
    <row r="13">
      <c r="A13" s="34">
        <v>43780.0</v>
      </c>
      <c r="B13" s="36">
        <f>0+1</f>
        <v>1</v>
      </c>
      <c r="C13" s="37">
        <f t="shared" si="1"/>
        <v>14</v>
      </c>
      <c r="D13" s="38">
        <f t="shared" si="2"/>
        <v>50</v>
      </c>
      <c r="E13" s="36">
        <f t="shared" si="3"/>
        <v>0</v>
      </c>
      <c r="F13" s="37">
        <f t="shared" si="4"/>
        <v>15</v>
      </c>
      <c r="G13" s="38">
        <f t="shared" si="5"/>
        <v>0</v>
      </c>
    </row>
    <row r="14">
      <c r="A14" s="34">
        <v>43781.0</v>
      </c>
      <c r="B14" s="36">
        <f>0+3+2</f>
        <v>5</v>
      </c>
      <c r="C14" s="37">
        <f t="shared" si="1"/>
        <v>10</v>
      </c>
      <c r="D14" s="38">
        <f t="shared" si="2"/>
        <v>250</v>
      </c>
      <c r="E14" s="36">
        <f t="shared" si="3"/>
        <v>0</v>
      </c>
      <c r="F14" s="37">
        <f t="shared" si="4"/>
        <v>15</v>
      </c>
      <c r="G14" s="38">
        <f t="shared" si="5"/>
        <v>0</v>
      </c>
    </row>
    <row r="15">
      <c r="A15" s="34">
        <v>43782.0</v>
      </c>
      <c r="B15" s="36">
        <f>0</f>
        <v>0</v>
      </c>
      <c r="C15" s="37">
        <f t="shared" si="1"/>
        <v>15</v>
      </c>
      <c r="D15" s="38">
        <f t="shared" si="2"/>
        <v>0</v>
      </c>
      <c r="E15" s="36">
        <f t="shared" si="3"/>
        <v>0</v>
      </c>
      <c r="F15" s="37">
        <f t="shared" si="4"/>
        <v>15</v>
      </c>
      <c r="G15" s="38">
        <f t="shared" si="5"/>
        <v>0</v>
      </c>
    </row>
    <row r="16">
      <c r="A16" s="34">
        <v>43783.0</v>
      </c>
      <c r="B16" s="36">
        <f>0+1</f>
        <v>1</v>
      </c>
      <c r="C16" s="37">
        <f t="shared" si="1"/>
        <v>14</v>
      </c>
      <c r="D16" s="38">
        <f t="shared" si="2"/>
        <v>50</v>
      </c>
      <c r="E16" s="36">
        <f t="shared" si="3"/>
        <v>0</v>
      </c>
      <c r="F16" s="37">
        <f t="shared" si="4"/>
        <v>15</v>
      </c>
      <c r="G16" s="38">
        <f t="shared" si="5"/>
        <v>0</v>
      </c>
    </row>
    <row r="17">
      <c r="A17" s="34">
        <v>43784.0</v>
      </c>
      <c r="B17" s="36">
        <f>0+3+1+1+1+1+1+1+1+2+3</f>
        <v>15</v>
      </c>
      <c r="C17" s="37">
        <f t="shared" si="1"/>
        <v>0</v>
      </c>
      <c r="D17" s="38">
        <f t="shared" si="2"/>
        <v>750</v>
      </c>
      <c r="E17" s="36">
        <f t="shared" si="3"/>
        <v>0</v>
      </c>
      <c r="F17" s="37">
        <f t="shared" si="4"/>
        <v>15</v>
      </c>
      <c r="G17" s="38">
        <f t="shared" si="5"/>
        <v>0</v>
      </c>
    </row>
    <row r="18">
      <c r="A18" s="34">
        <v>43785.0</v>
      </c>
      <c r="B18" s="36">
        <f>0+2+1+1</f>
        <v>4</v>
      </c>
      <c r="C18" s="37">
        <f t="shared" si="1"/>
        <v>11</v>
      </c>
      <c r="D18" s="38">
        <f t="shared" si="2"/>
        <v>200</v>
      </c>
      <c r="E18" s="36">
        <f t="shared" si="3"/>
        <v>0</v>
      </c>
      <c r="F18" s="37">
        <f t="shared" si="4"/>
        <v>15</v>
      </c>
      <c r="G18" s="38">
        <f t="shared" si="5"/>
        <v>0</v>
      </c>
    </row>
    <row r="19">
      <c r="A19" s="34">
        <v>43786.0</v>
      </c>
      <c r="B19" s="36">
        <f t="shared" ref="B19:B23" si="7">0</f>
        <v>0</v>
      </c>
      <c r="C19" s="37">
        <f t="shared" si="1"/>
        <v>15</v>
      </c>
      <c r="D19" s="38">
        <f t="shared" si="2"/>
        <v>0</v>
      </c>
      <c r="E19" s="36">
        <f t="shared" si="3"/>
        <v>0</v>
      </c>
      <c r="F19" s="37">
        <f t="shared" si="4"/>
        <v>15</v>
      </c>
      <c r="G19" s="38">
        <f t="shared" si="5"/>
        <v>0</v>
      </c>
    </row>
    <row r="20">
      <c r="A20" s="34">
        <v>43787.0</v>
      </c>
      <c r="B20" s="36">
        <f t="shared" si="7"/>
        <v>0</v>
      </c>
      <c r="C20" s="37">
        <f t="shared" si="1"/>
        <v>15</v>
      </c>
      <c r="D20" s="38">
        <f t="shared" si="2"/>
        <v>0</v>
      </c>
      <c r="E20" s="36">
        <f t="shared" si="3"/>
        <v>0</v>
      </c>
      <c r="F20" s="37">
        <f t="shared" si="4"/>
        <v>15</v>
      </c>
      <c r="G20" s="38">
        <f t="shared" si="5"/>
        <v>0</v>
      </c>
    </row>
    <row r="21">
      <c r="A21" s="34">
        <v>43788.0</v>
      </c>
      <c r="B21" s="36">
        <f t="shared" si="7"/>
        <v>0</v>
      </c>
      <c r="C21" s="37">
        <f t="shared" si="1"/>
        <v>15</v>
      </c>
      <c r="D21" s="38">
        <f t="shared" si="2"/>
        <v>0</v>
      </c>
      <c r="E21" s="36">
        <f t="shared" si="3"/>
        <v>0</v>
      </c>
      <c r="F21" s="37">
        <f t="shared" si="4"/>
        <v>15</v>
      </c>
      <c r="G21" s="38">
        <f t="shared" si="5"/>
        <v>0</v>
      </c>
    </row>
    <row r="22">
      <c r="A22" s="34">
        <v>43789.0</v>
      </c>
      <c r="B22" s="36">
        <f t="shared" si="7"/>
        <v>0</v>
      </c>
      <c r="C22" s="37">
        <f t="shared" si="1"/>
        <v>15</v>
      </c>
      <c r="D22" s="38">
        <f t="shared" si="2"/>
        <v>0</v>
      </c>
      <c r="E22" s="36">
        <f t="shared" si="3"/>
        <v>0</v>
      </c>
      <c r="F22" s="37">
        <f t="shared" si="4"/>
        <v>15</v>
      </c>
      <c r="G22" s="38">
        <f t="shared" si="5"/>
        <v>0</v>
      </c>
    </row>
    <row r="23">
      <c r="A23" s="34">
        <v>43790.0</v>
      </c>
      <c r="B23" s="36">
        <f t="shared" si="7"/>
        <v>0</v>
      </c>
      <c r="C23" s="37">
        <f t="shared" si="1"/>
        <v>15</v>
      </c>
      <c r="D23" s="38">
        <f t="shared" si="2"/>
        <v>0</v>
      </c>
      <c r="E23" s="36">
        <f t="shared" si="3"/>
        <v>0</v>
      </c>
      <c r="F23" s="37">
        <f t="shared" si="4"/>
        <v>15</v>
      </c>
      <c r="G23" s="38">
        <f t="shared" si="5"/>
        <v>0</v>
      </c>
    </row>
    <row r="24">
      <c r="A24" s="34">
        <v>43791.0</v>
      </c>
      <c r="B24" s="36">
        <f>0+1+1+1+1+1</f>
        <v>5</v>
      </c>
      <c r="C24" s="37">
        <f t="shared" si="1"/>
        <v>10</v>
      </c>
      <c r="D24" s="38">
        <f t="shared" si="2"/>
        <v>250</v>
      </c>
      <c r="E24" s="36">
        <f t="shared" si="3"/>
        <v>0</v>
      </c>
      <c r="F24" s="37">
        <f t="shared" si="4"/>
        <v>15</v>
      </c>
      <c r="G24" s="38">
        <f t="shared" si="5"/>
        <v>0</v>
      </c>
    </row>
    <row r="25">
      <c r="A25" s="34">
        <v>43792.0</v>
      </c>
      <c r="B25" s="36">
        <f t="shared" ref="B25:B32" si="8">0</f>
        <v>0</v>
      </c>
      <c r="C25" s="37">
        <f t="shared" si="1"/>
        <v>15</v>
      </c>
      <c r="D25" s="38">
        <f t="shared" si="2"/>
        <v>0</v>
      </c>
      <c r="E25" s="36">
        <f t="shared" si="3"/>
        <v>0</v>
      </c>
      <c r="F25" s="37">
        <f t="shared" si="4"/>
        <v>15</v>
      </c>
      <c r="G25" s="38">
        <f t="shared" si="5"/>
        <v>0</v>
      </c>
    </row>
    <row r="26">
      <c r="A26" s="34">
        <v>43793.0</v>
      </c>
      <c r="B26" s="36">
        <f t="shared" si="8"/>
        <v>0</v>
      </c>
      <c r="C26" s="37">
        <f t="shared" si="1"/>
        <v>15</v>
      </c>
      <c r="D26" s="38">
        <f t="shared" si="2"/>
        <v>0</v>
      </c>
      <c r="E26" s="36">
        <f t="shared" si="3"/>
        <v>0</v>
      </c>
      <c r="F26" s="37">
        <f t="shared" si="4"/>
        <v>15</v>
      </c>
      <c r="G26" s="38">
        <f t="shared" si="5"/>
        <v>0</v>
      </c>
    </row>
    <row r="27">
      <c r="A27" s="34">
        <v>43794.0</v>
      </c>
      <c r="B27" s="36">
        <f t="shared" si="8"/>
        <v>0</v>
      </c>
      <c r="C27" s="37">
        <f t="shared" si="1"/>
        <v>15</v>
      </c>
      <c r="D27" s="38">
        <f t="shared" si="2"/>
        <v>0</v>
      </c>
      <c r="E27" s="36">
        <f t="shared" si="3"/>
        <v>0</v>
      </c>
      <c r="F27" s="37">
        <f t="shared" si="4"/>
        <v>15</v>
      </c>
      <c r="G27" s="38">
        <f t="shared" si="5"/>
        <v>0</v>
      </c>
    </row>
    <row r="28">
      <c r="A28" s="34">
        <v>43795.0</v>
      </c>
      <c r="B28" s="36">
        <f t="shared" si="8"/>
        <v>0</v>
      </c>
      <c r="C28" s="37">
        <f t="shared" si="1"/>
        <v>15</v>
      </c>
      <c r="D28" s="38">
        <f t="shared" si="2"/>
        <v>0</v>
      </c>
      <c r="E28" s="36">
        <f t="shared" si="3"/>
        <v>0</v>
      </c>
      <c r="F28" s="37">
        <f t="shared" si="4"/>
        <v>15</v>
      </c>
      <c r="G28" s="38">
        <f t="shared" si="5"/>
        <v>0</v>
      </c>
    </row>
    <row r="29">
      <c r="A29" s="34">
        <v>43796.0</v>
      </c>
      <c r="B29" s="36">
        <f t="shared" si="8"/>
        <v>0</v>
      </c>
      <c r="C29" s="37">
        <f t="shared" si="1"/>
        <v>15</v>
      </c>
      <c r="D29" s="38">
        <f t="shared" si="2"/>
        <v>0</v>
      </c>
      <c r="E29" s="36">
        <f t="shared" si="3"/>
        <v>0</v>
      </c>
      <c r="F29" s="37">
        <f t="shared" si="4"/>
        <v>15</v>
      </c>
      <c r="G29" s="38">
        <f t="shared" si="5"/>
        <v>0</v>
      </c>
    </row>
    <row r="30">
      <c r="A30" s="34">
        <v>43797.0</v>
      </c>
      <c r="B30" s="36">
        <f t="shared" si="8"/>
        <v>0</v>
      </c>
      <c r="C30" s="37">
        <f t="shared" si="1"/>
        <v>15</v>
      </c>
      <c r="D30" s="38">
        <f t="shared" si="2"/>
        <v>0</v>
      </c>
      <c r="E30" s="36">
        <f t="shared" si="3"/>
        <v>0</v>
      </c>
      <c r="F30" s="37">
        <f t="shared" si="4"/>
        <v>15</v>
      </c>
      <c r="G30" s="38">
        <f t="shared" si="5"/>
        <v>0</v>
      </c>
    </row>
    <row r="31">
      <c r="A31" s="34">
        <v>43798.0</v>
      </c>
      <c r="B31" s="36">
        <f t="shared" si="8"/>
        <v>0</v>
      </c>
      <c r="C31" s="37">
        <f t="shared" si="1"/>
        <v>15</v>
      </c>
      <c r="D31" s="38">
        <f t="shared" si="2"/>
        <v>0</v>
      </c>
      <c r="E31" s="36">
        <f t="shared" si="3"/>
        <v>0</v>
      </c>
      <c r="F31" s="37">
        <f t="shared" si="4"/>
        <v>15</v>
      </c>
      <c r="G31" s="38">
        <f t="shared" si="5"/>
        <v>0</v>
      </c>
    </row>
    <row r="32">
      <c r="A32" s="34">
        <v>43799.0</v>
      </c>
      <c r="B32" s="36">
        <f t="shared" si="8"/>
        <v>0</v>
      </c>
      <c r="C32" s="37">
        <f t="shared" si="1"/>
        <v>15</v>
      </c>
      <c r="D32" s="38">
        <f t="shared" si="2"/>
        <v>0</v>
      </c>
      <c r="E32" s="36">
        <f t="shared" si="3"/>
        <v>0</v>
      </c>
      <c r="F32" s="37">
        <f t="shared" si="4"/>
        <v>15</v>
      </c>
      <c r="G32" s="38">
        <f t="shared" si="5"/>
        <v>0</v>
      </c>
    </row>
    <row r="33">
      <c r="A33" s="34"/>
      <c r="B33" s="36"/>
      <c r="D33" s="40"/>
      <c r="G33" s="40"/>
    </row>
    <row r="34">
      <c r="A34" s="21" t="s">
        <v>12</v>
      </c>
      <c r="B34" s="25" t="s">
        <v>40</v>
      </c>
      <c r="C34" s="26" t="s">
        <v>12</v>
      </c>
      <c r="D34" s="41">
        <v>100.0</v>
      </c>
      <c r="E34" s="42" t="s">
        <v>41</v>
      </c>
      <c r="F34" s="26" t="s">
        <v>12</v>
      </c>
      <c r="G34" s="41">
        <v>100.0</v>
      </c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</row>
    <row r="35">
      <c r="A35" s="43">
        <v>43771.0</v>
      </c>
      <c r="B35" s="36">
        <f>0+1+14+1+24</f>
        <v>40</v>
      </c>
      <c r="C35" s="37">
        <f t="shared" ref="C35:C43" si="9">(40-B35)</f>
        <v>0</v>
      </c>
      <c r="D35" s="44">
        <f t="shared" ref="D35:D43" si="10">B35*$D$34</f>
        <v>4000</v>
      </c>
      <c r="E35" s="36">
        <f>0+12+14+2</f>
        <v>28</v>
      </c>
      <c r="F35" s="37">
        <f t="shared" ref="F35:F43" si="11">(40-E35)</f>
        <v>12</v>
      </c>
      <c r="G35" s="44">
        <f t="shared" ref="G35:G43" si="12">E35*$G$34</f>
        <v>2800</v>
      </c>
    </row>
    <row r="36">
      <c r="A36" s="47">
        <f>A35+1</f>
        <v>43772</v>
      </c>
      <c r="B36" s="36">
        <f>0+1+8+2</f>
        <v>11</v>
      </c>
      <c r="C36" s="37">
        <f t="shared" si="9"/>
        <v>29</v>
      </c>
      <c r="D36" s="44">
        <f t="shared" si="10"/>
        <v>1100</v>
      </c>
      <c r="E36" s="36">
        <f>0+1+2+1+1+2+1+4+1</f>
        <v>13</v>
      </c>
      <c r="F36" s="37">
        <f t="shared" si="11"/>
        <v>27</v>
      </c>
      <c r="G36" s="44">
        <f t="shared" si="12"/>
        <v>1300</v>
      </c>
    </row>
    <row r="37">
      <c r="A37" s="47">
        <f>A36+6</f>
        <v>43778</v>
      </c>
      <c r="B37" s="36">
        <f>0+4+2+1+1+1+1+2+1+1+1+1+1</f>
        <v>17</v>
      </c>
      <c r="C37" s="37">
        <f t="shared" si="9"/>
        <v>23</v>
      </c>
      <c r="D37" s="44">
        <f t="shared" si="10"/>
        <v>1700</v>
      </c>
      <c r="E37" s="36">
        <f>0+1</f>
        <v>1</v>
      </c>
      <c r="F37" s="37">
        <f t="shared" si="11"/>
        <v>39</v>
      </c>
      <c r="G37" s="44">
        <f t="shared" si="12"/>
        <v>100</v>
      </c>
    </row>
    <row r="38">
      <c r="A38" s="49">
        <f>A37+1</f>
        <v>43779</v>
      </c>
      <c r="B38" s="36">
        <f>0+2+1+5+1+2+2+2+1+1</f>
        <v>17</v>
      </c>
      <c r="C38" s="37">
        <f t="shared" si="9"/>
        <v>23</v>
      </c>
      <c r="D38" s="44">
        <f t="shared" si="10"/>
        <v>1700</v>
      </c>
      <c r="E38" s="36">
        <f>0+2+2+2</f>
        <v>6</v>
      </c>
      <c r="F38" s="37">
        <f t="shared" si="11"/>
        <v>34</v>
      </c>
      <c r="G38" s="44">
        <f t="shared" si="12"/>
        <v>600</v>
      </c>
    </row>
    <row r="39">
      <c r="A39" s="49">
        <f>A38+6</f>
        <v>43785</v>
      </c>
      <c r="B39" s="36">
        <f>0+1+2+2+1+2</f>
        <v>8</v>
      </c>
      <c r="C39" s="37">
        <f t="shared" si="9"/>
        <v>32</v>
      </c>
      <c r="D39" s="44">
        <f t="shared" si="10"/>
        <v>800</v>
      </c>
      <c r="E39" s="36">
        <f>0+1</f>
        <v>1</v>
      </c>
      <c r="F39" s="37">
        <f t="shared" si="11"/>
        <v>39</v>
      </c>
      <c r="G39" s="44">
        <f t="shared" si="12"/>
        <v>100</v>
      </c>
    </row>
    <row r="40">
      <c r="A40" s="47">
        <f>A39+1</f>
        <v>43786</v>
      </c>
      <c r="B40" s="36">
        <f>0+3+2+3+2</f>
        <v>10</v>
      </c>
      <c r="C40" s="37">
        <f t="shared" si="9"/>
        <v>30</v>
      </c>
      <c r="D40" s="44">
        <f t="shared" si="10"/>
        <v>1000</v>
      </c>
      <c r="E40" s="36">
        <f>0+1+1+2+2+1+1+1</f>
        <v>9</v>
      </c>
      <c r="F40" s="37">
        <f t="shared" si="11"/>
        <v>31</v>
      </c>
      <c r="G40" s="44">
        <f t="shared" si="12"/>
        <v>900</v>
      </c>
    </row>
    <row r="41">
      <c r="A41" s="47">
        <f>A40+6</f>
        <v>43792</v>
      </c>
      <c r="B41" s="36">
        <f>0+1+1+2+5+4</f>
        <v>13</v>
      </c>
      <c r="C41" s="37">
        <f t="shared" si="9"/>
        <v>27</v>
      </c>
      <c r="D41" s="44">
        <f t="shared" si="10"/>
        <v>1300</v>
      </c>
      <c r="E41" s="36">
        <f>0+2</f>
        <v>2</v>
      </c>
      <c r="F41" s="37">
        <f t="shared" si="11"/>
        <v>38</v>
      </c>
      <c r="G41" s="44">
        <f t="shared" si="12"/>
        <v>200</v>
      </c>
    </row>
    <row r="42">
      <c r="A42" s="49">
        <f>A41+1</f>
        <v>43793</v>
      </c>
      <c r="B42" s="36">
        <f>0+1+1+3</f>
        <v>5</v>
      </c>
      <c r="C42" s="37">
        <f t="shared" si="9"/>
        <v>35</v>
      </c>
      <c r="D42" s="44">
        <f t="shared" si="10"/>
        <v>500</v>
      </c>
      <c r="E42" s="36">
        <f>0+1+1+3+6</f>
        <v>11</v>
      </c>
      <c r="F42" s="37">
        <f t="shared" si="11"/>
        <v>29</v>
      </c>
      <c r="G42" s="44">
        <f t="shared" si="12"/>
        <v>1100</v>
      </c>
    </row>
    <row r="43">
      <c r="A43" s="49">
        <f>A42+6</f>
        <v>43799</v>
      </c>
      <c r="B43" s="36">
        <f>0</f>
        <v>0</v>
      </c>
      <c r="C43" s="37">
        <f t="shared" si="9"/>
        <v>40</v>
      </c>
      <c r="D43" s="44">
        <f t="shared" si="10"/>
        <v>0</v>
      </c>
      <c r="E43" s="36">
        <f>0</f>
        <v>0</v>
      </c>
      <c r="F43" s="37">
        <f t="shared" si="11"/>
        <v>40</v>
      </c>
      <c r="G43" s="44">
        <f t="shared" si="12"/>
        <v>0</v>
      </c>
    </row>
    <row r="44">
      <c r="A44" s="50"/>
      <c r="B44" s="37"/>
      <c r="D44" s="40"/>
      <c r="G44" s="40"/>
    </row>
    <row r="45">
      <c r="A45" s="21" t="s">
        <v>42</v>
      </c>
      <c r="B45" s="25" t="s">
        <v>43</v>
      </c>
      <c r="C45" s="26" t="s">
        <v>42</v>
      </c>
      <c r="D45" s="41">
        <v>100.0</v>
      </c>
      <c r="E45" s="42" t="s">
        <v>44</v>
      </c>
      <c r="F45" s="26" t="s">
        <v>42</v>
      </c>
      <c r="G45" s="41">
        <v>100.0</v>
      </c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</row>
    <row r="46">
      <c r="A46" s="34">
        <v>43770.0</v>
      </c>
      <c r="B46" s="36">
        <f>0+1+2+1+2+2+1+2+2+5+3+2+2+3+2+2</f>
        <v>32</v>
      </c>
      <c r="C46" s="37">
        <f>(40-B46)</f>
        <v>8</v>
      </c>
      <c r="D46" s="51">
        <f>B46*$D$45</f>
        <v>3200</v>
      </c>
      <c r="E46" s="36"/>
      <c r="F46" s="37"/>
      <c r="G46" s="40"/>
    </row>
    <row r="47">
      <c r="A47" s="34">
        <f>A46+2</f>
        <v>43772</v>
      </c>
      <c r="B47" s="36"/>
      <c r="D47" s="51"/>
      <c r="E47" s="36">
        <f>0+1+2+1+2+1+2+1+1+1+1+1+1+1+1+6+2</f>
        <v>25</v>
      </c>
      <c r="F47" s="37">
        <f>(40-E47)</f>
        <v>15</v>
      </c>
      <c r="G47" s="44">
        <f>E47*$G$45</f>
        <v>2500</v>
      </c>
    </row>
    <row r="48">
      <c r="A48" s="34">
        <f>A47+5</f>
        <v>43777</v>
      </c>
      <c r="B48" s="36">
        <f>0+3+8+1+1+1+1+1+2</f>
        <v>18</v>
      </c>
      <c r="C48" s="37">
        <f>(40-B48)</f>
        <v>22</v>
      </c>
      <c r="D48" s="51">
        <f>B48*$D$45</f>
        <v>1800</v>
      </c>
      <c r="E48" s="36" t="s">
        <v>50</v>
      </c>
      <c r="F48" s="37"/>
      <c r="G48" s="40"/>
    </row>
    <row r="49">
      <c r="A49" s="34">
        <f>A48+2</f>
        <v>43779</v>
      </c>
      <c r="B49" s="36"/>
      <c r="D49" s="51"/>
      <c r="E49" s="36">
        <f>0+3+4+2+1+1+1+1+2+1</f>
        <v>16</v>
      </c>
      <c r="F49" s="37">
        <f>(40-E49)</f>
        <v>24</v>
      </c>
      <c r="G49" s="44">
        <f>E49*$G$45</f>
        <v>1600</v>
      </c>
    </row>
    <row r="50">
      <c r="A50" s="34">
        <f>A49+5</f>
        <v>43784</v>
      </c>
      <c r="B50" s="36">
        <f>0+10+2+4+1+2+1+3+1+1+2+1+1+2+1+1+1+2+2+1</f>
        <v>39</v>
      </c>
      <c r="C50" s="37">
        <f>(40-B50)</f>
        <v>1</v>
      </c>
      <c r="D50" s="51">
        <f>B50*$D$45</f>
        <v>3900</v>
      </c>
      <c r="E50" s="36"/>
      <c r="F50" s="37"/>
      <c r="G50" s="40"/>
    </row>
    <row r="51">
      <c r="A51" s="34">
        <f>A50+2</f>
        <v>43786</v>
      </c>
      <c r="B51" s="36"/>
      <c r="D51" s="51"/>
      <c r="E51" s="36">
        <f>0+3+2+2+2+1+1+2+1+3+3</f>
        <v>20</v>
      </c>
      <c r="F51" s="37">
        <f>(40-E51)</f>
        <v>20</v>
      </c>
      <c r="G51" s="44">
        <f>E51*$G$45</f>
        <v>2000</v>
      </c>
    </row>
    <row r="52">
      <c r="A52" s="34">
        <f>A51+5</f>
        <v>43791</v>
      </c>
      <c r="B52" s="36">
        <f>0+5+2+2+1+1+8+1</f>
        <v>20</v>
      </c>
      <c r="C52" s="37">
        <f>(40-B52)</f>
        <v>20</v>
      </c>
      <c r="D52" s="51">
        <f>B52*$D$45</f>
        <v>2000</v>
      </c>
      <c r="E52" s="36"/>
      <c r="F52" s="37"/>
      <c r="G52" s="40"/>
    </row>
    <row r="53">
      <c r="A53" s="34">
        <f>A52+2</f>
        <v>43793</v>
      </c>
      <c r="B53" s="36"/>
      <c r="D53" s="51"/>
      <c r="E53" s="36">
        <f>0+4+1+1+2+3</f>
        <v>11</v>
      </c>
      <c r="F53" s="37">
        <f>(40-E53)</f>
        <v>29</v>
      </c>
      <c r="G53" s="44">
        <f>E53*$G$45</f>
        <v>1100</v>
      </c>
    </row>
    <row r="54">
      <c r="A54" s="34">
        <f>A53+5</f>
        <v>43798</v>
      </c>
      <c r="B54" s="36">
        <f>0</f>
        <v>0</v>
      </c>
      <c r="C54" s="37">
        <f>(40-B54)</f>
        <v>40</v>
      </c>
      <c r="D54" s="51">
        <f>B54*$D$45</f>
        <v>0</v>
      </c>
      <c r="E54" s="36"/>
      <c r="F54" s="37"/>
      <c r="G54" s="40"/>
    </row>
    <row r="55">
      <c r="A55" s="56"/>
      <c r="B55" s="37"/>
      <c r="D55" s="40"/>
      <c r="G55" s="40"/>
    </row>
    <row r="56">
      <c r="A56" s="56"/>
      <c r="B56" s="37"/>
      <c r="D56" s="40"/>
      <c r="G56" s="40"/>
    </row>
    <row r="57">
      <c r="A57" s="56"/>
      <c r="B57" s="37"/>
      <c r="D57" s="40"/>
      <c r="G57" s="40"/>
    </row>
    <row r="58">
      <c r="A58" s="56"/>
      <c r="B58" s="37"/>
      <c r="D58" s="40"/>
      <c r="G58" s="40"/>
    </row>
    <row r="59">
      <c r="A59" s="56"/>
      <c r="B59" s="37"/>
      <c r="D59" s="40"/>
      <c r="G59" s="40"/>
    </row>
    <row r="60">
      <c r="A60" s="56"/>
      <c r="B60" s="37"/>
      <c r="D60" s="40"/>
      <c r="G60" s="40"/>
    </row>
    <row r="61">
      <c r="A61" s="56"/>
      <c r="B61" s="37"/>
      <c r="D61" s="40"/>
      <c r="G61" s="40"/>
    </row>
    <row r="62">
      <c r="A62" s="56"/>
      <c r="B62" s="37"/>
      <c r="D62" s="40"/>
      <c r="G62" s="40"/>
    </row>
    <row r="63">
      <c r="A63" s="56"/>
      <c r="B63" s="37"/>
      <c r="D63" s="40"/>
      <c r="G63" s="40"/>
    </row>
    <row r="64">
      <c r="A64" s="56"/>
      <c r="B64" s="37"/>
      <c r="D64" s="40"/>
      <c r="G64" s="40"/>
    </row>
    <row r="65">
      <c r="A65" s="56"/>
      <c r="B65" s="37"/>
      <c r="D65" s="40"/>
      <c r="G65" s="40"/>
    </row>
    <row r="66">
      <c r="A66" s="56"/>
      <c r="B66" s="37"/>
      <c r="D66" s="40"/>
      <c r="G66" s="40"/>
    </row>
    <row r="67">
      <c r="A67" s="56"/>
      <c r="B67" s="37"/>
      <c r="D67" s="40"/>
      <c r="G67" s="40"/>
    </row>
    <row r="68">
      <c r="A68" s="56"/>
      <c r="B68" s="37"/>
      <c r="D68" s="40"/>
      <c r="G68" s="40"/>
    </row>
    <row r="69">
      <c r="A69" s="56"/>
      <c r="B69" s="37"/>
      <c r="D69" s="40"/>
      <c r="G69" s="40"/>
    </row>
    <row r="70">
      <c r="A70" s="56"/>
      <c r="B70" s="37"/>
      <c r="D70" s="40"/>
      <c r="G70" s="40"/>
    </row>
    <row r="71">
      <c r="A71" s="56"/>
      <c r="B71" s="37"/>
      <c r="D71" s="40"/>
      <c r="G71" s="40"/>
    </row>
    <row r="72">
      <c r="A72" s="56"/>
      <c r="B72" s="37"/>
      <c r="D72" s="40"/>
      <c r="G72" s="40"/>
    </row>
    <row r="73">
      <c r="A73" s="56"/>
      <c r="B73" s="37"/>
      <c r="D73" s="40"/>
      <c r="G73" s="40"/>
    </row>
    <row r="74">
      <c r="A74" s="56"/>
      <c r="B74" s="37"/>
      <c r="D74" s="40"/>
      <c r="G74" s="40"/>
    </row>
    <row r="75">
      <c r="A75" s="56"/>
      <c r="B75" s="37"/>
      <c r="D75" s="40"/>
      <c r="G75" s="40"/>
    </row>
    <row r="76">
      <c r="A76" s="56"/>
      <c r="B76" s="37"/>
      <c r="D76" s="40"/>
      <c r="G76" s="40"/>
    </row>
    <row r="77">
      <c r="A77" s="56"/>
      <c r="B77" s="37"/>
      <c r="D77" s="40"/>
      <c r="G77" s="40"/>
    </row>
    <row r="78">
      <c r="A78" s="56"/>
      <c r="B78" s="37"/>
      <c r="D78" s="40"/>
      <c r="G78" s="40"/>
    </row>
    <row r="79">
      <c r="A79" s="56"/>
      <c r="B79" s="37"/>
      <c r="D79" s="40"/>
      <c r="G79" s="40"/>
    </row>
    <row r="80">
      <c r="A80" s="56"/>
      <c r="B80" s="37"/>
      <c r="D80" s="40"/>
      <c r="G80" s="40"/>
    </row>
    <row r="81">
      <c r="A81" s="56"/>
      <c r="B81" s="37"/>
      <c r="D81" s="40"/>
      <c r="G81" s="40"/>
    </row>
    <row r="82">
      <c r="A82" s="50"/>
      <c r="B82" s="37"/>
      <c r="D82" s="40"/>
      <c r="G82" s="40"/>
    </row>
    <row r="83">
      <c r="A83" s="50"/>
      <c r="B83" s="37"/>
      <c r="D83" s="40"/>
      <c r="G83" s="40"/>
    </row>
    <row r="84">
      <c r="A84" s="50"/>
      <c r="B84" s="37"/>
      <c r="D84" s="40"/>
      <c r="G84" s="40"/>
    </row>
    <row r="85">
      <c r="A85" s="50"/>
      <c r="B85" s="37"/>
      <c r="D85" s="40"/>
      <c r="G85" s="40"/>
    </row>
    <row r="86">
      <c r="A86" s="50"/>
      <c r="B86" s="37"/>
      <c r="D86" s="40"/>
      <c r="G86" s="40"/>
    </row>
    <row r="87">
      <c r="A87" s="50"/>
      <c r="B87" s="37"/>
      <c r="D87" s="40"/>
      <c r="G87" s="40"/>
    </row>
    <row r="88">
      <c r="A88" s="50"/>
      <c r="B88" s="37"/>
      <c r="D88" s="40"/>
      <c r="G88" s="40"/>
    </row>
    <row r="89">
      <c r="A89" s="50"/>
      <c r="B89" s="37"/>
      <c r="D89" s="40"/>
      <c r="G89" s="40"/>
    </row>
    <row r="90">
      <c r="A90" s="50"/>
      <c r="B90" s="37"/>
      <c r="D90" s="40"/>
      <c r="G90" s="40"/>
    </row>
    <row r="91">
      <c r="A91" s="50"/>
      <c r="B91" s="37"/>
      <c r="D91" s="40"/>
      <c r="G91" s="40"/>
    </row>
    <row r="92">
      <c r="A92" s="50"/>
      <c r="B92" s="37"/>
      <c r="D92" s="40"/>
      <c r="G92" s="40"/>
    </row>
    <row r="93">
      <c r="A93" s="50"/>
      <c r="B93" s="37"/>
      <c r="D93" s="40"/>
      <c r="G93" s="40"/>
    </row>
    <row r="94">
      <c r="A94" s="50"/>
      <c r="B94" s="37"/>
      <c r="D94" s="40"/>
      <c r="G94" s="40"/>
    </row>
    <row r="95">
      <c r="A95" s="50"/>
      <c r="B95" s="37"/>
      <c r="D95" s="40"/>
      <c r="G95" s="40"/>
    </row>
    <row r="96">
      <c r="A96" s="50"/>
      <c r="B96" s="37"/>
      <c r="D96" s="40"/>
      <c r="G96" s="40"/>
    </row>
    <row r="97">
      <c r="A97" s="50"/>
      <c r="B97" s="37"/>
      <c r="D97" s="40"/>
      <c r="G97" s="40"/>
    </row>
    <row r="98">
      <c r="A98" s="50"/>
      <c r="B98" s="37"/>
      <c r="D98" s="40"/>
      <c r="G98" s="40"/>
    </row>
    <row r="99">
      <c r="A99" s="50"/>
      <c r="B99" s="37"/>
      <c r="D99" s="40"/>
      <c r="G99" s="40"/>
    </row>
    <row r="100">
      <c r="A100" s="50"/>
      <c r="B100" s="37"/>
      <c r="D100" s="40"/>
      <c r="G100" s="40"/>
    </row>
    <row r="101">
      <c r="A101" s="50"/>
      <c r="B101" s="37"/>
      <c r="D101" s="40"/>
      <c r="G101" s="40"/>
    </row>
    <row r="102">
      <c r="A102" s="50"/>
      <c r="B102" s="37"/>
      <c r="D102" s="40"/>
      <c r="G102" s="40"/>
    </row>
    <row r="103">
      <c r="A103" s="50"/>
      <c r="B103" s="37"/>
      <c r="D103" s="40"/>
      <c r="G103" s="40"/>
    </row>
    <row r="104">
      <c r="A104" s="50"/>
      <c r="B104" s="37"/>
      <c r="D104" s="40"/>
      <c r="G104" s="40"/>
    </row>
    <row r="105">
      <c r="A105" s="50"/>
      <c r="B105" s="37"/>
      <c r="D105" s="40"/>
      <c r="G105" s="40"/>
    </row>
    <row r="106">
      <c r="A106" s="50"/>
      <c r="B106" s="37"/>
      <c r="D106" s="40"/>
      <c r="G106" s="40"/>
    </row>
    <row r="107">
      <c r="A107" s="50"/>
      <c r="B107" s="37"/>
      <c r="D107" s="40"/>
      <c r="G107" s="40"/>
    </row>
    <row r="108">
      <c r="A108" s="50"/>
      <c r="B108" s="37"/>
      <c r="D108" s="40"/>
      <c r="G108" s="40"/>
    </row>
    <row r="109">
      <c r="A109" s="50"/>
      <c r="B109" s="37"/>
      <c r="D109" s="40"/>
      <c r="G109" s="40"/>
    </row>
    <row r="110">
      <c r="A110" s="50"/>
      <c r="B110" s="37"/>
      <c r="D110" s="40"/>
      <c r="G110" s="40"/>
    </row>
    <row r="111">
      <c r="A111" s="50"/>
      <c r="B111" s="37"/>
      <c r="D111" s="40"/>
      <c r="G111" s="40"/>
    </row>
    <row r="112">
      <c r="A112" s="50"/>
      <c r="B112" s="37"/>
      <c r="D112" s="40"/>
      <c r="G112" s="40"/>
    </row>
    <row r="113">
      <c r="A113" s="50"/>
      <c r="B113" s="37"/>
      <c r="D113" s="40"/>
      <c r="G113" s="40"/>
    </row>
    <row r="114">
      <c r="A114" s="50"/>
      <c r="B114" s="37"/>
      <c r="D114" s="40"/>
      <c r="G114" s="40"/>
    </row>
    <row r="115">
      <c r="A115" s="50"/>
      <c r="B115" s="37"/>
      <c r="D115" s="40"/>
      <c r="G115" s="40"/>
    </row>
    <row r="116">
      <c r="A116" s="50"/>
      <c r="B116" s="37"/>
      <c r="D116" s="40"/>
      <c r="G116" s="40"/>
    </row>
    <row r="117">
      <c r="A117" s="50"/>
      <c r="B117" s="37"/>
      <c r="D117" s="40"/>
      <c r="G117" s="40"/>
    </row>
    <row r="118">
      <c r="A118" s="50"/>
      <c r="B118" s="37"/>
      <c r="D118" s="40"/>
      <c r="G118" s="40"/>
    </row>
    <row r="119">
      <c r="A119" s="50"/>
      <c r="B119" s="37"/>
      <c r="D119" s="40"/>
      <c r="G119" s="40"/>
    </row>
    <row r="120">
      <c r="A120" s="50"/>
      <c r="B120" s="37"/>
      <c r="D120" s="40"/>
      <c r="G120" s="40"/>
    </row>
    <row r="121">
      <c r="A121" s="50"/>
      <c r="B121" s="37"/>
      <c r="D121" s="40"/>
      <c r="G121" s="40"/>
    </row>
    <row r="122">
      <c r="A122" s="50"/>
      <c r="B122" s="37"/>
      <c r="D122" s="40"/>
      <c r="G122" s="40"/>
    </row>
    <row r="123">
      <c r="A123" s="50"/>
      <c r="B123" s="37"/>
      <c r="D123" s="40"/>
      <c r="G123" s="40"/>
    </row>
    <row r="124">
      <c r="A124" s="50"/>
      <c r="B124" s="37"/>
      <c r="D124" s="40"/>
      <c r="G124" s="40"/>
    </row>
    <row r="125">
      <c r="A125" s="50"/>
      <c r="B125" s="37"/>
      <c r="D125" s="40"/>
      <c r="G125" s="40"/>
    </row>
    <row r="126">
      <c r="A126" s="50"/>
      <c r="B126" s="37"/>
      <c r="D126" s="40"/>
      <c r="G126" s="40"/>
    </row>
    <row r="127">
      <c r="A127" s="50"/>
      <c r="B127" s="37"/>
      <c r="D127" s="40"/>
      <c r="G127" s="40"/>
    </row>
    <row r="128">
      <c r="A128" s="50"/>
      <c r="B128" s="37"/>
      <c r="D128" s="40"/>
      <c r="G128" s="40"/>
    </row>
    <row r="129">
      <c r="A129" s="50"/>
      <c r="B129" s="37"/>
      <c r="D129" s="40"/>
      <c r="G129" s="40"/>
    </row>
    <row r="130">
      <c r="A130" s="50"/>
      <c r="B130" s="37"/>
      <c r="D130" s="40"/>
      <c r="G130" s="40"/>
    </row>
    <row r="131">
      <c r="A131" s="50"/>
      <c r="B131" s="37"/>
      <c r="D131" s="40"/>
      <c r="G131" s="40"/>
    </row>
    <row r="132">
      <c r="A132" s="50"/>
      <c r="B132" s="37"/>
      <c r="D132" s="40"/>
      <c r="G132" s="40"/>
    </row>
    <row r="133">
      <c r="A133" s="50"/>
      <c r="B133" s="37"/>
      <c r="D133" s="40"/>
      <c r="G133" s="40"/>
    </row>
    <row r="134">
      <c r="A134" s="50"/>
      <c r="B134" s="37"/>
      <c r="D134" s="40"/>
      <c r="G134" s="40"/>
    </row>
    <row r="135">
      <c r="A135" s="50"/>
      <c r="B135" s="37"/>
      <c r="D135" s="40"/>
      <c r="G135" s="40"/>
    </row>
    <row r="136">
      <c r="A136" s="50"/>
      <c r="B136" s="37"/>
      <c r="D136" s="40"/>
      <c r="G136" s="40"/>
    </row>
    <row r="137">
      <c r="A137" s="50"/>
      <c r="B137" s="37"/>
      <c r="D137" s="40"/>
      <c r="G137" s="40"/>
    </row>
    <row r="138">
      <c r="A138" s="50"/>
      <c r="B138" s="37"/>
      <c r="D138" s="40"/>
      <c r="G138" s="40"/>
    </row>
    <row r="139">
      <c r="A139" s="50"/>
      <c r="B139" s="37"/>
      <c r="D139" s="40"/>
      <c r="G139" s="40"/>
    </row>
    <row r="140">
      <c r="A140" s="50"/>
      <c r="B140" s="37"/>
      <c r="D140" s="40"/>
      <c r="G140" s="40"/>
    </row>
    <row r="141">
      <c r="A141" s="50"/>
      <c r="B141" s="37"/>
      <c r="D141" s="40"/>
      <c r="G141" s="40"/>
    </row>
    <row r="142">
      <c r="A142" s="50"/>
      <c r="B142" s="37"/>
      <c r="D142" s="40"/>
      <c r="G142" s="40"/>
    </row>
    <row r="143">
      <c r="A143" s="50"/>
      <c r="B143" s="37"/>
      <c r="D143" s="40"/>
      <c r="G143" s="40"/>
    </row>
    <row r="144">
      <c r="A144" s="50"/>
      <c r="B144" s="37"/>
      <c r="D144" s="40"/>
      <c r="G144" s="40"/>
    </row>
    <row r="145">
      <c r="A145" s="50"/>
      <c r="B145" s="37"/>
      <c r="D145" s="40"/>
      <c r="G145" s="40"/>
    </row>
    <row r="146">
      <c r="A146" s="50"/>
      <c r="B146" s="37"/>
      <c r="D146" s="40"/>
      <c r="G146" s="40"/>
    </row>
    <row r="147">
      <c r="A147" s="50"/>
      <c r="B147" s="37"/>
      <c r="D147" s="40"/>
      <c r="G147" s="40"/>
    </row>
    <row r="148">
      <c r="A148" s="50"/>
      <c r="B148" s="37"/>
      <c r="D148" s="40"/>
      <c r="G148" s="40"/>
    </row>
    <row r="149">
      <c r="A149" s="50"/>
      <c r="B149" s="37"/>
      <c r="D149" s="40"/>
      <c r="G149" s="40"/>
    </row>
    <row r="150">
      <c r="A150" s="50"/>
      <c r="B150" s="37"/>
      <c r="D150" s="40"/>
      <c r="G150" s="40"/>
    </row>
    <row r="151">
      <c r="A151" s="50"/>
      <c r="B151" s="37"/>
      <c r="D151" s="40"/>
      <c r="G151" s="40"/>
    </row>
    <row r="152">
      <c r="A152" s="50"/>
      <c r="B152" s="37"/>
      <c r="D152" s="40"/>
      <c r="G152" s="40"/>
    </row>
    <row r="153">
      <c r="A153" s="50"/>
      <c r="B153" s="37"/>
      <c r="D153" s="40"/>
      <c r="G153" s="40"/>
    </row>
    <row r="154">
      <c r="A154" s="50"/>
      <c r="B154" s="37"/>
      <c r="D154" s="40"/>
      <c r="G154" s="40"/>
    </row>
    <row r="155">
      <c r="A155" s="50"/>
      <c r="B155" s="37"/>
      <c r="D155" s="40"/>
      <c r="G155" s="40"/>
    </row>
    <row r="156">
      <c r="A156" s="50"/>
      <c r="B156" s="37"/>
      <c r="D156" s="40"/>
      <c r="G156" s="40"/>
    </row>
    <row r="157">
      <c r="A157" s="50"/>
      <c r="B157" s="37"/>
      <c r="D157" s="40"/>
      <c r="G157" s="40"/>
    </row>
    <row r="158">
      <c r="A158" s="50"/>
      <c r="B158" s="37"/>
      <c r="D158" s="40"/>
      <c r="G158" s="40"/>
    </row>
    <row r="159">
      <c r="A159" s="50"/>
      <c r="B159" s="37"/>
      <c r="D159" s="40"/>
      <c r="G159" s="40"/>
    </row>
    <row r="160">
      <c r="A160" s="50"/>
      <c r="B160" s="37"/>
      <c r="D160" s="40"/>
      <c r="G160" s="40"/>
    </row>
    <row r="161">
      <c r="A161" s="50"/>
      <c r="B161" s="37"/>
      <c r="D161" s="40"/>
      <c r="G161" s="40"/>
    </row>
    <row r="162">
      <c r="A162" s="50"/>
      <c r="B162" s="37"/>
      <c r="D162" s="40"/>
      <c r="G162" s="40"/>
    </row>
    <row r="163">
      <c r="A163" s="50"/>
      <c r="B163" s="37"/>
      <c r="D163" s="40"/>
      <c r="G163" s="40"/>
    </row>
    <row r="164">
      <c r="A164" s="50"/>
      <c r="B164" s="37"/>
      <c r="D164" s="40"/>
      <c r="G164" s="40"/>
    </row>
    <row r="165">
      <c r="A165" s="50"/>
      <c r="B165" s="37"/>
      <c r="D165" s="40"/>
      <c r="G165" s="40"/>
    </row>
    <row r="166">
      <c r="A166" s="50"/>
      <c r="B166" s="37"/>
      <c r="D166" s="40"/>
      <c r="G166" s="40"/>
    </row>
    <row r="167">
      <c r="A167" s="50"/>
      <c r="B167" s="37"/>
      <c r="D167" s="40"/>
      <c r="G167" s="40"/>
    </row>
    <row r="168">
      <c r="A168" s="50"/>
      <c r="B168" s="37"/>
      <c r="D168" s="40"/>
      <c r="G168" s="40"/>
    </row>
    <row r="169">
      <c r="A169" s="50"/>
      <c r="B169" s="37"/>
      <c r="D169" s="40"/>
      <c r="G169" s="40"/>
    </row>
    <row r="170">
      <c r="A170" s="50"/>
      <c r="B170" s="37"/>
      <c r="D170" s="40"/>
      <c r="G170" s="40"/>
    </row>
    <row r="171">
      <c r="A171" s="50"/>
      <c r="B171" s="37"/>
      <c r="D171" s="40"/>
      <c r="G171" s="40"/>
    </row>
    <row r="172">
      <c r="A172" s="50"/>
      <c r="B172" s="37"/>
      <c r="D172" s="40"/>
      <c r="G172" s="40"/>
    </row>
    <row r="173">
      <c r="A173" s="50"/>
      <c r="B173" s="37"/>
      <c r="D173" s="40"/>
      <c r="G173" s="40"/>
    </row>
    <row r="174">
      <c r="A174" s="50"/>
      <c r="B174" s="37"/>
      <c r="D174" s="40"/>
      <c r="G174" s="40"/>
    </row>
    <row r="175">
      <c r="A175" s="50"/>
      <c r="B175" s="37"/>
      <c r="D175" s="40"/>
      <c r="G175" s="40"/>
    </row>
    <row r="176">
      <c r="A176" s="50"/>
      <c r="B176" s="37"/>
      <c r="D176" s="40"/>
      <c r="G176" s="40"/>
    </row>
    <row r="177">
      <c r="A177" s="50"/>
      <c r="B177" s="37"/>
      <c r="D177" s="40"/>
      <c r="G177" s="40"/>
    </row>
    <row r="178">
      <c r="A178" s="50"/>
      <c r="B178" s="37"/>
      <c r="D178" s="40"/>
      <c r="G178" s="40"/>
    </row>
    <row r="179">
      <c r="A179" s="50"/>
      <c r="B179" s="37"/>
      <c r="D179" s="40"/>
      <c r="G179" s="40"/>
    </row>
    <row r="180">
      <c r="A180" s="50"/>
      <c r="B180" s="37"/>
      <c r="D180" s="40"/>
      <c r="G180" s="40"/>
    </row>
    <row r="181">
      <c r="A181" s="50"/>
      <c r="B181" s="37"/>
      <c r="D181" s="40"/>
      <c r="G181" s="40"/>
    </row>
    <row r="182">
      <c r="A182" s="50"/>
      <c r="B182" s="37"/>
      <c r="D182" s="40"/>
      <c r="G182" s="40"/>
    </row>
    <row r="183">
      <c r="A183" s="50"/>
      <c r="B183" s="37"/>
      <c r="D183" s="40"/>
      <c r="G183" s="40"/>
    </row>
    <row r="184">
      <c r="A184" s="50"/>
      <c r="B184" s="37"/>
      <c r="D184" s="40"/>
      <c r="G184" s="40"/>
    </row>
    <row r="185">
      <c r="A185" s="50"/>
      <c r="B185" s="37"/>
      <c r="D185" s="40"/>
      <c r="G185" s="40"/>
    </row>
    <row r="186">
      <c r="A186" s="50"/>
      <c r="B186" s="37"/>
      <c r="D186" s="40"/>
      <c r="G186" s="40"/>
    </row>
    <row r="187">
      <c r="A187" s="50"/>
      <c r="B187" s="37"/>
      <c r="D187" s="40"/>
      <c r="G187" s="40"/>
    </row>
    <row r="188">
      <c r="A188" s="50"/>
      <c r="B188" s="37"/>
      <c r="D188" s="40"/>
      <c r="G188" s="40"/>
    </row>
    <row r="189">
      <c r="A189" s="50"/>
      <c r="B189" s="37"/>
      <c r="D189" s="40"/>
      <c r="G189" s="40"/>
    </row>
    <row r="190">
      <c r="A190" s="50"/>
      <c r="B190" s="37"/>
      <c r="D190" s="40"/>
      <c r="G190" s="40"/>
    </row>
    <row r="191">
      <c r="A191" s="50"/>
      <c r="B191" s="37"/>
      <c r="D191" s="40"/>
      <c r="G191" s="40"/>
    </row>
    <row r="192">
      <c r="A192" s="50"/>
      <c r="B192" s="37"/>
      <c r="D192" s="40"/>
      <c r="G192" s="40"/>
    </row>
    <row r="193">
      <c r="A193" s="50"/>
      <c r="B193" s="37"/>
      <c r="D193" s="40"/>
      <c r="G193" s="40"/>
    </row>
    <row r="194">
      <c r="A194" s="50"/>
      <c r="B194" s="37"/>
      <c r="D194" s="40"/>
      <c r="G194" s="40"/>
    </row>
    <row r="195">
      <c r="A195" s="50"/>
      <c r="B195" s="37"/>
      <c r="D195" s="40"/>
      <c r="G195" s="40"/>
    </row>
    <row r="196">
      <c r="A196" s="50"/>
      <c r="B196" s="37"/>
      <c r="D196" s="40"/>
      <c r="G196" s="40"/>
    </row>
    <row r="197">
      <c r="A197" s="50"/>
      <c r="B197" s="37"/>
      <c r="D197" s="40"/>
      <c r="G197" s="40"/>
    </row>
    <row r="198">
      <c r="A198" s="50"/>
      <c r="B198" s="37"/>
      <c r="D198" s="40"/>
      <c r="G198" s="40"/>
    </row>
    <row r="199">
      <c r="A199" s="50"/>
      <c r="B199" s="37"/>
      <c r="D199" s="40"/>
      <c r="G199" s="40"/>
    </row>
    <row r="200">
      <c r="A200" s="50"/>
      <c r="B200" s="37"/>
      <c r="D200" s="40"/>
      <c r="G200" s="40"/>
    </row>
    <row r="201">
      <c r="A201" s="50"/>
      <c r="B201" s="37"/>
      <c r="D201" s="40"/>
      <c r="G201" s="40"/>
    </row>
    <row r="202">
      <c r="A202" s="50"/>
      <c r="B202" s="37"/>
      <c r="D202" s="40"/>
      <c r="G202" s="40"/>
    </row>
    <row r="203">
      <c r="A203" s="50"/>
      <c r="B203" s="37"/>
      <c r="D203" s="40"/>
      <c r="G203" s="40"/>
    </row>
    <row r="204">
      <c r="A204" s="50"/>
      <c r="B204" s="37"/>
      <c r="D204" s="40"/>
      <c r="G204" s="40"/>
    </row>
    <row r="205">
      <c r="A205" s="50"/>
      <c r="B205" s="37"/>
      <c r="D205" s="40"/>
      <c r="G205" s="40"/>
    </row>
    <row r="206">
      <c r="A206" s="50"/>
      <c r="B206" s="37"/>
      <c r="D206" s="40"/>
      <c r="G206" s="40"/>
    </row>
    <row r="207">
      <c r="A207" s="50"/>
      <c r="B207" s="37"/>
      <c r="D207" s="40"/>
      <c r="G207" s="40"/>
    </row>
    <row r="208">
      <c r="A208" s="50"/>
      <c r="B208" s="37"/>
      <c r="D208" s="40"/>
      <c r="G208" s="40"/>
    </row>
    <row r="209">
      <c r="A209" s="50"/>
      <c r="B209" s="37"/>
      <c r="D209" s="40"/>
      <c r="G209" s="40"/>
    </row>
    <row r="210">
      <c r="A210" s="50"/>
      <c r="B210" s="37"/>
      <c r="D210" s="40"/>
      <c r="G210" s="40"/>
    </row>
    <row r="211">
      <c r="A211" s="50"/>
      <c r="B211" s="37"/>
      <c r="D211" s="40"/>
      <c r="G211" s="40"/>
    </row>
    <row r="212">
      <c r="A212" s="50"/>
      <c r="B212" s="37"/>
      <c r="D212" s="40"/>
      <c r="G212" s="40"/>
    </row>
    <row r="213">
      <c r="A213" s="50"/>
      <c r="B213" s="37"/>
      <c r="D213" s="40"/>
      <c r="G213" s="40"/>
    </row>
    <row r="214">
      <c r="A214" s="50"/>
      <c r="B214" s="37"/>
      <c r="D214" s="40"/>
      <c r="G214" s="40"/>
    </row>
    <row r="215">
      <c r="A215" s="50"/>
      <c r="B215" s="37"/>
      <c r="D215" s="40"/>
      <c r="G215" s="40"/>
    </row>
    <row r="216">
      <c r="A216" s="50"/>
      <c r="B216" s="37"/>
      <c r="D216" s="40"/>
      <c r="G216" s="40"/>
    </row>
    <row r="217">
      <c r="A217" s="50"/>
      <c r="B217" s="37"/>
      <c r="D217" s="40"/>
      <c r="G217" s="40"/>
    </row>
    <row r="218">
      <c r="A218" s="50"/>
      <c r="B218" s="37"/>
      <c r="D218" s="40"/>
      <c r="G218" s="40"/>
    </row>
    <row r="219">
      <c r="A219" s="50"/>
      <c r="B219" s="37"/>
      <c r="D219" s="40"/>
      <c r="G219" s="40"/>
    </row>
    <row r="220">
      <c r="A220" s="50"/>
      <c r="B220" s="37"/>
      <c r="D220" s="40"/>
      <c r="G220" s="40"/>
    </row>
    <row r="221">
      <c r="A221" s="50"/>
      <c r="B221" s="37"/>
      <c r="D221" s="40"/>
      <c r="G221" s="40"/>
    </row>
    <row r="222">
      <c r="A222" s="50"/>
      <c r="B222" s="37"/>
      <c r="D222" s="40"/>
      <c r="G222" s="40"/>
    </row>
    <row r="223">
      <c r="A223" s="50"/>
      <c r="B223" s="37"/>
      <c r="D223" s="40"/>
      <c r="G223" s="40"/>
    </row>
    <row r="224">
      <c r="A224" s="50"/>
      <c r="B224" s="37"/>
      <c r="D224" s="40"/>
      <c r="G224" s="40"/>
    </row>
    <row r="225">
      <c r="A225" s="50"/>
      <c r="B225" s="37"/>
      <c r="D225" s="40"/>
      <c r="G225" s="40"/>
    </row>
    <row r="226">
      <c r="A226" s="50"/>
      <c r="B226" s="37"/>
      <c r="D226" s="40"/>
      <c r="G226" s="40"/>
    </row>
    <row r="227">
      <c r="A227" s="50"/>
      <c r="B227" s="37"/>
      <c r="D227" s="40"/>
      <c r="G227" s="40"/>
    </row>
    <row r="228">
      <c r="A228" s="50"/>
      <c r="B228" s="37"/>
      <c r="D228" s="40"/>
      <c r="G228" s="40"/>
    </row>
    <row r="229">
      <c r="A229" s="50"/>
      <c r="B229" s="37"/>
      <c r="D229" s="40"/>
      <c r="G229" s="40"/>
    </row>
    <row r="230">
      <c r="A230" s="50"/>
      <c r="B230" s="37"/>
      <c r="D230" s="40"/>
      <c r="G230" s="40"/>
    </row>
    <row r="231">
      <c r="A231" s="50"/>
      <c r="B231" s="37"/>
      <c r="D231" s="40"/>
      <c r="G231" s="40"/>
    </row>
    <row r="232">
      <c r="A232" s="50"/>
      <c r="B232" s="37"/>
      <c r="D232" s="40"/>
      <c r="G232" s="40"/>
    </row>
    <row r="233">
      <c r="A233" s="50"/>
      <c r="B233" s="37"/>
      <c r="D233" s="40"/>
      <c r="G233" s="40"/>
    </row>
    <row r="234">
      <c r="A234" s="50"/>
      <c r="B234" s="37"/>
      <c r="D234" s="40"/>
      <c r="G234" s="40"/>
    </row>
    <row r="235">
      <c r="A235" s="50"/>
      <c r="B235" s="37"/>
      <c r="D235" s="40"/>
      <c r="G235" s="40"/>
    </row>
    <row r="236">
      <c r="A236" s="50"/>
      <c r="B236" s="37"/>
      <c r="D236" s="40"/>
      <c r="G236" s="40"/>
    </row>
    <row r="237">
      <c r="A237" s="50"/>
      <c r="B237" s="37"/>
      <c r="D237" s="40"/>
      <c r="G237" s="40"/>
    </row>
    <row r="238">
      <c r="A238" s="50"/>
      <c r="B238" s="37"/>
      <c r="D238" s="40"/>
      <c r="G238" s="40"/>
    </row>
    <row r="239">
      <c r="A239" s="50"/>
      <c r="B239" s="37"/>
      <c r="D239" s="40"/>
      <c r="G239" s="40"/>
    </row>
    <row r="240">
      <c r="A240" s="50"/>
      <c r="B240" s="37"/>
      <c r="D240" s="40"/>
      <c r="G240" s="40"/>
    </row>
    <row r="241">
      <c r="A241" s="50"/>
      <c r="B241" s="37"/>
      <c r="D241" s="40"/>
      <c r="G241" s="40"/>
    </row>
    <row r="242">
      <c r="A242" s="50"/>
      <c r="B242" s="37"/>
      <c r="D242" s="40"/>
      <c r="G242" s="40"/>
    </row>
    <row r="243">
      <c r="A243" s="50"/>
      <c r="B243" s="37"/>
      <c r="D243" s="40"/>
      <c r="G243" s="40"/>
    </row>
    <row r="244">
      <c r="A244" s="50"/>
      <c r="B244" s="37"/>
      <c r="D244" s="40"/>
      <c r="G244" s="40"/>
    </row>
    <row r="245">
      <c r="A245" s="50"/>
      <c r="B245" s="37"/>
      <c r="D245" s="40"/>
      <c r="G245" s="40"/>
    </row>
    <row r="246">
      <c r="A246" s="50"/>
      <c r="B246" s="37"/>
      <c r="D246" s="40"/>
      <c r="G246" s="40"/>
    </row>
    <row r="247">
      <c r="A247" s="50"/>
      <c r="B247" s="37"/>
      <c r="D247" s="40"/>
      <c r="G247" s="40"/>
    </row>
    <row r="248">
      <c r="A248" s="50"/>
      <c r="B248" s="37"/>
      <c r="D248" s="40"/>
      <c r="G248" s="40"/>
    </row>
    <row r="249">
      <c r="A249" s="50"/>
      <c r="B249" s="37"/>
      <c r="D249" s="40"/>
      <c r="G249" s="40"/>
    </row>
    <row r="250">
      <c r="A250" s="50"/>
      <c r="B250" s="37"/>
      <c r="D250" s="40"/>
      <c r="G250" s="40"/>
    </row>
    <row r="251">
      <c r="A251" s="50"/>
      <c r="B251" s="37"/>
      <c r="D251" s="40"/>
      <c r="G251" s="40"/>
    </row>
    <row r="252">
      <c r="A252" s="50"/>
      <c r="B252" s="37"/>
      <c r="D252" s="40"/>
      <c r="G252" s="40"/>
    </row>
    <row r="253">
      <c r="A253" s="50"/>
      <c r="B253" s="37"/>
      <c r="D253" s="40"/>
      <c r="G253" s="40"/>
    </row>
    <row r="254">
      <c r="A254" s="50"/>
      <c r="B254" s="37"/>
      <c r="D254" s="40"/>
      <c r="G254" s="40"/>
    </row>
    <row r="255">
      <c r="A255" s="50"/>
      <c r="B255" s="37"/>
      <c r="D255" s="40"/>
      <c r="G255" s="40"/>
    </row>
    <row r="256">
      <c r="A256" s="50"/>
      <c r="B256" s="37"/>
      <c r="D256" s="40"/>
      <c r="G256" s="40"/>
    </row>
    <row r="257">
      <c r="A257" s="50"/>
      <c r="B257" s="37"/>
      <c r="D257" s="40"/>
      <c r="G257" s="40"/>
    </row>
    <row r="258">
      <c r="A258" s="50"/>
      <c r="B258" s="37"/>
      <c r="D258" s="40"/>
      <c r="G258" s="40"/>
    </row>
    <row r="259">
      <c r="A259" s="50"/>
      <c r="B259" s="37"/>
      <c r="D259" s="40"/>
      <c r="G259" s="40"/>
    </row>
    <row r="260">
      <c r="A260" s="50"/>
      <c r="B260" s="37"/>
      <c r="D260" s="40"/>
      <c r="G260" s="40"/>
    </row>
    <row r="261">
      <c r="A261" s="50"/>
      <c r="B261" s="37"/>
      <c r="D261" s="40"/>
      <c r="G261" s="40"/>
    </row>
    <row r="262">
      <c r="A262" s="50"/>
      <c r="B262" s="37"/>
      <c r="D262" s="40"/>
      <c r="G262" s="40"/>
    </row>
    <row r="263">
      <c r="A263" s="50"/>
      <c r="B263" s="37"/>
      <c r="D263" s="40"/>
      <c r="G263" s="40"/>
    </row>
    <row r="264">
      <c r="A264" s="50"/>
      <c r="B264" s="37"/>
      <c r="D264" s="40"/>
      <c r="G264" s="40"/>
    </row>
    <row r="265">
      <c r="A265" s="50"/>
      <c r="B265" s="37"/>
      <c r="D265" s="40"/>
      <c r="G265" s="40"/>
    </row>
    <row r="266">
      <c r="A266" s="50"/>
      <c r="B266" s="37"/>
      <c r="D266" s="40"/>
      <c r="G266" s="40"/>
    </row>
    <row r="267">
      <c r="A267" s="50"/>
      <c r="B267" s="37"/>
      <c r="D267" s="40"/>
      <c r="G267" s="40"/>
    </row>
    <row r="268">
      <c r="A268" s="50"/>
      <c r="B268" s="37"/>
      <c r="D268" s="40"/>
      <c r="G268" s="40"/>
    </row>
    <row r="269">
      <c r="A269" s="50"/>
      <c r="B269" s="37"/>
      <c r="D269" s="40"/>
      <c r="G269" s="40"/>
    </row>
    <row r="270">
      <c r="A270" s="50"/>
      <c r="B270" s="37"/>
      <c r="D270" s="40"/>
      <c r="G270" s="40"/>
    </row>
    <row r="271">
      <c r="A271" s="50"/>
      <c r="B271" s="37"/>
      <c r="D271" s="40"/>
      <c r="G271" s="40"/>
    </row>
    <row r="272">
      <c r="A272" s="50"/>
      <c r="B272" s="37"/>
      <c r="D272" s="40"/>
      <c r="G272" s="40"/>
    </row>
    <row r="273">
      <c r="A273" s="50"/>
      <c r="B273" s="37"/>
      <c r="D273" s="40"/>
      <c r="G273" s="40"/>
    </row>
    <row r="274">
      <c r="A274" s="50"/>
      <c r="B274" s="37"/>
      <c r="D274" s="40"/>
      <c r="G274" s="40"/>
    </row>
    <row r="275">
      <c r="A275" s="50"/>
      <c r="B275" s="37"/>
      <c r="D275" s="40"/>
      <c r="G275" s="40"/>
    </row>
    <row r="276">
      <c r="A276" s="50"/>
      <c r="B276" s="37"/>
      <c r="D276" s="40"/>
      <c r="G276" s="40"/>
    </row>
    <row r="277">
      <c r="A277" s="50"/>
      <c r="B277" s="37"/>
      <c r="D277" s="40"/>
      <c r="G277" s="40"/>
    </row>
    <row r="278">
      <c r="A278" s="50"/>
      <c r="B278" s="37"/>
      <c r="D278" s="40"/>
      <c r="G278" s="40"/>
    </row>
    <row r="279">
      <c r="A279" s="50"/>
      <c r="B279" s="37"/>
      <c r="D279" s="40"/>
      <c r="G279" s="40"/>
    </row>
    <row r="280">
      <c r="A280" s="50"/>
      <c r="B280" s="37"/>
      <c r="D280" s="40"/>
      <c r="G280" s="40"/>
    </row>
    <row r="281">
      <c r="A281" s="50"/>
      <c r="B281" s="37"/>
      <c r="D281" s="40"/>
      <c r="G281" s="40"/>
    </row>
    <row r="282">
      <c r="A282" s="50"/>
      <c r="B282" s="37"/>
      <c r="D282" s="40"/>
      <c r="G282" s="40"/>
    </row>
    <row r="283">
      <c r="A283" s="50"/>
      <c r="B283" s="37"/>
      <c r="D283" s="40"/>
      <c r="G283" s="40"/>
    </row>
    <row r="284">
      <c r="A284" s="50"/>
      <c r="B284" s="37"/>
      <c r="D284" s="40"/>
      <c r="G284" s="40"/>
    </row>
    <row r="285">
      <c r="A285" s="50"/>
      <c r="B285" s="37"/>
      <c r="D285" s="40"/>
      <c r="G285" s="40"/>
    </row>
    <row r="286">
      <c r="A286" s="50"/>
      <c r="B286" s="37"/>
      <c r="D286" s="40"/>
      <c r="G286" s="40"/>
    </row>
    <row r="287">
      <c r="A287" s="50"/>
      <c r="B287" s="37"/>
      <c r="D287" s="40"/>
      <c r="G287" s="40"/>
    </row>
    <row r="288">
      <c r="A288" s="50"/>
      <c r="B288" s="37"/>
      <c r="D288" s="40"/>
      <c r="G288" s="40"/>
    </row>
    <row r="289">
      <c r="A289" s="50"/>
      <c r="B289" s="37"/>
      <c r="D289" s="40"/>
      <c r="G289" s="40"/>
    </row>
    <row r="290">
      <c r="A290" s="50"/>
      <c r="B290" s="37"/>
      <c r="D290" s="40"/>
      <c r="G290" s="40"/>
    </row>
    <row r="291">
      <c r="A291" s="50"/>
      <c r="B291" s="37"/>
      <c r="D291" s="40"/>
      <c r="G291" s="40"/>
    </row>
    <row r="292">
      <c r="A292" s="50"/>
      <c r="B292" s="37"/>
      <c r="D292" s="40"/>
      <c r="G292" s="40"/>
    </row>
    <row r="293">
      <c r="A293" s="50"/>
      <c r="B293" s="37"/>
      <c r="D293" s="40"/>
      <c r="G293" s="40"/>
    </row>
    <row r="294">
      <c r="A294" s="50"/>
      <c r="B294" s="37"/>
      <c r="D294" s="40"/>
      <c r="G294" s="40"/>
    </row>
    <row r="295">
      <c r="A295" s="50"/>
      <c r="B295" s="37"/>
      <c r="D295" s="40"/>
      <c r="G295" s="40"/>
    </row>
    <row r="296">
      <c r="A296" s="50"/>
      <c r="B296" s="37"/>
      <c r="D296" s="40"/>
      <c r="G296" s="40"/>
    </row>
    <row r="297">
      <c r="A297" s="50"/>
      <c r="B297" s="37"/>
      <c r="D297" s="40"/>
      <c r="G297" s="40"/>
    </row>
    <row r="298">
      <c r="A298" s="50"/>
      <c r="B298" s="37"/>
      <c r="D298" s="40"/>
      <c r="G298" s="40"/>
    </row>
    <row r="299">
      <c r="A299" s="50"/>
      <c r="B299" s="37"/>
      <c r="D299" s="40"/>
      <c r="G299" s="40"/>
    </row>
    <row r="300">
      <c r="A300" s="50"/>
      <c r="B300" s="37"/>
      <c r="D300" s="40"/>
      <c r="G300" s="40"/>
    </row>
    <row r="301">
      <c r="A301" s="50"/>
      <c r="B301" s="37"/>
      <c r="D301" s="40"/>
      <c r="G301" s="40"/>
    </row>
    <row r="302">
      <c r="A302" s="50"/>
      <c r="B302" s="37"/>
      <c r="D302" s="40"/>
      <c r="G302" s="40"/>
    </row>
    <row r="303">
      <c r="A303" s="50"/>
      <c r="B303" s="37"/>
      <c r="D303" s="40"/>
      <c r="G303" s="40"/>
    </row>
    <row r="304">
      <c r="A304" s="50"/>
      <c r="B304" s="37"/>
      <c r="D304" s="40"/>
      <c r="G304" s="40"/>
    </row>
    <row r="305">
      <c r="A305" s="50"/>
      <c r="B305" s="37"/>
      <c r="D305" s="40"/>
      <c r="G305" s="40"/>
    </row>
    <row r="306">
      <c r="A306" s="50"/>
      <c r="B306" s="37"/>
      <c r="D306" s="40"/>
      <c r="G306" s="40"/>
    </row>
    <row r="307">
      <c r="A307" s="50"/>
      <c r="B307" s="37"/>
      <c r="D307" s="40"/>
      <c r="G307" s="40"/>
    </row>
    <row r="308">
      <c r="A308" s="50"/>
      <c r="B308" s="37"/>
      <c r="D308" s="40"/>
      <c r="G308" s="40"/>
    </row>
    <row r="309">
      <c r="A309" s="50"/>
      <c r="B309" s="37"/>
      <c r="D309" s="40"/>
      <c r="G309" s="40"/>
    </row>
    <row r="310">
      <c r="A310" s="50"/>
      <c r="B310" s="37"/>
      <c r="D310" s="40"/>
      <c r="G310" s="40"/>
    </row>
    <row r="311">
      <c r="A311" s="50"/>
      <c r="B311" s="37"/>
      <c r="D311" s="40"/>
      <c r="G311" s="40"/>
    </row>
    <row r="312">
      <c r="A312" s="50"/>
      <c r="B312" s="37"/>
      <c r="D312" s="40"/>
      <c r="G312" s="40"/>
    </row>
    <row r="313">
      <c r="A313" s="50"/>
      <c r="B313" s="37"/>
      <c r="D313" s="40"/>
      <c r="G313" s="40"/>
    </row>
    <row r="314">
      <c r="A314" s="50"/>
      <c r="B314" s="37"/>
      <c r="D314" s="40"/>
      <c r="G314" s="40"/>
    </row>
    <row r="315">
      <c r="A315" s="50"/>
      <c r="B315" s="37"/>
      <c r="D315" s="40"/>
      <c r="G315" s="40"/>
    </row>
    <row r="316">
      <c r="A316" s="50"/>
      <c r="B316" s="37"/>
      <c r="D316" s="40"/>
      <c r="G316" s="40"/>
    </row>
    <row r="317">
      <c r="A317" s="50"/>
      <c r="B317" s="37"/>
      <c r="D317" s="40"/>
      <c r="G317" s="40"/>
    </row>
    <row r="318">
      <c r="A318" s="50"/>
      <c r="B318" s="37"/>
      <c r="D318" s="40"/>
      <c r="G318" s="40"/>
    </row>
    <row r="319">
      <c r="A319" s="50"/>
      <c r="B319" s="37"/>
      <c r="D319" s="40"/>
      <c r="G319" s="40"/>
    </row>
    <row r="320">
      <c r="A320" s="50"/>
      <c r="B320" s="37"/>
      <c r="D320" s="40"/>
      <c r="G320" s="40"/>
    </row>
    <row r="321">
      <c r="A321" s="50"/>
      <c r="B321" s="37"/>
      <c r="D321" s="40"/>
      <c r="G321" s="40"/>
    </row>
    <row r="322">
      <c r="A322" s="50"/>
      <c r="B322" s="37"/>
      <c r="D322" s="40"/>
      <c r="G322" s="40"/>
    </row>
    <row r="323">
      <c r="A323" s="50"/>
      <c r="B323" s="37"/>
      <c r="D323" s="40"/>
      <c r="G323" s="40"/>
    </row>
    <row r="324">
      <c r="A324" s="50"/>
      <c r="B324" s="37"/>
      <c r="D324" s="40"/>
      <c r="G324" s="40"/>
    </row>
    <row r="325">
      <c r="A325" s="50"/>
      <c r="B325" s="37"/>
      <c r="D325" s="40"/>
      <c r="G325" s="40"/>
    </row>
    <row r="326">
      <c r="A326" s="50"/>
      <c r="B326" s="37"/>
      <c r="D326" s="40"/>
      <c r="G326" s="40"/>
    </row>
    <row r="327">
      <c r="A327" s="50"/>
      <c r="B327" s="37"/>
      <c r="D327" s="40"/>
      <c r="G327" s="40"/>
    </row>
    <row r="328">
      <c r="A328" s="50"/>
      <c r="B328" s="37"/>
      <c r="D328" s="40"/>
      <c r="G328" s="40"/>
    </row>
    <row r="329">
      <c r="A329" s="50"/>
      <c r="B329" s="37"/>
      <c r="D329" s="40"/>
      <c r="G329" s="40"/>
    </row>
    <row r="330">
      <c r="A330" s="50"/>
      <c r="B330" s="37"/>
      <c r="D330" s="40"/>
      <c r="G330" s="40"/>
    </row>
    <row r="331">
      <c r="A331" s="50"/>
      <c r="B331" s="37"/>
      <c r="D331" s="40"/>
      <c r="G331" s="40"/>
    </row>
    <row r="332">
      <c r="A332" s="50"/>
      <c r="B332" s="37"/>
      <c r="D332" s="40"/>
      <c r="G332" s="40"/>
    </row>
    <row r="333">
      <c r="A333" s="50"/>
      <c r="B333" s="37"/>
      <c r="D333" s="40"/>
      <c r="G333" s="40"/>
    </row>
    <row r="334">
      <c r="A334" s="50"/>
      <c r="B334" s="37"/>
      <c r="D334" s="40"/>
      <c r="G334" s="40"/>
    </row>
    <row r="335">
      <c r="A335" s="50"/>
      <c r="B335" s="37"/>
      <c r="D335" s="40"/>
      <c r="G335" s="40"/>
    </row>
    <row r="336">
      <c r="A336" s="50"/>
      <c r="B336" s="37"/>
      <c r="D336" s="40"/>
      <c r="G336" s="40"/>
    </row>
    <row r="337">
      <c r="A337" s="50"/>
      <c r="B337" s="37"/>
      <c r="D337" s="40"/>
      <c r="G337" s="40"/>
    </row>
    <row r="338">
      <c r="A338" s="50"/>
      <c r="B338" s="37"/>
      <c r="D338" s="40"/>
      <c r="G338" s="40"/>
    </row>
    <row r="339">
      <c r="A339" s="50"/>
      <c r="B339" s="37"/>
      <c r="D339" s="40"/>
      <c r="G339" s="40"/>
    </row>
    <row r="340">
      <c r="A340" s="50"/>
      <c r="B340" s="37"/>
      <c r="D340" s="40"/>
      <c r="G340" s="40"/>
    </row>
    <row r="341">
      <c r="A341" s="50"/>
      <c r="B341" s="37"/>
      <c r="D341" s="40"/>
      <c r="G341" s="40"/>
    </row>
    <row r="342">
      <c r="A342" s="50"/>
      <c r="B342" s="37"/>
      <c r="D342" s="40"/>
      <c r="G342" s="40"/>
    </row>
    <row r="343">
      <c r="A343" s="50"/>
      <c r="B343" s="37"/>
      <c r="D343" s="40"/>
      <c r="G343" s="40"/>
    </row>
    <row r="344">
      <c r="A344" s="50"/>
      <c r="B344" s="37"/>
      <c r="D344" s="40"/>
      <c r="G344" s="40"/>
    </row>
    <row r="345">
      <c r="A345" s="50"/>
      <c r="B345" s="37"/>
      <c r="D345" s="40"/>
      <c r="G345" s="40"/>
    </row>
    <row r="346">
      <c r="A346" s="50"/>
      <c r="B346" s="37"/>
      <c r="D346" s="40"/>
      <c r="G346" s="40"/>
    </row>
    <row r="347">
      <c r="A347" s="50"/>
      <c r="B347" s="37"/>
      <c r="D347" s="40"/>
      <c r="G347" s="40"/>
    </row>
    <row r="348">
      <c r="A348" s="50"/>
      <c r="B348" s="37"/>
      <c r="D348" s="40"/>
      <c r="G348" s="40"/>
    </row>
    <row r="349">
      <c r="A349" s="50"/>
      <c r="B349" s="37"/>
      <c r="D349" s="40"/>
      <c r="G349" s="40"/>
    </row>
    <row r="350">
      <c r="A350" s="50"/>
      <c r="B350" s="37"/>
      <c r="D350" s="40"/>
      <c r="G350" s="40"/>
    </row>
    <row r="351">
      <c r="A351" s="50"/>
      <c r="B351" s="37"/>
      <c r="D351" s="40"/>
      <c r="G351" s="40"/>
    </row>
    <row r="352">
      <c r="A352" s="50"/>
      <c r="B352" s="37"/>
      <c r="D352" s="40"/>
      <c r="G352" s="40"/>
    </row>
    <row r="353">
      <c r="A353" s="50"/>
      <c r="B353" s="37"/>
      <c r="D353" s="40"/>
      <c r="G353" s="40"/>
    </row>
    <row r="354">
      <c r="A354" s="50"/>
      <c r="B354" s="37"/>
      <c r="D354" s="40"/>
      <c r="G354" s="40"/>
    </row>
    <row r="355">
      <c r="A355" s="50"/>
      <c r="B355" s="37"/>
      <c r="D355" s="40"/>
      <c r="G355" s="40"/>
    </row>
    <row r="356">
      <c r="A356" s="50"/>
      <c r="B356" s="37"/>
      <c r="D356" s="40"/>
      <c r="G356" s="40"/>
    </row>
    <row r="357">
      <c r="A357" s="50"/>
      <c r="B357" s="37"/>
      <c r="D357" s="40"/>
      <c r="G357" s="40"/>
    </row>
    <row r="358">
      <c r="A358" s="50"/>
      <c r="B358" s="37"/>
      <c r="D358" s="40"/>
      <c r="G358" s="40"/>
    </row>
    <row r="359">
      <c r="A359" s="50"/>
      <c r="B359" s="37"/>
      <c r="D359" s="40"/>
      <c r="G359" s="40"/>
    </row>
    <row r="360">
      <c r="A360" s="50"/>
      <c r="B360" s="37"/>
      <c r="D360" s="40"/>
      <c r="G360" s="40"/>
    </row>
    <row r="361">
      <c r="A361" s="50"/>
      <c r="B361" s="37"/>
      <c r="D361" s="40"/>
      <c r="G361" s="40"/>
    </row>
    <row r="362">
      <c r="A362" s="50"/>
      <c r="B362" s="37"/>
      <c r="D362" s="40"/>
      <c r="G362" s="40"/>
    </row>
    <row r="363">
      <c r="A363" s="50"/>
      <c r="B363" s="37"/>
      <c r="D363" s="40"/>
      <c r="G363" s="40"/>
    </row>
    <row r="364">
      <c r="A364" s="50"/>
      <c r="B364" s="37"/>
      <c r="D364" s="40"/>
      <c r="G364" s="40"/>
    </row>
    <row r="365">
      <c r="A365" s="50"/>
      <c r="B365" s="37"/>
      <c r="D365" s="40"/>
      <c r="G365" s="40"/>
    </row>
    <row r="366">
      <c r="A366" s="50"/>
      <c r="B366" s="37"/>
      <c r="D366" s="40"/>
      <c r="G366" s="40"/>
    </row>
    <row r="367">
      <c r="A367" s="50"/>
      <c r="B367" s="37"/>
      <c r="D367" s="40"/>
      <c r="G367" s="40"/>
    </row>
    <row r="368">
      <c r="A368" s="50"/>
      <c r="B368" s="37"/>
      <c r="D368" s="40"/>
      <c r="G368" s="40"/>
    </row>
    <row r="369">
      <c r="A369" s="50"/>
      <c r="B369" s="37"/>
      <c r="D369" s="40"/>
      <c r="G369" s="40"/>
    </row>
    <row r="370">
      <c r="A370" s="50"/>
      <c r="B370" s="37"/>
      <c r="D370" s="40"/>
      <c r="G370" s="40"/>
    </row>
    <row r="371">
      <c r="A371" s="50"/>
      <c r="B371" s="37"/>
      <c r="D371" s="40"/>
      <c r="G371" s="40"/>
    </row>
    <row r="372">
      <c r="A372" s="50"/>
      <c r="B372" s="37"/>
      <c r="D372" s="40"/>
      <c r="G372" s="40"/>
    </row>
    <row r="373">
      <c r="A373" s="50"/>
      <c r="B373" s="37"/>
      <c r="D373" s="40"/>
      <c r="G373" s="40"/>
    </row>
    <row r="374">
      <c r="A374" s="50"/>
      <c r="B374" s="37"/>
      <c r="D374" s="40"/>
      <c r="G374" s="40"/>
    </row>
    <row r="375">
      <c r="A375" s="50"/>
      <c r="B375" s="37"/>
      <c r="D375" s="40"/>
      <c r="G375" s="40"/>
    </row>
    <row r="376">
      <c r="A376" s="50"/>
      <c r="B376" s="37"/>
      <c r="D376" s="40"/>
      <c r="G376" s="40"/>
    </row>
    <row r="377">
      <c r="A377" s="50"/>
      <c r="B377" s="37"/>
      <c r="D377" s="40"/>
      <c r="G377" s="40"/>
    </row>
    <row r="378">
      <c r="A378" s="50"/>
      <c r="B378" s="37"/>
      <c r="D378" s="40"/>
      <c r="G378" s="40"/>
    </row>
    <row r="379">
      <c r="A379" s="50"/>
      <c r="B379" s="37"/>
      <c r="D379" s="40"/>
      <c r="G379" s="40"/>
    </row>
    <row r="380">
      <c r="A380" s="50"/>
      <c r="B380" s="37"/>
      <c r="D380" s="40"/>
      <c r="G380" s="40"/>
    </row>
    <row r="381">
      <c r="A381" s="50"/>
      <c r="B381" s="37"/>
      <c r="D381" s="40"/>
      <c r="G381" s="40"/>
    </row>
    <row r="382">
      <c r="A382" s="50"/>
      <c r="B382" s="37"/>
      <c r="D382" s="40"/>
      <c r="G382" s="40"/>
    </row>
    <row r="383">
      <c r="A383" s="50"/>
      <c r="B383" s="37"/>
      <c r="D383" s="40"/>
      <c r="G383" s="40"/>
    </row>
    <row r="384">
      <c r="A384" s="50"/>
      <c r="B384" s="37"/>
      <c r="D384" s="40"/>
      <c r="G384" s="40"/>
    </row>
    <row r="385">
      <c r="A385" s="50"/>
      <c r="B385" s="37"/>
      <c r="D385" s="40"/>
      <c r="G385" s="40"/>
    </row>
    <row r="386">
      <c r="A386" s="50"/>
      <c r="B386" s="37"/>
      <c r="D386" s="40"/>
      <c r="G386" s="40"/>
    </row>
    <row r="387">
      <c r="A387" s="50"/>
      <c r="B387" s="37"/>
      <c r="D387" s="40"/>
      <c r="G387" s="40"/>
    </row>
    <row r="388">
      <c r="A388" s="50"/>
      <c r="B388" s="37"/>
      <c r="D388" s="40"/>
      <c r="G388" s="40"/>
    </row>
    <row r="389">
      <c r="A389" s="50"/>
      <c r="B389" s="37"/>
      <c r="D389" s="40"/>
      <c r="G389" s="40"/>
    </row>
    <row r="390">
      <c r="A390" s="50"/>
      <c r="B390" s="37"/>
      <c r="D390" s="40"/>
      <c r="G390" s="40"/>
    </row>
    <row r="391">
      <c r="A391" s="50"/>
      <c r="B391" s="37"/>
      <c r="D391" s="40"/>
      <c r="G391" s="40"/>
    </row>
    <row r="392">
      <c r="A392" s="50"/>
      <c r="B392" s="37"/>
      <c r="D392" s="40"/>
      <c r="G392" s="40"/>
    </row>
    <row r="393">
      <c r="A393" s="50"/>
      <c r="B393" s="37"/>
      <c r="D393" s="40"/>
      <c r="G393" s="40"/>
    </row>
    <row r="394">
      <c r="A394" s="50"/>
      <c r="B394" s="37"/>
      <c r="D394" s="40"/>
      <c r="G394" s="40"/>
    </row>
    <row r="395">
      <c r="A395" s="50"/>
      <c r="B395" s="37"/>
      <c r="D395" s="40"/>
      <c r="G395" s="40"/>
    </row>
    <row r="396">
      <c r="A396" s="50"/>
      <c r="B396" s="37"/>
      <c r="D396" s="40"/>
      <c r="G396" s="40"/>
    </row>
    <row r="397">
      <c r="A397" s="50"/>
      <c r="B397" s="37"/>
      <c r="D397" s="40"/>
      <c r="G397" s="40"/>
    </row>
    <row r="398">
      <c r="A398" s="50"/>
      <c r="B398" s="37"/>
      <c r="D398" s="40"/>
      <c r="G398" s="40"/>
    </row>
    <row r="399">
      <c r="A399" s="50"/>
      <c r="B399" s="37"/>
      <c r="D399" s="40"/>
      <c r="G399" s="40"/>
    </row>
    <row r="400">
      <c r="A400" s="50"/>
      <c r="B400" s="37"/>
      <c r="D400" s="40"/>
      <c r="G400" s="40"/>
    </row>
    <row r="401">
      <c r="A401" s="50"/>
      <c r="B401" s="37"/>
      <c r="D401" s="40"/>
      <c r="G401" s="40"/>
    </row>
    <row r="402">
      <c r="A402" s="50"/>
      <c r="B402" s="37"/>
      <c r="D402" s="40"/>
      <c r="G402" s="40"/>
    </row>
    <row r="403">
      <c r="A403" s="50"/>
      <c r="B403" s="37"/>
      <c r="D403" s="40"/>
      <c r="G403" s="40"/>
    </row>
    <row r="404">
      <c r="A404" s="50"/>
      <c r="B404" s="37"/>
      <c r="D404" s="40"/>
      <c r="G404" s="40"/>
    </row>
    <row r="405">
      <c r="A405" s="50"/>
      <c r="B405" s="37"/>
      <c r="D405" s="40"/>
      <c r="G405" s="40"/>
    </row>
    <row r="406">
      <c r="A406" s="50"/>
      <c r="B406" s="37"/>
      <c r="D406" s="40"/>
      <c r="G406" s="40"/>
    </row>
    <row r="407">
      <c r="A407" s="50"/>
      <c r="B407" s="37"/>
      <c r="D407" s="40"/>
      <c r="G407" s="40"/>
    </row>
    <row r="408">
      <c r="A408" s="50"/>
      <c r="B408" s="37"/>
      <c r="D408" s="40"/>
      <c r="G408" s="40"/>
    </row>
    <row r="409">
      <c r="A409" s="50"/>
      <c r="B409" s="37"/>
      <c r="D409" s="40"/>
      <c r="G409" s="40"/>
    </row>
    <row r="410">
      <c r="A410" s="50"/>
      <c r="B410" s="37"/>
      <c r="D410" s="40"/>
      <c r="G410" s="40"/>
    </row>
    <row r="411">
      <c r="A411" s="50"/>
      <c r="B411" s="37"/>
      <c r="D411" s="40"/>
      <c r="G411" s="40"/>
    </row>
    <row r="412">
      <c r="A412" s="50"/>
      <c r="B412" s="37"/>
      <c r="D412" s="40"/>
      <c r="G412" s="40"/>
    </row>
    <row r="413">
      <c r="A413" s="50"/>
      <c r="B413" s="37"/>
      <c r="D413" s="40"/>
      <c r="G413" s="40"/>
    </row>
    <row r="414">
      <c r="A414" s="50"/>
      <c r="B414" s="37"/>
      <c r="D414" s="40"/>
      <c r="G414" s="40"/>
    </row>
    <row r="415">
      <c r="A415" s="50"/>
      <c r="B415" s="37"/>
      <c r="D415" s="40"/>
      <c r="G415" s="40"/>
    </row>
    <row r="416">
      <c r="A416" s="50"/>
      <c r="B416" s="37"/>
      <c r="D416" s="40"/>
      <c r="G416" s="40"/>
    </row>
    <row r="417">
      <c r="A417" s="50"/>
      <c r="B417" s="37"/>
      <c r="D417" s="40"/>
      <c r="G417" s="40"/>
    </row>
    <row r="418">
      <c r="A418" s="50"/>
      <c r="B418" s="37"/>
      <c r="D418" s="40"/>
      <c r="G418" s="40"/>
    </row>
    <row r="419">
      <c r="A419" s="50"/>
      <c r="B419" s="37"/>
      <c r="D419" s="40"/>
      <c r="G419" s="40"/>
    </row>
    <row r="420">
      <c r="A420" s="50"/>
      <c r="B420" s="37"/>
      <c r="D420" s="40"/>
      <c r="G420" s="40"/>
    </row>
    <row r="421">
      <c r="A421" s="50"/>
      <c r="B421" s="37"/>
      <c r="D421" s="40"/>
      <c r="G421" s="40"/>
    </row>
    <row r="422">
      <c r="A422" s="50"/>
      <c r="B422" s="37"/>
      <c r="D422" s="40"/>
      <c r="G422" s="40"/>
    </row>
    <row r="423">
      <c r="A423" s="50"/>
      <c r="B423" s="37"/>
      <c r="D423" s="40"/>
      <c r="G423" s="40"/>
    </row>
    <row r="424">
      <c r="A424" s="50"/>
      <c r="B424" s="37"/>
      <c r="D424" s="40"/>
      <c r="G424" s="40"/>
    </row>
    <row r="425">
      <c r="A425" s="50"/>
      <c r="B425" s="37"/>
      <c r="D425" s="40"/>
      <c r="G425" s="40"/>
    </row>
    <row r="426">
      <c r="A426" s="50"/>
      <c r="B426" s="37"/>
      <c r="D426" s="40"/>
      <c r="G426" s="40"/>
    </row>
    <row r="427">
      <c r="A427" s="50"/>
      <c r="B427" s="37"/>
      <c r="D427" s="40"/>
      <c r="G427" s="40"/>
    </row>
    <row r="428">
      <c r="A428" s="50"/>
      <c r="B428" s="37"/>
      <c r="D428" s="40"/>
      <c r="G428" s="40"/>
    </row>
    <row r="429">
      <c r="A429" s="50"/>
      <c r="B429" s="37"/>
      <c r="D429" s="40"/>
      <c r="G429" s="40"/>
    </row>
    <row r="430">
      <c r="A430" s="50"/>
      <c r="B430" s="37"/>
      <c r="D430" s="40"/>
      <c r="G430" s="40"/>
    </row>
    <row r="431">
      <c r="A431" s="50"/>
      <c r="B431" s="37"/>
      <c r="D431" s="40"/>
      <c r="G431" s="40"/>
    </row>
    <row r="432">
      <c r="A432" s="50"/>
      <c r="B432" s="37"/>
      <c r="D432" s="40"/>
      <c r="G432" s="40"/>
    </row>
    <row r="433">
      <c r="A433" s="50"/>
      <c r="B433" s="37"/>
      <c r="D433" s="40"/>
      <c r="G433" s="40"/>
    </row>
    <row r="434">
      <c r="A434" s="50"/>
      <c r="B434" s="37"/>
      <c r="D434" s="40"/>
      <c r="G434" s="40"/>
    </row>
    <row r="435">
      <c r="A435" s="50"/>
      <c r="B435" s="37"/>
      <c r="D435" s="40"/>
      <c r="G435" s="40"/>
    </row>
    <row r="436">
      <c r="A436" s="50"/>
      <c r="B436" s="37"/>
      <c r="D436" s="40"/>
      <c r="G436" s="40"/>
    </row>
    <row r="437">
      <c r="A437" s="50"/>
      <c r="B437" s="37"/>
      <c r="D437" s="40"/>
      <c r="G437" s="40"/>
    </row>
    <row r="438">
      <c r="A438" s="50"/>
      <c r="B438" s="37"/>
      <c r="D438" s="40"/>
      <c r="G438" s="40"/>
    </row>
    <row r="439">
      <c r="A439" s="50"/>
      <c r="B439" s="37"/>
      <c r="D439" s="40"/>
      <c r="G439" s="40"/>
    </row>
    <row r="440">
      <c r="A440" s="50"/>
      <c r="B440" s="37"/>
      <c r="D440" s="40"/>
      <c r="G440" s="40"/>
    </row>
    <row r="441">
      <c r="A441" s="50"/>
      <c r="B441" s="37"/>
      <c r="D441" s="40"/>
      <c r="G441" s="40"/>
    </row>
    <row r="442">
      <c r="A442" s="50"/>
      <c r="B442" s="37"/>
      <c r="D442" s="40"/>
      <c r="G442" s="40"/>
    </row>
    <row r="443">
      <c r="A443" s="50"/>
      <c r="B443" s="37"/>
      <c r="D443" s="40"/>
      <c r="G443" s="40"/>
    </row>
    <row r="444">
      <c r="A444" s="50"/>
      <c r="B444" s="37"/>
      <c r="D444" s="40"/>
      <c r="G444" s="40"/>
    </row>
    <row r="445">
      <c r="A445" s="50"/>
      <c r="B445" s="37"/>
      <c r="D445" s="40"/>
      <c r="G445" s="40"/>
    </row>
    <row r="446">
      <c r="A446" s="50"/>
      <c r="B446" s="37"/>
      <c r="D446" s="40"/>
      <c r="G446" s="40"/>
    </row>
    <row r="447">
      <c r="A447" s="50"/>
      <c r="B447" s="37"/>
      <c r="D447" s="40"/>
      <c r="G447" s="40"/>
    </row>
    <row r="448">
      <c r="A448" s="50"/>
      <c r="B448" s="37"/>
      <c r="D448" s="40"/>
      <c r="G448" s="40"/>
    </row>
    <row r="449">
      <c r="A449" s="50"/>
      <c r="B449" s="37"/>
      <c r="D449" s="40"/>
      <c r="G449" s="40"/>
    </row>
    <row r="450">
      <c r="A450" s="50"/>
      <c r="B450" s="37"/>
      <c r="D450" s="40"/>
      <c r="G450" s="40"/>
    </row>
    <row r="451">
      <c r="A451" s="50"/>
      <c r="B451" s="37"/>
      <c r="D451" s="40"/>
      <c r="G451" s="40"/>
    </row>
    <row r="452">
      <c r="A452" s="50"/>
      <c r="B452" s="37"/>
      <c r="D452" s="40"/>
      <c r="G452" s="40"/>
    </row>
    <row r="453">
      <c r="A453" s="50"/>
      <c r="B453" s="37"/>
      <c r="D453" s="40"/>
      <c r="G453" s="40"/>
    </row>
    <row r="454">
      <c r="A454" s="50"/>
      <c r="B454" s="37"/>
      <c r="D454" s="40"/>
      <c r="G454" s="40"/>
    </row>
    <row r="455">
      <c r="A455" s="50"/>
      <c r="B455" s="37"/>
      <c r="D455" s="40"/>
      <c r="G455" s="40"/>
    </row>
    <row r="456">
      <c r="A456" s="50"/>
      <c r="B456" s="37"/>
      <c r="D456" s="40"/>
      <c r="G456" s="40"/>
    </row>
    <row r="457">
      <c r="A457" s="50"/>
      <c r="B457" s="37"/>
      <c r="D457" s="40"/>
      <c r="G457" s="40"/>
    </row>
    <row r="458">
      <c r="A458" s="50"/>
      <c r="B458" s="37"/>
      <c r="D458" s="40"/>
      <c r="G458" s="40"/>
    </row>
    <row r="459">
      <c r="A459" s="50"/>
      <c r="B459" s="37"/>
      <c r="D459" s="40"/>
      <c r="G459" s="40"/>
    </row>
    <row r="460">
      <c r="A460" s="50"/>
      <c r="B460" s="37"/>
      <c r="D460" s="40"/>
      <c r="G460" s="40"/>
    </row>
    <row r="461">
      <c r="A461" s="50"/>
      <c r="B461" s="37"/>
      <c r="D461" s="40"/>
      <c r="G461" s="40"/>
    </row>
    <row r="462">
      <c r="A462" s="50"/>
      <c r="B462" s="37"/>
      <c r="D462" s="40"/>
      <c r="G462" s="40"/>
    </row>
    <row r="463">
      <c r="A463" s="50"/>
      <c r="B463" s="37"/>
      <c r="D463" s="40"/>
      <c r="G463" s="40"/>
    </row>
    <row r="464">
      <c r="A464" s="50"/>
      <c r="B464" s="37"/>
      <c r="D464" s="40"/>
      <c r="G464" s="40"/>
    </row>
    <row r="465">
      <c r="A465" s="50"/>
      <c r="B465" s="37"/>
      <c r="D465" s="40"/>
      <c r="G465" s="40"/>
    </row>
    <row r="466">
      <c r="A466" s="50"/>
      <c r="B466" s="37"/>
      <c r="D466" s="40"/>
      <c r="G466" s="40"/>
    </row>
    <row r="467">
      <c r="A467" s="50"/>
      <c r="B467" s="37"/>
      <c r="D467" s="40"/>
      <c r="G467" s="40"/>
    </row>
    <row r="468">
      <c r="A468" s="50"/>
      <c r="B468" s="37"/>
      <c r="D468" s="40"/>
      <c r="G468" s="40"/>
    </row>
    <row r="469">
      <c r="A469" s="50"/>
      <c r="B469" s="37"/>
      <c r="D469" s="40"/>
      <c r="G469" s="40"/>
    </row>
    <row r="470">
      <c r="A470" s="50"/>
      <c r="B470" s="37"/>
      <c r="D470" s="40"/>
      <c r="G470" s="40"/>
    </row>
    <row r="471">
      <c r="A471" s="50"/>
      <c r="B471" s="37"/>
      <c r="D471" s="40"/>
      <c r="G471" s="40"/>
    </row>
    <row r="472">
      <c r="A472" s="50"/>
      <c r="B472" s="37"/>
      <c r="D472" s="40"/>
      <c r="G472" s="40"/>
    </row>
    <row r="473">
      <c r="A473" s="50"/>
      <c r="B473" s="37"/>
      <c r="D473" s="40"/>
      <c r="G473" s="40"/>
    </row>
    <row r="474">
      <c r="A474" s="50"/>
      <c r="B474" s="37"/>
      <c r="D474" s="40"/>
      <c r="G474" s="40"/>
    </row>
    <row r="475">
      <c r="A475" s="50"/>
      <c r="B475" s="37"/>
      <c r="D475" s="40"/>
      <c r="G475" s="40"/>
    </row>
    <row r="476">
      <c r="A476" s="50"/>
      <c r="B476" s="37"/>
      <c r="D476" s="40"/>
      <c r="G476" s="40"/>
    </row>
    <row r="477">
      <c r="A477" s="50"/>
      <c r="B477" s="37"/>
      <c r="D477" s="40"/>
      <c r="G477" s="40"/>
    </row>
    <row r="478">
      <c r="A478" s="50"/>
      <c r="B478" s="37"/>
      <c r="D478" s="40"/>
      <c r="G478" s="40"/>
    </row>
    <row r="479">
      <c r="A479" s="50"/>
      <c r="B479" s="37"/>
      <c r="D479" s="40"/>
      <c r="G479" s="40"/>
    </row>
    <row r="480">
      <c r="A480" s="50"/>
      <c r="B480" s="37"/>
      <c r="D480" s="40"/>
      <c r="G480" s="40"/>
    </row>
    <row r="481">
      <c r="A481" s="50"/>
      <c r="B481" s="37"/>
      <c r="D481" s="40"/>
      <c r="G481" s="40"/>
    </row>
    <row r="482">
      <c r="A482" s="50"/>
      <c r="B482" s="37"/>
      <c r="D482" s="40"/>
      <c r="G482" s="40"/>
    </row>
    <row r="483">
      <c r="A483" s="50"/>
      <c r="B483" s="37"/>
      <c r="D483" s="40"/>
      <c r="G483" s="40"/>
    </row>
    <row r="484">
      <c r="A484" s="50"/>
      <c r="B484" s="37"/>
      <c r="D484" s="40"/>
      <c r="G484" s="40"/>
    </row>
    <row r="485">
      <c r="A485" s="50"/>
      <c r="B485" s="37"/>
      <c r="D485" s="40"/>
      <c r="G485" s="40"/>
    </row>
    <row r="486">
      <c r="A486" s="50"/>
      <c r="B486" s="37"/>
      <c r="D486" s="40"/>
      <c r="G486" s="40"/>
    </row>
    <row r="487">
      <c r="A487" s="50"/>
      <c r="B487" s="37"/>
      <c r="D487" s="40"/>
      <c r="G487" s="40"/>
    </row>
    <row r="488">
      <c r="A488" s="50"/>
      <c r="B488" s="37"/>
      <c r="D488" s="40"/>
      <c r="G488" s="40"/>
    </row>
    <row r="489">
      <c r="A489" s="50"/>
      <c r="B489" s="37"/>
      <c r="D489" s="40"/>
      <c r="G489" s="40"/>
    </row>
    <row r="490">
      <c r="A490" s="50"/>
      <c r="B490" s="37"/>
      <c r="D490" s="40"/>
      <c r="G490" s="40"/>
    </row>
    <row r="491">
      <c r="A491" s="50"/>
      <c r="B491" s="37"/>
      <c r="D491" s="40"/>
      <c r="G491" s="40"/>
    </row>
    <row r="492">
      <c r="A492" s="50"/>
      <c r="B492" s="37"/>
      <c r="D492" s="40"/>
      <c r="G492" s="40"/>
    </row>
    <row r="493">
      <c r="A493" s="50"/>
      <c r="B493" s="37"/>
      <c r="D493" s="40"/>
      <c r="G493" s="40"/>
    </row>
    <row r="494">
      <c r="A494" s="50"/>
      <c r="B494" s="37"/>
      <c r="D494" s="40"/>
      <c r="G494" s="40"/>
    </row>
    <row r="495">
      <c r="A495" s="50"/>
      <c r="B495" s="37"/>
      <c r="D495" s="40"/>
      <c r="G495" s="40"/>
    </row>
    <row r="496">
      <c r="A496" s="50"/>
      <c r="B496" s="37"/>
      <c r="D496" s="40"/>
      <c r="G496" s="40"/>
    </row>
    <row r="497">
      <c r="A497" s="50"/>
      <c r="B497" s="37"/>
      <c r="D497" s="40"/>
      <c r="G497" s="40"/>
    </row>
    <row r="498">
      <c r="A498" s="50"/>
      <c r="B498" s="37"/>
      <c r="D498" s="40"/>
      <c r="G498" s="40"/>
    </row>
    <row r="499">
      <c r="A499" s="50"/>
      <c r="B499" s="37"/>
      <c r="D499" s="40"/>
      <c r="G499" s="40"/>
    </row>
    <row r="500">
      <c r="A500" s="50"/>
      <c r="B500" s="37"/>
      <c r="D500" s="40"/>
      <c r="G500" s="40"/>
    </row>
    <row r="501">
      <c r="A501" s="50"/>
      <c r="B501" s="37"/>
      <c r="D501" s="40"/>
      <c r="G501" s="40"/>
    </row>
    <row r="502">
      <c r="A502" s="50"/>
      <c r="B502" s="37"/>
      <c r="D502" s="40"/>
      <c r="G502" s="40"/>
    </row>
    <row r="503">
      <c r="A503" s="50"/>
      <c r="B503" s="37"/>
      <c r="D503" s="40"/>
      <c r="G503" s="40"/>
    </row>
    <row r="504">
      <c r="A504" s="50"/>
      <c r="B504" s="37"/>
      <c r="D504" s="40"/>
      <c r="G504" s="40"/>
    </row>
    <row r="505">
      <c r="A505" s="50"/>
      <c r="B505" s="37"/>
      <c r="D505" s="40"/>
      <c r="G505" s="40"/>
    </row>
    <row r="506">
      <c r="A506" s="50"/>
      <c r="B506" s="37"/>
      <c r="D506" s="40"/>
      <c r="G506" s="40"/>
    </row>
    <row r="507">
      <c r="A507" s="50"/>
      <c r="B507" s="37"/>
      <c r="D507" s="40"/>
      <c r="G507" s="40"/>
    </row>
    <row r="508">
      <c r="A508" s="50"/>
      <c r="B508" s="37"/>
      <c r="D508" s="40"/>
      <c r="G508" s="40"/>
    </row>
    <row r="509">
      <c r="A509" s="50"/>
      <c r="B509" s="37"/>
      <c r="D509" s="40"/>
      <c r="G509" s="40"/>
    </row>
    <row r="510">
      <c r="A510" s="50"/>
      <c r="B510" s="37"/>
      <c r="D510" s="40"/>
      <c r="G510" s="40"/>
    </row>
    <row r="511">
      <c r="A511" s="50"/>
      <c r="B511" s="37"/>
      <c r="D511" s="40"/>
      <c r="G511" s="40"/>
    </row>
    <row r="512">
      <c r="A512" s="50"/>
      <c r="B512" s="37"/>
      <c r="D512" s="40"/>
      <c r="G512" s="40"/>
    </row>
    <row r="513">
      <c r="A513" s="50"/>
      <c r="B513" s="37"/>
      <c r="D513" s="40"/>
      <c r="G513" s="40"/>
    </row>
    <row r="514">
      <c r="A514" s="50"/>
      <c r="B514" s="37"/>
      <c r="D514" s="40"/>
      <c r="G514" s="40"/>
    </row>
    <row r="515">
      <c r="A515" s="50"/>
      <c r="B515" s="37"/>
      <c r="D515" s="40"/>
      <c r="G515" s="40"/>
    </row>
    <row r="516">
      <c r="A516" s="50"/>
      <c r="B516" s="37"/>
      <c r="D516" s="40"/>
      <c r="G516" s="40"/>
    </row>
    <row r="517">
      <c r="A517" s="50"/>
      <c r="B517" s="37"/>
      <c r="D517" s="40"/>
      <c r="G517" s="40"/>
    </row>
    <row r="518">
      <c r="A518" s="50"/>
      <c r="B518" s="37"/>
      <c r="D518" s="40"/>
      <c r="G518" s="40"/>
    </row>
    <row r="519">
      <c r="A519" s="50"/>
      <c r="B519" s="37"/>
      <c r="D519" s="40"/>
      <c r="G519" s="40"/>
    </row>
    <row r="520">
      <c r="A520" s="50"/>
      <c r="B520" s="37"/>
      <c r="D520" s="40"/>
      <c r="G520" s="40"/>
    </row>
    <row r="521">
      <c r="A521" s="50"/>
      <c r="B521" s="37"/>
      <c r="D521" s="40"/>
      <c r="G521" s="40"/>
    </row>
    <row r="522">
      <c r="A522" s="50"/>
      <c r="B522" s="37"/>
      <c r="D522" s="40"/>
      <c r="G522" s="40"/>
    </row>
    <row r="523">
      <c r="A523" s="50"/>
      <c r="B523" s="37"/>
      <c r="D523" s="40"/>
      <c r="G523" s="40"/>
    </row>
    <row r="524">
      <c r="A524" s="50"/>
      <c r="B524" s="37"/>
      <c r="D524" s="40"/>
      <c r="G524" s="40"/>
    </row>
    <row r="525">
      <c r="A525" s="50"/>
      <c r="B525" s="37"/>
      <c r="D525" s="40"/>
      <c r="G525" s="40"/>
    </row>
    <row r="526">
      <c r="A526" s="50"/>
      <c r="B526" s="37"/>
      <c r="D526" s="40"/>
      <c r="G526" s="40"/>
    </row>
    <row r="527">
      <c r="A527" s="50"/>
      <c r="B527" s="37"/>
      <c r="D527" s="40"/>
      <c r="G527" s="40"/>
    </row>
    <row r="528">
      <c r="A528" s="50"/>
      <c r="B528" s="37"/>
      <c r="D528" s="40"/>
      <c r="G528" s="40"/>
    </row>
    <row r="529">
      <c r="A529" s="50"/>
      <c r="B529" s="37"/>
      <c r="D529" s="40"/>
      <c r="G529" s="40"/>
    </row>
    <row r="530">
      <c r="A530" s="50"/>
      <c r="B530" s="37"/>
      <c r="D530" s="40"/>
      <c r="G530" s="40"/>
    </row>
    <row r="531">
      <c r="A531" s="50"/>
      <c r="B531" s="37"/>
      <c r="D531" s="40"/>
      <c r="G531" s="40"/>
    </row>
    <row r="532">
      <c r="A532" s="50"/>
      <c r="B532" s="37"/>
      <c r="D532" s="40"/>
      <c r="G532" s="40"/>
    </row>
    <row r="533">
      <c r="A533" s="50"/>
      <c r="B533" s="37"/>
      <c r="D533" s="40"/>
      <c r="G533" s="40"/>
    </row>
    <row r="534">
      <c r="A534" s="50"/>
      <c r="B534" s="37"/>
      <c r="D534" s="40"/>
      <c r="G534" s="40"/>
    </row>
    <row r="535">
      <c r="A535" s="50"/>
      <c r="B535" s="37"/>
      <c r="D535" s="40"/>
      <c r="G535" s="40"/>
    </row>
    <row r="536">
      <c r="A536" s="50"/>
      <c r="B536" s="37"/>
      <c r="D536" s="40"/>
      <c r="G536" s="40"/>
    </row>
    <row r="537">
      <c r="A537" s="50"/>
      <c r="B537" s="37"/>
      <c r="D537" s="40"/>
      <c r="G537" s="40"/>
    </row>
    <row r="538">
      <c r="A538" s="50"/>
      <c r="B538" s="37"/>
      <c r="D538" s="40"/>
      <c r="G538" s="40"/>
    </row>
    <row r="539">
      <c r="A539" s="50"/>
      <c r="B539" s="37"/>
      <c r="D539" s="40"/>
      <c r="G539" s="40"/>
    </row>
    <row r="540">
      <c r="A540" s="50"/>
      <c r="B540" s="37"/>
      <c r="D540" s="40"/>
      <c r="G540" s="40"/>
    </row>
    <row r="541">
      <c r="A541" s="50"/>
      <c r="B541" s="37"/>
      <c r="D541" s="40"/>
      <c r="G541" s="40"/>
    </row>
    <row r="542">
      <c r="A542" s="50"/>
      <c r="B542" s="37"/>
      <c r="D542" s="40"/>
      <c r="G542" s="40"/>
    </row>
    <row r="543">
      <c r="A543" s="50"/>
      <c r="B543" s="37"/>
      <c r="D543" s="40"/>
      <c r="G543" s="40"/>
    </row>
    <row r="544">
      <c r="A544" s="50"/>
      <c r="B544" s="37"/>
      <c r="D544" s="40"/>
      <c r="G544" s="40"/>
    </row>
    <row r="545">
      <c r="A545" s="50"/>
      <c r="B545" s="37"/>
      <c r="D545" s="40"/>
      <c r="G545" s="40"/>
    </row>
    <row r="546">
      <c r="A546" s="50"/>
      <c r="B546" s="37"/>
      <c r="D546" s="40"/>
      <c r="G546" s="40"/>
    </row>
    <row r="547">
      <c r="A547" s="50"/>
      <c r="B547" s="37"/>
      <c r="D547" s="40"/>
      <c r="G547" s="40"/>
    </row>
    <row r="548">
      <c r="A548" s="50"/>
      <c r="B548" s="37"/>
      <c r="D548" s="40"/>
      <c r="G548" s="40"/>
    </row>
    <row r="549">
      <c r="A549" s="50"/>
      <c r="B549" s="37"/>
      <c r="D549" s="40"/>
      <c r="G549" s="40"/>
    </row>
    <row r="550">
      <c r="A550" s="50"/>
      <c r="B550" s="37"/>
      <c r="D550" s="40"/>
      <c r="G550" s="40"/>
    </row>
    <row r="551">
      <c r="A551" s="50"/>
      <c r="B551" s="37"/>
      <c r="D551" s="40"/>
      <c r="G551" s="40"/>
    </row>
    <row r="552">
      <c r="A552" s="50"/>
      <c r="B552" s="37"/>
      <c r="D552" s="40"/>
      <c r="G552" s="40"/>
    </row>
    <row r="553">
      <c r="A553" s="50"/>
      <c r="B553" s="37"/>
      <c r="D553" s="40"/>
      <c r="G553" s="40"/>
    </row>
    <row r="554">
      <c r="A554" s="50"/>
      <c r="B554" s="37"/>
      <c r="D554" s="40"/>
      <c r="G554" s="40"/>
    </row>
    <row r="555">
      <c r="A555" s="50"/>
      <c r="B555" s="37"/>
      <c r="D555" s="40"/>
      <c r="G555" s="40"/>
    </row>
    <row r="556">
      <c r="A556" s="50"/>
      <c r="B556" s="37"/>
      <c r="D556" s="40"/>
      <c r="G556" s="40"/>
    </row>
    <row r="557">
      <c r="A557" s="50"/>
      <c r="B557" s="37"/>
      <c r="D557" s="40"/>
      <c r="G557" s="40"/>
    </row>
    <row r="558">
      <c r="A558" s="50"/>
      <c r="B558" s="37"/>
      <c r="D558" s="40"/>
      <c r="G558" s="40"/>
    </row>
    <row r="559">
      <c r="A559" s="50"/>
      <c r="B559" s="37"/>
      <c r="D559" s="40"/>
      <c r="G559" s="40"/>
    </row>
    <row r="560">
      <c r="A560" s="50"/>
      <c r="B560" s="37"/>
      <c r="D560" s="40"/>
      <c r="G560" s="40"/>
    </row>
    <row r="561">
      <c r="A561" s="50"/>
      <c r="B561" s="37"/>
      <c r="D561" s="40"/>
      <c r="G561" s="40"/>
    </row>
    <row r="562">
      <c r="A562" s="50"/>
      <c r="B562" s="37"/>
      <c r="D562" s="40"/>
      <c r="G562" s="40"/>
    </row>
    <row r="563">
      <c r="A563" s="50"/>
      <c r="B563" s="37"/>
      <c r="D563" s="40"/>
      <c r="G563" s="40"/>
    </row>
    <row r="564">
      <c r="A564" s="50"/>
      <c r="B564" s="37"/>
      <c r="D564" s="40"/>
      <c r="G564" s="40"/>
    </row>
    <row r="565">
      <c r="A565" s="50"/>
      <c r="B565" s="37"/>
      <c r="D565" s="40"/>
      <c r="G565" s="40"/>
    </row>
    <row r="566">
      <c r="A566" s="50"/>
      <c r="B566" s="37"/>
      <c r="D566" s="40"/>
      <c r="G566" s="40"/>
    </row>
    <row r="567">
      <c r="A567" s="50"/>
      <c r="B567" s="37"/>
      <c r="D567" s="40"/>
      <c r="G567" s="40"/>
    </row>
    <row r="568">
      <c r="A568" s="50"/>
      <c r="B568" s="37"/>
      <c r="D568" s="40"/>
      <c r="G568" s="40"/>
    </row>
    <row r="569">
      <c r="A569" s="50"/>
      <c r="B569" s="37"/>
      <c r="D569" s="40"/>
      <c r="G569" s="40"/>
    </row>
    <row r="570">
      <c r="A570" s="50"/>
      <c r="B570" s="37"/>
      <c r="D570" s="40"/>
      <c r="G570" s="40"/>
    </row>
    <row r="571">
      <c r="A571" s="50"/>
      <c r="B571" s="37"/>
      <c r="D571" s="40"/>
      <c r="G571" s="40"/>
    </row>
    <row r="572">
      <c r="A572" s="50"/>
      <c r="B572" s="37"/>
      <c r="D572" s="40"/>
      <c r="G572" s="40"/>
    </row>
    <row r="573">
      <c r="A573" s="50"/>
      <c r="B573" s="37"/>
      <c r="D573" s="40"/>
      <c r="G573" s="40"/>
    </row>
    <row r="574">
      <c r="A574" s="50"/>
      <c r="B574" s="37"/>
      <c r="D574" s="40"/>
      <c r="G574" s="40"/>
    </row>
    <row r="575">
      <c r="A575" s="50"/>
      <c r="B575" s="37"/>
      <c r="D575" s="40"/>
      <c r="G575" s="40"/>
    </row>
    <row r="576">
      <c r="A576" s="50"/>
      <c r="B576" s="37"/>
      <c r="D576" s="40"/>
      <c r="G576" s="40"/>
    </row>
    <row r="577">
      <c r="A577" s="50"/>
      <c r="B577" s="37"/>
      <c r="D577" s="40"/>
      <c r="G577" s="40"/>
    </row>
    <row r="578">
      <c r="A578" s="50"/>
      <c r="B578" s="37"/>
      <c r="D578" s="40"/>
      <c r="G578" s="40"/>
    </row>
    <row r="579">
      <c r="A579" s="50"/>
      <c r="B579" s="37"/>
      <c r="D579" s="40"/>
      <c r="G579" s="40"/>
    </row>
    <row r="580">
      <c r="A580" s="50"/>
      <c r="B580" s="37"/>
      <c r="D580" s="40"/>
      <c r="G580" s="40"/>
    </row>
    <row r="581">
      <c r="A581" s="50"/>
      <c r="B581" s="37"/>
      <c r="D581" s="40"/>
      <c r="G581" s="40"/>
    </row>
    <row r="582">
      <c r="A582" s="50"/>
      <c r="B582" s="37"/>
      <c r="D582" s="40"/>
      <c r="G582" s="40"/>
    </row>
    <row r="583">
      <c r="A583" s="50"/>
      <c r="B583" s="37"/>
      <c r="D583" s="40"/>
      <c r="G583" s="40"/>
    </row>
    <row r="584">
      <c r="A584" s="50"/>
      <c r="B584" s="37"/>
      <c r="D584" s="40"/>
      <c r="G584" s="40"/>
    </row>
    <row r="585">
      <c r="A585" s="50"/>
      <c r="B585" s="37"/>
      <c r="D585" s="40"/>
      <c r="G585" s="40"/>
    </row>
    <row r="586">
      <c r="A586" s="50"/>
      <c r="B586" s="37"/>
      <c r="D586" s="40"/>
      <c r="G586" s="40"/>
    </row>
    <row r="587">
      <c r="A587" s="50"/>
      <c r="B587" s="37"/>
      <c r="D587" s="40"/>
      <c r="G587" s="40"/>
    </row>
    <row r="588">
      <c r="A588" s="50"/>
      <c r="B588" s="37"/>
      <c r="D588" s="40"/>
      <c r="G588" s="40"/>
    </row>
    <row r="589">
      <c r="A589" s="50"/>
      <c r="B589" s="37"/>
      <c r="D589" s="40"/>
      <c r="G589" s="40"/>
    </row>
    <row r="590">
      <c r="A590" s="50"/>
      <c r="B590" s="37"/>
      <c r="D590" s="40"/>
      <c r="G590" s="40"/>
    </row>
    <row r="591">
      <c r="A591" s="50"/>
      <c r="B591" s="37"/>
      <c r="D591" s="40"/>
      <c r="G591" s="40"/>
    </row>
    <row r="592">
      <c r="A592" s="50"/>
      <c r="B592" s="37"/>
      <c r="D592" s="40"/>
      <c r="G592" s="40"/>
    </row>
    <row r="593">
      <c r="A593" s="50"/>
      <c r="B593" s="37"/>
      <c r="D593" s="40"/>
      <c r="G593" s="40"/>
    </row>
    <row r="594">
      <c r="A594" s="50"/>
      <c r="B594" s="37"/>
      <c r="D594" s="40"/>
      <c r="G594" s="40"/>
    </row>
    <row r="595">
      <c r="A595" s="50"/>
      <c r="B595" s="37"/>
      <c r="D595" s="40"/>
      <c r="G595" s="40"/>
    </row>
    <row r="596">
      <c r="A596" s="50"/>
      <c r="B596" s="37"/>
      <c r="D596" s="40"/>
      <c r="G596" s="40"/>
    </row>
    <row r="597">
      <c r="A597" s="50"/>
      <c r="B597" s="37"/>
      <c r="D597" s="40"/>
      <c r="G597" s="40"/>
    </row>
    <row r="598">
      <c r="A598" s="50"/>
      <c r="B598" s="37"/>
      <c r="D598" s="40"/>
      <c r="G598" s="40"/>
    </row>
    <row r="599">
      <c r="A599" s="50"/>
      <c r="B599" s="37"/>
      <c r="D599" s="40"/>
      <c r="G599" s="40"/>
    </row>
    <row r="600">
      <c r="A600" s="50"/>
      <c r="B600" s="37"/>
      <c r="D600" s="40"/>
      <c r="G600" s="40"/>
    </row>
    <row r="601">
      <c r="A601" s="50"/>
      <c r="B601" s="37"/>
      <c r="D601" s="40"/>
      <c r="G601" s="40"/>
    </row>
    <row r="602">
      <c r="A602" s="50"/>
      <c r="B602" s="37"/>
      <c r="D602" s="40"/>
      <c r="G602" s="40"/>
    </row>
    <row r="603">
      <c r="A603" s="50"/>
      <c r="B603" s="37"/>
      <c r="D603" s="40"/>
      <c r="G603" s="40"/>
    </row>
    <row r="604">
      <c r="A604" s="50"/>
      <c r="B604" s="37"/>
      <c r="D604" s="40"/>
      <c r="G604" s="40"/>
    </row>
    <row r="605">
      <c r="A605" s="50"/>
      <c r="B605" s="37"/>
      <c r="D605" s="40"/>
      <c r="G605" s="40"/>
    </row>
    <row r="606">
      <c r="A606" s="50"/>
      <c r="B606" s="37"/>
      <c r="D606" s="40"/>
      <c r="G606" s="40"/>
    </row>
    <row r="607">
      <c r="A607" s="50"/>
      <c r="B607" s="37"/>
      <c r="D607" s="40"/>
      <c r="G607" s="40"/>
    </row>
    <row r="608">
      <c r="A608" s="50"/>
      <c r="B608" s="37"/>
      <c r="D608" s="40"/>
      <c r="G608" s="40"/>
    </row>
    <row r="609">
      <c r="A609" s="50"/>
      <c r="B609" s="37"/>
      <c r="D609" s="40"/>
      <c r="G609" s="40"/>
    </row>
    <row r="610">
      <c r="A610" s="50"/>
      <c r="B610" s="37"/>
      <c r="D610" s="40"/>
      <c r="G610" s="40"/>
    </row>
    <row r="611">
      <c r="A611" s="50"/>
      <c r="B611" s="37"/>
      <c r="D611" s="40"/>
      <c r="G611" s="40"/>
    </row>
    <row r="612">
      <c r="A612" s="50"/>
      <c r="B612" s="37"/>
      <c r="D612" s="40"/>
      <c r="G612" s="40"/>
    </row>
    <row r="613">
      <c r="A613" s="50"/>
      <c r="B613" s="37"/>
      <c r="D613" s="40"/>
      <c r="G613" s="40"/>
    </row>
    <row r="614">
      <c r="A614" s="50"/>
      <c r="B614" s="37"/>
      <c r="D614" s="40"/>
      <c r="G614" s="40"/>
    </row>
    <row r="615">
      <c r="A615" s="50"/>
      <c r="B615" s="37"/>
      <c r="D615" s="40"/>
      <c r="G615" s="40"/>
    </row>
    <row r="616">
      <c r="A616" s="50"/>
      <c r="B616" s="37"/>
      <c r="D616" s="40"/>
      <c r="G616" s="40"/>
    </row>
    <row r="617">
      <c r="A617" s="50"/>
      <c r="B617" s="37"/>
      <c r="D617" s="40"/>
      <c r="G617" s="40"/>
    </row>
    <row r="618">
      <c r="A618" s="50"/>
      <c r="B618" s="37"/>
      <c r="D618" s="40"/>
      <c r="G618" s="40"/>
    </row>
    <row r="619">
      <c r="A619" s="50"/>
      <c r="B619" s="37"/>
      <c r="D619" s="40"/>
      <c r="G619" s="40"/>
    </row>
    <row r="620">
      <c r="A620" s="50"/>
      <c r="B620" s="37"/>
      <c r="D620" s="40"/>
      <c r="G620" s="40"/>
    </row>
    <row r="621">
      <c r="A621" s="50"/>
      <c r="B621" s="37"/>
      <c r="D621" s="40"/>
      <c r="G621" s="40"/>
    </row>
    <row r="622">
      <c r="A622" s="50"/>
      <c r="B622" s="37"/>
      <c r="D622" s="40"/>
      <c r="G622" s="40"/>
    </row>
    <row r="623">
      <c r="A623" s="50"/>
      <c r="B623" s="37"/>
      <c r="D623" s="40"/>
      <c r="G623" s="40"/>
    </row>
    <row r="624">
      <c r="A624" s="50"/>
      <c r="B624" s="37"/>
      <c r="D624" s="40"/>
      <c r="G624" s="40"/>
    </row>
    <row r="625">
      <c r="A625" s="50"/>
      <c r="B625" s="37"/>
      <c r="D625" s="40"/>
      <c r="G625" s="40"/>
    </row>
    <row r="626">
      <c r="A626" s="50"/>
      <c r="B626" s="37"/>
      <c r="D626" s="40"/>
      <c r="G626" s="40"/>
    </row>
    <row r="627">
      <c r="A627" s="50"/>
      <c r="B627" s="37"/>
      <c r="D627" s="40"/>
      <c r="G627" s="40"/>
    </row>
    <row r="628">
      <c r="A628" s="50"/>
      <c r="B628" s="37"/>
      <c r="D628" s="40"/>
      <c r="G628" s="40"/>
    </row>
    <row r="629">
      <c r="A629" s="50"/>
      <c r="B629" s="37"/>
      <c r="D629" s="40"/>
      <c r="G629" s="40"/>
    </row>
    <row r="630">
      <c r="A630" s="50"/>
      <c r="B630" s="37"/>
      <c r="D630" s="40"/>
      <c r="G630" s="40"/>
    </row>
    <row r="631">
      <c r="A631" s="50"/>
      <c r="B631" s="37"/>
      <c r="D631" s="40"/>
      <c r="G631" s="40"/>
    </row>
    <row r="632">
      <c r="A632" s="50"/>
      <c r="B632" s="37"/>
      <c r="D632" s="40"/>
      <c r="G632" s="40"/>
    </row>
    <row r="633">
      <c r="A633" s="50"/>
      <c r="B633" s="37"/>
      <c r="D633" s="40"/>
      <c r="G633" s="40"/>
    </row>
    <row r="634">
      <c r="A634" s="50"/>
      <c r="B634" s="37"/>
      <c r="D634" s="40"/>
      <c r="G634" s="40"/>
    </row>
    <row r="635">
      <c r="A635" s="50"/>
      <c r="B635" s="37"/>
      <c r="D635" s="40"/>
      <c r="G635" s="40"/>
    </row>
    <row r="636">
      <c r="A636" s="50"/>
      <c r="B636" s="37"/>
      <c r="D636" s="40"/>
      <c r="G636" s="40"/>
    </row>
    <row r="637">
      <c r="A637" s="50"/>
      <c r="B637" s="37"/>
      <c r="D637" s="40"/>
      <c r="G637" s="40"/>
    </row>
    <row r="638">
      <c r="A638" s="50"/>
      <c r="B638" s="37"/>
      <c r="D638" s="40"/>
      <c r="G638" s="40"/>
    </row>
    <row r="639">
      <c r="A639" s="50"/>
      <c r="B639" s="37"/>
      <c r="D639" s="40"/>
      <c r="G639" s="40"/>
    </row>
    <row r="640">
      <c r="A640" s="50"/>
      <c r="B640" s="37"/>
      <c r="D640" s="40"/>
      <c r="G640" s="40"/>
    </row>
    <row r="641">
      <c r="A641" s="50"/>
      <c r="B641" s="37"/>
      <c r="D641" s="40"/>
      <c r="G641" s="40"/>
    </row>
    <row r="642">
      <c r="A642" s="50"/>
      <c r="B642" s="37"/>
      <c r="D642" s="40"/>
      <c r="G642" s="40"/>
    </row>
    <row r="643">
      <c r="A643" s="50"/>
      <c r="B643" s="37"/>
      <c r="D643" s="40"/>
      <c r="G643" s="40"/>
    </row>
    <row r="644">
      <c r="A644" s="50"/>
      <c r="B644" s="37"/>
      <c r="D644" s="40"/>
      <c r="G644" s="40"/>
    </row>
    <row r="645">
      <c r="A645" s="50"/>
      <c r="B645" s="37"/>
      <c r="D645" s="40"/>
      <c r="G645" s="40"/>
    </row>
    <row r="646">
      <c r="A646" s="50"/>
      <c r="B646" s="37"/>
      <c r="D646" s="40"/>
      <c r="G646" s="40"/>
    </row>
    <row r="647">
      <c r="A647" s="50"/>
      <c r="B647" s="37"/>
      <c r="D647" s="40"/>
      <c r="G647" s="40"/>
    </row>
    <row r="648">
      <c r="A648" s="50"/>
      <c r="B648" s="37"/>
      <c r="D648" s="40"/>
      <c r="G648" s="40"/>
    </row>
    <row r="649">
      <c r="A649" s="50"/>
      <c r="B649" s="37"/>
      <c r="D649" s="40"/>
      <c r="G649" s="40"/>
    </row>
    <row r="650">
      <c r="A650" s="50"/>
      <c r="B650" s="37"/>
      <c r="D650" s="40"/>
      <c r="G650" s="40"/>
    </row>
    <row r="651">
      <c r="A651" s="50"/>
      <c r="B651" s="37"/>
      <c r="D651" s="40"/>
      <c r="G651" s="40"/>
    </row>
    <row r="652">
      <c r="A652" s="50"/>
      <c r="B652" s="37"/>
      <c r="D652" s="40"/>
      <c r="G652" s="40"/>
    </row>
    <row r="653">
      <c r="A653" s="50"/>
      <c r="B653" s="37"/>
      <c r="D653" s="40"/>
      <c r="G653" s="40"/>
    </row>
    <row r="654">
      <c r="A654" s="50"/>
      <c r="B654" s="37"/>
      <c r="D654" s="40"/>
      <c r="G654" s="40"/>
    </row>
    <row r="655">
      <c r="A655" s="50"/>
      <c r="B655" s="37"/>
      <c r="D655" s="40"/>
      <c r="G655" s="40"/>
    </row>
    <row r="656">
      <c r="A656" s="50"/>
      <c r="B656" s="37"/>
      <c r="D656" s="40"/>
      <c r="G656" s="40"/>
    </row>
    <row r="657">
      <c r="A657" s="50"/>
      <c r="B657" s="37"/>
      <c r="D657" s="40"/>
      <c r="G657" s="40"/>
    </row>
    <row r="658">
      <c r="A658" s="50"/>
      <c r="B658" s="37"/>
      <c r="D658" s="40"/>
      <c r="G658" s="40"/>
    </row>
    <row r="659">
      <c r="A659" s="50"/>
      <c r="B659" s="37"/>
      <c r="D659" s="40"/>
      <c r="G659" s="40"/>
    </row>
    <row r="660">
      <c r="A660" s="50"/>
      <c r="B660" s="37"/>
      <c r="D660" s="40"/>
      <c r="G660" s="40"/>
    </row>
    <row r="661">
      <c r="A661" s="50"/>
      <c r="B661" s="37"/>
      <c r="D661" s="40"/>
      <c r="G661" s="40"/>
    </row>
    <row r="662">
      <c r="A662" s="50"/>
      <c r="B662" s="37"/>
      <c r="D662" s="40"/>
      <c r="G662" s="40"/>
    </row>
    <row r="663">
      <c r="A663" s="50"/>
      <c r="B663" s="37"/>
      <c r="D663" s="40"/>
      <c r="G663" s="40"/>
    </row>
    <row r="664">
      <c r="A664" s="50"/>
      <c r="B664" s="37"/>
      <c r="D664" s="40"/>
      <c r="G664" s="40"/>
    </row>
    <row r="665">
      <c r="A665" s="50"/>
      <c r="B665" s="37"/>
      <c r="D665" s="40"/>
      <c r="G665" s="40"/>
    </row>
    <row r="666">
      <c r="A666" s="50"/>
      <c r="B666" s="37"/>
      <c r="D666" s="40"/>
      <c r="G666" s="40"/>
    </row>
    <row r="667">
      <c r="A667" s="50"/>
      <c r="B667" s="37"/>
      <c r="D667" s="40"/>
      <c r="G667" s="40"/>
    </row>
    <row r="668">
      <c r="A668" s="50"/>
      <c r="B668" s="37"/>
      <c r="D668" s="40"/>
      <c r="G668" s="40"/>
    </row>
    <row r="669">
      <c r="A669" s="50"/>
      <c r="B669" s="37"/>
      <c r="D669" s="40"/>
      <c r="G669" s="40"/>
    </row>
    <row r="670">
      <c r="A670" s="50"/>
      <c r="B670" s="37"/>
      <c r="D670" s="40"/>
      <c r="G670" s="40"/>
    </row>
    <row r="671">
      <c r="A671" s="50"/>
      <c r="B671" s="37"/>
      <c r="D671" s="40"/>
      <c r="G671" s="40"/>
    </row>
    <row r="672">
      <c r="A672" s="50"/>
      <c r="B672" s="37"/>
      <c r="D672" s="40"/>
      <c r="G672" s="40"/>
    </row>
    <row r="673">
      <c r="A673" s="50"/>
      <c r="B673" s="37"/>
      <c r="D673" s="40"/>
      <c r="G673" s="40"/>
    </row>
    <row r="674">
      <c r="A674" s="50"/>
      <c r="B674" s="37"/>
      <c r="D674" s="40"/>
      <c r="G674" s="40"/>
    </row>
    <row r="675">
      <c r="A675" s="50"/>
      <c r="B675" s="37"/>
      <c r="D675" s="40"/>
      <c r="G675" s="40"/>
    </row>
    <row r="676">
      <c r="A676" s="50"/>
      <c r="B676" s="37"/>
      <c r="D676" s="40"/>
      <c r="G676" s="40"/>
    </row>
    <row r="677">
      <c r="A677" s="50"/>
      <c r="B677" s="37"/>
      <c r="D677" s="40"/>
      <c r="G677" s="40"/>
    </row>
    <row r="678">
      <c r="A678" s="50"/>
      <c r="B678" s="37"/>
      <c r="D678" s="40"/>
      <c r="G678" s="40"/>
    </row>
    <row r="679">
      <c r="A679" s="50"/>
      <c r="B679" s="37"/>
      <c r="D679" s="40"/>
      <c r="G679" s="40"/>
    </row>
    <row r="680">
      <c r="A680" s="50"/>
      <c r="B680" s="37"/>
      <c r="D680" s="40"/>
      <c r="G680" s="40"/>
    </row>
    <row r="681">
      <c r="A681" s="50"/>
      <c r="B681" s="37"/>
      <c r="D681" s="40"/>
      <c r="G681" s="40"/>
    </row>
    <row r="682">
      <c r="A682" s="50"/>
      <c r="B682" s="37"/>
      <c r="D682" s="40"/>
      <c r="G682" s="40"/>
    </row>
    <row r="683">
      <c r="A683" s="50"/>
      <c r="B683" s="37"/>
      <c r="D683" s="40"/>
      <c r="G683" s="40"/>
    </row>
    <row r="684">
      <c r="A684" s="50"/>
      <c r="B684" s="37"/>
      <c r="D684" s="40"/>
      <c r="G684" s="40"/>
    </row>
    <row r="685">
      <c r="A685" s="50"/>
      <c r="B685" s="37"/>
      <c r="D685" s="40"/>
      <c r="G685" s="40"/>
    </row>
    <row r="686">
      <c r="A686" s="50"/>
      <c r="B686" s="37"/>
      <c r="D686" s="40"/>
      <c r="G686" s="40"/>
    </row>
    <row r="687">
      <c r="A687" s="50"/>
      <c r="B687" s="37"/>
      <c r="D687" s="40"/>
      <c r="G687" s="40"/>
    </row>
    <row r="688">
      <c r="A688" s="50"/>
      <c r="B688" s="37"/>
      <c r="D688" s="40"/>
      <c r="G688" s="40"/>
    </row>
    <row r="689">
      <c r="A689" s="50"/>
      <c r="B689" s="37"/>
      <c r="D689" s="40"/>
      <c r="G689" s="40"/>
    </row>
    <row r="690">
      <c r="A690" s="50"/>
      <c r="B690" s="37"/>
      <c r="D690" s="40"/>
      <c r="G690" s="40"/>
    </row>
    <row r="691">
      <c r="A691" s="50"/>
      <c r="B691" s="37"/>
      <c r="D691" s="40"/>
      <c r="G691" s="40"/>
    </row>
    <row r="692">
      <c r="A692" s="50"/>
      <c r="B692" s="37"/>
      <c r="D692" s="40"/>
      <c r="G692" s="40"/>
    </row>
    <row r="693">
      <c r="A693" s="50"/>
      <c r="B693" s="37"/>
      <c r="D693" s="40"/>
      <c r="G693" s="40"/>
    </row>
    <row r="694">
      <c r="A694" s="50"/>
      <c r="B694" s="37"/>
      <c r="D694" s="40"/>
      <c r="G694" s="40"/>
    </row>
    <row r="695">
      <c r="A695" s="50"/>
      <c r="B695" s="37"/>
      <c r="D695" s="40"/>
      <c r="G695" s="40"/>
    </row>
    <row r="696">
      <c r="A696" s="50"/>
      <c r="B696" s="37"/>
      <c r="D696" s="40"/>
      <c r="G696" s="40"/>
    </row>
    <row r="697">
      <c r="A697" s="50"/>
      <c r="B697" s="37"/>
      <c r="D697" s="40"/>
      <c r="G697" s="40"/>
    </row>
    <row r="698">
      <c r="A698" s="50"/>
      <c r="B698" s="37"/>
      <c r="D698" s="40"/>
      <c r="G698" s="40"/>
    </row>
    <row r="699">
      <c r="A699" s="50"/>
      <c r="B699" s="37"/>
      <c r="D699" s="40"/>
      <c r="G699" s="40"/>
    </row>
    <row r="700">
      <c r="A700" s="50"/>
      <c r="B700" s="37"/>
      <c r="D700" s="40"/>
      <c r="G700" s="40"/>
    </row>
    <row r="701">
      <c r="A701" s="50"/>
      <c r="B701" s="37"/>
      <c r="D701" s="40"/>
      <c r="G701" s="40"/>
    </row>
    <row r="702">
      <c r="A702" s="50"/>
      <c r="B702" s="37"/>
      <c r="D702" s="40"/>
      <c r="G702" s="40"/>
    </row>
    <row r="703">
      <c r="A703" s="50"/>
      <c r="B703" s="37"/>
      <c r="D703" s="40"/>
      <c r="G703" s="40"/>
    </row>
    <row r="704">
      <c r="A704" s="50"/>
      <c r="B704" s="37"/>
      <c r="D704" s="40"/>
      <c r="G704" s="40"/>
    </row>
    <row r="705">
      <c r="A705" s="50"/>
      <c r="B705" s="37"/>
      <c r="D705" s="40"/>
      <c r="G705" s="40"/>
    </row>
    <row r="706">
      <c r="A706" s="50"/>
      <c r="B706" s="37"/>
      <c r="D706" s="40"/>
      <c r="G706" s="40"/>
    </row>
    <row r="707">
      <c r="A707" s="50"/>
      <c r="B707" s="37"/>
      <c r="D707" s="40"/>
      <c r="G707" s="40"/>
    </row>
    <row r="708">
      <c r="A708" s="50"/>
      <c r="B708" s="37"/>
      <c r="D708" s="40"/>
      <c r="G708" s="40"/>
    </row>
    <row r="709">
      <c r="A709" s="50"/>
      <c r="B709" s="37"/>
      <c r="D709" s="40"/>
      <c r="G709" s="40"/>
    </row>
    <row r="710">
      <c r="A710" s="50"/>
      <c r="B710" s="37"/>
      <c r="D710" s="40"/>
      <c r="G710" s="40"/>
    </row>
    <row r="711">
      <c r="A711" s="50"/>
      <c r="B711" s="37"/>
      <c r="D711" s="40"/>
      <c r="G711" s="40"/>
    </row>
    <row r="712">
      <c r="A712" s="50"/>
      <c r="B712" s="37"/>
      <c r="D712" s="40"/>
      <c r="G712" s="40"/>
    </row>
    <row r="713">
      <c r="A713" s="50"/>
      <c r="B713" s="37"/>
      <c r="D713" s="40"/>
      <c r="G713" s="40"/>
    </row>
    <row r="714">
      <c r="A714" s="50"/>
      <c r="B714" s="37"/>
      <c r="D714" s="40"/>
      <c r="G714" s="40"/>
    </row>
    <row r="715">
      <c r="A715" s="50"/>
      <c r="B715" s="37"/>
      <c r="D715" s="40"/>
      <c r="G715" s="40"/>
    </row>
    <row r="716">
      <c r="A716" s="50"/>
      <c r="B716" s="37"/>
      <c r="D716" s="40"/>
      <c r="G716" s="40"/>
    </row>
    <row r="717">
      <c r="A717" s="50"/>
      <c r="B717" s="37"/>
      <c r="D717" s="40"/>
      <c r="G717" s="40"/>
    </row>
    <row r="718">
      <c r="A718" s="50"/>
      <c r="B718" s="37"/>
      <c r="D718" s="40"/>
      <c r="G718" s="40"/>
    </row>
    <row r="719">
      <c r="A719" s="50"/>
      <c r="B719" s="37"/>
      <c r="D719" s="40"/>
      <c r="G719" s="40"/>
    </row>
    <row r="720">
      <c r="A720" s="50"/>
      <c r="B720" s="37"/>
      <c r="D720" s="40"/>
      <c r="G720" s="40"/>
    </row>
    <row r="721">
      <c r="A721" s="50"/>
      <c r="B721" s="37"/>
      <c r="D721" s="40"/>
      <c r="G721" s="40"/>
    </row>
    <row r="722">
      <c r="A722" s="50"/>
      <c r="B722" s="37"/>
      <c r="D722" s="40"/>
      <c r="G722" s="40"/>
    </row>
    <row r="723">
      <c r="A723" s="50"/>
      <c r="B723" s="37"/>
      <c r="D723" s="40"/>
      <c r="G723" s="40"/>
    </row>
    <row r="724">
      <c r="A724" s="50"/>
      <c r="B724" s="37"/>
      <c r="D724" s="40"/>
      <c r="G724" s="40"/>
    </row>
    <row r="725">
      <c r="A725" s="50"/>
      <c r="B725" s="37"/>
      <c r="D725" s="40"/>
      <c r="G725" s="40"/>
    </row>
    <row r="726">
      <c r="A726" s="50"/>
      <c r="B726" s="37"/>
      <c r="D726" s="40"/>
      <c r="G726" s="40"/>
    </row>
    <row r="727">
      <c r="A727" s="50"/>
      <c r="B727" s="37"/>
      <c r="D727" s="40"/>
      <c r="G727" s="40"/>
    </row>
    <row r="728">
      <c r="A728" s="50"/>
      <c r="B728" s="37"/>
      <c r="D728" s="40"/>
      <c r="G728" s="40"/>
    </row>
    <row r="729">
      <c r="A729" s="50"/>
      <c r="B729" s="37"/>
      <c r="D729" s="40"/>
      <c r="G729" s="40"/>
    </row>
    <row r="730">
      <c r="A730" s="50"/>
      <c r="B730" s="37"/>
      <c r="D730" s="40"/>
      <c r="G730" s="40"/>
    </row>
    <row r="731">
      <c r="A731" s="50"/>
      <c r="B731" s="37"/>
      <c r="D731" s="40"/>
      <c r="G731" s="40"/>
    </row>
    <row r="732">
      <c r="A732" s="50"/>
      <c r="B732" s="37"/>
      <c r="D732" s="40"/>
      <c r="G732" s="40"/>
    </row>
    <row r="733">
      <c r="A733" s="50"/>
      <c r="B733" s="37"/>
      <c r="D733" s="40"/>
      <c r="G733" s="40"/>
    </row>
    <row r="734">
      <c r="A734" s="50"/>
      <c r="B734" s="37"/>
      <c r="D734" s="40"/>
      <c r="G734" s="40"/>
    </row>
    <row r="735">
      <c r="A735" s="50"/>
      <c r="B735" s="37"/>
      <c r="D735" s="40"/>
      <c r="G735" s="40"/>
    </row>
    <row r="736">
      <c r="A736" s="50"/>
      <c r="B736" s="37"/>
      <c r="D736" s="40"/>
      <c r="G736" s="40"/>
    </row>
    <row r="737">
      <c r="A737" s="50"/>
      <c r="B737" s="37"/>
      <c r="D737" s="40"/>
      <c r="G737" s="40"/>
    </row>
    <row r="738">
      <c r="A738" s="50"/>
      <c r="B738" s="37"/>
      <c r="D738" s="40"/>
      <c r="G738" s="40"/>
    </row>
    <row r="739">
      <c r="A739" s="50"/>
      <c r="B739" s="37"/>
      <c r="D739" s="40"/>
      <c r="G739" s="40"/>
    </row>
    <row r="740">
      <c r="A740" s="50"/>
      <c r="B740" s="37"/>
      <c r="D740" s="40"/>
      <c r="G740" s="40"/>
    </row>
    <row r="741">
      <c r="A741" s="50"/>
      <c r="B741" s="37"/>
      <c r="D741" s="40"/>
      <c r="G741" s="40"/>
    </row>
    <row r="742">
      <c r="A742" s="50"/>
      <c r="B742" s="37"/>
      <c r="D742" s="40"/>
      <c r="G742" s="40"/>
    </row>
    <row r="743">
      <c r="A743" s="50"/>
      <c r="B743" s="37"/>
      <c r="D743" s="40"/>
      <c r="G743" s="40"/>
    </row>
    <row r="744">
      <c r="A744" s="50"/>
      <c r="B744" s="37"/>
      <c r="D744" s="40"/>
      <c r="G744" s="40"/>
    </row>
    <row r="745">
      <c r="A745" s="50"/>
      <c r="B745" s="37"/>
      <c r="D745" s="40"/>
      <c r="G745" s="40"/>
    </row>
    <row r="746">
      <c r="A746" s="50"/>
      <c r="B746" s="37"/>
      <c r="D746" s="40"/>
      <c r="G746" s="40"/>
    </row>
    <row r="747">
      <c r="A747" s="50"/>
      <c r="B747" s="37"/>
      <c r="D747" s="40"/>
      <c r="G747" s="40"/>
    </row>
    <row r="748">
      <c r="A748" s="50"/>
      <c r="B748" s="37"/>
      <c r="D748" s="40"/>
      <c r="G748" s="40"/>
    </row>
    <row r="749">
      <c r="A749" s="50"/>
      <c r="B749" s="37"/>
      <c r="D749" s="40"/>
      <c r="G749" s="40"/>
    </row>
    <row r="750">
      <c r="A750" s="50"/>
      <c r="B750" s="37"/>
      <c r="D750" s="40"/>
      <c r="G750" s="40"/>
    </row>
    <row r="751">
      <c r="A751" s="50"/>
      <c r="B751" s="37"/>
      <c r="D751" s="40"/>
      <c r="G751" s="40"/>
    </row>
    <row r="752">
      <c r="A752" s="50"/>
      <c r="B752" s="37"/>
      <c r="D752" s="40"/>
      <c r="G752" s="40"/>
    </row>
    <row r="753">
      <c r="A753" s="50"/>
      <c r="B753" s="37"/>
      <c r="D753" s="40"/>
      <c r="G753" s="40"/>
    </row>
    <row r="754">
      <c r="A754" s="50"/>
      <c r="B754" s="37"/>
      <c r="D754" s="40"/>
      <c r="G754" s="40"/>
    </row>
    <row r="755">
      <c r="A755" s="50"/>
      <c r="B755" s="37"/>
      <c r="D755" s="40"/>
      <c r="G755" s="40"/>
    </row>
    <row r="756">
      <c r="A756" s="50"/>
      <c r="B756" s="37"/>
      <c r="D756" s="40"/>
      <c r="G756" s="40"/>
    </row>
    <row r="757">
      <c r="A757" s="50"/>
      <c r="B757" s="37"/>
      <c r="D757" s="40"/>
      <c r="G757" s="40"/>
    </row>
    <row r="758">
      <c r="A758" s="50"/>
      <c r="B758" s="37"/>
      <c r="D758" s="40"/>
      <c r="G758" s="40"/>
    </row>
    <row r="759">
      <c r="A759" s="50"/>
      <c r="B759" s="37"/>
      <c r="D759" s="40"/>
      <c r="G759" s="40"/>
    </row>
    <row r="760">
      <c r="A760" s="50"/>
      <c r="B760" s="37"/>
      <c r="D760" s="40"/>
      <c r="G760" s="40"/>
    </row>
    <row r="761">
      <c r="A761" s="50"/>
      <c r="B761" s="37"/>
      <c r="D761" s="40"/>
      <c r="G761" s="40"/>
    </row>
    <row r="762">
      <c r="A762" s="50"/>
      <c r="B762" s="37"/>
      <c r="D762" s="40"/>
      <c r="G762" s="40"/>
    </row>
    <row r="763">
      <c r="A763" s="50"/>
      <c r="B763" s="37"/>
      <c r="D763" s="40"/>
      <c r="G763" s="40"/>
    </row>
    <row r="764">
      <c r="A764" s="50"/>
      <c r="B764" s="37"/>
      <c r="D764" s="40"/>
      <c r="G764" s="40"/>
    </row>
    <row r="765">
      <c r="A765" s="50"/>
      <c r="B765" s="37"/>
      <c r="D765" s="40"/>
      <c r="G765" s="40"/>
    </row>
    <row r="766">
      <c r="A766" s="50"/>
      <c r="B766" s="37"/>
      <c r="D766" s="40"/>
      <c r="G766" s="40"/>
    </row>
    <row r="767">
      <c r="A767" s="50"/>
      <c r="B767" s="37"/>
      <c r="D767" s="40"/>
      <c r="G767" s="40"/>
    </row>
    <row r="768">
      <c r="A768" s="50"/>
      <c r="B768" s="37"/>
      <c r="D768" s="40"/>
      <c r="G768" s="40"/>
    </row>
    <row r="769">
      <c r="A769" s="50"/>
      <c r="B769" s="37"/>
      <c r="D769" s="40"/>
      <c r="G769" s="40"/>
    </row>
    <row r="770">
      <c r="A770" s="50"/>
      <c r="B770" s="37"/>
      <c r="D770" s="40"/>
      <c r="G770" s="40"/>
    </row>
    <row r="771">
      <c r="A771" s="50"/>
      <c r="B771" s="37"/>
      <c r="D771" s="40"/>
      <c r="G771" s="40"/>
    </row>
    <row r="772">
      <c r="A772" s="50"/>
      <c r="B772" s="37"/>
      <c r="D772" s="40"/>
      <c r="G772" s="40"/>
    </row>
    <row r="773">
      <c r="A773" s="50"/>
      <c r="B773" s="37"/>
      <c r="D773" s="40"/>
      <c r="G773" s="40"/>
    </row>
    <row r="774">
      <c r="A774" s="50"/>
      <c r="B774" s="37"/>
      <c r="D774" s="40"/>
      <c r="G774" s="40"/>
    </row>
    <row r="775">
      <c r="A775" s="50"/>
      <c r="B775" s="37"/>
      <c r="D775" s="40"/>
      <c r="G775" s="40"/>
    </row>
    <row r="776">
      <c r="A776" s="50"/>
      <c r="B776" s="37"/>
      <c r="D776" s="40"/>
      <c r="G776" s="40"/>
    </row>
    <row r="777">
      <c r="A777" s="50"/>
      <c r="B777" s="37"/>
      <c r="D777" s="40"/>
      <c r="G777" s="40"/>
    </row>
    <row r="778">
      <c r="A778" s="50"/>
      <c r="B778" s="37"/>
      <c r="D778" s="40"/>
      <c r="G778" s="40"/>
    </row>
    <row r="779">
      <c r="A779" s="50"/>
      <c r="B779" s="37"/>
      <c r="D779" s="40"/>
      <c r="G779" s="40"/>
    </row>
    <row r="780">
      <c r="A780" s="50"/>
      <c r="B780" s="37"/>
      <c r="D780" s="40"/>
      <c r="G780" s="40"/>
    </row>
    <row r="781">
      <c r="A781" s="50"/>
      <c r="B781" s="37"/>
      <c r="D781" s="40"/>
      <c r="G781" s="40"/>
    </row>
    <row r="782">
      <c r="A782" s="50"/>
      <c r="B782" s="37"/>
      <c r="D782" s="40"/>
      <c r="G782" s="40"/>
    </row>
    <row r="783">
      <c r="A783" s="50"/>
      <c r="B783" s="37"/>
      <c r="D783" s="40"/>
      <c r="G783" s="40"/>
    </row>
    <row r="784">
      <c r="A784" s="50"/>
      <c r="B784" s="37"/>
      <c r="D784" s="40"/>
      <c r="G784" s="40"/>
    </row>
    <row r="785">
      <c r="A785" s="50"/>
      <c r="B785" s="37"/>
      <c r="D785" s="40"/>
      <c r="G785" s="40"/>
    </row>
    <row r="786">
      <c r="A786" s="50"/>
      <c r="B786" s="37"/>
      <c r="D786" s="40"/>
      <c r="G786" s="40"/>
    </row>
    <row r="787">
      <c r="A787" s="50"/>
      <c r="B787" s="37"/>
      <c r="D787" s="40"/>
      <c r="G787" s="40"/>
    </row>
    <row r="788">
      <c r="A788" s="50"/>
      <c r="B788" s="37"/>
      <c r="D788" s="40"/>
      <c r="G788" s="40"/>
    </row>
    <row r="789">
      <c r="A789" s="50"/>
      <c r="B789" s="37"/>
      <c r="D789" s="40"/>
      <c r="G789" s="40"/>
    </row>
    <row r="790">
      <c r="A790" s="50"/>
      <c r="B790" s="37"/>
      <c r="D790" s="40"/>
      <c r="G790" s="40"/>
    </row>
    <row r="791">
      <c r="A791" s="50"/>
      <c r="B791" s="37"/>
      <c r="D791" s="40"/>
      <c r="G791" s="40"/>
    </row>
    <row r="792">
      <c r="A792" s="50"/>
      <c r="B792" s="37"/>
      <c r="D792" s="40"/>
      <c r="G792" s="40"/>
    </row>
    <row r="793">
      <c r="A793" s="50"/>
      <c r="B793" s="37"/>
      <c r="D793" s="40"/>
      <c r="G793" s="40"/>
    </row>
    <row r="794">
      <c r="A794" s="50"/>
      <c r="B794" s="37"/>
      <c r="D794" s="40"/>
      <c r="G794" s="40"/>
    </row>
    <row r="795">
      <c r="A795" s="50"/>
      <c r="B795" s="37"/>
      <c r="D795" s="40"/>
      <c r="G795" s="40"/>
    </row>
    <row r="796">
      <c r="A796" s="50"/>
      <c r="B796" s="37"/>
      <c r="D796" s="40"/>
      <c r="G796" s="40"/>
    </row>
    <row r="797">
      <c r="A797" s="50"/>
      <c r="B797" s="37"/>
      <c r="D797" s="40"/>
      <c r="G797" s="40"/>
    </row>
    <row r="798">
      <c r="A798" s="50"/>
      <c r="B798" s="37"/>
      <c r="D798" s="40"/>
      <c r="G798" s="40"/>
    </row>
    <row r="799">
      <c r="A799" s="50"/>
      <c r="B799" s="37"/>
      <c r="D799" s="40"/>
      <c r="G799" s="40"/>
    </row>
    <row r="800">
      <c r="A800" s="50"/>
      <c r="B800" s="37"/>
      <c r="D800" s="40"/>
      <c r="G800" s="40"/>
    </row>
    <row r="801">
      <c r="A801" s="50"/>
      <c r="B801" s="37"/>
      <c r="D801" s="40"/>
      <c r="G801" s="40"/>
    </row>
    <row r="802">
      <c r="A802" s="50"/>
      <c r="B802" s="37"/>
      <c r="D802" s="40"/>
      <c r="G802" s="40"/>
    </row>
    <row r="803">
      <c r="A803" s="50"/>
      <c r="B803" s="37"/>
      <c r="D803" s="40"/>
      <c r="G803" s="40"/>
    </row>
    <row r="804">
      <c r="A804" s="50"/>
      <c r="B804" s="37"/>
      <c r="D804" s="40"/>
      <c r="G804" s="40"/>
    </row>
    <row r="805">
      <c r="A805" s="50"/>
      <c r="B805" s="37"/>
      <c r="D805" s="40"/>
      <c r="G805" s="40"/>
    </row>
    <row r="806">
      <c r="A806" s="50"/>
      <c r="B806" s="37"/>
      <c r="D806" s="40"/>
      <c r="G806" s="40"/>
    </row>
    <row r="807">
      <c r="A807" s="50"/>
      <c r="B807" s="37"/>
      <c r="D807" s="40"/>
      <c r="G807" s="40"/>
    </row>
    <row r="808">
      <c r="A808" s="50"/>
      <c r="B808" s="37"/>
      <c r="D808" s="40"/>
      <c r="G808" s="40"/>
    </row>
    <row r="809">
      <c r="A809" s="50"/>
      <c r="B809" s="37"/>
      <c r="D809" s="40"/>
      <c r="G809" s="40"/>
    </row>
    <row r="810">
      <c r="A810" s="50"/>
      <c r="B810" s="37"/>
      <c r="D810" s="40"/>
      <c r="G810" s="40"/>
    </row>
    <row r="811">
      <c r="A811" s="50"/>
      <c r="B811" s="37"/>
      <c r="D811" s="40"/>
      <c r="G811" s="40"/>
    </row>
    <row r="812">
      <c r="A812" s="50"/>
      <c r="B812" s="37"/>
      <c r="D812" s="40"/>
      <c r="G812" s="40"/>
    </row>
    <row r="813">
      <c r="A813" s="50"/>
      <c r="B813" s="37"/>
      <c r="D813" s="40"/>
      <c r="G813" s="40"/>
    </row>
    <row r="814">
      <c r="A814" s="50"/>
      <c r="B814" s="37"/>
      <c r="D814" s="40"/>
      <c r="G814" s="40"/>
    </row>
    <row r="815">
      <c r="A815" s="50"/>
      <c r="B815" s="37"/>
      <c r="D815" s="40"/>
      <c r="G815" s="40"/>
    </row>
    <row r="816">
      <c r="A816" s="50"/>
      <c r="B816" s="37"/>
      <c r="D816" s="40"/>
      <c r="G816" s="40"/>
    </row>
    <row r="817">
      <c r="A817" s="50"/>
      <c r="B817" s="37"/>
      <c r="D817" s="40"/>
      <c r="G817" s="40"/>
    </row>
    <row r="818">
      <c r="A818" s="50"/>
      <c r="B818" s="37"/>
      <c r="D818" s="40"/>
      <c r="G818" s="40"/>
    </row>
    <row r="819">
      <c r="A819" s="50"/>
      <c r="B819" s="37"/>
      <c r="D819" s="40"/>
      <c r="G819" s="40"/>
    </row>
    <row r="820">
      <c r="A820" s="50"/>
      <c r="B820" s="37"/>
      <c r="D820" s="40"/>
      <c r="G820" s="40"/>
    </row>
    <row r="821">
      <c r="A821" s="50"/>
      <c r="B821" s="37"/>
      <c r="D821" s="40"/>
      <c r="G821" s="40"/>
    </row>
    <row r="822">
      <c r="A822" s="50"/>
      <c r="B822" s="37"/>
      <c r="D822" s="40"/>
      <c r="G822" s="40"/>
    </row>
    <row r="823">
      <c r="A823" s="50"/>
      <c r="B823" s="37"/>
      <c r="D823" s="40"/>
      <c r="G823" s="40"/>
    </row>
    <row r="824">
      <c r="A824" s="50"/>
      <c r="B824" s="37"/>
      <c r="D824" s="40"/>
      <c r="G824" s="40"/>
    </row>
    <row r="825">
      <c r="A825" s="50"/>
      <c r="B825" s="37"/>
      <c r="D825" s="40"/>
      <c r="G825" s="40"/>
    </row>
    <row r="826">
      <c r="A826" s="50"/>
      <c r="B826" s="37"/>
      <c r="D826" s="40"/>
      <c r="G826" s="40"/>
    </row>
    <row r="827">
      <c r="A827" s="50"/>
      <c r="B827" s="37"/>
      <c r="D827" s="40"/>
      <c r="G827" s="40"/>
    </row>
    <row r="828">
      <c r="A828" s="50"/>
      <c r="B828" s="37"/>
      <c r="D828" s="40"/>
      <c r="G828" s="40"/>
    </row>
    <row r="829">
      <c r="A829" s="50"/>
      <c r="B829" s="37"/>
      <c r="D829" s="40"/>
      <c r="G829" s="40"/>
    </row>
    <row r="830">
      <c r="A830" s="50"/>
      <c r="B830" s="37"/>
      <c r="D830" s="40"/>
      <c r="G830" s="40"/>
    </row>
    <row r="831">
      <c r="A831" s="50"/>
      <c r="B831" s="37"/>
      <c r="D831" s="40"/>
      <c r="G831" s="40"/>
    </row>
    <row r="832">
      <c r="A832" s="50"/>
      <c r="B832" s="37"/>
      <c r="D832" s="40"/>
      <c r="G832" s="40"/>
    </row>
    <row r="833">
      <c r="A833" s="50"/>
      <c r="B833" s="37"/>
      <c r="D833" s="40"/>
      <c r="G833" s="40"/>
    </row>
    <row r="834">
      <c r="A834" s="50"/>
      <c r="B834" s="37"/>
      <c r="D834" s="40"/>
      <c r="G834" s="40"/>
    </row>
    <row r="835">
      <c r="A835" s="50"/>
      <c r="B835" s="37"/>
      <c r="D835" s="40"/>
      <c r="G835" s="40"/>
    </row>
    <row r="836">
      <c r="A836" s="50"/>
      <c r="B836" s="37"/>
      <c r="D836" s="40"/>
      <c r="G836" s="40"/>
    </row>
    <row r="837">
      <c r="A837" s="50"/>
      <c r="B837" s="37"/>
      <c r="D837" s="40"/>
      <c r="G837" s="40"/>
    </row>
    <row r="838">
      <c r="A838" s="50"/>
      <c r="B838" s="37"/>
      <c r="D838" s="40"/>
      <c r="G838" s="40"/>
    </row>
    <row r="839">
      <c r="A839" s="50"/>
      <c r="B839" s="37"/>
      <c r="D839" s="40"/>
      <c r="G839" s="40"/>
    </row>
    <row r="840">
      <c r="A840" s="50"/>
      <c r="B840" s="37"/>
      <c r="D840" s="40"/>
      <c r="G840" s="40"/>
    </row>
    <row r="841">
      <c r="A841" s="50"/>
      <c r="B841" s="37"/>
      <c r="D841" s="40"/>
      <c r="G841" s="40"/>
    </row>
    <row r="842">
      <c r="A842" s="50"/>
      <c r="B842" s="37"/>
      <c r="D842" s="40"/>
      <c r="G842" s="40"/>
    </row>
    <row r="843">
      <c r="A843" s="50"/>
      <c r="B843" s="37"/>
      <c r="D843" s="40"/>
      <c r="G843" s="40"/>
    </row>
    <row r="844">
      <c r="A844" s="50"/>
      <c r="B844" s="37"/>
      <c r="D844" s="40"/>
      <c r="G844" s="40"/>
    </row>
    <row r="845">
      <c r="A845" s="50"/>
      <c r="B845" s="37"/>
      <c r="D845" s="40"/>
      <c r="G845" s="40"/>
    </row>
    <row r="846">
      <c r="A846" s="50"/>
      <c r="B846" s="37"/>
      <c r="D846" s="40"/>
      <c r="G846" s="40"/>
    </row>
    <row r="847">
      <c r="A847" s="50"/>
      <c r="B847" s="37"/>
      <c r="D847" s="40"/>
      <c r="G847" s="40"/>
    </row>
    <row r="848">
      <c r="A848" s="50"/>
      <c r="B848" s="37"/>
      <c r="D848" s="40"/>
      <c r="G848" s="40"/>
    </row>
    <row r="849">
      <c r="A849" s="50"/>
      <c r="B849" s="37"/>
      <c r="D849" s="40"/>
      <c r="G849" s="40"/>
    </row>
    <row r="850">
      <c r="A850" s="50"/>
      <c r="B850" s="37"/>
      <c r="D850" s="40"/>
      <c r="G850" s="40"/>
    </row>
    <row r="851">
      <c r="A851" s="50"/>
      <c r="B851" s="37"/>
      <c r="D851" s="40"/>
      <c r="G851" s="40"/>
    </row>
    <row r="852">
      <c r="A852" s="50"/>
      <c r="B852" s="37"/>
      <c r="D852" s="40"/>
      <c r="G852" s="40"/>
    </row>
    <row r="853">
      <c r="A853" s="50"/>
      <c r="B853" s="37"/>
      <c r="D853" s="40"/>
      <c r="G853" s="40"/>
    </row>
    <row r="854">
      <c r="A854" s="50"/>
      <c r="B854" s="37"/>
      <c r="D854" s="40"/>
      <c r="G854" s="40"/>
    </row>
    <row r="855">
      <c r="A855" s="50"/>
      <c r="B855" s="37"/>
      <c r="D855" s="40"/>
      <c r="G855" s="40"/>
    </row>
    <row r="856">
      <c r="A856" s="50"/>
      <c r="B856" s="37"/>
      <c r="D856" s="40"/>
      <c r="G856" s="40"/>
    </row>
    <row r="857">
      <c r="A857" s="50"/>
      <c r="B857" s="37"/>
      <c r="D857" s="40"/>
      <c r="G857" s="40"/>
    </row>
    <row r="858">
      <c r="A858" s="50"/>
      <c r="B858" s="37"/>
      <c r="D858" s="40"/>
      <c r="G858" s="40"/>
    </row>
    <row r="859">
      <c r="A859" s="50"/>
      <c r="B859" s="37"/>
      <c r="D859" s="40"/>
      <c r="G859" s="40"/>
    </row>
    <row r="860">
      <c r="A860" s="50"/>
      <c r="B860" s="37"/>
      <c r="D860" s="40"/>
      <c r="G860" s="40"/>
    </row>
    <row r="861">
      <c r="A861" s="50"/>
      <c r="B861" s="37"/>
      <c r="D861" s="40"/>
      <c r="G861" s="40"/>
    </row>
    <row r="862">
      <c r="A862" s="50"/>
      <c r="B862" s="37"/>
      <c r="D862" s="40"/>
      <c r="G862" s="40"/>
    </row>
    <row r="863">
      <c r="A863" s="50"/>
      <c r="B863" s="37"/>
      <c r="D863" s="40"/>
      <c r="G863" s="40"/>
    </row>
    <row r="864">
      <c r="A864" s="50"/>
      <c r="B864" s="37"/>
      <c r="D864" s="40"/>
      <c r="G864" s="40"/>
    </row>
    <row r="865">
      <c r="A865" s="50"/>
      <c r="B865" s="37"/>
      <c r="D865" s="40"/>
      <c r="G865" s="40"/>
    </row>
    <row r="866">
      <c r="A866" s="50"/>
      <c r="B866" s="37"/>
      <c r="D866" s="40"/>
      <c r="G866" s="40"/>
    </row>
    <row r="867">
      <c r="A867" s="50"/>
      <c r="B867" s="37"/>
      <c r="D867" s="40"/>
      <c r="G867" s="40"/>
    </row>
    <row r="868">
      <c r="A868" s="50"/>
      <c r="B868" s="37"/>
      <c r="D868" s="40"/>
      <c r="G868" s="40"/>
    </row>
    <row r="869">
      <c r="A869" s="50"/>
      <c r="B869" s="37"/>
      <c r="D869" s="40"/>
      <c r="G869" s="40"/>
    </row>
    <row r="870">
      <c r="A870" s="50"/>
      <c r="B870" s="37"/>
      <c r="D870" s="40"/>
      <c r="G870" s="40"/>
    </row>
    <row r="871">
      <c r="A871" s="50"/>
      <c r="B871" s="37"/>
      <c r="D871" s="40"/>
      <c r="G871" s="40"/>
    </row>
    <row r="872">
      <c r="A872" s="50"/>
      <c r="B872" s="37"/>
      <c r="D872" s="40"/>
      <c r="G872" s="40"/>
    </row>
    <row r="873">
      <c r="A873" s="50"/>
      <c r="B873" s="37"/>
      <c r="D873" s="40"/>
      <c r="G873" s="40"/>
    </row>
    <row r="874">
      <c r="A874" s="50"/>
      <c r="B874" s="37"/>
      <c r="D874" s="40"/>
      <c r="G874" s="40"/>
    </row>
    <row r="875">
      <c r="A875" s="50"/>
      <c r="B875" s="37"/>
      <c r="D875" s="40"/>
      <c r="G875" s="40"/>
    </row>
    <row r="876">
      <c r="A876" s="50"/>
      <c r="B876" s="37"/>
      <c r="D876" s="40"/>
      <c r="G876" s="40"/>
    </row>
    <row r="877">
      <c r="A877" s="50"/>
      <c r="B877" s="37"/>
      <c r="D877" s="40"/>
      <c r="G877" s="40"/>
    </row>
    <row r="878">
      <c r="A878" s="50"/>
      <c r="B878" s="37"/>
      <c r="D878" s="40"/>
      <c r="G878" s="40"/>
    </row>
    <row r="879">
      <c r="A879" s="50"/>
      <c r="B879" s="37"/>
      <c r="D879" s="40"/>
      <c r="G879" s="40"/>
    </row>
    <row r="880">
      <c r="A880" s="50"/>
      <c r="B880" s="37"/>
      <c r="D880" s="40"/>
      <c r="G880" s="40"/>
    </row>
    <row r="881">
      <c r="A881" s="50"/>
      <c r="B881" s="37"/>
      <c r="D881" s="40"/>
      <c r="G881" s="40"/>
    </row>
    <row r="882">
      <c r="A882" s="50"/>
      <c r="B882" s="37"/>
      <c r="D882" s="40"/>
      <c r="G882" s="40"/>
    </row>
    <row r="883">
      <c r="A883" s="50"/>
      <c r="B883" s="37"/>
      <c r="D883" s="40"/>
      <c r="G883" s="40"/>
    </row>
    <row r="884">
      <c r="A884" s="50"/>
      <c r="B884" s="37"/>
      <c r="D884" s="40"/>
      <c r="G884" s="40"/>
    </row>
    <row r="885">
      <c r="A885" s="50"/>
      <c r="B885" s="37"/>
      <c r="D885" s="40"/>
      <c r="G885" s="40"/>
    </row>
    <row r="886">
      <c r="A886" s="50"/>
      <c r="B886" s="37"/>
      <c r="D886" s="40"/>
      <c r="G886" s="40"/>
    </row>
    <row r="887">
      <c r="A887" s="50"/>
      <c r="B887" s="37"/>
      <c r="D887" s="40"/>
      <c r="G887" s="40"/>
    </row>
    <row r="888">
      <c r="A888" s="50"/>
      <c r="B888" s="37"/>
      <c r="D888" s="40"/>
      <c r="G888" s="40"/>
    </row>
    <row r="889">
      <c r="A889" s="50"/>
      <c r="B889" s="37"/>
      <c r="D889" s="40"/>
      <c r="G889" s="40"/>
    </row>
    <row r="890">
      <c r="A890" s="50"/>
      <c r="B890" s="37"/>
      <c r="D890" s="40"/>
      <c r="G890" s="40"/>
    </row>
    <row r="891">
      <c r="A891" s="50"/>
      <c r="B891" s="37"/>
      <c r="D891" s="40"/>
      <c r="G891" s="40"/>
    </row>
    <row r="892">
      <c r="A892" s="50"/>
      <c r="B892" s="37"/>
      <c r="D892" s="40"/>
      <c r="G892" s="40"/>
    </row>
    <row r="893">
      <c r="A893" s="50"/>
      <c r="B893" s="37"/>
      <c r="D893" s="40"/>
      <c r="G893" s="40"/>
    </row>
    <row r="894">
      <c r="A894" s="50"/>
      <c r="B894" s="37"/>
      <c r="D894" s="40"/>
      <c r="G894" s="40"/>
    </row>
    <row r="895">
      <c r="A895" s="50"/>
      <c r="B895" s="37"/>
      <c r="D895" s="40"/>
      <c r="G895" s="40"/>
    </row>
    <row r="896">
      <c r="A896" s="50"/>
      <c r="B896" s="37"/>
      <c r="D896" s="40"/>
      <c r="G896" s="40"/>
    </row>
    <row r="897">
      <c r="A897" s="50"/>
      <c r="B897" s="37"/>
      <c r="D897" s="40"/>
      <c r="G897" s="40"/>
    </row>
    <row r="898">
      <c r="A898" s="50"/>
      <c r="B898" s="37"/>
      <c r="D898" s="40"/>
      <c r="G898" s="40"/>
    </row>
    <row r="899">
      <c r="A899" s="50"/>
      <c r="B899" s="37"/>
      <c r="D899" s="40"/>
      <c r="G899" s="40"/>
    </row>
    <row r="900">
      <c r="A900" s="50"/>
      <c r="B900" s="37"/>
      <c r="D900" s="40"/>
      <c r="G900" s="40"/>
    </row>
    <row r="901">
      <c r="A901" s="50"/>
      <c r="B901" s="37"/>
      <c r="D901" s="40"/>
      <c r="G901" s="40"/>
    </row>
    <row r="902">
      <c r="A902" s="50"/>
      <c r="B902" s="37"/>
      <c r="D902" s="40"/>
      <c r="G902" s="40"/>
    </row>
    <row r="903">
      <c r="A903" s="50"/>
      <c r="B903" s="37"/>
      <c r="D903" s="40"/>
      <c r="G903" s="40"/>
    </row>
    <row r="904">
      <c r="A904" s="50"/>
      <c r="B904" s="37"/>
      <c r="D904" s="40"/>
      <c r="G904" s="40"/>
    </row>
    <row r="905">
      <c r="A905" s="50"/>
      <c r="B905" s="37"/>
      <c r="D905" s="40"/>
      <c r="G905" s="40"/>
    </row>
    <row r="906">
      <c r="A906" s="50"/>
      <c r="B906" s="37"/>
      <c r="D906" s="40"/>
      <c r="G906" s="40"/>
    </row>
    <row r="907">
      <c r="A907" s="50"/>
      <c r="B907" s="37"/>
      <c r="D907" s="40"/>
      <c r="G907" s="40"/>
    </row>
    <row r="908">
      <c r="A908" s="50"/>
      <c r="B908" s="37"/>
      <c r="D908" s="40"/>
      <c r="G908" s="40"/>
    </row>
    <row r="909">
      <c r="A909" s="50"/>
      <c r="B909" s="37"/>
      <c r="D909" s="40"/>
      <c r="G909" s="40"/>
    </row>
    <row r="910">
      <c r="A910" s="50"/>
      <c r="B910" s="37"/>
      <c r="D910" s="40"/>
      <c r="G910" s="40"/>
    </row>
    <row r="911">
      <c r="A911" s="50"/>
      <c r="B911" s="37"/>
      <c r="D911" s="40"/>
      <c r="G911" s="40"/>
    </row>
    <row r="912">
      <c r="A912" s="50"/>
      <c r="B912" s="37"/>
      <c r="D912" s="40"/>
      <c r="G912" s="40"/>
    </row>
    <row r="913">
      <c r="A913" s="50"/>
      <c r="B913" s="37"/>
      <c r="D913" s="40"/>
      <c r="G913" s="40"/>
    </row>
    <row r="914">
      <c r="A914" s="50"/>
      <c r="B914" s="37"/>
      <c r="D914" s="40"/>
      <c r="G914" s="40"/>
    </row>
    <row r="915">
      <c r="A915" s="50"/>
      <c r="B915" s="37"/>
      <c r="D915" s="40"/>
      <c r="G915" s="40"/>
    </row>
    <row r="916">
      <c r="A916" s="50"/>
      <c r="B916" s="37"/>
      <c r="D916" s="40"/>
      <c r="G916" s="40"/>
    </row>
    <row r="917">
      <c r="A917" s="50"/>
      <c r="B917" s="37"/>
      <c r="D917" s="40"/>
      <c r="G917" s="40"/>
    </row>
    <row r="918">
      <c r="A918" s="50"/>
      <c r="B918" s="37"/>
      <c r="D918" s="40"/>
      <c r="G918" s="40"/>
    </row>
    <row r="919">
      <c r="A919" s="50"/>
      <c r="B919" s="37"/>
      <c r="D919" s="40"/>
      <c r="G919" s="40"/>
    </row>
    <row r="920">
      <c r="A920" s="50"/>
      <c r="B920" s="37"/>
      <c r="D920" s="40"/>
      <c r="G920" s="40"/>
    </row>
    <row r="921">
      <c r="A921" s="50"/>
      <c r="B921" s="37"/>
      <c r="D921" s="40"/>
      <c r="G921" s="40"/>
    </row>
    <row r="922">
      <c r="A922" s="50"/>
      <c r="B922" s="37"/>
      <c r="D922" s="40"/>
      <c r="G922" s="40"/>
    </row>
    <row r="923">
      <c r="A923" s="50"/>
      <c r="B923" s="37"/>
      <c r="D923" s="40"/>
      <c r="G923" s="40"/>
    </row>
    <row r="924">
      <c r="A924" s="50"/>
      <c r="B924" s="37"/>
      <c r="D924" s="40"/>
      <c r="G924" s="40"/>
    </row>
    <row r="925">
      <c r="A925" s="50"/>
      <c r="B925" s="37"/>
      <c r="D925" s="40"/>
      <c r="G925" s="40"/>
    </row>
    <row r="926">
      <c r="A926" s="50"/>
      <c r="B926" s="37"/>
      <c r="D926" s="40"/>
      <c r="G926" s="40"/>
    </row>
    <row r="927">
      <c r="A927" s="50"/>
      <c r="B927" s="37"/>
      <c r="D927" s="40"/>
      <c r="G927" s="40"/>
    </row>
    <row r="928">
      <c r="A928" s="50"/>
      <c r="B928" s="37"/>
      <c r="D928" s="40"/>
      <c r="G928" s="40"/>
    </row>
    <row r="929">
      <c r="A929" s="50"/>
      <c r="B929" s="37"/>
      <c r="D929" s="40"/>
      <c r="G929" s="40"/>
    </row>
    <row r="930">
      <c r="A930" s="50"/>
      <c r="B930" s="37"/>
      <c r="D930" s="40"/>
      <c r="G930" s="40"/>
    </row>
    <row r="931">
      <c r="A931" s="50"/>
      <c r="B931" s="37"/>
      <c r="D931" s="40"/>
      <c r="G931" s="40"/>
    </row>
    <row r="932">
      <c r="A932" s="50"/>
      <c r="B932" s="37"/>
      <c r="D932" s="40"/>
      <c r="G932" s="40"/>
    </row>
    <row r="933">
      <c r="A933" s="50"/>
      <c r="B933" s="37"/>
      <c r="D933" s="40"/>
      <c r="G933" s="40"/>
    </row>
    <row r="934">
      <c r="A934" s="50"/>
      <c r="B934" s="37"/>
      <c r="D934" s="40"/>
      <c r="G934" s="40"/>
    </row>
    <row r="935">
      <c r="A935" s="50"/>
      <c r="B935" s="37"/>
      <c r="D935" s="40"/>
      <c r="G935" s="40"/>
    </row>
    <row r="936">
      <c r="A936" s="50"/>
      <c r="B936" s="37"/>
      <c r="D936" s="40"/>
      <c r="G936" s="40"/>
    </row>
    <row r="937">
      <c r="A937" s="50"/>
      <c r="B937" s="37"/>
      <c r="D937" s="40"/>
      <c r="G937" s="40"/>
    </row>
    <row r="938">
      <c r="A938" s="50"/>
      <c r="B938" s="37"/>
      <c r="D938" s="40"/>
      <c r="G938" s="40"/>
    </row>
    <row r="939">
      <c r="A939" s="50"/>
      <c r="B939" s="37"/>
      <c r="D939" s="40"/>
      <c r="G939" s="40"/>
    </row>
    <row r="940">
      <c r="A940" s="50"/>
      <c r="B940" s="37"/>
      <c r="D940" s="40"/>
      <c r="G940" s="40"/>
    </row>
    <row r="941">
      <c r="A941" s="50"/>
      <c r="B941" s="37"/>
      <c r="D941" s="40"/>
      <c r="G941" s="40"/>
    </row>
    <row r="942">
      <c r="A942" s="50"/>
      <c r="B942" s="37"/>
      <c r="D942" s="40"/>
      <c r="G942" s="40"/>
    </row>
    <row r="943">
      <c r="A943" s="50"/>
      <c r="B943" s="37"/>
      <c r="D943" s="40"/>
      <c r="G943" s="40"/>
    </row>
    <row r="944">
      <c r="A944" s="50"/>
      <c r="B944" s="37"/>
      <c r="D944" s="40"/>
      <c r="G944" s="40"/>
    </row>
    <row r="945">
      <c r="A945" s="50"/>
      <c r="B945" s="37"/>
      <c r="D945" s="40"/>
      <c r="G945" s="40"/>
    </row>
    <row r="946">
      <c r="A946" s="50"/>
      <c r="B946" s="37"/>
      <c r="D946" s="40"/>
      <c r="G946" s="40"/>
    </row>
    <row r="947">
      <c r="A947" s="50"/>
      <c r="B947" s="37"/>
      <c r="D947" s="40"/>
      <c r="G947" s="40"/>
    </row>
    <row r="948">
      <c r="A948" s="50"/>
      <c r="B948" s="37"/>
      <c r="D948" s="40"/>
      <c r="G948" s="40"/>
    </row>
    <row r="949">
      <c r="A949" s="50"/>
      <c r="B949" s="37"/>
      <c r="D949" s="40"/>
      <c r="G949" s="40"/>
    </row>
    <row r="950">
      <c r="A950" s="50"/>
      <c r="B950" s="37"/>
      <c r="D950" s="40"/>
      <c r="G950" s="40"/>
    </row>
    <row r="951">
      <c r="A951" s="50"/>
      <c r="B951" s="37"/>
      <c r="D951" s="40"/>
      <c r="G951" s="40"/>
    </row>
    <row r="952">
      <c r="A952" s="50"/>
      <c r="B952" s="37"/>
      <c r="D952" s="40"/>
      <c r="G952" s="40"/>
    </row>
    <row r="953">
      <c r="A953" s="50"/>
      <c r="B953" s="37"/>
      <c r="D953" s="40"/>
      <c r="G953" s="40"/>
    </row>
    <row r="954">
      <c r="A954" s="50"/>
      <c r="B954" s="37"/>
      <c r="D954" s="40"/>
      <c r="G954" s="40"/>
    </row>
    <row r="955">
      <c r="A955" s="50"/>
      <c r="B955" s="37"/>
      <c r="D955" s="40"/>
      <c r="G955" s="40"/>
    </row>
    <row r="956">
      <c r="A956" s="50"/>
      <c r="B956" s="37"/>
      <c r="D956" s="40"/>
      <c r="G956" s="40"/>
    </row>
    <row r="957">
      <c r="A957" s="50"/>
      <c r="B957" s="37"/>
      <c r="D957" s="40"/>
      <c r="G957" s="40"/>
    </row>
    <row r="958">
      <c r="A958" s="50"/>
      <c r="B958" s="37"/>
      <c r="D958" s="40"/>
      <c r="G958" s="40"/>
    </row>
    <row r="959">
      <c r="A959" s="50"/>
      <c r="B959" s="37"/>
      <c r="D959" s="40"/>
      <c r="G959" s="40"/>
    </row>
    <row r="960">
      <c r="A960" s="50"/>
      <c r="B960" s="37"/>
      <c r="D960" s="40"/>
      <c r="G960" s="40"/>
    </row>
    <row r="961">
      <c r="A961" s="50"/>
      <c r="B961" s="37"/>
      <c r="D961" s="40"/>
      <c r="G961" s="40"/>
    </row>
    <row r="962">
      <c r="A962" s="50"/>
      <c r="B962" s="37"/>
      <c r="D962" s="40"/>
      <c r="G962" s="40"/>
    </row>
    <row r="963">
      <c r="A963" s="50"/>
      <c r="B963" s="37"/>
      <c r="D963" s="40"/>
      <c r="G963" s="40"/>
    </row>
    <row r="964">
      <c r="A964" s="50"/>
      <c r="B964" s="37"/>
      <c r="D964" s="40"/>
      <c r="G964" s="40"/>
    </row>
    <row r="965">
      <c r="A965" s="50"/>
      <c r="B965" s="37"/>
      <c r="D965" s="40"/>
      <c r="G965" s="40"/>
    </row>
    <row r="966">
      <c r="A966" s="50"/>
      <c r="B966" s="37"/>
      <c r="D966" s="40"/>
      <c r="G966" s="40"/>
    </row>
    <row r="967">
      <c r="A967" s="50"/>
      <c r="B967" s="37"/>
      <c r="D967" s="40"/>
      <c r="G967" s="40"/>
    </row>
    <row r="968">
      <c r="A968" s="50"/>
      <c r="B968" s="37"/>
      <c r="D968" s="40"/>
      <c r="G968" s="40"/>
    </row>
    <row r="969">
      <c r="A969" s="50"/>
      <c r="B969" s="37"/>
      <c r="D969" s="40"/>
      <c r="G969" s="40"/>
    </row>
    <row r="970">
      <c r="A970" s="50"/>
      <c r="B970" s="37"/>
      <c r="D970" s="40"/>
      <c r="G970" s="40"/>
    </row>
    <row r="971">
      <c r="A971" s="50"/>
      <c r="B971" s="37"/>
      <c r="D971" s="40"/>
      <c r="G971" s="40"/>
    </row>
    <row r="972">
      <c r="A972" s="50"/>
      <c r="B972" s="37"/>
      <c r="D972" s="40"/>
      <c r="G972" s="40"/>
    </row>
    <row r="973">
      <c r="A973" s="50"/>
      <c r="B973" s="37"/>
      <c r="D973" s="40"/>
      <c r="G973" s="40"/>
    </row>
    <row r="974">
      <c r="A974" s="50"/>
      <c r="B974" s="37"/>
      <c r="D974" s="40"/>
      <c r="G974" s="40"/>
    </row>
    <row r="975">
      <c r="A975" s="50"/>
      <c r="B975" s="37"/>
      <c r="D975" s="40"/>
      <c r="G975" s="40"/>
    </row>
    <row r="976">
      <c r="A976" s="50"/>
      <c r="B976" s="37"/>
      <c r="D976" s="40"/>
      <c r="G976" s="40"/>
    </row>
    <row r="977">
      <c r="A977" s="50"/>
      <c r="B977" s="37"/>
      <c r="D977" s="40"/>
      <c r="G977" s="40"/>
    </row>
    <row r="978">
      <c r="A978" s="50"/>
      <c r="B978" s="37"/>
      <c r="D978" s="40"/>
      <c r="G978" s="40"/>
    </row>
    <row r="979">
      <c r="A979" s="50"/>
      <c r="B979" s="37"/>
      <c r="D979" s="40"/>
      <c r="G979" s="40"/>
    </row>
    <row r="980">
      <c r="A980" s="50"/>
      <c r="B980" s="37"/>
      <c r="D980" s="40"/>
      <c r="G980" s="40"/>
    </row>
    <row r="981">
      <c r="A981" s="50"/>
      <c r="B981" s="37"/>
      <c r="D981" s="40"/>
      <c r="G981" s="40"/>
    </row>
    <row r="982">
      <c r="A982" s="50"/>
      <c r="B982" s="37"/>
      <c r="D982" s="40"/>
      <c r="G982" s="40"/>
    </row>
    <row r="983">
      <c r="A983" s="50"/>
      <c r="B983" s="37"/>
      <c r="D983" s="40"/>
      <c r="G983" s="40"/>
    </row>
    <row r="984">
      <c r="A984" s="50"/>
      <c r="B984" s="37"/>
      <c r="D984" s="40"/>
      <c r="G984" s="40"/>
    </row>
    <row r="985">
      <c r="A985" s="50"/>
      <c r="B985" s="37"/>
      <c r="D985" s="40"/>
      <c r="G985" s="40"/>
    </row>
    <row r="986">
      <c r="A986" s="50"/>
      <c r="B986" s="37"/>
      <c r="D986" s="40"/>
      <c r="G986" s="40"/>
    </row>
    <row r="987">
      <c r="A987" s="50"/>
      <c r="B987" s="37"/>
      <c r="D987" s="40"/>
      <c r="G987" s="40"/>
    </row>
    <row r="988">
      <c r="A988" s="50"/>
      <c r="B988" s="37"/>
      <c r="D988" s="40"/>
      <c r="G988" s="40"/>
    </row>
    <row r="989">
      <c r="A989" s="50"/>
      <c r="B989" s="37"/>
      <c r="D989" s="40"/>
      <c r="G989" s="40"/>
    </row>
    <row r="990">
      <c r="A990" s="50"/>
      <c r="B990" s="37"/>
      <c r="D990" s="40"/>
      <c r="G990" s="40"/>
    </row>
    <row r="991">
      <c r="A991" s="50"/>
      <c r="B991" s="37"/>
      <c r="D991" s="40"/>
      <c r="G991" s="40"/>
    </row>
    <row r="992">
      <c r="A992" s="50"/>
      <c r="B992" s="37"/>
      <c r="D992" s="40"/>
      <c r="G992" s="40"/>
    </row>
    <row r="993">
      <c r="A993" s="50"/>
      <c r="B993" s="37"/>
      <c r="D993" s="40"/>
      <c r="G993" s="40"/>
    </row>
    <row r="994">
      <c r="A994" s="50"/>
      <c r="B994" s="37"/>
      <c r="D994" s="40"/>
      <c r="G994" s="40"/>
    </row>
    <row r="995">
      <c r="A995" s="50"/>
      <c r="B995" s="37"/>
      <c r="D995" s="40"/>
      <c r="G995" s="40"/>
    </row>
    <row r="996">
      <c r="A996" s="50"/>
      <c r="B996" s="37"/>
      <c r="D996" s="40"/>
      <c r="G996" s="40"/>
    </row>
    <row r="997">
      <c r="A997" s="50"/>
      <c r="B997" s="37"/>
      <c r="D997" s="40"/>
      <c r="G997" s="40"/>
    </row>
    <row r="998">
      <c r="A998" s="50"/>
      <c r="B998" s="37"/>
      <c r="D998" s="40"/>
      <c r="G998" s="40"/>
    </row>
    <row r="999">
      <c r="A999" s="50"/>
      <c r="B999" s="37"/>
      <c r="D999" s="40"/>
      <c r="G999" s="40"/>
    </row>
    <row r="1000">
      <c r="A1000" s="50"/>
      <c r="B1000" s="37"/>
      <c r="D1000" s="40"/>
      <c r="G1000" s="40"/>
    </row>
  </sheetData>
  <conditionalFormatting sqref="A3:A32">
    <cfRule type="expression" dxfId="0" priority="1">
      <formula>AND(ISNUMBER(A3),TRUNC(A3)&lt;TODAY())</formula>
    </cfRule>
  </conditionalFormatting>
  <conditionalFormatting sqref="A35:A43 A46:A54">
    <cfRule type="expression" dxfId="0" priority="2">
      <formula>AND(ISNUMBER(A35),TRUNC(A35)&lt;TODAY())</formula>
    </cfRule>
  </conditionalFormatting>
  <conditionalFormatting sqref="C3:C32 F3:F32 F35:F43 F46:F54">
    <cfRule type="cellIs" dxfId="1" priority="3" operator="lessThan">
      <formula>5</formula>
    </cfRule>
  </conditionalFormatting>
  <conditionalFormatting sqref="C35:C43">
    <cfRule type="cellIs" dxfId="1" priority="4" operator="lessThan">
      <formula>5</formula>
    </cfRule>
  </conditionalFormatting>
  <conditionalFormatting sqref="C46:C54">
    <cfRule type="cellIs" dxfId="1" priority="5" operator="lessThan">
      <formula>5</formula>
    </cfRule>
  </conditionalFormatting>
  <conditionalFormatting sqref="B6">
    <cfRule type="beginsWith" dxfId="2" priority="6" operator="beginsWith" text="=">
      <formula>LEFT((B6),LEN("="))=("=")</formula>
    </cfRule>
  </conditionalFormatting>
  <conditionalFormatting sqref="B3:B32 E3:E32 B35:B43 E35:E43 B46:B54 E46:E54">
    <cfRule type="expression" dxfId="2" priority="7">
      <formula>NOT(ISFORMULA(B3))</formula>
    </cfRule>
  </conditionalFormatting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" width="29.29"/>
    <col customWidth="1" min="3" max="3" width="17.86"/>
    <col customWidth="1" min="4" max="4" width="25.57"/>
    <col customWidth="1" min="5" max="5" width="25.43"/>
    <col customWidth="1" min="6" max="6" width="16.14"/>
    <col customWidth="1" min="7" max="7" width="23.86"/>
    <col customWidth="1" min="8" max="8" width="16.71"/>
  </cols>
  <sheetData>
    <row r="1">
      <c r="A1" s="11" t="s">
        <v>31</v>
      </c>
      <c r="B1" s="12" t="s">
        <v>32</v>
      </c>
      <c r="C1" s="13" t="s">
        <v>33</v>
      </c>
      <c r="D1" s="18" t="s">
        <v>34</v>
      </c>
      <c r="E1" s="17" t="s">
        <v>35</v>
      </c>
      <c r="F1" s="13" t="s">
        <v>33</v>
      </c>
      <c r="G1" s="18" t="s">
        <v>36</v>
      </c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</row>
    <row r="2">
      <c r="A2" s="21" t="s">
        <v>37</v>
      </c>
      <c r="B2" s="25" t="s">
        <v>38</v>
      </c>
      <c r="C2" s="26" t="s">
        <v>37</v>
      </c>
      <c r="D2" s="28">
        <v>50.0</v>
      </c>
      <c r="E2" s="30" t="s">
        <v>39</v>
      </c>
      <c r="F2" s="26" t="s">
        <v>37</v>
      </c>
      <c r="G2" s="28">
        <v>50.0</v>
      </c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</row>
    <row r="3">
      <c r="A3" s="34">
        <v>43800.0</v>
      </c>
      <c r="B3" s="36">
        <f t="shared" ref="B3:B32" si="1">0</f>
        <v>0</v>
      </c>
      <c r="C3" s="37">
        <f t="shared" ref="C3:C32" si="2">(15-B3)</f>
        <v>15</v>
      </c>
      <c r="D3" s="38">
        <f t="shared" ref="D3:D32" si="3">B3*$D$2</f>
        <v>0</v>
      </c>
      <c r="E3" s="36">
        <f t="shared" ref="E3:E32" si="4">0</f>
        <v>0</v>
      </c>
      <c r="F3" s="37">
        <f t="shared" ref="F3:F32" si="5">(15-E3)</f>
        <v>15</v>
      </c>
      <c r="G3" s="38">
        <f t="shared" ref="G3:G32" si="6">E3*$G$2</f>
        <v>0</v>
      </c>
    </row>
    <row r="4">
      <c r="A4" s="34">
        <v>43801.0</v>
      </c>
      <c r="B4" s="36">
        <f t="shared" si="1"/>
        <v>0</v>
      </c>
      <c r="C4" s="37">
        <f t="shared" si="2"/>
        <v>15</v>
      </c>
      <c r="D4" s="38">
        <f t="shared" si="3"/>
        <v>0</v>
      </c>
      <c r="E4" s="36">
        <f t="shared" si="4"/>
        <v>0</v>
      </c>
      <c r="F4" s="37">
        <f t="shared" si="5"/>
        <v>15</v>
      </c>
      <c r="G4" s="38">
        <f t="shared" si="6"/>
        <v>0</v>
      </c>
    </row>
    <row r="5">
      <c r="A5" s="34">
        <v>43802.0</v>
      </c>
      <c r="B5" s="36">
        <f t="shared" si="1"/>
        <v>0</v>
      </c>
      <c r="C5" s="37">
        <f t="shared" si="2"/>
        <v>15</v>
      </c>
      <c r="D5" s="38">
        <f t="shared" si="3"/>
        <v>0</v>
      </c>
      <c r="E5" s="36">
        <f t="shared" si="4"/>
        <v>0</v>
      </c>
      <c r="F5" s="37">
        <f t="shared" si="5"/>
        <v>15</v>
      </c>
      <c r="G5" s="38">
        <f t="shared" si="6"/>
        <v>0</v>
      </c>
    </row>
    <row r="6">
      <c r="A6" s="34">
        <v>43803.0</v>
      </c>
      <c r="B6" s="36">
        <f t="shared" si="1"/>
        <v>0</v>
      </c>
      <c r="C6" s="37">
        <f t="shared" si="2"/>
        <v>15</v>
      </c>
      <c r="D6" s="38">
        <f t="shared" si="3"/>
        <v>0</v>
      </c>
      <c r="E6" s="36">
        <f t="shared" si="4"/>
        <v>0</v>
      </c>
      <c r="F6" s="37">
        <f t="shared" si="5"/>
        <v>15</v>
      </c>
      <c r="G6" s="38">
        <f t="shared" si="6"/>
        <v>0</v>
      </c>
    </row>
    <row r="7">
      <c r="A7" s="34">
        <v>43804.0</v>
      </c>
      <c r="B7" s="36">
        <f t="shared" si="1"/>
        <v>0</v>
      </c>
      <c r="C7" s="37">
        <f t="shared" si="2"/>
        <v>15</v>
      </c>
      <c r="D7" s="38">
        <f t="shared" si="3"/>
        <v>0</v>
      </c>
      <c r="E7" s="36">
        <f t="shared" si="4"/>
        <v>0</v>
      </c>
      <c r="F7" s="37">
        <f t="shared" si="5"/>
        <v>15</v>
      </c>
      <c r="G7" s="38">
        <f t="shared" si="6"/>
        <v>0</v>
      </c>
    </row>
    <row r="8">
      <c r="A8" s="34">
        <v>43805.0</v>
      </c>
      <c r="B8" s="36">
        <f t="shared" si="1"/>
        <v>0</v>
      </c>
      <c r="C8" s="37">
        <f t="shared" si="2"/>
        <v>15</v>
      </c>
      <c r="D8" s="38">
        <f t="shared" si="3"/>
        <v>0</v>
      </c>
      <c r="E8" s="36">
        <f t="shared" si="4"/>
        <v>0</v>
      </c>
      <c r="F8" s="37">
        <f t="shared" si="5"/>
        <v>15</v>
      </c>
      <c r="G8" s="38">
        <f t="shared" si="6"/>
        <v>0</v>
      </c>
    </row>
    <row r="9">
      <c r="A9" s="34">
        <v>43806.0</v>
      </c>
      <c r="B9" s="36">
        <f t="shared" si="1"/>
        <v>0</v>
      </c>
      <c r="C9" s="37">
        <f t="shared" si="2"/>
        <v>15</v>
      </c>
      <c r="D9" s="38">
        <f t="shared" si="3"/>
        <v>0</v>
      </c>
      <c r="E9" s="36">
        <f t="shared" si="4"/>
        <v>0</v>
      </c>
      <c r="F9" s="37">
        <f t="shared" si="5"/>
        <v>15</v>
      </c>
      <c r="G9" s="38">
        <f t="shared" si="6"/>
        <v>0</v>
      </c>
    </row>
    <row r="10">
      <c r="A10" s="34">
        <v>43807.0</v>
      </c>
      <c r="B10" s="36">
        <f t="shared" si="1"/>
        <v>0</v>
      </c>
      <c r="C10" s="37">
        <f t="shared" si="2"/>
        <v>15</v>
      </c>
      <c r="D10" s="38">
        <f t="shared" si="3"/>
        <v>0</v>
      </c>
      <c r="E10" s="36">
        <f t="shared" si="4"/>
        <v>0</v>
      </c>
      <c r="F10" s="37">
        <f t="shared" si="5"/>
        <v>15</v>
      </c>
      <c r="G10" s="38">
        <f t="shared" si="6"/>
        <v>0</v>
      </c>
    </row>
    <row r="11">
      <c r="A11" s="34">
        <v>43808.0</v>
      </c>
      <c r="B11" s="36">
        <f t="shared" si="1"/>
        <v>0</v>
      </c>
      <c r="C11" s="37">
        <f t="shared" si="2"/>
        <v>15</v>
      </c>
      <c r="D11" s="38">
        <f t="shared" si="3"/>
        <v>0</v>
      </c>
      <c r="E11" s="36">
        <f t="shared" si="4"/>
        <v>0</v>
      </c>
      <c r="F11" s="37">
        <f t="shared" si="5"/>
        <v>15</v>
      </c>
      <c r="G11" s="38">
        <f t="shared" si="6"/>
        <v>0</v>
      </c>
    </row>
    <row r="12">
      <c r="A12" s="34">
        <v>43809.0</v>
      </c>
      <c r="B12" s="36">
        <f t="shared" si="1"/>
        <v>0</v>
      </c>
      <c r="C12" s="37">
        <f t="shared" si="2"/>
        <v>15</v>
      </c>
      <c r="D12" s="38">
        <f t="shared" si="3"/>
        <v>0</v>
      </c>
      <c r="E12" s="36">
        <f t="shared" si="4"/>
        <v>0</v>
      </c>
      <c r="F12" s="37">
        <f t="shared" si="5"/>
        <v>15</v>
      </c>
      <c r="G12" s="38">
        <f t="shared" si="6"/>
        <v>0</v>
      </c>
    </row>
    <row r="13">
      <c r="A13" s="34">
        <v>43810.0</v>
      </c>
      <c r="B13" s="36">
        <f t="shared" si="1"/>
        <v>0</v>
      </c>
      <c r="C13" s="37">
        <f t="shared" si="2"/>
        <v>15</v>
      </c>
      <c r="D13" s="38">
        <f t="shared" si="3"/>
        <v>0</v>
      </c>
      <c r="E13" s="36">
        <f t="shared" si="4"/>
        <v>0</v>
      </c>
      <c r="F13" s="37">
        <f t="shared" si="5"/>
        <v>15</v>
      </c>
      <c r="G13" s="38">
        <f t="shared" si="6"/>
        <v>0</v>
      </c>
    </row>
    <row r="14">
      <c r="A14" s="34">
        <v>43811.0</v>
      </c>
      <c r="B14" s="36">
        <f t="shared" si="1"/>
        <v>0</v>
      </c>
      <c r="C14" s="37">
        <f t="shared" si="2"/>
        <v>15</v>
      </c>
      <c r="D14" s="38">
        <f t="shared" si="3"/>
        <v>0</v>
      </c>
      <c r="E14" s="36">
        <f t="shared" si="4"/>
        <v>0</v>
      </c>
      <c r="F14" s="37">
        <f t="shared" si="5"/>
        <v>15</v>
      </c>
      <c r="G14" s="38">
        <f t="shared" si="6"/>
        <v>0</v>
      </c>
    </row>
    <row r="15">
      <c r="A15" s="34">
        <v>43812.0</v>
      </c>
      <c r="B15" s="36">
        <f t="shared" si="1"/>
        <v>0</v>
      </c>
      <c r="C15" s="37">
        <f t="shared" si="2"/>
        <v>15</v>
      </c>
      <c r="D15" s="38">
        <f t="shared" si="3"/>
        <v>0</v>
      </c>
      <c r="E15" s="36">
        <f t="shared" si="4"/>
        <v>0</v>
      </c>
      <c r="F15" s="37">
        <f t="shared" si="5"/>
        <v>15</v>
      </c>
      <c r="G15" s="38">
        <f t="shared" si="6"/>
        <v>0</v>
      </c>
    </row>
    <row r="16">
      <c r="A16" s="34">
        <v>43813.0</v>
      </c>
      <c r="B16" s="36">
        <f t="shared" si="1"/>
        <v>0</v>
      </c>
      <c r="C16" s="37">
        <f t="shared" si="2"/>
        <v>15</v>
      </c>
      <c r="D16" s="38">
        <f t="shared" si="3"/>
        <v>0</v>
      </c>
      <c r="E16" s="36">
        <f t="shared" si="4"/>
        <v>0</v>
      </c>
      <c r="F16" s="37">
        <f t="shared" si="5"/>
        <v>15</v>
      </c>
      <c r="G16" s="38">
        <f t="shared" si="6"/>
        <v>0</v>
      </c>
    </row>
    <row r="17">
      <c r="A17" s="34">
        <v>43814.0</v>
      </c>
      <c r="B17" s="36">
        <f t="shared" si="1"/>
        <v>0</v>
      </c>
      <c r="C17" s="37">
        <f t="shared" si="2"/>
        <v>15</v>
      </c>
      <c r="D17" s="38">
        <f t="shared" si="3"/>
        <v>0</v>
      </c>
      <c r="E17" s="36">
        <f t="shared" si="4"/>
        <v>0</v>
      </c>
      <c r="F17" s="37">
        <f t="shared" si="5"/>
        <v>15</v>
      </c>
      <c r="G17" s="38">
        <f t="shared" si="6"/>
        <v>0</v>
      </c>
    </row>
    <row r="18">
      <c r="A18" s="34">
        <v>43815.0</v>
      </c>
      <c r="B18" s="36">
        <f t="shared" si="1"/>
        <v>0</v>
      </c>
      <c r="C18" s="37">
        <f t="shared" si="2"/>
        <v>15</v>
      </c>
      <c r="D18" s="38">
        <f t="shared" si="3"/>
        <v>0</v>
      </c>
      <c r="E18" s="36">
        <f t="shared" si="4"/>
        <v>0</v>
      </c>
      <c r="F18" s="37">
        <f t="shared" si="5"/>
        <v>15</v>
      </c>
      <c r="G18" s="38">
        <f t="shared" si="6"/>
        <v>0</v>
      </c>
    </row>
    <row r="19">
      <c r="A19" s="34">
        <v>43816.0</v>
      </c>
      <c r="B19" s="36">
        <f t="shared" si="1"/>
        <v>0</v>
      </c>
      <c r="C19" s="37">
        <f t="shared" si="2"/>
        <v>15</v>
      </c>
      <c r="D19" s="38">
        <f t="shared" si="3"/>
        <v>0</v>
      </c>
      <c r="E19" s="36">
        <f t="shared" si="4"/>
        <v>0</v>
      </c>
      <c r="F19" s="37">
        <f t="shared" si="5"/>
        <v>15</v>
      </c>
      <c r="G19" s="38">
        <f t="shared" si="6"/>
        <v>0</v>
      </c>
    </row>
    <row r="20">
      <c r="A20" s="34">
        <v>43817.0</v>
      </c>
      <c r="B20" s="36">
        <f t="shared" si="1"/>
        <v>0</v>
      </c>
      <c r="C20" s="37">
        <f t="shared" si="2"/>
        <v>15</v>
      </c>
      <c r="D20" s="38">
        <f t="shared" si="3"/>
        <v>0</v>
      </c>
      <c r="E20" s="36">
        <f t="shared" si="4"/>
        <v>0</v>
      </c>
      <c r="F20" s="37">
        <f t="shared" si="5"/>
        <v>15</v>
      </c>
      <c r="G20" s="38">
        <f t="shared" si="6"/>
        <v>0</v>
      </c>
    </row>
    <row r="21">
      <c r="A21" s="34">
        <v>43818.0</v>
      </c>
      <c r="B21" s="36">
        <f t="shared" si="1"/>
        <v>0</v>
      </c>
      <c r="C21" s="37">
        <f t="shared" si="2"/>
        <v>15</v>
      </c>
      <c r="D21" s="38">
        <f t="shared" si="3"/>
        <v>0</v>
      </c>
      <c r="E21" s="36">
        <f t="shared" si="4"/>
        <v>0</v>
      </c>
      <c r="F21" s="37">
        <f t="shared" si="5"/>
        <v>15</v>
      </c>
      <c r="G21" s="38">
        <f t="shared" si="6"/>
        <v>0</v>
      </c>
    </row>
    <row r="22">
      <c r="A22" s="34">
        <v>43819.0</v>
      </c>
      <c r="B22" s="36">
        <f t="shared" si="1"/>
        <v>0</v>
      </c>
      <c r="C22" s="37">
        <f t="shared" si="2"/>
        <v>15</v>
      </c>
      <c r="D22" s="38">
        <f t="shared" si="3"/>
        <v>0</v>
      </c>
      <c r="E22" s="36">
        <f t="shared" si="4"/>
        <v>0</v>
      </c>
      <c r="F22" s="37">
        <f t="shared" si="5"/>
        <v>15</v>
      </c>
      <c r="G22" s="38">
        <f t="shared" si="6"/>
        <v>0</v>
      </c>
    </row>
    <row r="23">
      <c r="A23" s="34">
        <v>43820.0</v>
      </c>
      <c r="B23" s="36">
        <f t="shared" si="1"/>
        <v>0</v>
      </c>
      <c r="C23" s="37">
        <f t="shared" si="2"/>
        <v>15</v>
      </c>
      <c r="D23" s="38">
        <f t="shared" si="3"/>
        <v>0</v>
      </c>
      <c r="E23" s="36">
        <f t="shared" si="4"/>
        <v>0</v>
      </c>
      <c r="F23" s="37">
        <f t="shared" si="5"/>
        <v>15</v>
      </c>
      <c r="G23" s="38">
        <f t="shared" si="6"/>
        <v>0</v>
      </c>
    </row>
    <row r="24">
      <c r="A24" s="34">
        <v>43821.0</v>
      </c>
      <c r="B24" s="36">
        <f t="shared" si="1"/>
        <v>0</v>
      </c>
      <c r="C24" s="37">
        <f t="shared" si="2"/>
        <v>15</v>
      </c>
      <c r="D24" s="38">
        <f t="shared" si="3"/>
        <v>0</v>
      </c>
      <c r="E24" s="36">
        <f t="shared" si="4"/>
        <v>0</v>
      </c>
      <c r="F24" s="37">
        <f t="shared" si="5"/>
        <v>15</v>
      </c>
      <c r="G24" s="38">
        <f t="shared" si="6"/>
        <v>0</v>
      </c>
    </row>
    <row r="25">
      <c r="A25" s="34">
        <v>43822.0</v>
      </c>
      <c r="B25" s="36">
        <f t="shared" si="1"/>
        <v>0</v>
      </c>
      <c r="C25" s="37">
        <f t="shared" si="2"/>
        <v>15</v>
      </c>
      <c r="D25" s="38">
        <f t="shared" si="3"/>
        <v>0</v>
      </c>
      <c r="E25" s="36">
        <f t="shared" si="4"/>
        <v>0</v>
      </c>
      <c r="F25" s="37">
        <f t="shared" si="5"/>
        <v>15</v>
      </c>
      <c r="G25" s="38">
        <f t="shared" si="6"/>
        <v>0</v>
      </c>
    </row>
    <row r="26">
      <c r="A26" s="34">
        <v>43823.0</v>
      </c>
      <c r="B26" s="36">
        <f t="shared" si="1"/>
        <v>0</v>
      </c>
      <c r="C26" s="37">
        <f t="shared" si="2"/>
        <v>15</v>
      </c>
      <c r="D26" s="38">
        <f t="shared" si="3"/>
        <v>0</v>
      </c>
      <c r="E26" s="36">
        <f t="shared" si="4"/>
        <v>0</v>
      </c>
      <c r="F26" s="37">
        <f t="shared" si="5"/>
        <v>15</v>
      </c>
      <c r="G26" s="38">
        <f t="shared" si="6"/>
        <v>0</v>
      </c>
    </row>
    <row r="27">
      <c r="A27" s="34">
        <v>43824.0</v>
      </c>
      <c r="B27" s="36">
        <f t="shared" si="1"/>
        <v>0</v>
      </c>
      <c r="C27" s="37">
        <f t="shared" si="2"/>
        <v>15</v>
      </c>
      <c r="D27" s="38">
        <f t="shared" si="3"/>
        <v>0</v>
      </c>
      <c r="E27" s="36">
        <f t="shared" si="4"/>
        <v>0</v>
      </c>
      <c r="F27" s="37">
        <f t="shared" si="5"/>
        <v>15</v>
      </c>
      <c r="G27" s="38">
        <f t="shared" si="6"/>
        <v>0</v>
      </c>
    </row>
    <row r="28">
      <c r="A28" s="34">
        <v>43825.0</v>
      </c>
      <c r="B28" s="36">
        <f t="shared" si="1"/>
        <v>0</v>
      </c>
      <c r="C28" s="37">
        <f t="shared" si="2"/>
        <v>15</v>
      </c>
      <c r="D28" s="38">
        <f t="shared" si="3"/>
        <v>0</v>
      </c>
      <c r="E28" s="36">
        <f t="shared" si="4"/>
        <v>0</v>
      </c>
      <c r="F28" s="37">
        <f t="shared" si="5"/>
        <v>15</v>
      </c>
      <c r="G28" s="38">
        <f t="shared" si="6"/>
        <v>0</v>
      </c>
    </row>
    <row r="29">
      <c r="A29" s="34">
        <v>43826.0</v>
      </c>
      <c r="B29" s="36">
        <f t="shared" si="1"/>
        <v>0</v>
      </c>
      <c r="C29" s="37">
        <f t="shared" si="2"/>
        <v>15</v>
      </c>
      <c r="D29" s="38">
        <f t="shared" si="3"/>
        <v>0</v>
      </c>
      <c r="E29" s="36">
        <f t="shared" si="4"/>
        <v>0</v>
      </c>
      <c r="F29" s="37">
        <f t="shared" si="5"/>
        <v>15</v>
      </c>
      <c r="G29" s="38">
        <f t="shared" si="6"/>
        <v>0</v>
      </c>
    </row>
    <row r="30">
      <c r="A30" s="34">
        <v>43827.0</v>
      </c>
      <c r="B30" s="36">
        <f t="shared" si="1"/>
        <v>0</v>
      </c>
      <c r="C30" s="37">
        <f t="shared" si="2"/>
        <v>15</v>
      </c>
      <c r="D30" s="38">
        <f t="shared" si="3"/>
        <v>0</v>
      </c>
      <c r="E30" s="36">
        <f t="shared" si="4"/>
        <v>0</v>
      </c>
      <c r="F30" s="37">
        <f t="shared" si="5"/>
        <v>15</v>
      </c>
      <c r="G30" s="38">
        <f t="shared" si="6"/>
        <v>0</v>
      </c>
    </row>
    <row r="31">
      <c r="A31" s="34">
        <v>43828.0</v>
      </c>
      <c r="B31" s="36">
        <f t="shared" si="1"/>
        <v>0</v>
      </c>
      <c r="C31" s="37">
        <f t="shared" si="2"/>
        <v>15</v>
      </c>
      <c r="D31" s="38">
        <f t="shared" si="3"/>
        <v>0</v>
      </c>
      <c r="E31" s="36">
        <f t="shared" si="4"/>
        <v>0</v>
      </c>
      <c r="F31" s="37">
        <f t="shared" si="5"/>
        <v>15</v>
      </c>
      <c r="G31" s="38">
        <f t="shared" si="6"/>
        <v>0</v>
      </c>
    </row>
    <row r="32">
      <c r="A32" s="34">
        <v>43829.0</v>
      </c>
      <c r="B32" s="36">
        <f t="shared" si="1"/>
        <v>0</v>
      </c>
      <c r="C32" s="37">
        <f t="shared" si="2"/>
        <v>15</v>
      </c>
      <c r="D32" s="38">
        <f t="shared" si="3"/>
        <v>0</v>
      </c>
      <c r="E32" s="36">
        <f t="shared" si="4"/>
        <v>0</v>
      </c>
      <c r="F32" s="37">
        <f t="shared" si="5"/>
        <v>15</v>
      </c>
      <c r="G32" s="38">
        <f t="shared" si="6"/>
        <v>0</v>
      </c>
    </row>
    <row r="33">
      <c r="A33" s="34"/>
      <c r="B33" s="36"/>
      <c r="D33" s="40"/>
      <c r="G33" s="40"/>
    </row>
    <row r="34">
      <c r="A34" s="21" t="s">
        <v>12</v>
      </c>
      <c r="B34" s="25" t="s">
        <v>40</v>
      </c>
      <c r="C34" s="26" t="s">
        <v>12</v>
      </c>
      <c r="D34" s="41">
        <v>100.0</v>
      </c>
      <c r="E34" s="42" t="s">
        <v>41</v>
      </c>
      <c r="F34" s="26" t="s">
        <v>12</v>
      </c>
      <c r="G34" s="41">
        <v>100.0</v>
      </c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</row>
    <row r="35">
      <c r="A35" s="43">
        <v>43800.0</v>
      </c>
      <c r="B35" s="36">
        <f t="shared" ref="B35:B43" si="7">0</f>
        <v>0</v>
      </c>
      <c r="C35" s="37">
        <f t="shared" ref="C35:C43" si="8">(40-B35)</f>
        <v>40</v>
      </c>
      <c r="D35" s="44">
        <f t="shared" ref="D35:D43" si="9">B35*$D$34</f>
        <v>0</v>
      </c>
      <c r="E35" s="36">
        <f t="shared" ref="E35:E43" si="10">0</f>
        <v>0</v>
      </c>
      <c r="F35" s="37">
        <f t="shared" ref="F35:F43" si="11">(40-E35)</f>
        <v>40</v>
      </c>
      <c r="G35" s="44">
        <f t="shared" ref="G35:G43" si="12">E35*$G$34</f>
        <v>0</v>
      </c>
    </row>
    <row r="36">
      <c r="A36" s="47">
        <f>A35+6</f>
        <v>43806</v>
      </c>
      <c r="B36" s="36">
        <f t="shared" si="7"/>
        <v>0</v>
      </c>
      <c r="C36" s="37">
        <f t="shared" si="8"/>
        <v>40</v>
      </c>
      <c r="D36" s="44">
        <f t="shared" si="9"/>
        <v>0</v>
      </c>
      <c r="E36" s="36">
        <f t="shared" si="10"/>
        <v>0</v>
      </c>
      <c r="F36" s="37">
        <f t="shared" si="11"/>
        <v>40</v>
      </c>
      <c r="G36" s="44">
        <f t="shared" si="12"/>
        <v>0</v>
      </c>
    </row>
    <row r="37">
      <c r="A37" s="47">
        <f>A36+1</f>
        <v>43807</v>
      </c>
      <c r="B37" s="36">
        <f t="shared" si="7"/>
        <v>0</v>
      </c>
      <c r="C37" s="37">
        <f t="shared" si="8"/>
        <v>40</v>
      </c>
      <c r="D37" s="44">
        <f t="shared" si="9"/>
        <v>0</v>
      </c>
      <c r="E37" s="36">
        <f t="shared" si="10"/>
        <v>0</v>
      </c>
      <c r="F37" s="37">
        <f t="shared" si="11"/>
        <v>40</v>
      </c>
      <c r="G37" s="44">
        <f t="shared" si="12"/>
        <v>0</v>
      </c>
    </row>
    <row r="38">
      <c r="A38" s="49">
        <f>A37+6</f>
        <v>43813</v>
      </c>
      <c r="B38" s="36">
        <f t="shared" si="7"/>
        <v>0</v>
      </c>
      <c r="C38" s="37">
        <f t="shared" si="8"/>
        <v>40</v>
      </c>
      <c r="D38" s="44">
        <f t="shared" si="9"/>
        <v>0</v>
      </c>
      <c r="E38" s="36">
        <f t="shared" si="10"/>
        <v>0</v>
      </c>
      <c r="F38" s="37">
        <f t="shared" si="11"/>
        <v>40</v>
      </c>
      <c r="G38" s="44">
        <f t="shared" si="12"/>
        <v>0</v>
      </c>
    </row>
    <row r="39">
      <c r="A39" s="49">
        <f>A38+1</f>
        <v>43814</v>
      </c>
      <c r="B39" s="36">
        <f t="shared" si="7"/>
        <v>0</v>
      </c>
      <c r="C39" s="37">
        <f t="shared" si="8"/>
        <v>40</v>
      </c>
      <c r="D39" s="44">
        <f t="shared" si="9"/>
        <v>0</v>
      </c>
      <c r="E39" s="36">
        <f t="shared" si="10"/>
        <v>0</v>
      </c>
      <c r="F39" s="37">
        <f t="shared" si="11"/>
        <v>40</v>
      </c>
      <c r="G39" s="44">
        <f t="shared" si="12"/>
        <v>0</v>
      </c>
    </row>
    <row r="40">
      <c r="A40" s="47">
        <f>A39+6</f>
        <v>43820</v>
      </c>
      <c r="B40" s="36">
        <f t="shared" si="7"/>
        <v>0</v>
      </c>
      <c r="C40" s="37">
        <f t="shared" si="8"/>
        <v>40</v>
      </c>
      <c r="D40" s="44">
        <f t="shared" si="9"/>
        <v>0</v>
      </c>
      <c r="E40" s="36">
        <f t="shared" si="10"/>
        <v>0</v>
      </c>
      <c r="F40" s="37">
        <f t="shared" si="11"/>
        <v>40</v>
      </c>
      <c r="G40" s="44">
        <f t="shared" si="12"/>
        <v>0</v>
      </c>
    </row>
    <row r="41">
      <c r="A41" s="47">
        <f>A40+1</f>
        <v>43821</v>
      </c>
      <c r="B41" s="36">
        <f t="shared" si="7"/>
        <v>0</v>
      </c>
      <c r="C41" s="37">
        <f t="shared" si="8"/>
        <v>40</v>
      </c>
      <c r="D41" s="44">
        <f t="shared" si="9"/>
        <v>0</v>
      </c>
      <c r="E41" s="36">
        <f t="shared" si="10"/>
        <v>0</v>
      </c>
      <c r="F41" s="37">
        <f t="shared" si="11"/>
        <v>40</v>
      </c>
      <c r="G41" s="44">
        <f t="shared" si="12"/>
        <v>0</v>
      </c>
    </row>
    <row r="42">
      <c r="A42" s="49">
        <f>A41+6</f>
        <v>43827</v>
      </c>
      <c r="B42" s="36">
        <f t="shared" si="7"/>
        <v>0</v>
      </c>
      <c r="C42" s="37">
        <f t="shared" si="8"/>
        <v>40</v>
      </c>
      <c r="D42" s="44">
        <f t="shared" si="9"/>
        <v>0</v>
      </c>
      <c r="E42" s="36">
        <f t="shared" si="10"/>
        <v>0</v>
      </c>
      <c r="F42" s="37">
        <f t="shared" si="11"/>
        <v>40</v>
      </c>
      <c r="G42" s="44">
        <f t="shared" si="12"/>
        <v>0</v>
      </c>
    </row>
    <row r="43">
      <c r="A43" s="49">
        <f>A42+1</f>
        <v>43828</v>
      </c>
      <c r="B43" s="36">
        <f t="shared" si="7"/>
        <v>0</v>
      </c>
      <c r="C43" s="37">
        <f t="shared" si="8"/>
        <v>40</v>
      </c>
      <c r="D43" s="44">
        <f t="shared" si="9"/>
        <v>0</v>
      </c>
      <c r="E43" s="36">
        <f t="shared" si="10"/>
        <v>0</v>
      </c>
      <c r="F43" s="37">
        <f t="shared" si="11"/>
        <v>40</v>
      </c>
      <c r="G43" s="44">
        <f t="shared" si="12"/>
        <v>0</v>
      </c>
    </row>
    <row r="44">
      <c r="A44" s="50"/>
      <c r="B44" s="37"/>
      <c r="D44" s="40"/>
      <c r="G44" s="40"/>
    </row>
    <row r="45">
      <c r="A45" s="21" t="s">
        <v>42</v>
      </c>
      <c r="B45" s="25" t="s">
        <v>43</v>
      </c>
      <c r="C45" s="26" t="s">
        <v>42</v>
      </c>
      <c r="D45" s="41">
        <v>100.0</v>
      </c>
      <c r="E45" s="42" t="s">
        <v>44</v>
      </c>
      <c r="F45" s="26" t="s">
        <v>42</v>
      </c>
      <c r="G45" s="41">
        <v>100.0</v>
      </c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</row>
    <row r="46">
      <c r="A46" s="34">
        <v>43800.0</v>
      </c>
      <c r="B46" s="36">
        <f t="shared" ref="B46:B54" si="13">0</f>
        <v>0</v>
      </c>
      <c r="C46" s="37">
        <f t="shared" ref="C46:C54" si="14">(40-B46)</f>
        <v>40</v>
      </c>
      <c r="D46" s="51">
        <f t="shared" ref="D46:D54" si="15">B46*$D$45</f>
        <v>0</v>
      </c>
      <c r="E46" s="36">
        <f t="shared" ref="E46:E54" si="16">0</f>
        <v>0</v>
      </c>
      <c r="F46" s="37">
        <f t="shared" ref="F46:F54" si="17">(40-E46)</f>
        <v>40</v>
      </c>
      <c r="G46" s="44">
        <f t="shared" ref="G46:G54" si="18">E46*$G$45</f>
        <v>0</v>
      </c>
    </row>
    <row r="47">
      <c r="A47" s="34">
        <f>A46+5</f>
        <v>43805</v>
      </c>
      <c r="B47" s="36">
        <f t="shared" si="13"/>
        <v>0</v>
      </c>
      <c r="C47" s="37">
        <f t="shared" si="14"/>
        <v>40</v>
      </c>
      <c r="D47" s="51">
        <f t="shared" si="15"/>
        <v>0</v>
      </c>
      <c r="E47" s="36">
        <f t="shared" si="16"/>
        <v>0</v>
      </c>
      <c r="F47" s="37">
        <f t="shared" si="17"/>
        <v>40</v>
      </c>
      <c r="G47" s="44">
        <f t="shared" si="18"/>
        <v>0</v>
      </c>
    </row>
    <row r="48">
      <c r="A48" s="34">
        <f>A47+2</f>
        <v>43807</v>
      </c>
      <c r="B48" s="36">
        <f t="shared" si="13"/>
        <v>0</v>
      </c>
      <c r="C48" s="37">
        <f t="shared" si="14"/>
        <v>40</v>
      </c>
      <c r="D48" s="51">
        <f t="shared" si="15"/>
        <v>0</v>
      </c>
      <c r="E48" s="36">
        <f t="shared" si="16"/>
        <v>0</v>
      </c>
      <c r="F48" s="37">
        <f t="shared" si="17"/>
        <v>40</v>
      </c>
      <c r="G48" s="44">
        <f t="shared" si="18"/>
        <v>0</v>
      </c>
    </row>
    <row r="49">
      <c r="A49" s="34">
        <f>A48+5</f>
        <v>43812</v>
      </c>
      <c r="B49" s="36">
        <f t="shared" si="13"/>
        <v>0</v>
      </c>
      <c r="C49" s="37">
        <f t="shared" si="14"/>
        <v>40</v>
      </c>
      <c r="D49" s="51">
        <f t="shared" si="15"/>
        <v>0</v>
      </c>
      <c r="E49" s="36">
        <f t="shared" si="16"/>
        <v>0</v>
      </c>
      <c r="F49" s="37">
        <f t="shared" si="17"/>
        <v>40</v>
      </c>
      <c r="G49" s="44">
        <f t="shared" si="18"/>
        <v>0</v>
      </c>
    </row>
    <row r="50">
      <c r="A50" s="34">
        <f>A49+2</f>
        <v>43814</v>
      </c>
      <c r="B50" s="36">
        <f t="shared" si="13"/>
        <v>0</v>
      </c>
      <c r="C50" s="37">
        <f t="shared" si="14"/>
        <v>40</v>
      </c>
      <c r="D50" s="51">
        <f t="shared" si="15"/>
        <v>0</v>
      </c>
      <c r="E50" s="36">
        <f t="shared" si="16"/>
        <v>0</v>
      </c>
      <c r="F50" s="37">
        <f t="shared" si="17"/>
        <v>40</v>
      </c>
      <c r="G50" s="44">
        <f t="shared" si="18"/>
        <v>0</v>
      </c>
    </row>
    <row r="51">
      <c r="A51" s="34">
        <f>A50+5</f>
        <v>43819</v>
      </c>
      <c r="B51" s="36">
        <f t="shared" si="13"/>
        <v>0</v>
      </c>
      <c r="C51" s="37">
        <f t="shared" si="14"/>
        <v>40</v>
      </c>
      <c r="D51" s="51">
        <f t="shared" si="15"/>
        <v>0</v>
      </c>
      <c r="E51" s="36">
        <f t="shared" si="16"/>
        <v>0</v>
      </c>
      <c r="F51" s="37">
        <f t="shared" si="17"/>
        <v>40</v>
      </c>
      <c r="G51" s="44">
        <f t="shared" si="18"/>
        <v>0</v>
      </c>
    </row>
    <row r="52">
      <c r="A52" s="34">
        <f>A51+2</f>
        <v>43821</v>
      </c>
      <c r="B52" s="36">
        <f t="shared" si="13"/>
        <v>0</v>
      </c>
      <c r="C52" s="37">
        <f t="shared" si="14"/>
        <v>40</v>
      </c>
      <c r="D52" s="51">
        <f t="shared" si="15"/>
        <v>0</v>
      </c>
      <c r="E52" s="36">
        <f t="shared" si="16"/>
        <v>0</v>
      </c>
      <c r="F52" s="37">
        <f t="shared" si="17"/>
        <v>40</v>
      </c>
      <c r="G52" s="44">
        <f t="shared" si="18"/>
        <v>0</v>
      </c>
    </row>
    <row r="53">
      <c r="A53" s="34">
        <f>A52+5</f>
        <v>43826</v>
      </c>
      <c r="B53" s="36">
        <f t="shared" si="13"/>
        <v>0</v>
      </c>
      <c r="C53" s="37">
        <f t="shared" si="14"/>
        <v>40</v>
      </c>
      <c r="D53" s="51">
        <f t="shared" si="15"/>
        <v>0</v>
      </c>
      <c r="E53" s="36">
        <f t="shared" si="16"/>
        <v>0</v>
      </c>
      <c r="F53" s="37">
        <f t="shared" si="17"/>
        <v>40</v>
      </c>
      <c r="G53" s="44">
        <f t="shared" si="18"/>
        <v>0</v>
      </c>
    </row>
    <row r="54">
      <c r="A54" s="34">
        <f>A53+2</f>
        <v>43828</v>
      </c>
      <c r="B54" s="36">
        <f t="shared" si="13"/>
        <v>0</v>
      </c>
      <c r="C54" s="37">
        <f t="shared" si="14"/>
        <v>40</v>
      </c>
      <c r="D54" s="51">
        <f t="shared" si="15"/>
        <v>0</v>
      </c>
      <c r="E54" s="36">
        <f t="shared" si="16"/>
        <v>0</v>
      </c>
      <c r="F54" s="37">
        <f t="shared" si="17"/>
        <v>40</v>
      </c>
      <c r="G54" s="44">
        <f t="shared" si="18"/>
        <v>0</v>
      </c>
    </row>
    <row r="55">
      <c r="A55" s="56"/>
      <c r="B55" s="37"/>
      <c r="D55" s="40"/>
      <c r="G55" s="40"/>
    </row>
    <row r="56">
      <c r="A56" s="56"/>
      <c r="B56" s="37"/>
      <c r="D56" s="40"/>
      <c r="G56" s="40"/>
    </row>
    <row r="57">
      <c r="A57" s="56"/>
      <c r="B57" s="37"/>
      <c r="D57" s="40"/>
      <c r="G57" s="40"/>
    </row>
    <row r="58">
      <c r="A58" s="56"/>
      <c r="B58" s="37"/>
      <c r="D58" s="40"/>
      <c r="G58" s="40"/>
    </row>
    <row r="59">
      <c r="A59" s="56"/>
      <c r="B59" s="37"/>
      <c r="D59" s="40"/>
      <c r="G59" s="40"/>
    </row>
    <row r="60">
      <c r="A60" s="56"/>
      <c r="B60" s="37"/>
      <c r="D60" s="40"/>
      <c r="G60" s="40"/>
    </row>
    <row r="61">
      <c r="A61" s="56"/>
      <c r="B61" s="37"/>
      <c r="D61" s="40"/>
      <c r="G61" s="40"/>
    </row>
    <row r="62">
      <c r="A62" s="56"/>
      <c r="B62" s="37"/>
      <c r="D62" s="40"/>
      <c r="G62" s="40"/>
    </row>
    <row r="63">
      <c r="A63" s="56"/>
      <c r="B63" s="37"/>
      <c r="D63" s="40"/>
      <c r="G63" s="40"/>
    </row>
    <row r="64">
      <c r="A64" s="56"/>
      <c r="B64" s="37"/>
      <c r="D64" s="40"/>
      <c r="G64" s="40"/>
    </row>
    <row r="65">
      <c r="A65" s="56"/>
      <c r="B65" s="37"/>
      <c r="D65" s="40"/>
      <c r="G65" s="40"/>
    </row>
    <row r="66">
      <c r="A66" s="56"/>
      <c r="B66" s="37"/>
      <c r="D66" s="40"/>
      <c r="G66" s="40"/>
    </row>
    <row r="67">
      <c r="A67" s="56"/>
      <c r="B67" s="37"/>
      <c r="D67" s="40"/>
      <c r="G67" s="40"/>
    </row>
    <row r="68">
      <c r="A68" s="56"/>
      <c r="B68" s="37"/>
      <c r="D68" s="40"/>
      <c r="G68" s="40"/>
    </row>
    <row r="69">
      <c r="A69" s="56"/>
      <c r="B69" s="37"/>
      <c r="D69" s="40"/>
      <c r="G69" s="40"/>
    </row>
    <row r="70">
      <c r="A70" s="56"/>
      <c r="B70" s="37"/>
      <c r="D70" s="40"/>
      <c r="G70" s="40"/>
    </row>
    <row r="71">
      <c r="A71" s="56"/>
      <c r="B71" s="37"/>
      <c r="D71" s="40"/>
      <c r="G71" s="40"/>
    </row>
    <row r="72">
      <c r="A72" s="56"/>
      <c r="B72" s="37"/>
      <c r="D72" s="40"/>
      <c r="G72" s="40"/>
    </row>
    <row r="73">
      <c r="A73" s="56"/>
      <c r="B73" s="37"/>
      <c r="D73" s="40"/>
      <c r="G73" s="40"/>
    </row>
    <row r="74">
      <c r="A74" s="56"/>
      <c r="B74" s="37"/>
      <c r="D74" s="40"/>
      <c r="G74" s="40"/>
    </row>
    <row r="75">
      <c r="A75" s="56"/>
      <c r="B75" s="37"/>
      <c r="D75" s="40"/>
      <c r="G75" s="40"/>
    </row>
    <row r="76">
      <c r="A76" s="56"/>
      <c r="B76" s="37"/>
      <c r="D76" s="40"/>
      <c r="G76" s="40"/>
    </row>
    <row r="77">
      <c r="A77" s="56"/>
      <c r="B77" s="37"/>
      <c r="D77" s="40"/>
      <c r="G77" s="40"/>
    </row>
    <row r="78">
      <c r="A78" s="56"/>
      <c r="B78" s="37"/>
      <c r="D78" s="40"/>
      <c r="G78" s="40"/>
    </row>
    <row r="79">
      <c r="A79" s="56"/>
      <c r="B79" s="37"/>
      <c r="D79" s="40"/>
      <c r="G79" s="40"/>
    </row>
    <row r="80">
      <c r="A80" s="56"/>
      <c r="B80" s="37"/>
      <c r="D80" s="40"/>
      <c r="G80" s="40"/>
    </row>
    <row r="81">
      <c r="A81" s="56"/>
      <c r="B81" s="37"/>
      <c r="D81" s="40"/>
      <c r="G81" s="40"/>
    </row>
    <row r="82">
      <c r="A82" s="50"/>
      <c r="B82" s="37"/>
      <c r="D82" s="40"/>
      <c r="G82" s="40"/>
    </row>
    <row r="83">
      <c r="A83" s="50"/>
      <c r="B83" s="37"/>
      <c r="D83" s="40"/>
      <c r="G83" s="40"/>
    </row>
    <row r="84">
      <c r="A84" s="50"/>
      <c r="B84" s="37"/>
      <c r="D84" s="40"/>
      <c r="G84" s="40"/>
    </row>
    <row r="85">
      <c r="A85" s="50"/>
      <c r="B85" s="37"/>
      <c r="D85" s="40"/>
      <c r="G85" s="40"/>
    </row>
    <row r="86">
      <c r="A86" s="50"/>
      <c r="B86" s="37"/>
      <c r="D86" s="40"/>
      <c r="G86" s="40"/>
    </row>
    <row r="87">
      <c r="A87" s="50"/>
      <c r="B87" s="37"/>
      <c r="D87" s="40"/>
      <c r="G87" s="40"/>
    </row>
    <row r="88">
      <c r="A88" s="50"/>
      <c r="B88" s="37"/>
      <c r="D88" s="40"/>
      <c r="G88" s="40"/>
    </row>
    <row r="89">
      <c r="A89" s="50"/>
      <c r="B89" s="37"/>
      <c r="D89" s="40"/>
      <c r="G89" s="40"/>
    </row>
    <row r="90">
      <c r="A90" s="50"/>
      <c r="B90" s="37"/>
      <c r="D90" s="40"/>
      <c r="G90" s="40"/>
    </row>
    <row r="91">
      <c r="A91" s="50"/>
      <c r="B91" s="37"/>
      <c r="D91" s="40"/>
      <c r="G91" s="40"/>
    </row>
    <row r="92">
      <c r="A92" s="50"/>
      <c r="B92" s="37"/>
      <c r="D92" s="40"/>
      <c r="G92" s="40"/>
    </row>
    <row r="93">
      <c r="A93" s="50"/>
      <c r="B93" s="37"/>
      <c r="D93" s="40"/>
      <c r="G93" s="40"/>
    </row>
    <row r="94">
      <c r="A94" s="50"/>
      <c r="B94" s="37"/>
      <c r="D94" s="40"/>
      <c r="G94" s="40"/>
    </row>
    <row r="95">
      <c r="A95" s="50"/>
      <c r="B95" s="37"/>
      <c r="D95" s="40"/>
      <c r="G95" s="40"/>
    </row>
    <row r="96">
      <c r="A96" s="50"/>
      <c r="B96" s="37"/>
      <c r="D96" s="40"/>
      <c r="G96" s="40"/>
    </row>
    <row r="97">
      <c r="A97" s="50"/>
      <c r="B97" s="37"/>
      <c r="D97" s="40"/>
      <c r="G97" s="40"/>
    </row>
    <row r="98">
      <c r="A98" s="50"/>
      <c r="B98" s="37"/>
      <c r="D98" s="40"/>
      <c r="G98" s="40"/>
    </row>
    <row r="99">
      <c r="A99" s="50"/>
      <c r="B99" s="37"/>
      <c r="D99" s="40"/>
      <c r="G99" s="40"/>
    </row>
    <row r="100">
      <c r="A100" s="50"/>
      <c r="B100" s="37"/>
      <c r="D100" s="40"/>
      <c r="G100" s="40"/>
    </row>
    <row r="101">
      <c r="A101" s="50"/>
      <c r="B101" s="37"/>
      <c r="D101" s="40"/>
      <c r="G101" s="40"/>
    </row>
    <row r="102">
      <c r="A102" s="50"/>
      <c r="B102" s="37"/>
      <c r="D102" s="40"/>
      <c r="G102" s="40"/>
    </row>
    <row r="103">
      <c r="A103" s="50"/>
      <c r="B103" s="37"/>
      <c r="D103" s="40"/>
      <c r="G103" s="40"/>
    </row>
    <row r="104">
      <c r="A104" s="50"/>
      <c r="B104" s="37"/>
      <c r="D104" s="40"/>
      <c r="G104" s="40"/>
    </row>
    <row r="105">
      <c r="A105" s="50"/>
      <c r="B105" s="37"/>
      <c r="D105" s="40"/>
      <c r="G105" s="40"/>
    </row>
    <row r="106">
      <c r="A106" s="50"/>
      <c r="B106" s="37"/>
      <c r="D106" s="40"/>
      <c r="G106" s="40"/>
    </row>
    <row r="107">
      <c r="A107" s="50"/>
      <c r="B107" s="37"/>
      <c r="D107" s="40"/>
      <c r="G107" s="40"/>
    </row>
    <row r="108">
      <c r="A108" s="50"/>
      <c r="B108" s="37"/>
      <c r="D108" s="40"/>
      <c r="G108" s="40"/>
    </row>
    <row r="109">
      <c r="A109" s="50"/>
      <c r="B109" s="37"/>
      <c r="D109" s="40"/>
      <c r="G109" s="40"/>
    </row>
    <row r="110">
      <c r="A110" s="50"/>
      <c r="B110" s="37"/>
      <c r="D110" s="40"/>
      <c r="G110" s="40"/>
    </row>
    <row r="111">
      <c r="A111" s="50"/>
      <c r="B111" s="37"/>
      <c r="D111" s="40"/>
      <c r="G111" s="40"/>
    </row>
    <row r="112">
      <c r="A112" s="50"/>
      <c r="B112" s="37"/>
      <c r="D112" s="40"/>
      <c r="G112" s="40"/>
    </row>
    <row r="113">
      <c r="A113" s="50"/>
      <c r="B113" s="37"/>
      <c r="D113" s="40"/>
      <c r="G113" s="40"/>
    </row>
    <row r="114">
      <c r="A114" s="50"/>
      <c r="B114" s="37"/>
      <c r="D114" s="40"/>
      <c r="G114" s="40"/>
    </row>
    <row r="115">
      <c r="A115" s="50"/>
      <c r="B115" s="37"/>
      <c r="D115" s="40"/>
      <c r="G115" s="40"/>
    </row>
    <row r="116">
      <c r="A116" s="50"/>
      <c r="B116" s="37"/>
      <c r="D116" s="40"/>
      <c r="G116" s="40"/>
    </row>
    <row r="117">
      <c r="A117" s="50"/>
      <c r="B117" s="37"/>
      <c r="D117" s="40"/>
      <c r="G117" s="40"/>
    </row>
    <row r="118">
      <c r="A118" s="50"/>
      <c r="B118" s="37"/>
      <c r="D118" s="40"/>
      <c r="G118" s="40"/>
    </row>
    <row r="119">
      <c r="A119" s="50"/>
      <c r="B119" s="37"/>
      <c r="D119" s="40"/>
      <c r="G119" s="40"/>
    </row>
    <row r="120">
      <c r="A120" s="50"/>
      <c r="B120" s="37"/>
      <c r="D120" s="40"/>
      <c r="G120" s="40"/>
    </row>
    <row r="121">
      <c r="A121" s="50"/>
      <c r="B121" s="37"/>
      <c r="D121" s="40"/>
      <c r="G121" s="40"/>
    </row>
    <row r="122">
      <c r="A122" s="50"/>
      <c r="B122" s="37"/>
      <c r="D122" s="40"/>
      <c r="G122" s="40"/>
    </row>
    <row r="123">
      <c r="A123" s="50"/>
      <c r="B123" s="37"/>
      <c r="D123" s="40"/>
      <c r="G123" s="40"/>
    </row>
    <row r="124">
      <c r="A124" s="50"/>
      <c r="B124" s="37"/>
      <c r="D124" s="40"/>
      <c r="G124" s="40"/>
    </row>
    <row r="125">
      <c r="A125" s="50"/>
      <c r="B125" s="37"/>
      <c r="D125" s="40"/>
      <c r="G125" s="40"/>
    </row>
    <row r="126">
      <c r="A126" s="50"/>
      <c r="B126" s="37"/>
      <c r="D126" s="40"/>
      <c r="G126" s="40"/>
    </row>
    <row r="127">
      <c r="A127" s="50"/>
      <c r="B127" s="37"/>
      <c r="D127" s="40"/>
      <c r="G127" s="40"/>
    </row>
    <row r="128">
      <c r="A128" s="50"/>
      <c r="B128" s="37"/>
      <c r="D128" s="40"/>
      <c r="G128" s="40"/>
    </row>
    <row r="129">
      <c r="A129" s="50"/>
      <c r="B129" s="37"/>
      <c r="D129" s="40"/>
      <c r="G129" s="40"/>
    </row>
    <row r="130">
      <c r="A130" s="50"/>
      <c r="B130" s="37"/>
      <c r="D130" s="40"/>
      <c r="G130" s="40"/>
    </row>
    <row r="131">
      <c r="A131" s="50"/>
      <c r="B131" s="37"/>
      <c r="D131" s="40"/>
      <c r="G131" s="40"/>
    </row>
    <row r="132">
      <c r="A132" s="50"/>
      <c r="B132" s="37"/>
      <c r="D132" s="40"/>
      <c r="G132" s="40"/>
    </row>
    <row r="133">
      <c r="A133" s="50"/>
      <c r="B133" s="37"/>
      <c r="D133" s="40"/>
      <c r="G133" s="40"/>
    </row>
    <row r="134">
      <c r="A134" s="50"/>
      <c r="B134" s="37"/>
      <c r="D134" s="40"/>
      <c r="G134" s="40"/>
    </row>
    <row r="135">
      <c r="A135" s="50"/>
      <c r="B135" s="37"/>
      <c r="D135" s="40"/>
      <c r="G135" s="40"/>
    </row>
    <row r="136">
      <c r="A136" s="50"/>
      <c r="B136" s="37"/>
      <c r="D136" s="40"/>
      <c r="G136" s="40"/>
    </row>
    <row r="137">
      <c r="A137" s="50"/>
      <c r="B137" s="37"/>
      <c r="D137" s="40"/>
      <c r="G137" s="40"/>
    </row>
    <row r="138">
      <c r="A138" s="50"/>
      <c r="B138" s="37"/>
      <c r="D138" s="40"/>
      <c r="G138" s="40"/>
    </row>
    <row r="139">
      <c r="A139" s="50"/>
      <c r="B139" s="37"/>
      <c r="D139" s="40"/>
      <c r="G139" s="40"/>
    </row>
    <row r="140">
      <c r="A140" s="50"/>
      <c r="B140" s="37"/>
      <c r="D140" s="40"/>
      <c r="G140" s="40"/>
    </row>
    <row r="141">
      <c r="A141" s="50"/>
      <c r="B141" s="37"/>
      <c r="D141" s="40"/>
      <c r="G141" s="40"/>
    </row>
    <row r="142">
      <c r="A142" s="50"/>
      <c r="B142" s="37"/>
      <c r="D142" s="40"/>
      <c r="G142" s="40"/>
    </row>
    <row r="143">
      <c r="A143" s="50"/>
      <c r="B143" s="37"/>
      <c r="D143" s="40"/>
      <c r="G143" s="40"/>
    </row>
    <row r="144">
      <c r="A144" s="50"/>
      <c r="B144" s="37"/>
      <c r="D144" s="40"/>
      <c r="G144" s="40"/>
    </row>
    <row r="145">
      <c r="A145" s="50"/>
      <c r="B145" s="37"/>
      <c r="D145" s="40"/>
      <c r="G145" s="40"/>
    </row>
    <row r="146">
      <c r="A146" s="50"/>
      <c r="B146" s="37"/>
      <c r="D146" s="40"/>
      <c r="G146" s="40"/>
    </row>
    <row r="147">
      <c r="A147" s="50"/>
      <c r="B147" s="37"/>
      <c r="D147" s="40"/>
      <c r="G147" s="40"/>
    </row>
    <row r="148">
      <c r="A148" s="50"/>
      <c r="B148" s="37"/>
      <c r="D148" s="40"/>
      <c r="G148" s="40"/>
    </row>
    <row r="149">
      <c r="A149" s="50"/>
      <c r="B149" s="37"/>
      <c r="D149" s="40"/>
      <c r="G149" s="40"/>
    </row>
    <row r="150">
      <c r="A150" s="50"/>
      <c r="B150" s="37"/>
      <c r="D150" s="40"/>
      <c r="G150" s="40"/>
    </row>
    <row r="151">
      <c r="A151" s="50"/>
      <c r="B151" s="37"/>
      <c r="D151" s="40"/>
      <c r="G151" s="40"/>
    </row>
    <row r="152">
      <c r="A152" s="50"/>
      <c r="B152" s="37"/>
      <c r="D152" s="40"/>
      <c r="G152" s="40"/>
    </row>
    <row r="153">
      <c r="A153" s="50"/>
      <c r="B153" s="37"/>
      <c r="D153" s="40"/>
      <c r="G153" s="40"/>
    </row>
    <row r="154">
      <c r="A154" s="50"/>
      <c r="B154" s="37"/>
      <c r="D154" s="40"/>
      <c r="G154" s="40"/>
    </row>
    <row r="155">
      <c r="A155" s="50"/>
      <c r="B155" s="37"/>
      <c r="D155" s="40"/>
      <c r="G155" s="40"/>
    </row>
    <row r="156">
      <c r="A156" s="50"/>
      <c r="B156" s="37"/>
      <c r="D156" s="40"/>
      <c r="G156" s="40"/>
    </row>
    <row r="157">
      <c r="A157" s="50"/>
      <c r="B157" s="37"/>
      <c r="D157" s="40"/>
      <c r="G157" s="40"/>
    </row>
    <row r="158">
      <c r="A158" s="50"/>
      <c r="B158" s="37"/>
      <c r="D158" s="40"/>
      <c r="G158" s="40"/>
    </row>
    <row r="159">
      <c r="A159" s="50"/>
      <c r="B159" s="37"/>
      <c r="D159" s="40"/>
      <c r="G159" s="40"/>
    </row>
    <row r="160">
      <c r="A160" s="50"/>
      <c r="B160" s="37"/>
      <c r="D160" s="40"/>
      <c r="G160" s="40"/>
    </row>
    <row r="161">
      <c r="A161" s="50"/>
      <c r="B161" s="37"/>
      <c r="D161" s="40"/>
      <c r="G161" s="40"/>
    </row>
    <row r="162">
      <c r="A162" s="50"/>
      <c r="B162" s="37"/>
      <c r="D162" s="40"/>
      <c r="G162" s="40"/>
    </row>
    <row r="163">
      <c r="A163" s="50"/>
      <c r="B163" s="37"/>
      <c r="D163" s="40"/>
      <c r="G163" s="40"/>
    </row>
    <row r="164">
      <c r="A164" s="50"/>
      <c r="B164" s="37"/>
      <c r="D164" s="40"/>
      <c r="G164" s="40"/>
    </row>
    <row r="165">
      <c r="A165" s="50"/>
      <c r="B165" s="37"/>
      <c r="D165" s="40"/>
      <c r="G165" s="40"/>
    </row>
    <row r="166">
      <c r="A166" s="50"/>
      <c r="B166" s="37"/>
      <c r="D166" s="40"/>
      <c r="G166" s="40"/>
    </row>
    <row r="167">
      <c r="A167" s="50"/>
      <c r="B167" s="37"/>
      <c r="D167" s="40"/>
      <c r="G167" s="40"/>
    </row>
    <row r="168">
      <c r="A168" s="50"/>
      <c r="B168" s="37"/>
      <c r="D168" s="40"/>
      <c r="G168" s="40"/>
    </row>
    <row r="169">
      <c r="A169" s="50"/>
      <c r="B169" s="37"/>
      <c r="D169" s="40"/>
      <c r="G169" s="40"/>
    </row>
    <row r="170">
      <c r="A170" s="50"/>
      <c r="B170" s="37"/>
      <c r="D170" s="40"/>
      <c r="G170" s="40"/>
    </row>
    <row r="171">
      <c r="A171" s="50"/>
      <c r="B171" s="37"/>
      <c r="D171" s="40"/>
      <c r="G171" s="40"/>
    </row>
    <row r="172">
      <c r="A172" s="50"/>
      <c r="B172" s="37"/>
      <c r="D172" s="40"/>
      <c r="G172" s="40"/>
    </row>
    <row r="173">
      <c r="A173" s="50"/>
      <c r="B173" s="37"/>
      <c r="D173" s="40"/>
      <c r="G173" s="40"/>
    </row>
    <row r="174">
      <c r="A174" s="50"/>
      <c r="B174" s="37"/>
      <c r="D174" s="40"/>
      <c r="G174" s="40"/>
    </row>
    <row r="175">
      <c r="A175" s="50"/>
      <c r="B175" s="37"/>
      <c r="D175" s="40"/>
      <c r="G175" s="40"/>
    </row>
    <row r="176">
      <c r="A176" s="50"/>
      <c r="B176" s="37"/>
      <c r="D176" s="40"/>
      <c r="G176" s="40"/>
    </row>
    <row r="177">
      <c r="A177" s="50"/>
      <c r="B177" s="37"/>
      <c r="D177" s="40"/>
      <c r="G177" s="40"/>
    </row>
    <row r="178">
      <c r="A178" s="50"/>
      <c r="B178" s="37"/>
      <c r="D178" s="40"/>
      <c r="G178" s="40"/>
    </row>
    <row r="179">
      <c r="A179" s="50"/>
      <c r="B179" s="37"/>
      <c r="D179" s="40"/>
      <c r="G179" s="40"/>
    </row>
    <row r="180">
      <c r="A180" s="50"/>
      <c r="B180" s="37"/>
      <c r="D180" s="40"/>
      <c r="G180" s="40"/>
    </row>
    <row r="181">
      <c r="A181" s="50"/>
      <c r="B181" s="37"/>
      <c r="D181" s="40"/>
      <c r="G181" s="40"/>
    </row>
    <row r="182">
      <c r="A182" s="50"/>
      <c r="B182" s="37"/>
      <c r="D182" s="40"/>
      <c r="G182" s="40"/>
    </row>
    <row r="183">
      <c r="A183" s="50"/>
      <c r="B183" s="37"/>
      <c r="D183" s="40"/>
      <c r="G183" s="40"/>
    </row>
    <row r="184">
      <c r="A184" s="50"/>
      <c r="B184" s="37"/>
      <c r="D184" s="40"/>
      <c r="G184" s="40"/>
    </row>
    <row r="185">
      <c r="A185" s="50"/>
      <c r="B185" s="37"/>
      <c r="D185" s="40"/>
      <c r="G185" s="40"/>
    </row>
    <row r="186">
      <c r="A186" s="50"/>
      <c r="B186" s="37"/>
      <c r="D186" s="40"/>
      <c r="G186" s="40"/>
    </row>
    <row r="187">
      <c r="A187" s="50"/>
      <c r="B187" s="37"/>
      <c r="D187" s="40"/>
      <c r="G187" s="40"/>
    </row>
    <row r="188">
      <c r="A188" s="50"/>
      <c r="B188" s="37"/>
      <c r="D188" s="40"/>
      <c r="G188" s="40"/>
    </row>
    <row r="189">
      <c r="A189" s="50"/>
      <c r="B189" s="37"/>
      <c r="D189" s="40"/>
      <c r="G189" s="40"/>
    </row>
    <row r="190">
      <c r="A190" s="50"/>
      <c r="B190" s="37"/>
      <c r="D190" s="40"/>
      <c r="G190" s="40"/>
    </row>
    <row r="191">
      <c r="A191" s="50"/>
      <c r="B191" s="37"/>
      <c r="D191" s="40"/>
      <c r="G191" s="40"/>
    </row>
    <row r="192">
      <c r="A192" s="50"/>
      <c r="B192" s="37"/>
      <c r="D192" s="40"/>
      <c r="G192" s="40"/>
    </row>
    <row r="193">
      <c r="A193" s="50"/>
      <c r="B193" s="37"/>
      <c r="D193" s="40"/>
      <c r="G193" s="40"/>
    </row>
    <row r="194">
      <c r="A194" s="50"/>
      <c r="B194" s="37"/>
      <c r="D194" s="40"/>
      <c r="G194" s="40"/>
    </row>
    <row r="195">
      <c r="A195" s="50"/>
      <c r="B195" s="37"/>
      <c r="D195" s="40"/>
      <c r="G195" s="40"/>
    </row>
    <row r="196">
      <c r="A196" s="50"/>
      <c r="B196" s="37"/>
      <c r="D196" s="40"/>
      <c r="G196" s="40"/>
    </row>
    <row r="197">
      <c r="A197" s="50"/>
      <c r="B197" s="37"/>
      <c r="D197" s="40"/>
      <c r="G197" s="40"/>
    </row>
    <row r="198">
      <c r="A198" s="50"/>
      <c r="B198" s="37"/>
      <c r="D198" s="40"/>
      <c r="G198" s="40"/>
    </row>
    <row r="199">
      <c r="A199" s="50"/>
      <c r="B199" s="37"/>
      <c r="D199" s="40"/>
      <c r="G199" s="40"/>
    </row>
    <row r="200">
      <c r="A200" s="50"/>
      <c r="B200" s="37"/>
      <c r="D200" s="40"/>
      <c r="G200" s="40"/>
    </row>
    <row r="201">
      <c r="A201" s="50"/>
      <c r="B201" s="37"/>
      <c r="D201" s="40"/>
      <c r="G201" s="40"/>
    </row>
    <row r="202">
      <c r="A202" s="50"/>
      <c r="B202" s="37"/>
      <c r="D202" s="40"/>
      <c r="G202" s="40"/>
    </row>
    <row r="203">
      <c r="A203" s="50"/>
      <c r="B203" s="37"/>
      <c r="D203" s="40"/>
      <c r="G203" s="40"/>
    </row>
    <row r="204">
      <c r="A204" s="50"/>
      <c r="B204" s="37"/>
      <c r="D204" s="40"/>
      <c r="G204" s="40"/>
    </row>
    <row r="205">
      <c r="A205" s="50"/>
      <c r="B205" s="37"/>
      <c r="D205" s="40"/>
      <c r="G205" s="40"/>
    </row>
    <row r="206">
      <c r="A206" s="50"/>
      <c r="B206" s="37"/>
      <c r="D206" s="40"/>
      <c r="G206" s="40"/>
    </row>
    <row r="207">
      <c r="A207" s="50"/>
      <c r="B207" s="37"/>
      <c r="D207" s="40"/>
      <c r="G207" s="40"/>
    </row>
    <row r="208">
      <c r="A208" s="50"/>
      <c r="B208" s="37"/>
      <c r="D208" s="40"/>
      <c r="G208" s="40"/>
    </row>
    <row r="209">
      <c r="A209" s="50"/>
      <c r="B209" s="37"/>
      <c r="D209" s="40"/>
      <c r="G209" s="40"/>
    </row>
    <row r="210">
      <c r="A210" s="50"/>
      <c r="B210" s="37"/>
      <c r="D210" s="40"/>
      <c r="G210" s="40"/>
    </row>
    <row r="211">
      <c r="A211" s="50"/>
      <c r="B211" s="37"/>
      <c r="D211" s="40"/>
      <c r="G211" s="40"/>
    </row>
    <row r="212">
      <c r="A212" s="50"/>
      <c r="B212" s="37"/>
      <c r="D212" s="40"/>
      <c r="G212" s="40"/>
    </row>
    <row r="213">
      <c r="A213" s="50"/>
      <c r="B213" s="37"/>
      <c r="D213" s="40"/>
      <c r="G213" s="40"/>
    </row>
    <row r="214">
      <c r="A214" s="50"/>
      <c r="B214" s="37"/>
      <c r="D214" s="40"/>
      <c r="G214" s="40"/>
    </row>
    <row r="215">
      <c r="A215" s="50"/>
      <c r="B215" s="37"/>
      <c r="D215" s="40"/>
      <c r="G215" s="40"/>
    </row>
    <row r="216">
      <c r="A216" s="50"/>
      <c r="B216" s="37"/>
      <c r="D216" s="40"/>
      <c r="G216" s="40"/>
    </row>
    <row r="217">
      <c r="A217" s="50"/>
      <c r="B217" s="37"/>
      <c r="D217" s="40"/>
      <c r="G217" s="40"/>
    </row>
    <row r="218">
      <c r="A218" s="50"/>
      <c r="B218" s="37"/>
      <c r="D218" s="40"/>
      <c r="G218" s="40"/>
    </row>
    <row r="219">
      <c r="A219" s="50"/>
      <c r="B219" s="37"/>
      <c r="D219" s="40"/>
      <c r="G219" s="40"/>
    </row>
    <row r="220">
      <c r="A220" s="50"/>
      <c r="B220" s="37"/>
      <c r="D220" s="40"/>
      <c r="G220" s="40"/>
    </row>
    <row r="221">
      <c r="A221" s="50"/>
      <c r="B221" s="37"/>
      <c r="D221" s="40"/>
      <c r="G221" s="40"/>
    </row>
    <row r="222">
      <c r="A222" s="50"/>
      <c r="B222" s="37"/>
      <c r="D222" s="40"/>
      <c r="G222" s="40"/>
    </row>
    <row r="223">
      <c r="A223" s="50"/>
      <c r="B223" s="37"/>
      <c r="D223" s="40"/>
      <c r="G223" s="40"/>
    </row>
    <row r="224">
      <c r="A224" s="50"/>
      <c r="B224" s="37"/>
      <c r="D224" s="40"/>
      <c r="G224" s="40"/>
    </row>
    <row r="225">
      <c r="A225" s="50"/>
      <c r="B225" s="37"/>
      <c r="D225" s="40"/>
      <c r="G225" s="40"/>
    </row>
    <row r="226">
      <c r="A226" s="50"/>
      <c r="B226" s="37"/>
      <c r="D226" s="40"/>
      <c r="G226" s="40"/>
    </row>
    <row r="227">
      <c r="A227" s="50"/>
      <c r="B227" s="37"/>
      <c r="D227" s="40"/>
      <c r="G227" s="40"/>
    </row>
    <row r="228">
      <c r="A228" s="50"/>
      <c r="B228" s="37"/>
      <c r="D228" s="40"/>
      <c r="G228" s="40"/>
    </row>
    <row r="229">
      <c r="A229" s="50"/>
      <c r="B229" s="37"/>
      <c r="D229" s="40"/>
      <c r="G229" s="40"/>
    </row>
    <row r="230">
      <c r="A230" s="50"/>
      <c r="B230" s="37"/>
      <c r="D230" s="40"/>
      <c r="G230" s="40"/>
    </row>
    <row r="231">
      <c r="A231" s="50"/>
      <c r="B231" s="37"/>
      <c r="D231" s="40"/>
      <c r="G231" s="40"/>
    </row>
    <row r="232">
      <c r="A232" s="50"/>
      <c r="B232" s="37"/>
      <c r="D232" s="40"/>
      <c r="G232" s="40"/>
    </row>
    <row r="233">
      <c r="A233" s="50"/>
      <c r="B233" s="37"/>
      <c r="D233" s="40"/>
      <c r="G233" s="40"/>
    </row>
    <row r="234">
      <c r="A234" s="50"/>
      <c r="B234" s="37"/>
      <c r="D234" s="40"/>
      <c r="G234" s="40"/>
    </row>
    <row r="235">
      <c r="A235" s="50"/>
      <c r="B235" s="37"/>
      <c r="D235" s="40"/>
      <c r="G235" s="40"/>
    </row>
    <row r="236">
      <c r="A236" s="50"/>
      <c r="B236" s="37"/>
      <c r="D236" s="40"/>
      <c r="G236" s="40"/>
    </row>
    <row r="237">
      <c r="A237" s="50"/>
      <c r="B237" s="37"/>
      <c r="D237" s="40"/>
      <c r="G237" s="40"/>
    </row>
    <row r="238">
      <c r="A238" s="50"/>
      <c r="B238" s="37"/>
      <c r="D238" s="40"/>
      <c r="G238" s="40"/>
    </row>
    <row r="239">
      <c r="A239" s="50"/>
      <c r="B239" s="37"/>
      <c r="D239" s="40"/>
      <c r="G239" s="40"/>
    </row>
    <row r="240">
      <c r="A240" s="50"/>
      <c r="B240" s="37"/>
      <c r="D240" s="40"/>
      <c r="G240" s="40"/>
    </row>
    <row r="241">
      <c r="A241" s="50"/>
      <c r="B241" s="37"/>
      <c r="D241" s="40"/>
      <c r="G241" s="40"/>
    </row>
    <row r="242">
      <c r="A242" s="50"/>
      <c r="B242" s="37"/>
      <c r="D242" s="40"/>
      <c r="G242" s="40"/>
    </row>
    <row r="243">
      <c r="A243" s="50"/>
      <c r="B243" s="37"/>
      <c r="D243" s="40"/>
      <c r="G243" s="40"/>
    </row>
    <row r="244">
      <c r="A244" s="50"/>
      <c r="B244" s="37"/>
      <c r="D244" s="40"/>
      <c r="G244" s="40"/>
    </row>
    <row r="245">
      <c r="A245" s="50"/>
      <c r="B245" s="37"/>
      <c r="D245" s="40"/>
      <c r="G245" s="40"/>
    </row>
    <row r="246">
      <c r="A246" s="50"/>
      <c r="B246" s="37"/>
      <c r="D246" s="40"/>
      <c r="G246" s="40"/>
    </row>
    <row r="247">
      <c r="A247" s="50"/>
      <c r="B247" s="37"/>
      <c r="D247" s="40"/>
      <c r="G247" s="40"/>
    </row>
    <row r="248">
      <c r="A248" s="50"/>
      <c r="B248" s="37"/>
      <c r="D248" s="40"/>
      <c r="G248" s="40"/>
    </row>
    <row r="249">
      <c r="A249" s="50"/>
      <c r="B249" s="37"/>
      <c r="D249" s="40"/>
      <c r="G249" s="40"/>
    </row>
    <row r="250">
      <c r="A250" s="50"/>
      <c r="B250" s="37"/>
      <c r="D250" s="40"/>
      <c r="G250" s="40"/>
    </row>
    <row r="251">
      <c r="A251" s="50"/>
      <c r="B251" s="37"/>
      <c r="D251" s="40"/>
      <c r="G251" s="40"/>
    </row>
    <row r="252">
      <c r="A252" s="50"/>
      <c r="B252" s="37"/>
      <c r="D252" s="40"/>
      <c r="G252" s="40"/>
    </row>
    <row r="253">
      <c r="A253" s="50"/>
      <c r="B253" s="37"/>
      <c r="D253" s="40"/>
      <c r="G253" s="40"/>
    </row>
    <row r="254">
      <c r="A254" s="50"/>
      <c r="B254" s="37"/>
      <c r="D254" s="40"/>
      <c r="G254" s="40"/>
    </row>
    <row r="255">
      <c r="A255" s="50"/>
      <c r="B255" s="37"/>
      <c r="D255" s="40"/>
      <c r="G255" s="40"/>
    </row>
    <row r="256">
      <c r="A256" s="50"/>
      <c r="B256" s="37"/>
      <c r="D256" s="40"/>
      <c r="G256" s="40"/>
    </row>
    <row r="257">
      <c r="A257" s="50"/>
      <c r="B257" s="37"/>
      <c r="D257" s="40"/>
      <c r="G257" s="40"/>
    </row>
    <row r="258">
      <c r="A258" s="50"/>
      <c r="B258" s="37"/>
      <c r="D258" s="40"/>
      <c r="G258" s="40"/>
    </row>
    <row r="259">
      <c r="A259" s="50"/>
      <c r="B259" s="37"/>
      <c r="D259" s="40"/>
      <c r="G259" s="40"/>
    </row>
    <row r="260">
      <c r="A260" s="50"/>
      <c r="B260" s="37"/>
      <c r="D260" s="40"/>
      <c r="G260" s="40"/>
    </row>
    <row r="261">
      <c r="A261" s="50"/>
      <c r="B261" s="37"/>
      <c r="D261" s="40"/>
      <c r="G261" s="40"/>
    </row>
    <row r="262">
      <c r="A262" s="50"/>
      <c r="B262" s="37"/>
      <c r="D262" s="40"/>
      <c r="G262" s="40"/>
    </row>
    <row r="263">
      <c r="A263" s="50"/>
      <c r="B263" s="37"/>
      <c r="D263" s="40"/>
      <c r="G263" s="40"/>
    </row>
    <row r="264">
      <c r="A264" s="50"/>
      <c r="B264" s="37"/>
      <c r="D264" s="40"/>
      <c r="G264" s="40"/>
    </row>
    <row r="265">
      <c r="A265" s="50"/>
      <c r="B265" s="37"/>
      <c r="D265" s="40"/>
      <c r="G265" s="40"/>
    </row>
    <row r="266">
      <c r="A266" s="50"/>
      <c r="B266" s="37"/>
      <c r="D266" s="40"/>
      <c r="G266" s="40"/>
    </row>
    <row r="267">
      <c r="A267" s="50"/>
      <c r="B267" s="37"/>
      <c r="D267" s="40"/>
      <c r="G267" s="40"/>
    </row>
    <row r="268">
      <c r="A268" s="50"/>
      <c r="B268" s="37"/>
      <c r="D268" s="40"/>
      <c r="G268" s="40"/>
    </row>
    <row r="269">
      <c r="A269" s="50"/>
      <c r="B269" s="37"/>
      <c r="D269" s="40"/>
      <c r="G269" s="40"/>
    </row>
    <row r="270">
      <c r="A270" s="50"/>
      <c r="B270" s="37"/>
      <c r="D270" s="40"/>
      <c r="G270" s="40"/>
    </row>
    <row r="271">
      <c r="A271" s="50"/>
      <c r="B271" s="37"/>
      <c r="D271" s="40"/>
      <c r="G271" s="40"/>
    </row>
    <row r="272">
      <c r="A272" s="50"/>
      <c r="B272" s="37"/>
      <c r="D272" s="40"/>
      <c r="G272" s="40"/>
    </row>
    <row r="273">
      <c r="A273" s="50"/>
      <c r="B273" s="37"/>
      <c r="D273" s="40"/>
      <c r="G273" s="40"/>
    </row>
    <row r="274">
      <c r="A274" s="50"/>
      <c r="B274" s="37"/>
      <c r="D274" s="40"/>
      <c r="G274" s="40"/>
    </row>
    <row r="275">
      <c r="A275" s="50"/>
      <c r="B275" s="37"/>
      <c r="D275" s="40"/>
      <c r="G275" s="40"/>
    </row>
    <row r="276">
      <c r="A276" s="50"/>
      <c r="B276" s="37"/>
      <c r="D276" s="40"/>
      <c r="G276" s="40"/>
    </row>
    <row r="277">
      <c r="A277" s="50"/>
      <c r="B277" s="37"/>
      <c r="D277" s="40"/>
      <c r="G277" s="40"/>
    </row>
    <row r="278">
      <c r="A278" s="50"/>
      <c r="B278" s="37"/>
      <c r="D278" s="40"/>
      <c r="G278" s="40"/>
    </row>
    <row r="279">
      <c r="A279" s="50"/>
      <c r="B279" s="37"/>
      <c r="D279" s="40"/>
      <c r="G279" s="40"/>
    </row>
    <row r="280">
      <c r="A280" s="50"/>
      <c r="B280" s="37"/>
      <c r="D280" s="40"/>
      <c r="G280" s="40"/>
    </row>
    <row r="281">
      <c r="A281" s="50"/>
      <c r="B281" s="37"/>
      <c r="D281" s="40"/>
      <c r="G281" s="40"/>
    </row>
    <row r="282">
      <c r="A282" s="50"/>
      <c r="B282" s="37"/>
      <c r="D282" s="40"/>
      <c r="G282" s="40"/>
    </row>
    <row r="283">
      <c r="A283" s="50"/>
      <c r="B283" s="37"/>
      <c r="D283" s="40"/>
      <c r="G283" s="40"/>
    </row>
    <row r="284">
      <c r="A284" s="50"/>
      <c r="B284" s="37"/>
      <c r="D284" s="40"/>
      <c r="G284" s="40"/>
    </row>
    <row r="285">
      <c r="A285" s="50"/>
      <c r="B285" s="37"/>
      <c r="D285" s="40"/>
      <c r="G285" s="40"/>
    </row>
    <row r="286">
      <c r="A286" s="50"/>
      <c r="B286" s="37"/>
      <c r="D286" s="40"/>
      <c r="G286" s="40"/>
    </row>
    <row r="287">
      <c r="A287" s="50"/>
      <c r="B287" s="37"/>
      <c r="D287" s="40"/>
      <c r="G287" s="40"/>
    </row>
    <row r="288">
      <c r="A288" s="50"/>
      <c r="B288" s="37"/>
      <c r="D288" s="40"/>
      <c r="G288" s="40"/>
    </row>
    <row r="289">
      <c r="A289" s="50"/>
      <c r="B289" s="37"/>
      <c r="D289" s="40"/>
      <c r="G289" s="40"/>
    </row>
    <row r="290">
      <c r="A290" s="50"/>
      <c r="B290" s="37"/>
      <c r="D290" s="40"/>
      <c r="G290" s="40"/>
    </row>
    <row r="291">
      <c r="A291" s="50"/>
      <c r="B291" s="37"/>
      <c r="D291" s="40"/>
      <c r="G291" s="40"/>
    </row>
    <row r="292">
      <c r="A292" s="50"/>
      <c r="B292" s="37"/>
      <c r="D292" s="40"/>
      <c r="G292" s="40"/>
    </row>
    <row r="293">
      <c r="A293" s="50"/>
      <c r="B293" s="37"/>
      <c r="D293" s="40"/>
      <c r="G293" s="40"/>
    </row>
    <row r="294">
      <c r="A294" s="50"/>
      <c r="B294" s="37"/>
      <c r="D294" s="40"/>
      <c r="G294" s="40"/>
    </row>
    <row r="295">
      <c r="A295" s="50"/>
      <c r="B295" s="37"/>
      <c r="D295" s="40"/>
      <c r="G295" s="40"/>
    </row>
    <row r="296">
      <c r="A296" s="50"/>
      <c r="B296" s="37"/>
      <c r="D296" s="40"/>
      <c r="G296" s="40"/>
    </row>
    <row r="297">
      <c r="A297" s="50"/>
      <c r="B297" s="37"/>
      <c r="D297" s="40"/>
      <c r="G297" s="40"/>
    </row>
    <row r="298">
      <c r="A298" s="50"/>
      <c r="B298" s="37"/>
      <c r="D298" s="40"/>
      <c r="G298" s="40"/>
    </row>
    <row r="299">
      <c r="A299" s="50"/>
      <c r="B299" s="37"/>
      <c r="D299" s="40"/>
      <c r="G299" s="40"/>
    </row>
    <row r="300">
      <c r="A300" s="50"/>
      <c r="B300" s="37"/>
      <c r="D300" s="40"/>
      <c r="G300" s="40"/>
    </row>
    <row r="301">
      <c r="A301" s="50"/>
      <c r="B301" s="37"/>
      <c r="D301" s="40"/>
      <c r="G301" s="40"/>
    </row>
    <row r="302">
      <c r="A302" s="50"/>
      <c r="B302" s="37"/>
      <c r="D302" s="40"/>
      <c r="G302" s="40"/>
    </row>
    <row r="303">
      <c r="A303" s="50"/>
      <c r="B303" s="37"/>
      <c r="D303" s="40"/>
      <c r="G303" s="40"/>
    </row>
    <row r="304">
      <c r="A304" s="50"/>
      <c r="B304" s="37"/>
      <c r="D304" s="40"/>
      <c r="G304" s="40"/>
    </row>
    <row r="305">
      <c r="A305" s="50"/>
      <c r="B305" s="37"/>
      <c r="D305" s="40"/>
      <c r="G305" s="40"/>
    </row>
    <row r="306">
      <c r="A306" s="50"/>
      <c r="B306" s="37"/>
      <c r="D306" s="40"/>
      <c r="G306" s="40"/>
    </row>
    <row r="307">
      <c r="A307" s="50"/>
      <c r="B307" s="37"/>
      <c r="D307" s="40"/>
      <c r="G307" s="40"/>
    </row>
    <row r="308">
      <c r="A308" s="50"/>
      <c r="B308" s="37"/>
      <c r="D308" s="40"/>
      <c r="G308" s="40"/>
    </row>
    <row r="309">
      <c r="A309" s="50"/>
      <c r="B309" s="37"/>
      <c r="D309" s="40"/>
      <c r="G309" s="40"/>
    </row>
    <row r="310">
      <c r="A310" s="50"/>
      <c r="B310" s="37"/>
      <c r="D310" s="40"/>
      <c r="G310" s="40"/>
    </row>
    <row r="311">
      <c r="A311" s="50"/>
      <c r="B311" s="37"/>
      <c r="D311" s="40"/>
      <c r="G311" s="40"/>
    </row>
    <row r="312">
      <c r="A312" s="50"/>
      <c r="B312" s="37"/>
      <c r="D312" s="40"/>
      <c r="G312" s="40"/>
    </row>
    <row r="313">
      <c r="A313" s="50"/>
      <c r="B313" s="37"/>
      <c r="D313" s="40"/>
      <c r="G313" s="40"/>
    </row>
    <row r="314">
      <c r="A314" s="50"/>
      <c r="B314" s="37"/>
      <c r="D314" s="40"/>
      <c r="G314" s="40"/>
    </row>
    <row r="315">
      <c r="A315" s="50"/>
      <c r="B315" s="37"/>
      <c r="D315" s="40"/>
      <c r="G315" s="40"/>
    </row>
    <row r="316">
      <c r="A316" s="50"/>
      <c r="B316" s="37"/>
      <c r="D316" s="40"/>
      <c r="G316" s="40"/>
    </row>
    <row r="317">
      <c r="A317" s="50"/>
      <c r="B317" s="37"/>
      <c r="D317" s="40"/>
      <c r="G317" s="40"/>
    </row>
    <row r="318">
      <c r="A318" s="50"/>
      <c r="B318" s="37"/>
      <c r="D318" s="40"/>
      <c r="G318" s="40"/>
    </row>
    <row r="319">
      <c r="A319" s="50"/>
      <c r="B319" s="37"/>
      <c r="D319" s="40"/>
      <c r="G319" s="40"/>
    </row>
    <row r="320">
      <c r="A320" s="50"/>
      <c r="B320" s="37"/>
      <c r="D320" s="40"/>
      <c r="G320" s="40"/>
    </row>
    <row r="321">
      <c r="A321" s="50"/>
      <c r="B321" s="37"/>
      <c r="D321" s="40"/>
      <c r="G321" s="40"/>
    </row>
    <row r="322">
      <c r="A322" s="50"/>
      <c r="B322" s="37"/>
      <c r="D322" s="40"/>
      <c r="G322" s="40"/>
    </row>
    <row r="323">
      <c r="A323" s="50"/>
      <c r="B323" s="37"/>
      <c r="D323" s="40"/>
      <c r="G323" s="40"/>
    </row>
    <row r="324">
      <c r="A324" s="50"/>
      <c r="B324" s="37"/>
      <c r="D324" s="40"/>
      <c r="G324" s="40"/>
    </row>
    <row r="325">
      <c r="A325" s="50"/>
      <c r="B325" s="37"/>
      <c r="D325" s="40"/>
      <c r="G325" s="40"/>
    </row>
    <row r="326">
      <c r="A326" s="50"/>
      <c r="B326" s="37"/>
      <c r="D326" s="40"/>
      <c r="G326" s="40"/>
    </row>
    <row r="327">
      <c r="A327" s="50"/>
      <c r="B327" s="37"/>
      <c r="D327" s="40"/>
      <c r="G327" s="40"/>
    </row>
    <row r="328">
      <c r="A328" s="50"/>
      <c r="B328" s="37"/>
      <c r="D328" s="40"/>
      <c r="G328" s="40"/>
    </row>
    <row r="329">
      <c r="A329" s="50"/>
      <c r="B329" s="37"/>
      <c r="D329" s="40"/>
      <c r="G329" s="40"/>
    </row>
    <row r="330">
      <c r="A330" s="50"/>
      <c r="B330" s="37"/>
      <c r="D330" s="40"/>
      <c r="G330" s="40"/>
    </row>
    <row r="331">
      <c r="A331" s="50"/>
      <c r="B331" s="37"/>
      <c r="D331" s="40"/>
      <c r="G331" s="40"/>
    </row>
    <row r="332">
      <c r="A332" s="50"/>
      <c r="B332" s="37"/>
      <c r="D332" s="40"/>
      <c r="G332" s="40"/>
    </row>
    <row r="333">
      <c r="A333" s="50"/>
      <c r="B333" s="37"/>
      <c r="D333" s="40"/>
      <c r="G333" s="40"/>
    </row>
    <row r="334">
      <c r="A334" s="50"/>
      <c r="B334" s="37"/>
      <c r="D334" s="40"/>
      <c r="G334" s="40"/>
    </row>
    <row r="335">
      <c r="A335" s="50"/>
      <c r="B335" s="37"/>
      <c r="D335" s="40"/>
      <c r="G335" s="40"/>
    </row>
    <row r="336">
      <c r="A336" s="50"/>
      <c r="B336" s="37"/>
      <c r="D336" s="40"/>
      <c r="G336" s="40"/>
    </row>
    <row r="337">
      <c r="A337" s="50"/>
      <c r="B337" s="37"/>
      <c r="D337" s="40"/>
      <c r="G337" s="40"/>
    </row>
    <row r="338">
      <c r="A338" s="50"/>
      <c r="B338" s="37"/>
      <c r="D338" s="40"/>
      <c r="G338" s="40"/>
    </row>
    <row r="339">
      <c r="A339" s="50"/>
      <c r="B339" s="37"/>
      <c r="D339" s="40"/>
      <c r="G339" s="40"/>
    </row>
    <row r="340">
      <c r="A340" s="50"/>
      <c r="B340" s="37"/>
      <c r="D340" s="40"/>
      <c r="G340" s="40"/>
    </row>
    <row r="341">
      <c r="A341" s="50"/>
      <c r="B341" s="37"/>
      <c r="D341" s="40"/>
      <c r="G341" s="40"/>
    </row>
    <row r="342">
      <c r="A342" s="50"/>
      <c r="B342" s="37"/>
      <c r="D342" s="40"/>
      <c r="G342" s="40"/>
    </row>
    <row r="343">
      <c r="A343" s="50"/>
      <c r="B343" s="37"/>
      <c r="D343" s="40"/>
      <c r="G343" s="40"/>
    </row>
    <row r="344">
      <c r="A344" s="50"/>
      <c r="B344" s="37"/>
      <c r="D344" s="40"/>
      <c r="G344" s="40"/>
    </row>
    <row r="345">
      <c r="A345" s="50"/>
      <c r="B345" s="37"/>
      <c r="D345" s="40"/>
      <c r="G345" s="40"/>
    </row>
    <row r="346">
      <c r="A346" s="50"/>
      <c r="B346" s="37"/>
      <c r="D346" s="40"/>
      <c r="G346" s="40"/>
    </row>
    <row r="347">
      <c r="A347" s="50"/>
      <c r="B347" s="37"/>
      <c r="D347" s="40"/>
      <c r="G347" s="40"/>
    </row>
    <row r="348">
      <c r="A348" s="50"/>
      <c r="B348" s="37"/>
      <c r="D348" s="40"/>
      <c r="G348" s="40"/>
    </row>
    <row r="349">
      <c r="A349" s="50"/>
      <c r="B349" s="37"/>
      <c r="D349" s="40"/>
      <c r="G349" s="40"/>
    </row>
    <row r="350">
      <c r="A350" s="50"/>
      <c r="B350" s="37"/>
      <c r="D350" s="40"/>
      <c r="G350" s="40"/>
    </row>
    <row r="351">
      <c r="A351" s="50"/>
      <c r="B351" s="37"/>
      <c r="D351" s="40"/>
      <c r="G351" s="40"/>
    </row>
    <row r="352">
      <c r="A352" s="50"/>
      <c r="B352" s="37"/>
      <c r="D352" s="40"/>
      <c r="G352" s="40"/>
    </row>
    <row r="353">
      <c r="A353" s="50"/>
      <c r="B353" s="37"/>
      <c r="D353" s="40"/>
      <c r="G353" s="40"/>
    </row>
    <row r="354">
      <c r="A354" s="50"/>
      <c r="B354" s="37"/>
      <c r="D354" s="40"/>
      <c r="G354" s="40"/>
    </row>
    <row r="355">
      <c r="A355" s="50"/>
      <c r="B355" s="37"/>
      <c r="D355" s="40"/>
      <c r="G355" s="40"/>
    </row>
    <row r="356">
      <c r="A356" s="50"/>
      <c r="B356" s="37"/>
      <c r="D356" s="40"/>
      <c r="G356" s="40"/>
    </row>
    <row r="357">
      <c r="A357" s="50"/>
      <c r="B357" s="37"/>
      <c r="D357" s="40"/>
      <c r="G357" s="40"/>
    </row>
    <row r="358">
      <c r="A358" s="50"/>
      <c r="B358" s="37"/>
      <c r="D358" s="40"/>
      <c r="G358" s="40"/>
    </row>
    <row r="359">
      <c r="A359" s="50"/>
      <c r="B359" s="37"/>
      <c r="D359" s="40"/>
      <c r="G359" s="40"/>
    </row>
    <row r="360">
      <c r="A360" s="50"/>
      <c r="B360" s="37"/>
      <c r="D360" s="40"/>
      <c r="G360" s="40"/>
    </row>
    <row r="361">
      <c r="A361" s="50"/>
      <c r="B361" s="37"/>
      <c r="D361" s="40"/>
      <c r="G361" s="40"/>
    </row>
    <row r="362">
      <c r="A362" s="50"/>
      <c r="B362" s="37"/>
      <c r="D362" s="40"/>
      <c r="G362" s="40"/>
    </row>
    <row r="363">
      <c r="A363" s="50"/>
      <c r="B363" s="37"/>
      <c r="D363" s="40"/>
      <c r="G363" s="40"/>
    </row>
    <row r="364">
      <c r="A364" s="50"/>
      <c r="B364" s="37"/>
      <c r="D364" s="40"/>
      <c r="G364" s="40"/>
    </row>
    <row r="365">
      <c r="A365" s="50"/>
      <c r="B365" s="37"/>
      <c r="D365" s="40"/>
      <c r="G365" s="40"/>
    </row>
    <row r="366">
      <c r="A366" s="50"/>
      <c r="B366" s="37"/>
      <c r="D366" s="40"/>
      <c r="G366" s="40"/>
    </row>
    <row r="367">
      <c r="A367" s="50"/>
      <c r="B367" s="37"/>
      <c r="D367" s="40"/>
      <c r="G367" s="40"/>
    </row>
    <row r="368">
      <c r="A368" s="50"/>
      <c r="B368" s="37"/>
      <c r="D368" s="40"/>
      <c r="G368" s="40"/>
    </row>
    <row r="369">
      <c r="A369" s="50"/>
      <c r="B369" s="37"/>
      <c r="D369" s="40"/>
      <c r="G369" s="40"/>
    </row>
    <row r="370">
      <c r="A370" s="50"/>
      <c r="B370" s="37"/>
      <c r="D370" s="40"/>
      <c r="G370" s="40"/>
    </row>
    <row r="371">
      <c r="A371" s="50"/>
      <c r="B371" s="37"/>
      <c r="D371" s="40"/>
      <c r="G371" s="40"/>
    </row>
    <row r="372">
      <c r="A372" s="50"/>
      <c r="B372" s="37"/>
      <c r="D372" s="40"/>
      <c r="G372" s="40"/>
    </row>
    <row r="373">
      <c r="A373" s="50"/>
      <c r="B373" s="37"/>
      <c r="D373" s="40"/>
      <c r="G373" s="40"/>
    </row>
    <row r="374">
      <c r="A374" s="50"/>
      <c r="B374" s="37"/>
      <c r="D374" s="40"/>
      <c r="G374" s="40"/>
    </row>
    <row r="375">
      <c r="A375" s="50"/>
      <c r="B375" s="37"/>
      <c r="D375" s="40"/>
      <c r="G375" s="40"/>
    </row>
    <row r="376">
      <c r="A376" s="50"/>
      <c r="B376" s="37"/>
      <c r="D376" s="40"/>
      <c r="G376" s="40"/>
    </row>
    <row r="377">
      <c r="A377" s="50"/>
      <c r="B377" s="37"/>
      <c r="D377" s="40"/>
      <c r="G377" s="40"/>
    </row>
    <row r="378">
      <c r="A378" s="50"/>
      <c r="B378" s="37"/>
      <c r="D378" s="40"/>
      <c r="G378" s="40"/>
    </row>
    <row r="379">
      <c r="A379" s="50"/>
      <c r="B379" s="37"/>
      <c r="D379" s="40"/>
      <c r="G379" s="40"/>
    </row>
    <row r="380">
      <c r="A380" s="50"/>
      <c r="B380" s="37"/>
      <c r="D380" s="40"/>
      <c r="G380" s="40"/>
    </row>
    <row r="381">
      <c r="A381" s="50"/>
      <c r="B381" s="37"/>
      <c r="D381" s="40"/>
      <c r="G381" s="40"/>
    </row>
    <row r="382">
      <c r="A382" s="50"/>
      <c r="B382" s="37"/>
      <c r="D382" s="40"/>
      <c r="G382" s="40"/>
    </row>
    <row r="383">
      <c r="A383" s="50"/>
      <c r="B383" s="37"/>
      <c r="D383" s="40"/>
      <c r="G383" s="40"/>
    </row>
    <row r="384">
      <c r="A384" s="50"/>
      <c r="B384" s="37"/>
      <c r="D384" s="40"/>
      <c r="G384" s="40"/>
    </row>
    <row r="385">
      <c r="A385" s="50"/>
      <c r="B385" s="37"/>
      <c r="D385" s="40"/>
      <c r="G385" s="40"/>
    </row>
    <row r="386">
      <c r="A386" s="50"/>
      <c r="B386" s="37"/>
      <c r="D386" s="40"/>
      <c r="G386" s="40"/>
    </row>
    <row r="387">
      <c r="A387" s="50"/>
      <c r="B387" s="37"/>
      <c r="D387" s="40"/>
      <c r="G387" s="40"/>
    </row>
    <row r="388">
      <c r="A388" s="50"/>
      <c r="B388" s="37"/>
      <c r="D388" s="40"/>
      <c r="G388" s="40"/>
    </row>
    <row r="389">
      <c r="A389" s="50"/>
      <c r="B389" s="37"/>
      <c r="D389" s="40"/>
      <c r="G389" s="40"/>
    </row>
    <row r="390">
      <c r="A390" s="50"/>
      <c r="B390" s="37"/>
      <c r="D390" s="40"/>
      <c r="G390" s="40"/>
    </row>
    <row r="391">
      <c r="A391" s="50"/>
      <c r="B391" s="37"/>
      <c r="D391" s="40"/>
      <c r="G391" s="40"/>
    </row>
    <row r="392">
      <c r="A392" s="50"/>
      <c r="B392" s="37"/>
      <c r="D392" s="40"/>
      <c r="G392" s="40"/>
    </row>
    <row r="393">
      <c r="A393" s="50"/>
      <c r="B393" s="37"/>
      <c r="D393" s="40"/>
      <c r="G393" s="40"/>
    </row>
    <row r="394">
      <c r="A394" s="50"/>
      <c r="B394" s="37"/>
      <c r="D394" s="40"/>
      <c r="G394" s="40"/>
    </row>
    <row r="395">
      <c r="A395" s="50"/>
      <c r="B395" s="37"/>
      <c r="D395" s="40"/>
      <c r="G395" s="40"/>
    </row>
    <row r="396">
      <c r="A396" s="50"/>
      <c r="B396" s="37"/>
      <c r="D396" s="40"/>
      <c r="G396" s="40"/>
    </row>
    <row r="397">
      <c r="A397" s="50"/>
      <c r="B397" s="37"/>
      <c r="D397" s="40"/>
      <c r="G397" s="40"/>
    </row>
    <row r="398">
      <c r="A398" s="50"/>
      <c r="B398" s="37"/>
      <c r="D398" s="40"/>
      <c r="G398" s="40"/>
    </row>
    <row r="399">
      <c r="A399" s="50"/>
      <c r="B399" s="37"/>
      <c r="D399" s="40"/>
      <c r="G399" s="40"/>
    </row>
    <row r="400">
      <c r="A400" s="50"/>
      <c r="B400" s="37"/>
      <c r="D400" s="40"/>
      <c r="G400" s="40"/>
    </row>
    <row r="401">
      <c r="A401" s="50"/>
      <c r="B401" s="37"/>
      <c r="D401" s="40"/>
      <c r="G401" s="40"/>
    </row>
    <row r="402">
      <c r="A402" s="50"/>
      <c r="B402" s="37"/>
      <c r="D402" s="40"/>
      <c r="G402" s="40"/>
    </row>
    <row r="403">
      <c r="A403" s="50"/>
      <c r="B403" s="37"/>
      <c r="D403" s="40"/>
      <c r="G403" s="40"/>
    </row>
    <row r="404">
      <c r="A404" s="50"/>
      <c r="B404" s="37"/>
      <c r="D404" s="40"/>
      <c r="G404" s="40"/>
    </row>
    <row r="405">
      <c r="A405" s="50"/>
      <c r="B405" s="37"/>
      <c r="D405" s="40"/>
      <c r="G405" s="40"/>
    </row>
    <row r="406">
      <c r="A406" s="50"/>
      <c r="B406" s="37"/>
      <c r="D406" s="40"/>
      <c r="G406" s="40"/>
    </row>
    <row r="407">
      <c r="A407" s="50"/>
      <c r="B407" s="37"/>
      <c r="D407" s="40"/>
      <c r="G407" s="40"/>
    </row>
    <row r="408">
      <c r="A408" s="50"/>
      <c r="B408" s="37"/>
      <c r="D408" s="40"/>
      <c r="G408" s="40"/>
    </row>
    <row r="409">
      <c r="A409" s="50"/>
      <c r="B409" s="37"/>
      <c r="D409" s="40"/>
      <c r="G409" s="40"/>
    </row>
    <row r="410">
      <c r="A410" s="50"/>
      <c r="B410" s="37"/>
      <c r="D410" s="40"/>
      <c r="G410" s="40"/>
    </row>
    <row r="411">
      <c r="A411" s="50"/>
      <c r="B411" s="37"/>
      <c r="D411" s="40"/>
      <c r="G411" s="40"/>
    </row>
    <row r="412">
      <c r="A412" s="50"/>
      <c r="B412" s="37"/>
      <c r="D412" s="40"/>
      <c r="G412" s="40"/>
    </row>
    <row r="413">
      <c r="A413" s="50"/>
      <c r="B413" s="37"/>
      <c r="D413" s="40"/>
      <c r="G413" s="40"/>
    </row>
    <row r="414">
      <c r="A414" s="50"/>
      <c r="B414" s="37"/>
      <c r="D414" s="40"/>
      <c r="G414" s="40"/>
    </row>
    <row r="415">
      <c r="A415" s="50"/>
      <c r="B415" s="37"/>
      <c r="D415" s="40"/>
      <c r="G415" s="40"/>
    </row>
    <row r="416">
      <c r="A416" s="50"/>
      <c r="B416" s="37"/>
      <c r="D416" s="40"/>
      <c r="G416" s="40"/>
    </row>
    <row r="417">
      <c r="A417" s="50"/>
      <c r="B417" s="37"/>
      <c r="D417" s="40"/>
      <c r="G417" s="40"/>
    </row>
    <row r="418">
      <c r="A418" s="50"/>
      <c r="B418" s="37"/>
      <c r="D418" s="40"/>
      <c r="G418" s="40"/>
    </row>
    <row r="419">
      <c r="A419" s="50"/>
      <c r="B419" s="37"/>
      <c r="D419" s="40"/>
      <c r="G419" s="40"/>
    </row>
    <row r="420">
      <c r="A420" s="50"/>
      <c r="B420" s="37"/>
      <c r="D420" s="40"/>
      <c r="G420" s="40"/>
    </row>
    <row r="421">
      <c r="A421" s="50"/>
      <c r="B421" s="37"/>
      <c r="D421" s="40"/>
      <c r="G421" s="40"/>
    </row>
    <row r="422">
      <c r="A422" s="50"/>
      <c r="B422" s="37"/>
      <c r="D422" s="40"/>
      <c r="G422" s="40"/>
    </row>
    <row r="423">
      <c r="A423" s="50"/>
      <c r="B423" s="37"/>
      <c r="D423" s="40"/>
      <c r="G423" s="40"/>
    </row>
    <row r="424">
      <c r="A424" s="50"/>
      <c r="B424" s="37"/>
      <c r="D424" s="40"/>
      <c r="G424" s="40"/>
    </row>
    <row r="425">
      <c r="A425" s="50"/>
      <c r="B425" s="37"/>
      <c r="D425" s="40"/>
      <c r="G425" s="40"/>
    </row>
    <row r="426">
      <c r="A426" s="50"/>
      <c r="B426" s="37"/>
      <c r="D426" s="40"/>
      <c r="G426" s="40"/>
    </row>
    <row r="427">
      <c r="A427" s="50"/>
      <c r="B427" s="37"/>
      <c r="D427" s="40"/>
      <c r="G427" s="40"/>
    </row>
    <row r="428">
      <c r="A428" s="50"/>
      <c r="B428" s="37"/>
      <c r="D428" s="40"/>
      <c r="G428" s="40"/>
    </row>
    <row r="429">
      <c r="A429" s="50"/>
      <c r="B429" s="37"/>
      <c r="D429" s="40"/>
      <c r="G429" s="40"/>
    </row>
    <row r="430">
      <c r="A430" s="50"/>
      <c r="B430" s="37"/>
      <c r="D430" s="40"/>
      <c r="G430" s="40"/>
    </row>
    <row r="431">
      <c r="A431" s="50"/>
      <c r="B431" s="37"/>
      <c r="D431" s="40"/>
      <c r="G431" s="40"/>
    </row>
    <row r="432">
      <c r="A432" s="50"/>
      <c r="B432" s="37"/>
      <c r="D432" s="40"/>
      <c r="G432" s="40"/>
    </row>
    <row r="433">
      <c r="A433" s="50"/>
      <c r="B433" s="37"/>
      <c r="D433" s="40"/>
      <c r="G433" s="40"/>
    </row>
    <row r="434">
      <c r="A434" s="50"/>
      <c r="B434" s="37"/>
      <c r="D434" s="40"/>
      <c r="G434" s="40"/>
    </row>
    <row r="435">
      <c r="A435" s="50"/>
      <c r="B435" s="37"/>
      <c r="D435" s="40"/>
      <c r="G435" s="40"/>
    </row>
    <row r="436">
      <c r="A436" s="50"/>
      <c r="B436" s="37"/>
      <c r="D436" s="40"/>
      <c r="G436" s="40"/>
    </row>
    <row r="437">
      <c r="A437" s="50"/>
      <c r="B437" s="37"/>
      <c r="D437" s="40"/>
      <c r="G437" s="40"/>
    </row>
    <row r="438">
      <c r="A438" s="50"/>
      <c r="B438" s="37"/>
      <c r="D438" s="40"/>
      <c r="G438" s="40"/>
    </row>
    <row r="439">
      <c r="A439" s="50"/>
      <c r="B439" s="37"/>
      <c r="D439" s="40"/>
      <c r="G439" s="40"/>
    </row>
    <row r="440">
      <c r="A440" s="50"/>
      <c r="B440" s="37"/>
      <c r="D440" s="40"/>
      <c r="G440" s="40"/>
    </row>
    <row r="441">
      <c r="A441" s="50"/>
      <c r="B441" s="37"/>
      <c r="D441" s="40"/>
      <c r="G441" s="40"/>
    </row>
    <row r="442">
      <c r="A442" s="50"/>
      <c r="B442" s="37"/>
      <c r="D442" s="40"/>
      <c r="G442" s="40"/>
    </row>
    <row r="443">
      <c r="A443" s="50"/>
      <c r="B443" s="37"/>
      <c r="D443" s="40"/>
      <c r="G443" s="40"/>
    </row>
    <row r="444">
      <c r="A444" s="50"/>
      <c r="B444" s="37"/>
      <c r="D444" s="40"/>
      <c r="G444" s="40"/>
    </row>
    <row r="445">
      <c r="A445" s="50"/>
      <c r="B445" s="37"/>
      <c r="D445" s="40"/>
      <c r="G445" s="40"/>
    </row>
    <row r="446">
      <c r="A446" s="50"/>
      <c r="B446" s="37"/>
      <c r="D446" s="40"/>
      <c r="G446" s="40"/>
    </row>
    <row r="447">
      <c r="A447" s="50"/>
      <c r="B447" s="37"/>
      <c r="D447" s="40"/>
      <c r="G447" s="40"/>
    </row>
    <row r="448">
      <c r="A448" s="50"/>
      <c r="B448" s="37"/>
      <c r="D448" s="40"/>
      <c r="G448" s="40"/>
    </row>
    <row r="449">
      <c r="A449" s="50"/>
      <c r="B449" s="37"/>
      <c r="D449" s="40"/>
      <c r="G449" s="40"/>
    </row>
    <row r="450">
      <c r="A450" s="50"/>
      <c r="B450" s="37"/>
      <c r="D450" s="40"/>
      <c r="G450" s="40"/>
    </row>
    <row r="451">
      <c r="A451" s="50"/>
      <c r="B451" s="37"/>
      <c r="D451" s="40"/>
      <c r="G451" s="40"/>
    </row>
    <row r="452">
      <c r="A452" s="50"/>
      <c r="B452" s="37"/>
      <c r="D452" s="40"/>
      <c r="G452" s="40"/>
    </row>
    <row r="453">
      <c r="A453" s="50"/>
      <c r="B453" s="37"/>
      <c r="D453" s="40"/>
      <c r="G453" s="40"/>
    </row>
    <row r="454">
      <c r="A454" s="50"/>
      <c r="B454" s="37"/>
      <c r="D454" s="40"/>
      <c r="G454" s="40"/>
    </row>
    <row r="455">
      <c r="A455" s="50"/>
      <c r="B455" s="37"/>
      <c r="D455" s="40"/>
      <c r="G455" s="40"/>
    </row>
    <row r="456">
      <c r="A456" s="50"/>
      <c r="B456" s="37"/>
      <c r="D456" s="40"/>
      <c r="G456" s="40"/>
    </row>
    <row r="457">
      <c r="A457" s="50"/>
      <c r="B457" s="37"/>
      <c r="D457" s="40"/>
      <c r="G457" s="40"/>
    </row>
    <row r="458">
      <c r="A458" s="50"/>
      <c r="B458" s="37"/>
      <c r="D458" s="40"/>
      <c r="G458" s="40"/>
    </row>
    <row r="459">
      <c r="A459" s="50"/>
      <c r="B459" s="37"/>
      <c r="D459" s="40"/>
      <c r="G459" s="40"/>
    </row>
    <row r="460">
      <c r="A460" s="50"/>
      <c r="B460" s="37"/>
      <c r="D460" s="40"/>
      <c r="G460" s="40"/>
    </row>
    <row r="461">
      <c r="A461" s="50"/>
      <c r="B461" s="37"/>
      <c r="D461" s="40"/>
      <c r="G461" s="40"/>
    </row>
    <row r="462">
      <c r="A462" s="50"/>
      <c r="B462" s="37"/>
      <c r="D462" s="40"/>
      <c r="G462" s="40"/>
    </row>
    <row r="463">
      <c r="A463" s="50"/>
      <c r="B463" s="37"/>
      <c r="D463" s="40"/>
      <c r="G463" s="40"/>
    </row>
    <row r="464">
      <c r="A464" s="50"/>
      <c r="B464" s="37"/>
      <c r="D464" s="40"/>
      <c r="G464" s="40"/>
    </row>
    <row r="465">
      <c r="A465" s="50"/>
      <c r="B465" s="37"/>
      <c r="D465" s="40"/>
      <c r="G465" s="40"/>
    </row>
    <row r="466">
      <c r="A466" s="50"/>
      <c r="B466" s="37"/>
      <c r="D466" s="40"/>
      <c r="G466" s="40"/>
    </row>
    <row r="467">
      <c r="A467" s="50"/>
      <c r="B467" s="37"/>
      <c r="D467" s="40"/>
      <c r="G467" s="40"/>
    </row>
    <row r="468">
      <c r="A468" s="50"/>
      <c r="B468" s="37"/>
      <c r="D468" s="40"/>
      <c r="G468" s="40"/>
    </row>
    <row r="469">
      <c r="A469" s="50"/>
      <c r="B469" s="37"/>
      <c r="D469" s="40"/>
      <c r="G469" s="40"/>
    </row>
    <row r="470">
      <c r="A470" s="50"/>
      <c r="B470" s="37"/>
      <c r="D470" s="40"/>
      <c r="G470" s="40"/>
    </row>
    <row r="471">
      <c r="A471" s="50"/>
      <c r="B471" s="37"/>
      <c r="D471" s="40"/>
      <c r="G471" s="40"/>
    </row>
    <row r="472">
      <c r="A472" s="50"/>
      <c r="B472" s="37"/>
      <c r="D472" s="40"/>
      <c r="G472" s="40"/>
    </row>
    <row r="473">
      <c r="A473" s="50"/>
      <c r="B473" s="37"/>
      <c r="D473" s="40"/>
      <c r="G473" s="40"/>
    </row>
    <row r="474">
      <c r="A474" s="50"/>
      <c r="B474" s="37"/>
      <c r="D474" s="40"/>
      <c r="G474" s="40"/>
    </row>
    <row r="475">
      <c r="A475" s="50"/>
      <c r="B475" s="37"/>
      <c r="D475" s="40"/>
      <c r="G475" s="40"/>
    </row>
    <row r="476">
      <c r="A476" s="50"/>
      <c r="B476" s="37"/>
      <c r="D476" s="40"/>
      <c r="G476" s="40"/>
    </row>
    <row r="477">
      <c r="A477" s="50"/>
      <c r="B477" s="37"/>
      <c r="D477" s="40"/>
      <c r="G477" s="40"/>
    </row>
    <row r="478">
      <c r="A478" s="50"/>
      <c r="B478" s="37"/>
      <c r="D478" s="40"/>
      <c r="G478" s="40"/>
    </row>
    <row r="479">
      <c r="A479" s="50"/>
      <c r="B479" s="37"/>
      <c r="D479" s="40"/>
      <c r="G479" s="40"/>
    </row>
    <row r="480">
      <c r="A480" s="50"/>
      <c r="B480" s="37"/>
      <c r="D480" s="40"/>
      <c r="G480" s="40"/>
    </row>
    <row r="481">
      <c r="A481" s="50"/>
      <c r="B481" s="37"/>
      <c r="D481" s="40"/>
      <c r="G481" s="40"/>
    </row>
    <row r="482">
      <c r="A482" s="50"/>
      <c r="B482" s="37"/>
      <c r="D482" s="40"/>
      <c r="G482" s="40"/>
    </row>
    <row r="483">
      <c r="A483" s="50"/>
      <c r="B483" s="37"/>
      <c r="D483" s="40"/>
      <c r="G483" s="40"/>
    </row>
    <row r="484">
      <c r="A484" s="50"/>
      <c r="B484" s="37"/>
      <c r="D484" s="40"/>
      <c r="G484" s="40"/>
    </row>
    <row r="485">
      <c r="A485" s="50"/>
      <c r="B485" s="37"/>
      <c r="D485" s="40"/>
      <c r="G485" s="40"/>
    </row>
    <row r="486">
      <c r="A486" s="50"/>
      <c r="B486" s="37"/>
      <c r="D486" s="40"/>
      <c r="G486" s="40"/>
    </row>
    <row r="487">
      <c r="A487" s="50"/>
      <c r="B487" s="37"/>
      <c r="D487" s="40"/>
      <c r="G487" s="40"/>
    </row>
    <row r="488">
      <c r="A488" s="50"/>
      <c r="B488" s="37"/>
      <c r="D488" s="40"/>
      <c r="G488" s="40"/>
    </row>
    <row r="489">
      <c r="A489" s="50"/>
      <c r="B489" s="37"/>
      <c r="D489" s="40"/>
      <c r="G489" s="40"/>
    </row>
    <row r="490">
      <c r="A490" s="50"/>
      <c r="B490" s="37"/>
      <c r="D490" s="40"/>
      <c r="G490" s="40"/>
    </row>
    <row r="491">
      <c r="A491" s="50"/>
      <c r="B491" s="37"/>
      <c r="D491" s="40"/>
      <c r="G491" s="40"/>
    </row>
    <row r="492">
      <c r="A492" s="50"/>
      <c r="B492" s="37"/>
      <c r="D492" s="40"/>
      <c r="G492" s="40"/>
    </row>
    <row r="493">
      <c r="A493" s="50"/>
      <c r="B493" s="37"/>
      <c r="D493" s="40"/>
      <c r="G493" s="40"/>
    </row>
    <row r="494">
      <c r="A494" s="50"/>
      <c r="B494" s="37"/>
      <c r="D494" s="40"/>
      <c r="G494" s="40"/>
    </row>
    <row r="495">
      <c r="A495" s="50"/>
      <c r="B495" s="37"/>
      <c r="D495" s="40"/>
      <c r="G495" s="40"/>
    </row>
    <row r="496">
      <c r="A496" s="50"/>
      <c r="B496" s="37"/>
      <c r="D496" s="40"/>
      <c r="G496" s="40"/>
    </row>
    <row r="497">
      <c r="A497" s="50"/>
      <c r="B497" s="37"/>
      <c r="D497" s="40"/>
      <c r="G497" s="40"/>
    </row>
    <row r="498">
      <c r="A498" s="50"/>
      <c r="B498" s="37"/>
      <c r="D498" s="40"/>
      <c r="G498" s="40"/>
    </row>
    <row r="499">
      <c r="A499" s="50"/>
      <c r="B499" s="37"/>
      <c r="D499" s="40"/>
      <c r="G499" s="40"/>
    </row>
    <row r="500">
      <c r="A500" s="50"/>
      <c r="B500" s="37"/>
      <c r="D500" s="40"/>
      <c r="G500" s="40"/>
    </row>
    <row r="501">
      <c r="A501" s="50"/>
      <c r="B501" s="37"/>
      <c r="D501" s="40"/>
      <c r="G501" s="40"/>
    </row>
    <row r="502">
      <c r="A502" s="50"/>
      <c r="B502" s="37"/>
      <c r="D502" s="40"/>
      <c r="G502" s="40"/>
    </row>
    <row r="503">
      <c r="A503" s="50"/>
      <c r="B503" s="37"/>
      <c r="D503" s="40"/>
      <c r="G503" s="40"/>
    </row>
    <row r="504">
      <c r="A504" s="50"/>
      <c r="B504" s="37"/>
      <c r="D504" s="40"/>
      <c r="G504" s="40"/>
    </row>
    <row r="505">
      <c r="A505" s="50"/>
      <c r="B505" s="37"/>
      <c r="D505" s="40"/>
      <c r="G505" s="40"/>
    </row>
    <row r="506">
      <c r="A506" s="50"/>
      <c r="B506" s="37"/>
      <c r="D506" s="40"/>
      <c r="G506" s="40"/>
    </row>
    <row r="507">
      <c r="A507" s="50"/>
      <c r="B507" s="37"/>
      <c r="D507" s="40"/>
      <c r="G507" s="40"/>
    </row>
    <row r="508">
      <c r="A508" s="50"/>
      <c r="B508" s="37"/>
      <c r="D508" s="40"/>
      <c r="G508" s="40"/>
    </row>
    <row r="509">
      <c r="A509" s="50"/>
      <c r="B509" s="37"/>
      <c r="D509" s="40"/>
      <c r="G509" s="40"/>
    </row>
    <row r="510">
      <c r="A510" s="50"/>
      <c r="B510" s="37"/>
      <c r="D510" s="40"/>
      <c r="G510" s="40"/>
    </row>
    <row r="511">
      <c r="A511" s="50"/>
      <c r="B511" s="37"/>
      <c r="D511" s="40"/>
      <c r="G511" s="40"/>
    </row>
    <row r="512">
      <c r="A512" s="50"/>
      <c r="B512" s="37"/>
      <c r="D512" s="40"/>
      <c r="G512" s="40"/>
    </row>
    <row r="513">
      <c r="A513" s="50"/>
      <c r="B513" s="37"/>
      <c r="D513" s="40"/>
      <c r="G513" s="40"/>
    </row>
    <row r="514">
      <c r="A514" s="50"/>
      <c r="B514" s="37"/>
      <c r="D514" s="40"/>
      <c r="G514" s="40"/>
    </row>
    <row r="515">
      <c r="A515" s="50"/>
      <c r="B515" s="37"/>
      <c r="D515" s="40"/>
      <c r="G515" s="40"/>
    </row>
    <row r="516">
      <c r="A516" s="50"/>
      <c r="B516" s="37"/>
      <c r="D516" s="40"/>
      <c r="G516" s="40"/>
    </row>
    <row r="517">
      <c r="A517" s="50"/>
      <c r="B517" s="37"/>
      <c r="D517" s="40"/>
      <c r="G517" s="40"/>
    </row>
    <row r="518">
      <c r="A518" s="50"/>
      <c r="B518" s="37"/>
      <c r="D518" s="40"/>
      <c r="G518" s="40"/>
    </row>
    <row r="519">
      <c r="A519" s="50"/>
      <c r="B519" s="37"/>
      <c r="D519" s="40"/>
      <c r="G519" s="40"/>
    </row>
    <row r="520">
      <c r="A520" s="50"/>
      <c r="B520" s="37"/>
      <c r="D520" s="40"/>
      <c r="G520" s="40"/>
    </row>
    <row r="521">
      <c r="A521" s="50"/>
      <c r="B521" s="37"/>
      <c r="D521" s="40"/>
      <c r="G521" s="40"/>
    </row>
    <row r="522">
      <c r="A522" s="50"/>
      <c r="B522" s="37"/>
      <c r="D522" s="40"/>
      <c r="G522" s="40"/>
    </row>
    <row r="523">
      <c r="A523" s="50"/>
      <c r="B523" s="37"/>
      <c r="D523" s="40"/>
      <c r="G523" s="40"/>
    </row>
    <row r="524">
      <c r="A524" s="50"/>
      <c r="B524" s="37"/>
      <c r="D524" s="40"/>
      <c r="G524" s="40"/>
    </row>
    <row r="525">
      <c r="A525" s="50"/>
      <c r="B525" s="37"/>
      <c r="D525" s="40"/>
      <c r="G525" s="40"/>
    </row>
    <row r="526">
      <c r="A526" s="50"/>
      <c r="B526" s="37"/>
      <c r="D526" s="40"/>
      <c r="G526" s="40"/>
    </row>
    <row r="527">
      <c r="A527" s="50"/>
      <c r="B527" s="37"/>
      <c r="D527" s="40"/>
      <c r="G527" s="40"/>
    </row>
    <row r="528">
      <c r="A528" s="50"/>
      <c r="B528" s="37"/>
      <c r="D528" s="40"/>
      <c r="G528" s="40"/>
    </row>
    <row r="529">
      <c r="A529" s="50"/>
      <c r="B529" s="37"/>
      <c r="D529" s="40"/>
      <c r="G529" s="40"/>
    </row>
    <row r="530">
      <c r="A530" s="50"/>
      <c r="B530" s="37"/>
      <c r="D530" s="40"/>
      <c r="G530" s="40"/>
    </row>
    <row r="531">
      <c r="A531" s="50"/>
      <c r="B531" s="37"/>
      <c r="D531" s="40"/>
      <c r="G531" s="40"/>
    </row>
    <row r="532">
      <c r="A532" s="50"/>
      <c r="B532" s="37"/>
      <c r="D532" s="40"/>
      <c r="G532" s="40"/>
    </row>
    <row r="533">
      <c r="A533" s="50"/>
      <c r="B533" s="37"/>
      <c r="D533" s="40"/>
      <c r="G533" s="40"/>
    </row>
    <row r="534">
      <c r="A534" s="50"/>
      <c r="B534" s="37"/>
      <c r="D534" s="40"/>
      <c r="G534" s="40"/>
    </row>
    <row r="535">
      <c r="A535" s="50"/>
      <c r="B535" s="37"/>
      <c r="D535" s="40"/>
      <c r="G535" s="40"/>
    </row>
    <row r="536">
      <c r="A536" s="50"/>
      <c r="B536" s="37"/>
      <c r="D536" s="40"/>
      <c r="G536" s="40"/>
    </row>
    <row r="537">
      <c r="A537" s="50"/>
      <c r="B537" s="37"/>
      <c r="D537" s="40"/>
      <c r="G537" s="40"/>
    </row>
    <row r="538">
      <c r="A538" s="50"/>
      <c r="B538" s="37"/>
      <c r="D538" s="40"/>
      <c r="G538" s="40"/>
    </row>
    <row r="539">
      <c r="A539" s="50"/>
      <c r="B539" s="37"/>
      <c r="D539" s="40"/>
      <c r="G539" s="40"/>
    </row>
    <row r="540">
      <c r="A540" s="50"/>
      <c r="B540" s="37"/>
      <c r="D540" s="40"/>
      <c r="G540" s="40"/>
    </row>
    <row r="541">
      <c r="A541" s="50"/>
      <c r="B541" s="37"/>
      <c r="D541" s="40"/>
      <c r="G541" s="40"/>
    </row>
    <row r="542">
      <c r="A542" s="50"/>
      <c r="B542" s="37"/>
      <c r="D542" s="40"/>
      <c r="G542" s="40"/>
    </row>
    <row r="543">
      <c r="A543" s="50"/>
      <c r="B543" s="37"/>
      <c r="D543" s="40"/>
      <c r="G543" s="40"/>
    </row>
    <row r="544">
      <c r="A544" s="50"/>
      <c r="B544" s="37"/>
      <c r="D544" s="40"/>
      <c r="G544" s="40"/>
    </row>
    <row r="545">
      <c r="A545" s="50"/>
      <c r="B545" s="37"/>
      <c r="D545" s="40"/>
      <c r="G545" s="40"/>
    </row>
    <row r="546">
      <c r="A546" s="50"/>
      <c r="B546" s="37"/>
      <c r="D546" s="40"/>
      <c r="G546" s="40"/>
    </row>
    <row r="547">
      <c r="A547" s="50"/>
      <c r="B547" s="37"/>
      <c r="D547" s="40"/>
      <c r="G547" s="40"/>
    </row>
    <row r="548">
      <c r="A548" s="50"/>
      <c r="B548" s="37"/>
      <c r="D548" s="40"/>
      <c r="G548" s="40"/>
    </row>
    <row r="549">
      <c r="A549" s="50"/>
      <c r="B549" s="37"/>
      <c r="D549" s="40"/>
      <c r="G549" s="40"/>
    </row>
    <row r="550">
      <c r="A550" s="50"/>
      <c r="B550" s="37"/>
      <c r="D550" s="40"/>
      <c r="G550" s="40"/>
    </row>
    <row r="551">
      <c r="A551" s="50"/>
      <c r="B551" s="37"/>
      <c r="D551" s="40"/>
      <c r="G551" s="40"/>
    </row>
    <row r="552">
      <c r="A552" s="50"/>
      <c r="B552" s="37"/>
      <c r="D552" s="40"/>
      <c r="G552" s="40"/>
    </row>
    <row r="553">
      <c r="A553" s="50"/>
      <c r="B553" s="37"/>
      <c r="D553" s="40"/>
      <c r="G553" s="40"/>
    </row>
    <row r="554">
      <c r="A554" s="50"/>
      <c r="B554" s="37"/>
      <c r="D554" s="40"/>
      <c r="G554" s="40"/>
    </row>
    <row r="555">
      <c r="A555" s="50"/>
      <c r="B555" s="37"/>
      <c r="D555" s="40"/>
      <c r="G555" s="40"/>
    </row>
    <row r="556">
      <c r="A556" s="50"/>
      <c r="B556" s="37"/>
      <c r="D556" s="40"/>
      <c r="G556" s="40"/>
    </row>
    <row r="557">
      <c r="A557" s="50"/>
      <c r="B557" s="37"/>
      <c r="D557" s="40"/>
      <c r="G557" s="40"/>
    </row>
    <row r="558">
      <c r="A558" s="50"/>
      <c r="B558" s="37"/>
      <c r="D558" s="40"/>
      <c r="G558" s="40"/>
    </row>
    <row r="559">
      <c r="A559" s="50"/>
      <c r="B559" s="37"/>
      <c r="D559" s="40"/>
      <c r="G559" s="40"/>
    </row>
    <row r="560">
      <c r="A560" s="50"/>
      <c r="B560" s="37"/>
      <c r="D560" s="40"/>
      <c r="G560" s="40"/>
    </row>
    <row r="561">
      <c r="A561" s="50"/>
      <c r="B561" s="37"/>
      <c r="D561" s="40"/>
      <c r="G561" s="40"/>
    </row>
    <row r="562">
      <c r="A562" s="50"/>
      <c r="B562" s="37"/>
      <c r="D562" s="40"/>
      <c r="G562" s="40"/>
    </row>
    <row r="563">
      <c r="A563" s="50"/>
      <c r="B563" s="37"/>
      <c r="D563" s="40"/>
      <c r="G563" s="40"/>
    </row>
    <row r="564">
      <c r="A564" s="50"/>
      <c r="B564" s="37"/>
      <c r="D564" s="40"/>
      <c r="G564" s="40"/>
    </row>
    <row r="565">
      <c r="A565" s="50"/>
      <c r="B565" s="37"/>
      <c r="D565" s="40"/>
      <c r="G565" s="40"/>
    </row>
    <row r="566">
      <c r="A566" s="50"/>
      <c r="B566" s="37"/>
      <c r="D566" s="40"/>
      <c r="G566" s="40"/>
    </row>
    <row r="567">
      <c r="A567" s="50"/>
      <c r="B567" s="37"/>
      <c r="D567" s="40"/>
      <c r="G567" s="40"/>
    </row>
    <row r="568">
      <c r="A568" s="50"/>
      <c r="B568" s="37"/>
      <c r="D568" s="40"/>
      <c r="G568" s="40"/>
    </row>
    <row r="569">
      <c r="A569" s="50"/>
      <c r="B569" s="37"/>
      <c r="D569" s="40"/>
      <c r="G569" s="40"/>
    </row>
    <row r="570">
      <c r="A570" s="50"/>
      <c r="B570" s="37"/>
      <c r="D570" s="40"/>
      <c r="G570" s="40"/>
    </row>
    <row r="571">
      <c r="A571" s="50"/>
      <c r="B571" s="37"/>
      <c r="D571" s="40"/>
      <c r="G571" s="40"/>
    </row>
    <row r="572">
      <c r="A572" s="50"/>
      <c r="B572" s="37"/>
      <c r="D572" s="40"/>
      <c r="G572" s="40"/>
    </row>
    <row r="573">
      <c r="A573" s="50"/>
      <c r="B573" s="37"/>
      <c r="D573" s="40"/>
      <c r="G573" s="40"/>
    </row>
    <row r="574">
      <c r="A574" s="50"/>
      <c r="B574" s="37"/>
      <c r="D574" s="40"/>
      <c r="G574" s="40"/>
    </row>
    <row r="575">
      <c r="A575" s="50"/>
      <c r="B575" s="37"/>
      <c r="D575" s="40"/>
      <c r="G575" s="40"/>
    </row>
    <row r="576">
      <c r="A576" s="50"/>
      <c r="B576" s="37"/>
      <c r="D576" s="40"/>
      <c r="G576" s="40"/>
    </row>
    <row r="577">
      <c r="A577" s="50"/>
      <c r="B577" s="37"/>
      <c r="D577" s="40"/>
      <c r="G577" s="40"/>
    </row>
    <row r="578">
      <c r="A578" s="50"/>
      <c r="B578" s="37"/>
      <c r="D578" s="40"/>
      <c r="G578" s="40"/>
    </row>
    <row r="579">
      <c r="A579" s="50"/>
      <c r="B579" s="37"/>
      <c r="D579" s="40"/>
      <c r="G579" s="40"/>
    </row>
    <row r="580">
      <c r="A580" s="50"/>
      <c r="B580" s="37"/>
      <c r="D580" s="40"/>
      <c r="G580" s="40"/>
    </row>
    <row r="581">
      <c r="A581" s="50"/>
      <c r="B581" s="37"/>
      <c r="D581" s="40"/>
      <c r="G581" s="40"/>
    </row>
    <row r="582">
      <c r="A582" s="50"/>
      <c r="B582" s="37"/>
      <c r="D582" s="40"/>
      <c r="G582" s="40"/>
    </row>
    <row r="583">
      <c r="A583" s="50"/>
      <c r="B583" s="37"/>
      <c r="D583" s="40"/>
      <c r="G583" s="40"/>
    </row>
    <row r="584">
      <c r="A584" s="50"/>
      <c r="B584" s="37"/>
      <c r="D584" s="40"/>
      <c r="G584" s="40"/>
    </row>
    <row r="585">
      <c r="A585" s="50"/>
      <c r="B585" s="37"/>
      <c r="D585" s="40"/>
      <c r="G585" s="40"/>
    </row>
    <row r="586">
      <c r="A586" s="50"/>
      <c r="B586" s="37"/>
      <c r="D586" s="40"/>
      <c r="G586" s="40"/>
    </row>
    <row r="587">
      <c r="A587" s="50"/>
      <c r="B587" s="37"/>
      <c r="D587" s="40"/>
      <c r="G587" s="40"/>
    </row>
    <row r="588">
      <c r="A588" s="50"/>
      <c r="B588" s="37"/>
      <c r="D588" s="40"/>
      <c r="G588" s="40"/>
    </row>
    <row r="589">
      <c r="A589" s="50"/>
      <c r="B589" s="37"/>
      <c r="D589" s="40"/>
      <c r="G589" s="40"/>
    </row>
    <row r="590">
      <c r="A590" s="50"/>
      <c r="B590" s="37"/>
      <c r="D590" s="40"/>
      <c r="G590" s="40"/>
    </row>
    <row r="591">
      <c r="A591" s="50"/>
      <c r="B591" s="37"/>
      <c r="D591" s="40"/>
      <c r="G591" s="40"/>
    </row>
    <row r="592">
      <c r="A592" s="50"/>
      <c r="B592" s="37"/>
      <c r="D592" s="40"/>
      <c r="G592" s="40"/>
    </row>
    <row r="593">
      <c r="A593" s="50"/>
      <c r="B593" s="37"/>
      <c r="D593" s="40"/>
      <c r="G593" s="40"/>
    </row>
    <row r="594">
      <c r="A594" s="50"/>
      <c r="B594" s="37"/>
      <c r="D594" s="40"/>
      <c r="G594" s="40"/>
    </row>
    <row r="595">
      <c r="A595" s="50"/>
      <c r="B595" s="37"/>
      <c r="D595" s="40"/>
      <c r="G595" s="40"/>
    </row>
    <row r="596">
      <c r="A596" s="50"/>
      <c r="B596" s="37"/>
      <c r="D596" s="40"/>
      <c r="G596" s="40"/>
    </row>
    <row r="597">
      <c r="A597" s="50"/>
      <c r="B597" s="37"/>
      <c r="D597" s="40"/>
      <c r="G597" s="40"/>
    </row>
    <row r="598">
      <c r="A598" s="50"/>
      <c r="B598" s="37"/>
      <c r="D598" s="40"/>
      <c r="G598" s="40"/>
    </row>
    <row r="599">
      <c r="A599" s="50"/>
      <c r="B599" s="37"/>
      <c r="D599" s="40"/>
      <c r="G599" s="40"/>
    </row>
    <row r="600">
      <c r="A600" s="50"/>
      <c r="B600" s="37"/>
      <c r="D600" s="40"/>
      <c r="G600" s="40"/>
    </row>
    <row r="601">
      <c r="A601" s="50"/>
      <c r="B601" s="37"/>
      <c r="D601" s="40"/>
      <c r="G601" s="40"/>
    </row>
    <row r="602">
      <c r="A602" s="50"/>
      <c r="B602" s="37"/>
      <c r="D602" s="40"/>
      <c r="G602" s="40"/>
    </row>
    <row r="603">
      <c r="A603" s="50"/>
      <c r="B603" s="37"/>
      <c r="D603" s="40"/>
      <c r="G603" s="40"/>
    </row>
    <row r="604">
      <c r="A604" s="50"/>
      <c r="B604" s="37"/>
      <c r="D604" s="40"/>
      <c r="G604" s="40"/>
    </row>
    <row r="605">
      <c r="A605" s="50"/>
      <c r="B605" s="37"/>
      <c r="D605" s="40"/>
      <c r="G605" s="40"/>
    </row>
    <row r="606">
      <c r="A606" s="50"/>
      <c r="B606" s="37"/>
      <c r="D606" s="40"/>
      <c r="G606" s="40"/>
    </row>
    <row r="607">
      <c r="A607" s="50"/>
      <c r="B607" s="37"/>
      <c r="D607" s="40"/>
      <c r="G607" s="40"/>
    </row>
    <row r="608">
      <c r="A608" s="50"/>
      <c r="B608" s="37"/>
      <c r="D608" s="40"/>
      <c r="G608" s="40"/>
    </row>
    <row r="609">
      <c r="A609" s="50"/>
      <c r="B609" s="37"/>
      <c r="D609" s="40"/>
      <c r="G609" s="40"/>
    </row>
    <row r="610">
      <c r="A610" s="50"/>
      <c r="B610" s="37"/>
      <c r="D610" s="40"/>
      <c r="G610" s="40"/>
    </row>
    <row r="611">
      <c r="A611" s="50"/>
      <c r="B611" s="37"/>
      <c r="D611" s="40"/>
      <c r="G611" s="40"/>
    </row>
    <row r="612">
      <c r="A612" s="50"/>
      <c r="B612" s="37"/>
      <c r="D612" s="40"/>
      <c r="G612" s="40"/>
    </row>
    <row r="613">
      <c r="A613" s="50"/>
      <c r="B613" s="37"/>
      <c r="D613" s="40"/>
      <c r="G613" s="40"/>
    </row>
    <row r="614">
      <c r="A614" s="50"/>
      <c r="B614" s="37"/>
      <c r="D614" s="40"/>
      <c r="G614" s="40"/>
    </row>
    <row r="615">
      <c r="A615" s="50"/>
      <c r="B615" s="37"/>
      <c r="D615" s="40"/>
      <c r="G615" s="40"/>
    </row>
    <row r="616">
      <c r="A616" s="50"/>
      <c r="B616" s="37"/>
      <c r="D616" s="40"/>
      <c r="G616" s="40"/>
    </row>
    <row r="617">
      <c r="A617" s="50"/>
      <c r="B617" s="37"/>
      <c r="D617" s="40"/>
      <c r="G617" s="40"/>
    </row>
    <row r="618">
      <c r="A618" s="50"/>
      <c r="B618" s="37"/>
      <c r="D618" s="40"/>
      <c r="G618" s="40"/>
    </row>
    <row r="619">
      <c r="A619" s="50"/>
      <c r="B619" s="37"/>
      <c r="D619" s="40"/>
      <c r="G619" s="40"/>
    </row>
    <row r="620">
      <c r="A620" s="50"/>
      <c r="B620" s="37"/>
      <c r="D620" s="40"/>
      <c r="G620" s="40"/>
    </row>
    <row r="621">
      <c r="A621" s="50"/>
      <c r="B621" s="37"/>
      <c r="D621" s="40"/>
      <c r="G621" s="40"/>
    </row>
    <row r="622">
      <c r="A622" s="50"/>
      <c r="B622" s="37"/>
      <c r="D622" s="40"/>
      <c r="G622" s="40"/>
    </row>
    <row r="623">
      <c r="A623" s="50"/>
      <c r="B623" s="37"/>
      <c r="D623" s="40"/>
      <c r="G623" s="40"/>
    </row>
    <row r="624">
      <c r="A624" s="50"/>
      <c r="B624" s="37"/>
      <c r="D624" s="40"/>
      <c r="G624" s="40"/>
    </row>
    <row r="625">
      <c r="A625" s="50"/>
      <c r="B625" s="37"/>
      <c r="D625" s="40"/>
      <c r="G625" s="40"/>
    </row>
    <row r="626">
      <c r="A626" s="50"/>
      <c r="B626" s="37"/>
      <c r="D626" s="40"/>
      <c r="G626" s="40"/>
    </row>
    <row r="627">
      <c r="A627" s="50"/>
      <c r="B627" s="37"/>
      <c r="D627" s="40"/>
      <c r="G627" s="40"/>
    </row>
    <row r="628">
      <c r="A628" s="50"/>
      <c r="B628" s="37"/>
      <c r="D628" s="40"/>
      <c r="G628" s="40"/>
    </row>
    <row r="629">
      <c r="A629" s="50"/>
      <c r="B629" s="37"/>
      <c r="D629" s="40"/>
      <c r="G629" s="40"/>
    </row>
    <row r="630">
      <c r="A630" s="50"/>
      <c r="B630" s="37"/>
      <c r="D630" s="40"/>
      <c r="G630" s="40"/>
    </row>
    <row r="631">
      <c r="A631" s="50"/>
      <c r="B631" s="37"/>
      <c r="D631" s="40"/>
      <c r="G631" s="40"/>
    </row>
    <row r="632">
      <c r="A632" s="50"/>
      <c r="B632" s="37"/>
      <c r="D632" s="40"/>
      <c r="G632" s="40"/>
    </row>
    <row r="633">
      <c r="A633" s="50"/>
      <c r="B633" s="37"/>
      <c r="D633" s="40"/>
      <c r="G633" s="40"/>
    </row>
    <row r="634">
      <c r="A634" s="50"/>
      <c r="B634" s="37"/>
      <c r="D634" s="40"/>
      <c r="G634" s="40"/>
    </row>
    <row r="635">
      <c r="A635" s="50"/>
      <c r="B635" s="37"/>
      <c r="D635" s="40"/>
      <c r="G635" s="40"/>
    </row>
    <row r="636">
      <c r="A636" s="50"/>
      <c r="B636" s="37"/>
      <c r="D636" s="40"/>
      <c r="G636" s="40"/>
    </row>
    <row r="637">
      <c r="A637" s="50"/>
      <c r="B637" s="37"/>
      <c r="D637" s="40"/>
      <c r="G637" s="40"/>
    </row>
    <row r="638">
      <c r="A638" s="50"/>
      <c r="B638" s="37"/>
      <c r="D638" s="40"/>
      <c r="G638" s="40"/>
    </row>
    <row r="639">
      <c r="A639" s="50"/>
      <c r="B639" s="37"/>
      <c r="D639" s="40"/>
      <c r="G639" s="40"/>
    </row>
    <row r="640">
      <c r="A640" s="50"/>
      <c r="B640" s="37"/>
      <c r="D640" s="40"/>
      <c r="G640" s="40"/>
    </row>
    <row r="641">
      <c r="A641" s="50"/>
      <c r="B641" s="37"/>
      <c r="D641" s="40"/>
      <c r="G641" s="40"/>
    </row>
    <row r="642">
      <c r="A642" s="50"/>
      <c r="B642" s="37"/>
      <c r="D642" s="40"/>
      <c r="G642" s="40"/>
    </row>
    <row r="643">
      <c r="A643" s="50"/>
      <c r="B643" s="37"/>
      <c r="D643" s="40"/>
      <c r="G643" s="40"/>
    </row>
    <row r="644">
      <c r="A644" s="50"/>
      <c r="B644" s="37"/>
      <c r="D644" s="40"/>
      <c r="G644" s="40"/>
    </row>
    <row r="645">
      <c r="A645" s="50"/>
      <c r="B645" s="37"/>
      <c r="D645" s="40"/>
      <c r="G645" s="40"/>
    </row>
    <row r="646">
      <c r="A646" s="50"/>
      <c r="B646" s="37"/>
      <c r="D646" s="40"/>
      <c r="G646" s="40"/>
    </row>
    <row r="647">
      <c r="A647" s="50"/>
      <c r="B647" s="37"/>
      <c r="D647" s="40"/>
      <c r="G647" s="40"/>
    </row>
    <row r="648">
      <c r="A648" s="50"/>
      <c r="B648" s="37"/>
      <c r="D648" s="40"/>
      <c r="G648" s="40"/>
    </row>
    <row r="649">
      <c r="A649" s="50"/>
      <c r="B649" s="37"/>
      <c r="D649" s="40"/>
      <c r="G649" s="40"/>
    </row>
    <row r="650">
      <c r="A650" s="50"/>
      <c r="B650" s="37"/>
      <c r="D650" s="40"/>
      <c r="G650" s="40"/>
    </row>
    <row r="651">
      <c r="A651" s="50"/>
      <c r="B651" s="37"/>
      <c r="D651" s="40"/>
      <c r="G651" s="40"/>
    </row>
    <row r="652">
      <c r="A652" s="50"/>
      <c r="B652" s="37"/>
      <c r="D652" s="40"/>
      <c r="G652" s="40"/>
    </row>
    <row r="653">
      <c r="A653" s="50"/>
      <c r="B653" s="37"/>
      <c r="D653" s="40"/>
      <c r="G653" s="40"/>
    </row>
    <row r="654">
      <c r="A654" s="50"/>
      <c r="B654" s="37"/>
      <c r="D654" s="40"/>
      <c r="G654" s="40"/>
    </row>
    <row r="655">
      <c r="A655" s="50"/>
      <c r="B655" s="37"/>
      <c r="D655" s="40"/>
      <c r="G655" s="40"/>
    </row>
    <row r="656">
      <c r="A656" s="50"/>
      <c r="B656" s="37"/>
      <c r="D656" s="40"/>
      <c r="G656" s="40"/>
    </row>
    <row r="657">
      <c r="A657" s="50"/>
      <c r="B657" s="37"/>
      <c r="D657" s="40"/>
      <c r="G657" s="40"/>
    </row>
    <row r="658">
      <c r="A658" s="50"/>
      <c r="B658" s="37"/>
      <c r="D658" s="40"/>
      <c r="G658" s="40"/>
    </row>
    <row r="659">
      <c r="A659" s="50"/>
      <c r="B659" s="37"/>
      <c r="D659" s="40"/>
      <c r="G659" s="40"/>
    </row>
    <row r="660">
      <c r="A660" s="50"/>
      <c r="B660" s="37"/>
      <c r="D660" s="40"/>
      <c r="G660" s="40"/>
    </row>
    <row r="661">
      <c r="A661" s="50"/>
      <c r="B661" s="37"/>
      <c r="D661" s="40"/>
      <c r="G661" s="40"/>
    </row>
    <row r="662">
      <c r="A662" s="50"/>
      <c r="B662" s="37"/>
      <c r="D662" s="40"/>
      <c r="G662" s="40"/>
    </row>
    <row r="663">
      <c r="A663" s="50"/>
      <c r="B663" s="37"/>
      <c r="D663" s="40"/>
      <c r="G663" s="40"/>
    </row>
    <row r="664">
      <c r="A664" s="50"/>
      <c r="B664" s="37"/>
      <c r="D664" s="40"/>
      <c r="G664" s="40"/>
    </row>
    <row r="665">
      <c r="A665" s="50"/>
      <c r="B665" s="37"/>
      <c r="D665" s="40"/>
      <c r="G665" s="40"/>
    </row>
    <row r="666">
      <c r="A666" s="50"/>
      <c r="B666" s="37"/>
      <c r="D666" s="40"/>
      <c r="G666" s="40"/>
    </row>
    <row r="667">
      <c r="A667" s="50"/>
      <c r="B667" s="37"/>
      <c r="D667" s="40"/>
      <c r="G667" s="40"/>
    </row>
    <row r="668">
      <c r="A668" s="50"/>
      <c r="B668" s="37"/>
      <c r="D668" s="40"/>
      <c r="G668" s="40"/>
    </row>
    <row r="669">
      <c r="A669" s="50"/>
      <c r="B669" s="37"/>
      <c r="D669" s="40"/>
      <c r="G669" s="40"/>
    </row>
    <row r="670">
      <c r="A670" s="50"/>
      <c r="B670" s="37"/>
      <c r="D670" s="40"/>
      <c r="G670" s="40"/>
    </row>
    <row r="671">
      <c r="A671" s="50"/>
      <c r="B671" s="37"/>
      <c r="D671" s="40"/>
      <c r="G671" s="40"/>
    </row>
    <row r="672">
      <c r="A672" s="50"/>
      <c r="B672" s="37"/>
      <c r="D672" s="40"/>
      <c r="G672" s="40"/>
    </row>
    <row r="673">
      <c r="A673" s="50"/>
      <c r="B673" s="37"/>
      <c r="D673" s="40"/>
      <c r="G673" s="40"/>
    </row>
    <row r="674">
      <c r="A674" s="50"/>
      <c r="B674" s="37"/>
      <c r="D674" s="40"/>
      <c r="G674" s="40"/>
    </row>
    <row r="675">
      <c r="A675" s="50"/>
      <c r="B675" s="37"/>
      <c r="D675" s="40"/>
      <c r="G675" s="40"/>
    </row>
    <row r="676">
      <c r="A676" s="50"/>
      <c r="B676" s="37"/>
      <c r="D676" s="40"/>
      <c r="G676" s="40"/>
    </row>
    <row r="677">
      <c r="A677" s="50"/>
      <c r="B677" s="37"/>
      <c r="D677" s="40"/>
      <c r="G677" s="40"/>
    </row>
    <row r="678">
      <c r="A678" s="50"/>
      <c r="B678" s="37"/>
      <c r="D678" s="40"/>
      <c r="G678" s="40"/>
    </row>
    <row r="679">
      <c r="A679" s="50"/>
      <c r="B679" s="37"/>
      <c r="D679" s="40"/>
      <c r="G679" s="40"/>
    </row>
    <row r="680">
      <c r="A680" s="50"/>
      <c r="B680" s="37"/>
      <c r="D680" s="40"/>
      <c r="G680" s="40"/>
    </row>
    <row r="681">
      <c r="A681" s="50"/>
      <c r="B681" s="37"/>
      <c r="D681" s="40"/>
      <c r="G681" s="40"/>
    </row>
    <row r="682">
      <c r="A682" s="50"/>
      <c r="B682" s="37"/>
      <c r="D682" s="40"/>
      <c r="G682" s="40"/>
    </row>
    <row r="683">
      <c r="A683" s="50"/>
      <c r="B683" s="37"/>
      <c r="D683" s="40"/>
      <c r="G683" s="40"/>
    </row>
    <row r="684">
      <c r="A684" s="50"/>
      <c r="B684" s="37"/>
      <c r="D684" s="40"/>
      <c r="G684" s="40"/>
    </row>
    <row r="685">
      <c r="A685" s="50"/>
      <c r="B685" s="37"/>
      <c r="D685" s="40"/>
      <c r="G685" s="40"/>
    </row>
    <row r="686">
      <c r="A686" s="50"/>
      <c r="B686" s="37"/>
      <c r="D686" s="40"/>
      <c r="G686" s="40"/>
    </row>
    <row r="687">
      <c r="A687" s="50"/>
      <c r="B687" s="37"/>
      <c r="D687" s="40"/>
      <c r="G687" s="40"/>
    </row>
    <row r="688">
      <c r="A688" s="50"/>
      <c r="B688" s="37"/>
      <c r="D688" s="40"/>
      <c r="G688" s="40"/>
    </row>
    <row r="689">
      <c r="A689" s="50"/>
      <c r="B689" s="37"/>
      <c r="D689" s="40"/>
      <c r="G689" s="40"/>
    </row>
    <row r="690">
      <c r="A690" s="50"/>
      <c r="B690" s="37"/>
      <c r="D690" s="40"/>
      <c r="G690" s="40"/>
    </row>
    <row r="691">
      <c r="A691" s="50"/>
      <c r="B691" s="37"/>
      <c r="D691" s="40"/>
      <c r="G691" s="40"/>
    </row>
    <row r="692">
      <c r="A692" s="50"/>
      <c r="B692" s="37"/>
      <c r="D692" s="40"/>
      <c r="G692" s="40"/>
    </row>
    <row r="693">
      <c r="A693" s="50"/>
      <c r="B693" s="37"/>
      <c r="D693" s="40"/>
      <c r="G693" s="40"/>
    </row>
    <row r="694">
      <c r="A694" s="50"/>
      <c r="B694" s="37"/>
      <c r="D694" s="40"/>
      <c r="G694" s="40"/>
    </row>
    <row r="695">
      <c r="A695" s="50"/>
      <c r="B695" s="37"/>
      <c r="D695" s="40"/>
      <c r="G695" s="40"/>
    </row>
    <row r="696">
      <c r="A696" s="50"/>
      <c r="B696" s="37"/>
      <c r="D696" s="40"/>
      <c r="G696" s="40"/>
    </row>
    <row r="697">
      <c r="A697" s="50"/>
      <c r="B697" s="37"/>
      <c r="D697" s="40"/>
      <c r="G697" s="40"/>
    </row>
    <row r="698">
      <c r="A698" s="50"/>
      <c r="B698" s="37"/>
      <c r="D698" s="40"/>
      <c r="G698" s="40"/>
    </row>
    <row r="699">
      <c r="A699" s="50"/>
      <c r="B699" s="37"/>
      <c r="D699" s="40"/>
      <c r="G699" s="40"/>
    </row>
    <row r="700">
      <c r="A700" s="50"/>
      <c r="B700" s="37"/>
      <c r="D700" s="40"/>
      <c r="G700" s="40"/>
    </row>
    <row r="701">
      <c r="A701" s="50"/>
      <c r="B701" s="37"/>
      <c r="D701" s="40"/>
      <c r="G701" s="40"/>
    </row>
    <row r="702">
      <c r="A702" s="50"/>
      <c r="B702" s="37"/>
      <c r="D702" s="40"/>
      <c r="G702" s="40"/>
    </row>
    <row r="703">
      <c r="A703" s="50"/>
      <c r="B703" s="37"/>
      <c r="D703" s="40"/>
      <c r="G703" s="40"/>
    </row>
    <row r="704">
      <c r="A704" s="50"/>
      <c r="B704" s="37"/>
      <c r="D704" s="40"/>
      <c r="G704" s="40"/>
    </row>
    <row r="705">
      <c r="A705" s="50"/>
      <c r="B705" s="37"/>
      <c r="D705" s="40"/>
      <c r="G705" s="40"/>
    </row>
    <row r="706">
      <c r="A706" s="50"/>
      <c r="B706" s="37"/>
      <c r="D706" s="40"/>
      <c r="G706" s="40"/>
    </row>
    <row r="707">
      <c r="A707" s="50"/>
      <c r="B707" s="37"/>
      <c r="D707" s="40"/>
      <c r="G707" s="40"/>
    </row>
    <row r="708">
      <c r="A708" s="50"/>
      <c r="B708" s="37"/>
      <c r="D708" s="40"/>
      <c r="G708" s="40"/>
    </row>
    <row r="709">
      <c r="A709" s="50"/>
      <c r="B709" s="37"/>
      <c r="D709" s="40"/>
      <c r="G709" s="40"/>
    </row>
    <row r="710">
      <c r="A710" s="50"/>
      <c r="B710" s="37"/>
      <c r="D710" s="40"/>
      <c r="G710" s="40"/>
    </row>
    <row r="711">
      <c r="A711" s="50"/>
      <c r="B711" s="37"/>
      <c r="D711" s="40"/>
      <c r="G711" s="40"/>
    </row>
    <row r="712">
      <c r="A712" s="50"/>
      <c r="B712" s="37"/>
      <c r="D712" s="40"/>
      <c r="G712" s="40"/>
    </row>
    <row r="713">
      <c r="A713" s="50"/>
      <c r="B713" s="37"/>
      <c r="D713" s="40"/>
      <c r="G713" s="40"/>
    </row>
    <row r="714">
      <c r="A714" s="50"/>
      <c r="B714" s="37"/>
      <c r="D714" s="40"/>
      <c r="G714" s="40"/>
    </row>
    <row r="715">
      <c r="A715" s="50"/>
      <c r="B715" s="37"/>
      <c r="D715" s="40"/>
      <c r="G715" s="40"/>
    </row>
    <row r="716">
      <c r="A716" s="50"/>
      <c r="B716" s="37"/>
      <c r="D716" s="40"/>
      <c r="G716" s="40"/>
    </row>
    <row r="717">
      <c r="A717" s="50"/>
      <c r="B717" s="37"/>
      <c r="D717" s="40"/>
      <c r="G717" s="40"/>
    </row>
    <row r="718">
      <c r="A718" s="50"/>
      <c r="B718" s="37"/>
      <c r="D718" s="40"/>
      <c r="G718" s="40"/>
    </row>
    <row r="719">
      <c r="A719" s="50"/>
      <c r="B719" s="37"/>
      <c r="D719" s="40"/>
      <c r="G719" s="40"/>
    </row>
    <row r="720">
      <c r="A720" s="50"/>
      <c r="B720" s="37"/>
      <c r="D720" s="40"/>
      <c r="G720" s="40"/>
    </row>
    <row r="721">
      <c r="A721" s="50"/>
      <c r="B721" s="37"/>
      <c r="D721" s="40"/>
      <c r="G721" s="40"/>
    </row>
    <row r="722">
      <c r="A722" s="50"/>
      <c r="B722" s="37"/>
      <c r="D722" s="40"/>
      <c r="G722" s="40"/>
    </row>
    <row r="723">
      <c r="A723" s="50"/>
      <c r="B723" s="37"/>
      <c r="D723" s="40"/>
      <c r="G723" s="40"/>
    </row>
    <row r="724">
      <c r="A724" s="50"/>
      <c r="B724" s="37"/>
      <c r="D724" s="40"/>
      <c r="G724" s="40"/>
    </row>
    <row r="725">
      <c r="A725" s="50"/>
      <c r="B725" s="37"/>
      <c r="D725" s="40"/>
      <c r="G725" s="40"/>
    </row>
    <row r="726">
      <c r="A726" s="50"/>
      <c r="B726" s="37"/>
      <c r="D726" s="40"/>
      <c r="G726" s="40"/>
    </row>
    <row r="727">
      <c r="A727" s="50"/>
      <c r="B727" s="37"/>
      <c r="D727" s="40"/>
      <c r="G727" s="40"/>
    </row>
    <row r="728">
      <c r="A728" s="50"/>
      <c r="B728" s="37"/>
      <c r="D728" s="40"/>
      <c r="G728" s="40"/>
    </row>
    <row r="729">
      <c r="A729" s="50"/>
      <c r="B729" s="37"/>
      <c r="D729" s="40"/>
      <c r="G729" s="40"/>
    </row>
    <row r="730">
      <c r="A730" s="50"/>
      <c r="B730" s="37"/>
      <c r="D730" s="40"/>
      <c r="G730" s="40"/>
    </row>
    <row r="731">
      <c r="A731" s="50"/>
      <c r="B731" s="37"/>
      <c r="D731" s="40"/>
      <c r="G731" s="40"/>
    </row>
    <row r="732">
      <c r="A732" s="50"/>
      <c r="B732" s="37"/>
      <c r="D732" s="40"/>
      <c r="G732" s="40"/>
    </row>
    <row r="733">
      <c r="A733" s="50"/>
      <c r="B733" s="37"/>
      <c r="D733" s="40"/>
      <c r="G733" s="40"/>
    </row>
    <row r="734">
      <c r="A734" s="50"/>
      <c r="B734" s="37"/>
      <c r="D734" s="40"/>
      <c r="G734" s="40"/>
    </row>
    <row r="735">
      <c r="A735" s="50"/>
      <c r="B735" s="37"/>
      <c r="D735" s="40"/>
      <c r="G735" s="40"/>
    </row>
    <row r="736">
      <c r="A736" s="50"/>
      <c r="B736" s="37"/>
      <c r="D736" s="40"/>
      <c r="G736" s="40"/>
    </row>
    <row r="737">
      <c r="A737" s="50"/>
      <c r="B737" s="37"/>
      <c r="D737" s="40"/>
      <c r="G737" s="40"/>
    </row>
    <row r="738">
      <c r="A738" s="50"/>
      <c r="B738" s="37"/>
      <c r="D738" s="40"/>
      <c r="G738" s="40"/>
    </row>
    <row r="739">
      <c r="A739" s="50"/>
      <c r="B739" s="37"/>
      <c r="D739" s="40"/>
      <c r="G739" s="40"/>
    </row>
    <row r="740">
      <c r="A740" s="50"/>
      <c r="B740" s="37"/>
      <c r="D740" s="40"/>
      <c r="G740" s="40"/>
    </row>
    <row r="741">
      <c r="A741" s="50"/>
      <c r="B741" s="37"/>
      <c r="D741" s="40"/>
      <c r="G741" s="40"/>
    </row>
    <row r="742">
      <c r="A742" s="50"/>
      <c r="B742" s="37"/>
      <c r="D742" s="40"/>
      <c r="G742" s="40"/>
    </row>
    <row r="743">
      <c r="A743" s="50"/>
      <c r="B743" s="37"/>
      <c r="D743" s="40"/>
      <c r="G743" s="40"/>
    </row>
    <row r="744">
      <c r="A744" s="50"/>
      <c r="B744" s="37"/>
      <c r="D744" s="40"/>
      <c r="G744" s="40"/>
    </row>
    <row r="745">
      <c r="A745" s="50"/>
      <c r="B745" s="37"/>
      <c r="D745" s="40"/>
      <c r="G745" s="40"/>
    </row>
    <row r="746">
      <c r="A746" s="50"/>
      <c r="B746" s="37"/>
      <c r="D746" s="40"/>
      <c r="G746" s="40"/>
    </row>
    <row r="747">
      <c r="A747" s="50"/>
      <c r="B747" s="37"/>
      <c r="D747" s="40"/>
      <c r="G747" s="40"/>
    </row>
    <row r="748">
      <c r="A748" s="50"/>
      <c r="B748" s="37"/>
      <c r="D748" s="40"/>
      <c r="G748" s="40"/>
    </row>
    <row r="749">
      <c r="A749" s="50"/>
      <c r="B749" s="37"/>
      <c r="D749" s="40"/>
      <c r="G749" s="40"/>
    </row>
    <row r="750">
      <c r="A750" s="50"/>
      <c r="B750" s="37"/>
      <c r="D750" s="40"/>
      <c r="G750" s="40"/>
    </row>
    <row r="751">
      <c r="A751" s="50"/>
      <c r="B751" s="37"/>
      <c r="D751" s="40"/>
      <c r="G751" s="40"/>
    </row>
    <row r="752">
      <c r="A752" s="50"/>
      <c r="B752" s="37"/>
      <c r="D752" s="40"/>
      <c r="G752" s="40"/>
    </row>
    <row r="753">
      <c r="A753" s="50"/>
      <c r="B753" s="37"/>
      <c r="D753" s="40"/>
      <c r="G753" s="40"/>
    </row>
    <row r="754">
      <c r="A754" s="50"/>
      <c r="B754" s="37"/>
      <c r="D754" s="40"/>
      <c r="G754" s="40"/>
    </row>
    <row r="755">
      <c r="A755" s="50"/>
      <c r="B755" s="37"/>
      <c r="D755" s="40"/>
      <c r="G755" s="40"/>
    </row>
    <row r="756">
      <c r="A756" s="50"/>
      <c r="B756" s="37"/>
      <c r="D756" s="40"/>
      <c r="G756" s="40"/>
    </row>
    <row r="757">
      <c r="A757" s="50"/>
      <c r="B757" s="37"/>
      <c r="D757" s="40"/>
      <c r="G757" s="40"/>
    </row>
    <row r="758">
      <c r="A758" s="50"/>
      <c r="B758" s="37"/>
      <c r="D758" s="40"/>
      <c r="G758" s="40"/>
    </row>
    <row r="759">
      <c r="A759" s="50"/>
      <c r="B759" s="37"/>
      <c r="D759" s="40"/>
      <c r="G759" s="40"/>
    </row>
    <row r="760">
      <c r="A760" s="50"/>
      <c r="B760" s="37"/>
      <c r="D760" s="40"/>
      <c r="G760" s="40"/>
    </row>
    <row r="761">
      <c r="A761" s="50"/>
      <c r="B761" s="37"/>
      <c r="D761" s="40"/>
      <c r="G761" s="40"/>
    </row>
    <row r="762">
      <c r="A762" s="50"/>
      <c r="B762" s="37"/>
      <c r="D762" s="40"/>
      <c r="G762" s="40"/>
    </row>
    <row r="763">
      <c r="A763" s="50"/>
      <c r="B763" s="37"/>
      <c r="D763" s="40"/>
      <c r="G763" s="40"/>
    </row>
    <row r="764">
      <c r="A764" s="50"/>
      <c r="B764" s="37"/>
      <c r="D764" s="40"/>
      <c r="G764" s="40"/>
    </row>
    <row r="765">
      <c r="A765" s="50"/>
      <c r="B765" s="37"/>
      <c r="D765" s="40"/>
      <c r="G765" s="40"/>
    </row>
    <row r="766">
      <c r="A766" s="50"/>
      <c r="B766" s="37"/>
      <c r="D766" s="40"/>
      <c r="G766" s="40"/>
    </row>
    <row r="767">
      <c r="A767" s="50"/>
      <c r="B767" s="37"/>
      <c r="D767" s="40"/>
      <c r="G767" s="40"/>
    </row>
    <row r="768">
      <c r="A768" s="50"/>
      <c r="B768" s="37"/>
      <c r="D768" s="40"/>
      <c r="G768" s="40"/>
    </row>
    <row r="769">
      <c r="A769" s="50"/>
      <c r="B769" s="37"/>
      <c r="D769" s="40"/>
      <c r="G769" s="40"/>
    </row>
    <row r="770">
      <c r="A770" s="50"/>
      <c r="B770" s="37"/>
      <c r="D770" s="40"/>
      <c r="G770" s="40"/>
    </row>
    <row r="771">
      <c r="A771" s="50"/>
      <c r="B771" s="37"/>
      <c r="D771" s="40"/>
      <c r="G771" s="40"/>
    </row>
    <row r="772">
      <c r="A772" s="50"/>
      <c r="B772" s="37"/>
      <c r="D772" s="40"/>
      <c r="G772" s="40"/>
    </row>
    <row r="773">
      <c r="A773" s="50"/>
      <c r="B773" s="37"/>
      <c r="D773" s="40"/>
      <c r="G773" s="40"/>
    </row>
    <row r="774">
      <c r="A774" s="50"/>
      <c r="B774" s="37"/>
      <c r="D774" s="40"/>
      <c r="G774" s="40"/>
    </row>
    <row r="775">
      <c r="A775" s="50"/>
      <c r="B775" s="37"/>
      <c r="D775" s="40"/>
      <c r="G775" s="40"/>
    </row>
    <row r="776">
      <c r="A776" s="50"/>
      <c r="B776" s="37"/>
      <c r="D776" s="40"/>
      <c r="G776" s="40"/>
    </row>
    <row r="777">
      <c r="A777" s="50"/>
      <c r="B777" s="37"/>
      <c r="D777" s="40"/>
      <c r="G777" s="40"/>
    </row>
    <row r="778">
      <c r="A778" s="50"/>
      <c r="B778" s="37"/>
      <c r="D778" s="40"/>
      <c r="G778" s="40"/>
    </row>
    <row r="779">
      <c r="A779" s="50"/>
      <c r="B779" s="37"/>
      <c r="D779" s="40"/>
      <c r="G779" s="40"/>
    </row>
    <row r="780">
      <c r="A780" s="50"/>
      <c r="B780" s="37"/>
      <c r="D780" s="40"/>
      <c r="G780" s="40"/>
    </row>
    <row r="781">
      <c r="A781" s="50"/>
      <c r="B781" s="37"/>
      <c r="D781" s="40"/>
      <c r="G781" s="40"/>
    </row>
    <row r="782">
      <c r="A782" s="50"/>
      <c r="B782" s="37"/>
      <c r="D782" s="40"/>
      <c r="G782" s="40"/>
    </row>
    <row r="783">
      <c r="A783" s="50"/>
      <c r="B783" s="37"/>
      <c r="D783" s="40"/>
      <c r="G783" s="40"/>
    </row>
    <row r="784">
      <c r="A784" s="50"/>
      <c r="B784" s="37"/>
      <c r="D784" s="40"/>
      <c r="G784" s="40"/>
    </row>
    <row r="785">
      <c r="A785" s="50"/>
      <c r="B785" s="37"/>
      <c r="D785" s="40"/>
      <c r="G785" s="40"/>
    </row>
    <row r="786">
      <c r="A786" s="50"/>
      <c r="B786" s="37"/>
      <c r="D786" s="40"/>
      <c r="G786" s="40"/>
    </row>
    <row r="787">
      <c r="A787" s="50"/>
      <c r="B787" s="37"/>
      <c r="D787" s="40"/>
      <c r="G787" s="40"/>
    </row>
    <row r="788">
      <c r="A788" s="50"/>
      <c r="B788" s="37"/>
      <c r="D788" s="40"/>
      <c r="G788" s="40"/>
    </row>
    <row r="789">
      <c r="A789" s="50"/>
      <c r="B789" s="37"/>
      <c r="D789" s="40"/>
      <c r="G789" s="40"/>
    </row>
    <row r="790">
      <c r="A790" s="50"/>
      <c r="B790" s="37"/>
      <c r="D790" s="40"/>
      <c r="G790" s="40"/>
    </row>
    <row r="791">
      <c r="A791" s="50"/>
      <c r="B791" s="37"/>
      <c r="D791" s="40"/>
      <c r="G791" s="40"/>
    </row>
    <row r="792">
      <c r="A792" s="50"/>
      <c r="B792" s="37"/>
      <c r="D792" s="40"/>
      <c r="G792" s="40"/>
    </row>
    <row r="793">
      <c r="A793" s="50"/>
      <c r="B793" s="37"/>
      <c r="D793" s="40"/>
      <c r="G793" s="40"/>
    </row>
    <row r="794">
      <c r="A794" s="50"/>
      <c r="B794" s="37"/>
      <c r="D794" s="40"/>
      <c r="G794" s="40"/>
    </row>
    <row r="795">
      <c r="A795" s="50"/>
      <c r="B795" s="37"/>
      <c r="D795" s="40"/>
      <c r="G795" s="40"/>
    </row>
    <row r="796">
      <c r="A796" s="50"/>
      <c r="B796" s="37"/>
      <c r="D796" s="40"/>
      <c r="G796" s="40"/>
    </row>
    <row r="797">
      <c r="A797" s="50"/>
      <c r="B797" s="37"/>
      <c r="D797" s="40"/>
      <c r="G797" s="40"/>
    </row>
    <row r="798">
      <c r="A798" s="50"/>
      <c r="B798" s="37"/>
      <c r="D798" s="40"/>
      <c r="G798" s="40"/>
    </row>
    <row r="799">
      <c r="A799" s="50"/>
      <c r="B799" s="37"/>
      <c r="D799" s="40"/>
      <c r="G799" s="40"/>
    </row>
    <row r="800">
      <c r="A800" s="50"/>
      <c r="B800" s="37"/>
      <c r="D800" s="40"/>
      <c r="G800" s="40"/>
    </row>
    <row r="801">
      <c r="A801" s="50"/>
      <c r="B801" s="37"/>
      <c r="D801" s="40"/>
      <c r="G801" s="40"/>
    </row>
    <row r="802">
      <c r="A802" s="50"/>
      <c r="B802" s="37"/>
      <c r="D802" s="40"/>
      <c r="G802" s="40"/>
    </row>
    <row r="803">
      <c r="A803" s="50"/>
      <c r="B803" s="37"/>
      <c r="D803" s="40"/>
      <c r="G803" s="40"/>
    </row>
    <row r="804">
      <c r="A804" s="50"/>
      <c r="B804" s="37"/>
      <c r="D804" s="40"/>
      <c r="G804" s="40"/>
    </row>
    <row r="805">
      <c r="A805" s="50"/>
      <c r="B805" s="37"/>
      <c r="D805" s="40"/>
      <c r="G805" s="40"/>
    </row>
    <row r="806">
      <c r="A806" s="50"/>
      <c r="B806" s="37"/>
      <c r="D806" s="40"/>
      <c r="G806" s="40"/>
    </row>
    <row r="807">
      <c r="A807" s="50"/>
      <c r="B807" s="37"/>
      <c r="D807" s="40"/>
      <c r="G807" s="40"/>
    </row>
    <row r="808">
      <c r="A808" s="50"/>
      <c r="B808" s="37"/>
      <c r="D808" s="40"/>
      <c r="G808" s="40"/>
    </row>
    <row r="809">
      <c r="A809" s="50"/>
      <c r="B809" s="37"/>
      <c r="D809" s="40"/>
      <c r="G809" s="40"/>
    </row>
    <row r="810">
      <c r="A810" s="50"/>
      <c r="B810" s="37"/>
      <c r="D810" s="40"/>
      <c r="G810" s="40"/>
    </row>
    <row r="811">
      <c r="A811" s="50"/>
      <c r="B811" s="37"/>
      <c r="D811" s="40"/>
      <c r="G811" s="40"/>
    </row>
    <row r="812">
      <c r="A812" s="50"/>
      <c r="B812" s="37"/>
      <c r="D812" s="40"/>
      <c r="G812" s="40"/>
    </row>
    <row r="813">
      <c r="A813" s="50"/>
      <c r="B813" s="37"/>
      <c r="D813" s="40"/>
      <c r="G813" s="40"/>
    </row>
    <row r="814">
      <c r="A814" s="50"/>
      <c r="B814" s="37"/>
      <c r="D814" s="40"/>
      <c r="G814" s="40"/>
    </row>
    <row r="815">
      <c r="A815" s="50"/>
      <c r="B815" s="37"/>
      <c r="D815" s="40"/>
      <c r="G815" s="40"/>
    </row>
    <row r="816">
      <c r="A816" s="50"/>
      <c r="B816" s="37"/>
      <c r="D816" s="40"/>
      <c r="G816" s="40"/>
    </row>
    <row r="817">
      <c r="A817" s="50"/>
      <c r="B817" s="37"/>
      <c r="D817" s="40"/>
      <c r="G817" s="40"/>
    </row>
    <row r="818">
      <c r="A818" s="50"/>
      <c r="B818" s="37"/>
      <c r="D818" s="40"/>
      <c r="G818" s="40"/>
    </row>
    <row r="819">
      <c r="A819" s="50"/>
      <c r="B819" s="37"/>
      <c r="D819" s="40"/>
      <c r="G819" s="40"/>
    </row>
    <row r="820">
      <c r="A820" s="50"/>
      <c r="B820" s="37"/>
      <c r="D820" s="40"/>
      <c r="G820" s="40"/>
    </row>
    <row r="821">
      <c r="A821" s="50"/>
      <c r="B821" s="37"/>
      <c r="D821" s="40"/>
      <c r="G821" s="40"/>
    </row>
    <row r="822">
      <c r="A822" s="50"/>
      <c r="B822" s="37"/>
      <c r="D822" s="40"/>
      <c r="G822" s="40"/>
    </row>
    <row r="823">
      <c r="A823" s="50"/>
      <c r="B823" s="37"/>
      <c r="D823" s="40"/>
      <c r="G823" s="40"/>
    </row>
    <row r="824">
      <c r="A824" s="50"/>
      <c r="B824" s="37"/>
      <c r="D824" s="40"/>
      <c r="G824" s="40"/>
    </row>
    <row r="825">
      <c r="A825" s="50"/>
      <c r="B825" s="37"/>
      <c r="D825" s="40"/>
      <c r="G825" s="40"/>
    </row>
    <row r="826">
      <c r="A826" s="50"/>
      <c r="B826" s="37"/>
      <c r="D826" s="40"/>
      <c r="G826" s="40"/>
    </row>
    <row r="827">
      <c r="A827" s="50"/>
      <c r="B827" s="37"/>
      <c r="D827" s="40"/>
      <c r="G827" s="40"/>
    </row>
    <row r="828">
      <c r="A828" s="50"/>
      <c r="B828" s="37"/>
      <c r="D828" s="40"/>
      <c r="G828" s="40"/>
    </row>
    <row r="829">
      <c r="A829" s="50"/>
      <c r="B829" s="37"/>
      <c r="D829" s="40"/>
      <c r="G829" s="40"/>
    </row>
    <row r="830">
      <c r="A830" s="50"/>
      <c r="B830" s="37"/>
      <c r="D830" s="40"/>
      <c r="G830" s="40"/>
    </row>
    <row r="831">
      <c r="A831" s="50"/>
      <c r="B831" s="37"/>
      <c r="D831" s="40"/>
      <c r="G831" s="40"/>
    </row>
    <row r="832">
      <c r="A832" s="50"/>
      <c r="B832" s="37"/>
      <c r="D832" s="40"/>
      <c r="G832" s="40"/>
    </row>
    <row r="833">
      <c r="A833" s="50"/>
      <c r="B833" s="37"/>
      <c r="D833" s="40"/>
      <c r="G833" s="40"/>
    </row>
    <row r="834">
      <c r="A834" s="50"/>
      <c r="B834" s="37"/>
      <c r="D834" s="40"/>
      <c r="G834" s="40"/>
    </row>
    <row r="835">
      <c r="A835" s="50"/>
      <c r="B835" s="37"/>
      <c r="D835" s="40"/>
      <c r="G835" s="40"/>
    </row>
    <row r="836">
      <c r="A836" s="50"/>
      <c r="B836" s="37"/>
      <c r="D836" s="40"/>
      <c r="G836" s="40"/>
    </row>
    <row r="837">
      <c r="A837" s="50"/>
      <c r="B837" s="37"/>
      <c r="D837" s="40"/>
      <c r="G837" s="40"/>
    </row>
    <row r="838">
      <c r="A838" s="50"/>
      <c r="B838" s="37"/>
      <c r="D838" s="40"/>
      <c r="G838" s="40"/>
    </row>
    <row r="839">
      <c r="A839" s="50"/>
      <c r="B839" s="37"/>
      <c r="D839" s="40"/>
      <c r="G839" s="40"/>
    </row>
    <row r="840">
      <c r="A840" s="50"/>
      <c r="B840" s="37"/>
      <c r="D840" s="40"/>
      <c r="G840" s="40"/>
    </row>
    <row r="841">
      <c r="A841" s="50"/>
      <c r="B841" s="37"/>
      <c r="D841" s="40"/>
      <c r="G841" s="40"/>
    </row>
    <row r="842">
      <c r="A842" s="50"/>
      <c r="B842" s="37"/>
      <c r="D842" s="40"/>
      <c r="G842" s="40"/>
    </row>
    <row r="843">
      <c r="A843" s="50"/>
      <c r="B843" s="37"/>
      <c r="D843" s="40"/>
      <c r="G843" s="40"/>
    </row>
    <row r="844">
      <c r="A844" s="50"/>
      <c r="B844" s="37"/>
      <c r="D844" s="40"/>
      <c r="G844" s="40"/>
    </row>
    <row r="845">
      <c r="A845" s="50"/>
      <c r="B845" s="37"/>
      <c r="D845" s="40"/>
      <c r="G845" s="40"/>
    </row>
    <row r="846">
      <c r="A846" s="50"/>
      <c r="B846" s="37"/>
      <c r="D846" s="40"/>
      <c r="G846" s="40"/>
    </row>
    <row r="847">
      <c r="A847" s="50"/>
      <c r="B847" s="37"/>
      <c r="D847" s="40"/>
      <c r="G847" s="40"/>
    </row>
    <row r="848">
      <c r="A848" s="50"/>
      <c r="B848" s="37"/>
      <c r="D848" s="40"/>
      <c r="G848" s="40"/>
    </row>
    <row r="849">
      <c r="A849" s="50"/>
      <c r="B849" s="37"/>
      <c r="D849" s="40"/>
      <c r="G849" s="40"/>
    </row>
    <row r="850">
      <c r="A850" s="50"/>
      <c r="B850" s="37"/>
      <c r="D850" s="40"/>
      <c r="G850" s="40"/>
    </row>
    <row r="851">
      <c r="A851" s="50"/>
      <c r="B851" s="37"/>
      <c r="D851" s="40"/>
      <c r="G851" s="40"/>
    </row>
    <row r="852">
      <c r="A852" s="50"/>
      <c r="B852" s="37"/>
      <c r="D852" s="40"/>
      <c r="G852" s="40"/>
    </row>
    <row r="853">
      <c r="A853" s="50"/>
      <c r="B853" s="37"/>
      <c r="D853" s="40"/>
      <c r="G853" s="40"/>
    </row>
    <row r="854">
      <c r="A854" s="50"/>
      <c r="B854" s="37"/>
      <c r="D854" s="40"/>
      <c r="G854" s="40"/>
    </row>
    <row r="855">
      <c r="A855" s="50"/>
      <c r="B855" s="37"/>
      <c r="D855" s="40"/>
      <c r="G855" s="40"/>
    </row>
    <row r="856">
      <c r="A856" s="50"/>
      <c r="B856" s="37"/>
      <c r="D856" s="40"/>
      <c r="G856" s="40"/>
    </row>
    <row r="857">
      <c r="A857" s="50"/>
      <c r="B857" s="37"/>
      <c r="D857" s="40"/>
      <c r="G857" s="40"/>
    </row>
    <row r="858">
      <c r="A858" s="50"/>
      <c r="B858" s="37"/>
      <c r="D858" s="40"/>
      <c r="G858" s="40"/>
    </row>
    <row r="859">
      <c r="A859" s="50"/>
      <c r="B859" s="37"/>
      <c r="D859" s="40"/>
      <c r="G859" s="40"/>
    </row>
    <row r="860">
      <c r="A860" s="50"/>
      <c r="B860" s="37"/>
      <c r="D860" s="40"/>
      <c r="G860" s="40"/>
    </row>
    <row r="861">
      <c r="A861" s="50"/>
      <c r="B861" s="37"/>
      <c r="D861" s="40"/>
      <c r="G861" s="40"/>
    </row>
    <row r="862">
      <c r="A862" s="50"/>
      <c r="B862" s="37"/>
      <c r="D862" s="40"/>
      <c r="G862" s="40"/>
    </row>
    <row r="863">
      <c r="A863" s="50"/>
      <c r="B863" s="37"/>
      <c r="D863" s="40"/>
      <c r="G863" s="40"/>
    </row>
    <row r="864">
      <c r="A864" s="50"/>
      <c r="B864" s="37"/>
      <c r="D864" s="40"/>
      <c r="G864" s="40"/>
    </row>
    <row r="865">
      <c r="A865" s="50"/>
      <c r="B865" s="37"/>
      <c r="D865" s="40"/>
      <c r="G865" s="40"/>
    </row>
    <row r="866">
      <c r="A866" s="50"/>
      <c r="B866" s="37"/>
      <c r="D866" s="40"/>
      <c r="G866" s="40"/>
    </row>
    <row r="867">
      <c r="A867" s="50"/>
      <c r="B867" s="37"/>
      <c r="D867" s="40"/>
      <c r="G867" s="40"/>
    </row>
    <row r="868">
      <c r="A868" s="50"/>
      <c r="B868" s="37"/>
      <c r="D868" s="40"/>
      <c r="G868" s="40"/>
    </row>
    <row r="869">
      <c r="A869" s="50"/>
      <c r="B869" s="37"/>
      <c r="D869" s="40"/>
      <c r="G869" s="40"/>
    </row>
    <row r="870">
      <c r="A870" s="50"/>
      <c r="B870" s="37"/>
      <c r="D870" s="40"/>
      <c r="G870" s="40"/>
    </row>
    <row r="871">
      <c r="A871" s="50"/>
      <c r="B871" s="37"/>
      <c r="D871" s="40"/>
      <c r="G871" s="40"/>
    </row>
    <row r="872">
      <c r="A872" s="50"/>
      <c r="B872" s="37"/>
      <c r="D872" s="40"/>
      <c r="G872" s="40"/>
    </row>
    <row r="873">
      <c r="A873" s="50"/>
      <c r="B873" s="37"/>
      <c r="D873" s="40"/>
      <c r="G873" s="40"/>
    </row>
    <row r="874">
      <c r="A874" s="50"/>
      <c r="B874" s="37"/>
      <c r="D874" s="40"/>
      <c r="G874" s="40"/>
    </row>
    <row r="875">
      <c r="A875" s="50"/>
      <c r="B875" s="37"/>
      <c r="D875" s="40"/>
      <c r="G875" s="40"/>
    </row>
    <row r="876">
      <c r="A876" s="50"/>
      <c r="B876" s="37"/>
      <c r="D876" s="40"/>
      <c r="G876" s="40"/>
    </row>
    <row r="877">
      <c r="A877" s="50"/>
      <c r="B877" s="37"/>
      <c r="D877" s="40"/>
      <c r="G877" s="40"/>
    </row>
    <row r="878">
      <c r="A878" s="50"/>
      <c r="B878" s="37"/>
      <c r="D878" s="40"/>
      <c r="G878" s="40"/>
    </row>
    <row r="879">
      <c r="A879" s="50"/>
      <c r="B879" s="37"/>
      <c r="D879" s="40"/>
      <c r="G879" s="40"/>
    </row>
    <row r="880">
      <c r="A880" s="50"/>
      <c r="B880" s="37"/>
      <c r="D880" s="40"/>
      <c r="G880" s="40"/>
    </row>
    <row r="881">
      <c r="A881" s="50"/>
      <c r="B881" s="37"/>
      <c r="D881" s="40"/>
      <c r="G881" s="40"/>
    </row>
    <row r="882">
      <c r="A882" s="50"/>
      <c r="B882" s="37"/>
      <c r="D882" s="40"/>
      <c r="G882" s="40"/>
    </row>
    <row r="883">
      <c r="A883" s="50"/>
      <c r="B883" s="37"/>
      <c r="D883" s="40"/>
      <c r="G883" s="40"/>
    </row>
    <row r="884">
      <c r="A884" s="50"/>
      <c r="B884" s="37"/>
      <c r="D884" s="40"/>
      <c r="G884" s="40"/>
    </row>
    <row r="885">
      <c r="A885" s="50"/>
      <c r="B885" s="37"/>
      <c r="D885" s="40"/>
      <c r="G885" s="40"/>
    </row>
    <row r="886">
      <c r="A886" s="50"/>
      <c r="B886" s="37"/>
      <c r="D886" s="40"/>
      <c r="G886" s="40"/>
    </row>
    <row r="887">
      <c r="A887" s="50"/>
      <c r="B887" s="37"/>
      <c r="D887" s="40"/>
      <c r="G887" s="40"/>
    </row>
    <row r="888">
      <c r="A888" s="50"/>
      <c r="B888" s="37"/>
      <c r="D888" s="40"/>
      <c r="G888" s="40"/>
    </row>
    <row r="889">
      <c r="A889" s="50"/>
      <c r="B889" s="37"/>
      <c r="D889" s="40"/>
      <c r="G889" s="40"/>
    </row>
    <row r="890">
      <c r="A890" s="50"/>
      <c r="B890" s="37"/>
      <c r="D890" s="40"/>
      <c r="G890" s="40"/>
    </row>
    <row r="891">
      <c r="A891" s="50"/>
      <c r="B891" s="37"/>
      <c r="D891" s="40"/>
      <c r="G891" s="40"/>
    </row>
    <row r="892">
      <c r="A892" s="50"/>
      <c r="B892" s="37"/>
      <c r="D892" s="40"/>
      <c r="G892" s="40"/>
    </row>
    <row r="893">
      <c r="A893" s="50"/>
      <c r="B893" s="37"/>
      <c r="D893" s="40"/>
      <c r="G893" s="40"/>
    </row>
    <row r="894">
      <c r="A894" s="50"/>
      <c r="B894" s="37"/>
      <c r="D894" s="40"/>
      <c r="G894" s="40"/>
    </row>
    <row r="895">
      <c r="A895" s="50"/>
      <c r="B895" s="37"/>
      <c r="D895" s="40"/>
      <c r="G895" s="40"/>
    </row>
    <row r="896">
      <c r="A896" s="50"/>
      <c r="B896" s="37"/>
      <c r="D896" s="40"/>
      <c r="G896" s="40"/>
    </row>
    <row r="897">
      <c r="A897" s="50"/>
      <c r="B897" s="37"/>
      <c r="D897" s="40"/>
      <c r="G897" s="40"/>
    </row>
    <row r="898">
      <c r="A898" s="50"/>
      <c r="B898" s="37"/>
      <c r="D898" s="40"/>
      <c r="G898" s="40"/>
    </row>
    <row r="899">
      <c r="A899" s="50"/>
      <c r="B899" s="37"/>
      <c r="D899" s="40"/>
      <c r="G899" s="40"/>
    </row>
    <row r="900">
      <c r="A900" s="50"/>
      <c r="B900" s="37"/>
      <c r="D900" s="40"/>
      <c r="G900" s="40"/>
    </row>
    <row r="901">
      <c r="A901" s="50"/>
      <c r="B901" s="37"/>
      <c r="D901" s="40"/>
      <c r="G901" s="40"/>
    </row>
    <row r="902">
      <c r="A902" s="50"/>
      <c r="B902" s="37"/>
      <c r="D902" s="40"/>
      <c r="G902" s="40"/>
    </row>
    <row r="903">
      <c r="A903" s="50"/>
      <c r="B903" s="37"/>
      <c r="D903" s="40"/>
      <c r="G903" s="40"/>
    </row>
    <row r="904">
      <c r="A904" s="50"/>
      <c r="B904" s="37"/>
      <c r="D904" s="40"/>
      <c r="G904" s="40"/>
    </row>
    <row r="905">
      <c r="A905" s="50"/>
      <c r="B905" s="37"/>
      <c r="D905" s="40"/>
      <c r="G905" s="40"/>
    </row>
    <row r="906">
      <c r="A906" s="50"/>
      <c r="B906" s="37"/>
      <c r="D906" s="40"/>
      <c r="G906" s="40"/>
    </row>
    <row r="907">
      <c r="A907" s="50"/>
      <c r="B907" s="37"/>
      <c r="D907" s="40"/>
      <c r="G907" s="40"/>
    </row>
    <row r="908">
      <c r="A908" s="50"/>
      <c r="B908" s="37"/>
      <c r="D908" s="40"/>
      <c r="G908" s="40"/>
    </row>
    <row r="909">
      <c r="A909" s="50"/>
      <c r="B909" s="37"/>
      <c r="D909" s="40"/>
      <c r="G909" s="40"/>
    </row>
    <row r="910">
      <c r="A910" s="50"/>
      <c r="B910" s="37"/>
      <c r="D910" s="40"/>
      <c r="G910" s="40"/>
    </row>
    <row r="911">
      <c r="A911" s="50"/>
      <c r="B911" s="37"/>
      <c r="D911" s="40"/>
      <c r="G911" s="40"/>
    </row>
    <row r="912">
      <c r="A912" s="50"/>
      <c r="B912" s="37"/>
      <c r="D912" s="40"/>
      <c r="G912" s="40"/>
    </row>
    <row r="913">
      <c r="A913" s="50"/>
      <c r="B913" s="37"/>
      <c r="D913" s="40"/>
      <c r="G913" s="40"/>
    </row>
    <row r="914">
      <c r="A914" s="50"/>
      <c r="B914" s="37"/>
      <c r="D914" s="40"/>
      <c r="G914" s="40"/>
    </row>
    <row r="915">
      <c r="A915" s="50"/>
      <c r="B915" s="37"/>
      <c r="D915" s="40"/>
      <c r="G915" s="40"/>
    </row>
    <row r="916">
      <c r="A916" s="50"/>
      <c r="B916" s="37"/>
      <c r="D916" s="40"/>
      <c r="G916" s="40"/>
    </row>
    <row r="917">
      <c r="A917" s="50"/>
      <c r="B917" s="37"/>
      <c r="D917" s="40"/>
      <c r="G917" s="40"/>
    </row>
    <row r="918">
      <c r="A918" s="50"/>
      <c r="B918" s="37"/>
      <c r="D918" s="40"/>
      <c r="G918" s="40"/>
    </row>
    <row r="919">
      <c r="A919" s="50"/>
      <c r="B919" s="37"/>
      <c r="D919" s="40"/>
      <c r="G919" s="40"/>
    </row>
    <row r="920">
      <c r="A920" s="50"/>
      <c r="B920" s="37"/>
      <c r="D920" s="40"/>
      <c r="G920" s="40"/>
    </row>
    <row r="921">
      <c r="A921" s="50"/>
      <c r="B921" s="37"/>
      <c r="D921" s="40"/>
      <c r="G921" s="40"/>
    </row>
    <row r="922">
      <c r="A922" s="50"/>
      <c r="B922" s="37"/>
      <c r="D922" s="40"/>
      <c r="G922" s="40"/>
    </row>
    <row r="923">
      <c r="A923" s="50"/>
      <c r="B923" s="37"/>
      <c r="D923" s="40"/>
      <c r="G923" s="40"/>
    </row>
    <row r="924">
      <c r="A924" s="50"/>
      <c r="B924" s="37"/>
      <c r="D924" s="40"/>
      <c r="G924" s="40"/>
    </row>
    <row r="925">
      <c r="A925" s="50"/>
      <c r="B925" s="37"/>
      <c r="D925" s="40"/>
      <c r="G925" s="40"/>
    </row>
    <row r="926">
      <c r="A926" s="50"/>
      <c r="B926" s="37"/>
      <c r="D926" s="40"/>
      <c r="G926" s="40"/>
    </row>
    <row r="927">
      <c r="A927" s="50"/>
      <c r="B927" s="37"/>
      <c r="D927" s="40"/>
      <c r="G927" s="40"/>
    </row>
    <row r="928">
      <c r="A928" s="50"/>
      <c r="B928" s="37"/>
      <c r="D928" s="40"/>
      <c r="G928" s="40"/>
    </row>
    <row r="929">
      <c r="A929" s="50"/>
      <c r="B929" s="37"/>
      <c r="D929" s="40"/>
      <c r="G929" s="40"/>
    </row>
    <row r="930">
      <c r="A930" s="50"/>
      <c r="B930" s="37"/>
      <c r="D930" s="40"/>
      <c r="G930" s="40"/>
    </row>
    <row r="931">
      <c r="A931" s="50"/>
      <c r="B931" s="37"/>
      <c r="D931" s="40"/>
      <c r="G931" s="40"/>
    </row>
    <row r="932">
      <c r="A932" s="50"/>
      <c r="B932" s="37"/>
      <c r="D932" s="40"/>
      <c r="G932" s="40"/>
    </row>
    <row r="933">
      <c r="A933" s="50"/>
      <c r="B933" s="37"/>
      <c r="D933" s="40"/>
      <c r="G933" s="40"/>
    </row>
    <row r="934">
      <c r="A934" s="50"/>
      <c r="B934" s="37"/>
      <c r="D934" s="40"/>
      <c r="G934" s="40"/>
    </row>
    <row r="935">
      <c r="A935" s="50"/>
      <c r="B935" s="37"/>
      <c r="D935" s="40"/>
      <c r="G935" s="40"/>
    </row>
    <row r="936">
      <c r="A936" s="50"/>
      <c r="B936" s="37"/>
      <c r="D936" s="40"/>
      <c r="G936" s="40"/>
    </row>
    <row r="937">
      <c r="A937" s="50"/>
      <c r="B937" s="37"/>
      <c r="D937" s="40"/>
      <c r="G937" s="40"/>
    </row>
    <row r="938">
      <c r="A938" s="50"/>
      <c r="B938" s="37"/>
      <c r="D938" s="40"/>
      <c r="G938" s="40"/>
    </row>
    <row r="939">
      <c r="A939" s="50"/>
      <c r="B939" s="37"/>
      <c r="D939" s="40"/>
      <c r="G939" s="40"/>
    </row>
    <row r="940">
      <c r="A940" s="50"/>
      <c r="B940" s="37"/>
      <c r="D940" s="40"/>
      <c r="G940" s="40"/>
    </row>
    <row r="941">
      <c r="A941" s="50"/>
      <c r="B941" s="37"/>
      <c r="D941" s="40"/>
      <c r="G941" s="40"/>
    </row>
    <row r="942">
      <c r="A942" s="50"/>
      <c r="B942" s="37"/>
      <c r="D942" s="40"/>
      <c r="G942" s="40"/>
    </row>
    <row r="943">
      <c r="A943" s="50"/>
      <c r="B943" s="37"/>
      <c r="D943" s="40"/>
      <c r="G943" s="40"/>
    </row>
    <row r="944">
      <c r="A944" s="50"/>
      <c r="B944" s="37"/>
      <c r="D944" s="40"/>
      <c r="G944" s="40"/>
    </row>
    <row r="945">
      <c r="A945" s="50"/>
      <c r="B945" s="37"/>
      <c r="D945" s="40"/>
      <c r="G945" s="40"/>
    </row>
    <row r="946">
      <c r="A946" s="50"/>
      <c r="B946" s="37"/>
      <c r="D946" s="40"/>
      <c r="G946" s="40"/>
    </row>
    <row r="947">
      <c r="A947" s="50"/>
      <c r="B947" s="37"/>
      <c r="D947" s="40"/>
      <c r="G947" s="40"/>
    </row>
    <row r="948">
      <c r="A948" s="50"/>
      <c r="B948" s="37"/>
      <c r="D948" s="40"/>
      <c r="G948" s="40"/>
    </row>
    <row r="949">
      <c r="A949" s="50"/>
      <c r="B949" s="37"/>
      <c r="D949" s="40"/>
      <c r="G949" s="40"/>
    </row>
    <row r="950">
      <c r="A950" s="50"/>
      <c r="B950" s="37"/>
      <c r="D950" s="40"/>
      <c r="G950" s="40"/>
    </row>
    <row r="951">
      <c r="A951" s="50"/>
      <c r="B951" s="37"/>
      <c r="D951" s="40"/>
      <c r="G951" s="40"/>
    </row>
    <row r="952">
      <c r="A952" s="50"/>
      <c r="B952" s="37"/>
      <c r="D952" s="40"/>
      <c r="G952" s="40"/>
    </row>
    <row r="953">
      <c r="A953" s="50"/>
      <c r="B953" s="37"/>
      <c r="D953" s="40"/>
      <c r="G953" s="40"/>
    </row>
    <row r="954">
      <c r="A954" s="50"/>
      <c r="B954" s="37"/>
      <c r="D954" s="40"/>
      <c r="G954" s="40"/>
    </row>
    <row r="955">
      <c r="A955" s="50"/>
      <c r="B955" s="37"/>
      <c r="D955" s="40"/>
      <c r="G955" s="40"/>
    </row>
    <row r="956">
      <c r="A956" s="50"/>
      <c r="B956" s="37"/>
      <c r="D956" s="40"/>
      <c r="G956" s="40"/>
    </row>
    <row r="957">
      <c r="A957" s="50"/>
      <c r="B957" s="37"/>
      <c r="D957" s="40"/>
      <c r="G957" s="40"/>
    </row>
    <row r="958">
      <c r="A958" s="50"/>
      <c r="B958" s="37"/>
      <c r="D958" s="40"/>
      <c r="G958" s="40"/>
    </row>
    <row r="959">
      <c r="A959" s="50"/>
      <c r="B959" s="37"/>
      <c r="D959" s="40"/>
      <c r="G959" s="40"/>
    </row>
    <row r="960">
      <c r="A960" s="50"/>
      <c r="B960" s="37"/>
      <c r="D960" s="40"/>
      <c r="G960" s="40"/>
    </row>
    <row r="961">
      <c r="A961" s="50"/>
      <c r="B961" s="37"/>
      <c r="D961" s="40"/>
      <c r="G961" s="40"/>
    </row>
    <row r="962">
      <c r="A962" s="50"/>
      <c r="B962" s="37"/>
      <c r="D962" s="40"/>
      <c r="G962" s="40"/>
    </row>
    <row r="963">
      <c r="A963" s="50"/>
      <c r="B963" s="37"/>
      <c r="D963" s="40"/>
      <c r="G963" s="40"/>
    </row>
    <row r="964">
      <c r="A964" s="50"/>
      <c r="B964" s="37"/>
      <c r="D964" s="40"/>
      <c r="G964" s="40"/>
    </row>
    <row r="965">
      <c r="A965" s="50"/>
      <c r="B965" s="37"/>
      <c r="D965" s="40"/>
      <c r="G965" s="40"/>
    </row>
    <row r="966">
      <c r="A966" s="50"/>
      <c r="B966" s="37"/>
      <c r="D966" s="40"/>
      <c r="G966" s="40"/>
    </row>
    <row r="967">
      <c r="A967" s="50"/>
      <c r="B967" s="37"/>
      <c r="D967" s="40"/>
      <c r="G967" s="40"/>
    </row>
    <row r="968">
      <c r="A968" s="50"/>
      <c r="B968" s="37"/>
      <c r="D968" s="40"/>
      <c r="G968" s="40"/>
    </row>
    <row r="969">
      <c r="A969" s="50"/>
      <c r="B969" s="37"/>
      <c r="D969" s="40"/>
      <c r="G969" s="40"/>
    </row>
    <row r="970">
      <c r="A970" s="50"/>
      <c r="B970" s="37"/>
      <c r="D970" s="40"/>
      <c r="G970" s="40"/>
    </row>
    <row r="971">
      <c r="A971" s="50"/>
      <c r="B971" s="37"/>
      <c r="D971" s="40"/>
      <c r="G971" s="40"/>
    </row>
    <row r="972">
      <c r="A972" s="50"/>
      <c r="B972" s="37"/>
      <c r="D972" s="40"/>
      <c r="G972" s="40"/>
    </row>
    <row r="973">
      <c r="A973" s="50"/>
      <c r="B973" s="37"/>
      <c r="D973" s="40"/>
      <c r="G973" s="40"/>
    </row>
    <row r="974">
      <c r="A974" s="50"/>
      <c r="B974" s="37"/>
      <c r="D974" s="40"/>
      <c r="G974" s="40"/>
    </row>
    <row r="975">
      <c r="A975" s="50"/>
      <c r="B975" s="37"/>
      <c r="D975" s="40"/>
      <c r="G975" s="40"/>
    </row>
    <row r="976">
      <c r="A976" s="50"/>
      <c r="B976" s="37"/>
      <c r="D976" s="40"/>
      <c r="G976" s="40"/>
    </row>
    <row r="977">
      <c r="A977" s="50"/>
      <c r="B977" s="37"/>
      <c r="D977" s="40"/>
      <c r="G977" s="40"/>
    </row>
    <row r="978">
      <c r="A978" s="50"/>
      <c r="B978" s="37"/>
      <c r="D978" s="40"/>
      <c r="G978" s="40"/>
    </row>
    <row r="979">
      <c r="A979" s="50"/>
      <c r="B979" s="37"/>
      <c r="D979" s="40"/>
      <c r="G979" s="40"/>
    </row>
    <row r="980">
      <c r="A980" s="50"/>
      <c r="B980" s="37"/>
      <c r="D980" s="40"/>
      <c r="G980" s="40"/>
    </row>
    <row r="981">
      <c r="A981" s="50"/>
      <c r="B981" s="37"/>
      <c r="D981" s="40"/>
      <c r="G981" s="40"/>
    </row>
    <row r="982">
      <c r="A982" s="50"/>
      <c r="B982" s="37"/>
      <c r="D982" s="40"/>
      <c r="G982" s="40"/>
    </row>
    <row r="983">
      <c r="A983" s="50"/>
      <c r="B983" s="37"/>
      <c r="D983" s="40"/>
      <c r="G983" s="40"/>
    </row>
    <row r="984">
      <c r="A984" s="50"/>
      <c r="B984" s="37"/>
      <c r="D984" s="40"/>
      <c r="G984" s="40"/>
    </row>
    <row r="985">
      <c r="A985" s="50"/>
      <c r="B985" s="37"/>
      <c r="D985" s="40"/>
      <c r="G985" s="40"/>
    </row>
    <row r="986">
      <c r="A986" s="50"/>
      <c r="B986" s="37"/>
      <c r="D986" s="40"/>
      <c r="G986" s="40"/>
    </row>
    <row r="987">
      <c r="A987" s="50"/>
      <c r="B987" s="37"/>
      <c r="D987" s="40"/>
      <c r="G987" s="40"/>
    </row>
    <row r="988">
      <c r="A988" s="50"/>
      <c r="B988" s="37"/>
      <c r="D988" s="40"/>
      <c r="G988" s="40"/>
    </row>
    <row r="989">
      <c r="A989" s="50"/>
      <c r="B989" s="37"/>
      <c r="D989" s="40"/>
      <c r="G989" s="40"/>
    </row>
    <row r="990">
      <c r="A990" s="50"/>
      <c r="B990" s="37"/>
      <c r="D990" s="40"/>
      <c r="G990" s="40"/>
    </row>
    <row r="991">
      <c r="A991" s="50"/>
      <c r="B991" s="37"/>
      <c r="D991" s="40"/>
      <c r="G991" s="40"/>
    </row>
    <row r="992">
      <c r="A992" s="50"/>
      <c r="B992" s="37"/>
      <c r="D992" s="40"/>
      <c r="G992" s="40"/>
    </row>
    <row r="993">
      <c r="A993" s="50"/>
      <c r="B993" s="37"/>
      <c r="D993" s="40"/>
      <c r="G993" s="40"/>
    </row>
    <row r="994">
      <c r="A994" s="50"/>
      <c r="B994" s="37"/>
      <c r="D994" s="40"/>
      <c r="G994" s="40"/>
    </row>
    <row r="995">
      <c r="A995" s="50"/>
      <c r="B995" s="37"/>
      <c r="D995" s="40"/>
      <c r="G995" s="40"/>
    </row>
    <row r="996">
      <c r="A996" s="50"/>
      <c r="B996" s="37"/>
      <c r="D996" s="40"/>
      <c r="G996" s="40"/>
    </row>
    <row r="997">
      <c r="A997" s="50"/>
      <c r="B997" s="37"/>
      <c r="D997" s="40"/>
      <c r="G997" s="40"/>
    </row>
    <row r="998">
      <c r="A998" s="50"/>
      <c r="B998" s="37"/>
      <c r="D998" s="40"/>
      <c r="G998" s="40"/>
    </row>
    <row r="999">
      <c r="A999" s="50"/>
      <c r="B999" s="37"/>
      <c r="D999" s="40"/>
      <c r="G999" s="40"/>
    </row>
    <row r="1000">
      <c r="A1000" s="50"/>
      <c r="B1000" s="37"/>
      <c r="D1000" s="40"/>
      <c r="G1000" s="40"/>
    </row>
  </sheetData>
  <conditionalFormatting sqref="A3:A32">
    <cfRule type="expression" dxfId="0" priority="1">
      <formula>AND(ISNUMBER(A3),TRUNC(A3)&lt;TODAY())</formula>
    </cfRule>
  </conditionalFormatting>
  <conditionalFormatting sqref="A35:A43 A46:A54">
    <cfRule type="expression" dxfId="0" priority="2">
      <formula>AND(ISNUMBER(A35),TRUNC(A35)&lt;TODAY())</formula>
    </cfRule>
  </conditionalFormatting>
  <conditionalFormatting sqref="C3:C32 F3:F32 F35:F43 F46:F54">
    <cfRule type="cellIs" dxfId="1" priority="3" operator="lessThan">
      <formula>5</formula>
    </cfRule>
  </conditionalFormatting>
  <conditionalFormatting sqref="C35:C43">
    <cfRule type="cellIs" dxfId="1" priority="4" operator="lessThan">
      <formula>5</formula>
    </cfRule>
  </conditionalFormatting>
  <conditionalFormatting sqref="C46:C54">
    <cfRule type="cellIs" dxfId="1" priority="5" operator="lessThan">
      <formula>5</formula>
    </cfRule>
  </conditionalFormatting>
  <conditionalFormatting sqref="B6">
    <cfRule type="beginsWith" dxfId="2" priority="6" operator="beginsWith" text="=">
      <formula>LEFT((B6),LEN("="))=("=")</formula>
    </cfRule>
  </conditionalFormatting>
  <conditionalFormatting sqref="B3:B32 E3:E32 B35:B43 E35:E43 B46:B54 E46:E54">
    <cfRule type="expression" dxfId="2" priority="7">
      <formula>NOT(ISFORMULA(B3))</formula>
    </cfRule>
  </conditionalFormatting>
  <drawing r:id="rId2"/>
  <legacyDrawing r:id="rId3"/>
</worksheet>
</file>