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odels\"/>
    </mc:Choice>
  </mc:AlternateContent>
  <xr:revisionPtr revIDLastSave="0" documentId="13_ncr:1_{D8D104EB-77C2-44CD-B5D9-9145B0DBDC18}" xr6:coauthVersionLast="47" xr6:coauthVersionMax="47" xr10:uidLastSave="{00000000-0000-0000-0000-000000000000}"/>
  <bookViews>
    <workbookView xWindow="7050" yWindow="270" windowWidth="19890" windowHeight="17250" firstSheet="1" activeTab="1" xr2:uid="{2EC0F4CB-CC56-4207-8108-7C832533A8D8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2" l="1"/>
  <c r="P11" i="2"/>
  <c r="Q11" i="2"/>
  <c r="R11" i="2"/>
  <c r="S11" i="2"/>
  <c r="S21" i="2" l="1"/>
  <c r="R21" i="2"/>
  <c r="Q21" i="2"/>
  <c r="T21" i="2"/>
  <c r="R5" i="2"/>
  <c r="R8" i="2" s="1"/>
  <c r="Q5" i="2"/>
  <c r="Q8" i="2" s="1"/>
  <c r="P5" i="2"/>
  <c r="P8" i="2" s="1"/>
  <c r="S5" i="2"/>
  <c r="S8" i="2" s="1"/>
  <c r="T18" i="2"/>
  <c r="H21" i="2" l="1"/>
  <c r="G21" i="2"/>
  <c r="J21" i="2"/>
  <c r="E19" i="2"/>
  <c r="H18" i="2"/>
  <c r="G18" i="2"/>
  <c r="F18" i="2"/>
  <c r="E18" i="2"/>
  <c r="D18" i="2"/>
  <c r="C18" i="2"/>
  <c r="J18" i="2"/>
  <c r="E17" i="2"/>
  <c r="E16" i="2"/>
  <c r="I13" i="2"/>
  <c r="I10" i="2"/>
  <c r="I9" i="2"/>
  <c r="I4" i="2"/>
  <c r="I3" i="2"/>
  <c r="C6" i="2"/>
  <c r="C5" i="2"/>
  <c r="C16" i="2" s="1"/>
  <c r="G6" i="2"/>
  <c r="G5" i="2"/>
  <c r="G16" i="2" s="1"/>
  <c r="D6" i="2"/>
  <c r="D5" i="2"/>
  <c r="D16" i="2" s="1"/>
  <c r="H6" i="2"/>
  <c r="H5" i="2"/>
  <c r="H16" i="2" s="1"/>
  <c r="T6" i="2"/>
  <c r="T7" i="2"/>
  <c r="T8" i="2" s="1"/>
  <c r="T5" i="2"/>
  <c r="T16" i="2" s="1"/>
  <c r="F6" i="2"/>
  <c r="F5" i="2"/>
  <c r="F16" i="2" s="1"/>
  <c r="J6" i="2"/>
  <c r="J5" i="2"/>
  <c r="J16" i="2" s="1"/>
  <c r="N5" i="1"/>
  <c r="N18" i="1" l="1"/>
  <c r="N8" i="1"/>
  <c r="J7" i="2"/>
  <c r="J8" i="2" s="1"/>
  <c r="J19" i="2"/>
  <c r="F7" i="2"/>
  <c r="F8" i="2" s="1"/>
  <c r="F19" i="2"/>
  <c r="T12" i="2"/>
  <c r="T14" i="2" s="1"/>
  <c r="T17" i="2"/>
  <c r="T19" i="2"/>
  <c r="I6" i="2"/>
  <c r="I7" i="2" s="1"/>
  <c r="I8" i="2" s="1"/>
  <c r="H7" i="2"/>
  <c r="H8" i="2" s="1"/>
  <c r="H19" i="2"/>
  <c r="D7" i="2"/>
  <c r="D8" i="2" s="1"/>
  <c r="D19" i="2"/>
  <c r="G7" i="2"/>
  <c r="G8" i="2" s="1"/>
  <c r="G19" i="2"/>
  <c r="C7" i="2"/>
  <c r="C8" i="2" s="1"/>
  <c r="C19" i="2"/>
  <c r="I21" i="2"/>
  <c r="I19" i="2"/>
  <c r="I18" i="2"/>
  <c r="I5" i="2"/>
  <c r="I16" i="2" s="1"/>
  <c r="AX23" i="2"/>
  <c r="C12" i="2" l="1"/>
  <c r="C14" i="2" s="1"/>
  <c r="C17" i="2"/>
  <c r="G12" i="2"/>
  <c r="G17" i="2"/>
  <c r="D12" i="2"/>
  <c r="D14" i="2" s="1"/>
  <c r="D17" i="2"/>
  <c r="H12" i="2"/>
  <c r="H17" i="2"/>
  <c r="I12" i="2"/>
  <c r="I17" i="2"/>
  <c r="F12" i="2"/>
  <c r="F14" i="2" s="1"/>
  <c r="F17" i="2"/>
  <c r="J12" i="2"/>
  <c r="J17" i="2"/>
  <c r="AY23" i="2"/>
  <c r="AX22" i="2"/>
  <c r="AX18" i="2"/>
  <c r="J14" i="2" l="1"/>
  <c r="J22" i="2"/>
  <c r="I14" i="2"/>
  <c r="I22" i="2"/>
  <c r="H14" i="2"/>
  <c r="H22" i="2"/>
  <c r="G14" i="2"/>
  <c r="G22" i="2"/>
  <c r="AX19" i="2"/>
  <c r="AY22" i="2"/>
  <c r="AY18" i="2"/>
  <c r="AZ23" i="2"/>
  <c r="BA23" i="2" l="1"/>
  <c r="AY19" i="2"/>
  <c r="AZ22" i="2"/>
  <c r="AZ18" i="2"/>
  <c r="AZ19" i="2" l="1"/>
  <c r="BA22" i="2"/>
  <c r="BA18" i="2"/>
  <c r="BB23" i="2"/>
  <c r="BC23" i="2" l="1"/>
  <c r="BB22" i="2"/>
  <c r="BB18" i="2"/>
  <c r="BA19" i="2"/>
  <c r="BC18" i="2" l="1"/>
  <c r="BC22" i="2"/>
  <c r="BB19" i="2"/>
  <c r="BD23" i="2"/>
  <c r="BE23" i="2" l="1"/>
  <c r="BD22" i="2"/>
  <c r="BD18" i="2"/>
  <c r="BC19" i="2"/>
  <c r="AX13" i="2" l="1"/>
  <c r="BE22" i="2"/>
  <c r="BE18" i="2"/>
  <c r="BD19" i="2"/>
  <c r="BF23" i="2"/>
  <c r="AY13" i="2" l="1"/>
  <c r="AX24" i="2"/>
  <c r="BF22" i="2"/>
  <c r="BF18" i="2"/>
  <c r="BE19" i="2"/>
  <c r="BG23" i="2"/>
  <c r="AZ13" i="2" l="1"/>
  <c r="AY24" i="2"/>
  <c r="BG22" i="2"/>
  <c r="BG18" i="2"/>
  <c r="BF19" i="2"/>
  <c r="BH23" i="2"/>
  <c r="BA13" i="2" l="1"/>
  <c r="AZ24" i="2"/>
  <c r="BI23" i="2"/>
  <c r="BH18" i="2"/>
  <c r="BH22" i="2"/>
  <c r="BG19" i="2"/>
  <c r="BB13" i="2" l="1"/>
  <c r="BA24" i="2"/>
  <c r="BH19" i="2"/>
  <c r="BI18" i="2"/>
  <c r="BI22" i="2"/>
  <c r="BJ23" i="2"/>
  <c r="BC13" i="2" l="1"/>
  <c r="BB24" i="2"/>
  <c r="BK23" i="2"/>
  <c r="BI19" i="2"/>
  <c r="BJ18" i="2"/>
  <c r="BJ22" i="2"/>
  <c r="BD13" i="2" l="1"/>
  <c r="BC24" i="2"/>
  <c r="BK18" i="2"/>
  <c r="BK22" i="2"/>
  <c r="BJ19" i="2"/>
  <c r="BL23" i="2"/>
  <c r="BE13" i="2" l="1"/>
  <c r="BD24" i="2"/>
  <c r="BM23" i="2"/>
  <c r="BK19" i="2"/>
  <c r="BL18" i="2"/>
  <c r="BL22" i="2"/>
  <c r="BF13" i="2" l="1"/>
  <c r="BE24" i="2"/>
  <c r="BL19" i="2"/>
  <c r="BM22" i="2"/>
  <c r="BM18" i="2"/>
  <c r="BN23" i="2"/>
  <c r="BG13" i="2" l="1"/>
  <c r="BF24" i="2"/>
  <c r="BO23" i="2"/>
  <c r="BM19" i="2"/>
  <c r="BN22" i="2"/>
  <c r="BN18" i="2"/>
  <c r="BH13" i="2" l="1"/>
  <c r="BG24" i="2"/>
  <c r="BN19" i="2"/>
  <c r="BO22" i="2"/>
  <c r="BO18" i="2"/>
  <c r="BP23" i="2"/>
  <c r="BI13" i="2" l="1"/>
  <c r="BH24" i="2"/>
  <c r="BQ23" i="2"/>
  <c r="BO19" i="2"/>
  <c r="BP22" i="2"/>
  <c r="BP18" i="2"/>
  <c r="BJ13" i="2" l="1"/>
  <c r="BI24" i="2"/>
  <c r="BP19" i="2"/>
  <c r="BQ22" i="2"/>
  <c r="BQ18" i="2"/>
  <c r="BR23" i="2"/>
  <c r="BK13" i="2" l="1"/>
  <c r="BJ24" i="2"/>
  <c r="BS23" i="2"/>
  <c r="BR22" i="2"/>
  <c r="BR18" i="2"/>
  <c r="BQ19" i="2"/>
  <c r="BL13" i="2" l="1"/>
  <c r="BK24" i="2"/>
  <c r="BR19" i="2"/>
  <c r="BT23" i="2"/>
  <c r="BS18" i="2"/>
  <c r="BS22" i="2"/>
  <c r="BM13" i="2" l="1"/>
  <c r="BL24" i="2"/>
  <c r="BS19" i="2"/>
  <c r="BT22" i="2"/>
  <c r="BT18" i="2"/>
  <c r="BU23" i="2"/>
  <c r="BN13" i="2" l="1"/>
  <c r="BM24" i="2"/>
  <c r="BU22" i="2"/>
  <c r="BU18" i="2"/>
  <c r="BV23" i="2"/>
  <c r="BT19" i="2"/>
  <c r="BO13" i="2" l="1"/>
  <c r="BN24" i="2"/>
  <c r="BW23" i="2"/>
  <c r="BV22" i="2"/>
  <c r="BV18" i="2"/>
  <c r="BU19" i="2"/>
  <c r="BP13" i="2" l="1"/>
  <c r="BO24" i="2"/>
  <c r="BW22" i="2"/>
  <c r="BW18" i="2"/>
  <c r="BV19" i="2"/>
  <c r="BX23" i="2"/>
  <c r="BQ13" i="2" l="1"/>
  <c r="BP24" i="2"/>
  <c r="BX18" i="2"/>
  <c r="BX22" i="2"/>
  <c r="BW19" i="2"/>
  <c r="BY23" i="2"/>
  <c r="BR13" i="2" l="1"/>
  <c r="BQ24" i="2"/>
  <c r="BZ23" i="2"/>
  <c r="BX19" i="2"/>
  <c r="BY18" i="2"/>
  <c r="BY22" i="2"/>
  <c r="BS13" i="2" l="1"/>
  <c r="BR24" i="2"/>
  <c r="BY19" i="2"/>
  <c r="BZ18" i="2"/>
  <c r="BZ22" i="2"/>
  <c r="BT13" i="2" l="1"/>
  <c r="BS24" i="2"/>
  <c r="BZ19" i="2"/>
  <c r="BU13" i="2" l="1"/>
  <c r="BT24" i="2"/>
  <c r="BV13" i="2" l="1"/>
  <c r="BU24" i="2"/>
  <c r="BW13" i="2" l="1"/>
  <c r="BV24" i="2"/>
  <c r="BX13" i="2" l="1"/>
  <c r="BW24" i="2"/>
  <c r="BY13" i="2" l="1"/>
  <c r="BX24" i="2"/>
  <c r="BZ13" i="2" l="1"/>
  <c r="BY24" i="2"/>
  <c r="CA13" i="2" l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FI13" i="2" s="1"/>
  <c r="FJ13" i="2" s="1"/>
  <c r="FK13" i="2" s="1"/>
  <c r="FL13" i="2" s="1"/>
  <c r="FM13" i="2" s="1"/>
  <c r="FN13" i="2" s="1"/>
  <c r="FO13" i="2" s="1"/>
  <c r="FP13" i="2" s="1"/>
  <c r="FQ13" i="2" s="1"/>
  <c r="FR13" i="2" s="1"/>
  <c r="FS13" i="2" s="1"/>
  <c r="FT13" i="2" s="1"/>
  <c r="FU13" i="2" s="1"/>
  <c r="FV13" i="2" s="1"/>
  <c r="FW13" i="2" s="1"/>
  <c r="FX13" i="2" s="1"/>
  <c r="FY13" i="2" s="1"/>
  <c r="FZ13" i="2" s="1"/>
  <c r="GA13" i="2" s="1"/>
  <c r="GB13" i="2" s="1"/>
  <c r="GC13" i="2" s="1"/>
  <c r="GD13" i="2" s="1"/>
  <c r="GE13" i="2" s="1"/>
  <c r="GF13" i="2" s="1"/>
  <c r="GG13" i="2" s="1"/>
  <c r="GH13" i="2" s="1"/>
  <c r="GI13" i="2" s="1"/>
  <c r="GJ13" i="2" s="1"/>
  <c r="GK13" i="2" s="1"/>
  <c r="GL13" i="2" s="1"/>
  <c r="GM13" i="2" s="1"/>
  <c r="GN13" i="2" s="1"/>
  <c r="GO13" i="2" s="1"/>
  <c r="GP13" i="2" s="1"/>
  <c r="GQ13" i="2" s="1"/>
  <c r="GR13" i="2" s="1"/>
  <c r="GS13" i="2" s="1"/>
  <c r="GT13" i="2" s="1"/>
  <c r="GU13" i="2" s="1"/>
  <c r="GV13" i="2" s="1"/>
  <c r="GW13" i="2" s="1"/>
  <c r="GX13" i="2" s="1"/>
  <c r="GY13" i="2" s="1"/>
  <c r="GZ13" i="2" s="1"/>
  <c r="HA13" i="2" s="1"/>
  <c r="HB13" i="2" s="1"/>
  <c r="HC13" i="2" s="1"/>
  <c r="HD13" i="2" s="1"/>
  <c r="HE13" i="2" s="1"/>
  <c r="HF13" i="2" s="1"/>
  <c r="HG13" i="2" s="1"/>
  <c r="BZ24" i="2"/>
</calcChain>
</file>

<file path=xl/sharedStrings.xml><?xml version="1.0" encoding="utf-8"?>
<sst xmlns="http://schemas.openxmlformats.org/spreadsheetml/2006/main" count="40" uniqueCount="39">
  <si>
    <t>Aritzia</t>
  </si>
  <si>
    <t>ATZ.TO</t>
  </si>
  <si>
    <t>Price</t>
  </si>
  <si>
    <t>Shares</t>
  </si>
  <si>
    <t>MkCap</t>
  </si>
  <si>
    <t>Cash</t>
  </si>
  <si>
    <t>Debt</t>
  </si>
  <si>
    <t>EV</t>
  </si>
  <si>
    <t>CAD</t>
  </si>
  <si>
    <t>Quick NPV</t>
  </si>
  <si>
    <t>MC to NPV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</si>
  <si>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</si>
  <si>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</si>
  <si>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</si>
  <si>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</si>
  <si>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</si>
  <si>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</si>
  <si>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</si>
  <si>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</si>
  <si>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</si>
  <si>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</si>
  <si>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</si>
  <si>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</si>
  <si>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</si>
  <si>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>Gross Margin</t>
  </si>
  <si>
    <t>SG&amp;A</t>
  </si>
  <si>
    <t>Total Operating Expenses</t>
  </si>
  <si>
    <t>Operating Income</t>
  </si>
  <si>
    <t>Finance expense</t>
  </si>
  <si>
    <t>Other expense (profit)</t>
  </si>
  <si>
    <t>Taxes</t>
  </si>
  <si>
    <t>Net income</t>
  </si>
  <si>
    <t>EPS</t>
  </si>
  <si>
    <t>Gross margin</t>
  </si>
  <si>
    <t>Operating margin</t>
  </si>
  <si>
    <t>Tax on revenue rate</t>
  </si>
  <si>
    <t>Revenue on SG&amp;A</t>
  </si>
  <si>
    <t>Revenue y/y</t>
  </si>
  <si>
    <t>Net income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</si>
</sst>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165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0" fillId="0" borderId="0" xfId="0" applyNumberFormat="1"/>
    <xf numFmtId="10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2" borderId="0" xfId="0" applyFill="1"/>
    <xf numFmtId="0" fontId="1" fillId="2" borderId="0" xfId="0" applyFont="1" applyFill="1"/>
    <xf numFmtId="4" fontId="0" fillId="2" borderId="0" xfId="0" applyNumberFormat="1" applyFill="1"/>
    <xf numFmtId="9" fontId="0" fillId="2" borderId="0" xfId="0" applyNumberFormat="1" applyFill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65942</xdr:colOff>
      <xdr:row>0</xdr:row>
      <xdr:rowOff>65944</xdr:rowOff>
    </xdr:from>
    <xdr:to>
      <xdr:col>10</xdr:col>
      <xdr:colOff>65942</xdr:colOff>
      <xdr:row>41</xdr:row>
      <xdr:rowOff>43963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B42924-0332-F737-74D4-5E53970249B3}"/>
            </a:ext>
          </a:extLst>
        </xdr:cNvPr>
        <xdr:cNvCxnSpPr/>
      </xdr:nvCxnSpPr>
      <xdr:spPr>
        <a:xfrm>
          <a:off x="7129096" y="65944"/>
          <a:ext cx="0" cy="77885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D50C-C6AD-42B7-B8F2-B9DA58381265}">
  <dimension ref="M1:N18"/>
  <sheetViews>
    <sheetView workbookViewId="0">
      <selection activeCell="N5" sqref="N5"/>
    </sheetView>
  </sheetViews>
  <sheetFormatPr defaultRowHeight="15"/>
  <cols>
    <col min="13" max="13" width="9.7109375" bestFit="1" customWidth="1"/>
  </cols>
  <sheetData>
    <row r="1" spans="13:14">
      <c r="M1" t="s">
        <v>0</v>
      </c>
    </row>
    <row r="2" spans="13:14">
      <c r="M2" t="s">
        <v>1</v>
      </c>
    </row>
    <row r="3" spans="13:14">
      <c r="M3" t="s">
        <v>2</v>
      </c>
      <c r="N3" s="2">
        <v>38.369999999999997</v>
      </c>
    </row>
    <row r="4" spans="13:14">
      <c r="M4" t="s">
        <v>3</v>
      </c>
      <c r="N4" s="1">
        <v>111.032</v>
      </c>
    </row>
    <row r="5" spans="13:14">
      <c r="M5" t="s">
        <v>4</v>
      </c>
      <c r="N5" s="1">
        <f>N3*N4</f>
        <v>4260.2978399999993</v>
      </c>
    </row>
    <row r="6" spans="13:14">
      <c r="M6" t="s">
        <v>5</v>
      </c>
      <c r="N6" s="1">
        <v>179.358</v>
      </c>
    </row>
    <row r="7" spans="13:14">
      <c r="M7" t="s">
        <v>6</v>
      </c>
      <c r="N7" s="1">
        <v>0</v>
      </c>
    </row>
    <row r="8" spans="13:14">
      <c r="M8" t="s">
        <v>7</v>
      </c>
      <c r="N8" s="1">
        <f>N5-N6</f>
        <v>4080.9398399999991</v>
      </c>
    </row>
    <row r="9" spans="13:14">
      <c r="N9" t="s">
        <v>8</v>
      </c>
    </row>
    <row r="11" spans="13:14">
      <c r="M11" s="7">
        <v>44767</v>
      </c>
    </row>
    <row r="17" spans="13:14">
      <c r="M17" t="s">
        <v>9</v>
      </c>
      <c r="N17">
        <v>505.8819454346567</v>
      </c>
    </row>
    <row r="18" spans="13:14">
      <c r="M18" t="s">
        <v>10</v>
      </c>
      <c r="N18">
        <f>N5/N17</f>
        <v>8.4215257698899038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4823-B1D5-4075-A061-9C811CDAD08D}">
  <dimension ref="B1:HG31"/>
  <sheetViews>
    <sheetView tabSelected="1" zoomScale="130" zoomScaleNormal="130" workbookViewId="0">
      <pane xSplit="2" ySplit="2" topLeftCell="M3" activePane="bottomRight" state="frozen"/>
      <selection pane="bottomRight" activeCell="U12" sqref="U12"/>
      <selection pane="bottomLeft" activeCell="A3" sqref="A3"/>
      <selection pane="topRight" activeCell="C1" sqref="C1"/>
    </sheetView>
  </sheetViews>
  <sheetFormatPr defaultRowHeight="15"/>
  <cols>
    <col min="2" max="2" width="23.85546875" bestFit="1" customWidth="1"/>
    <col min="3" max="10" width="9.140625" style="1"/>
    <col min="11" max="11" width="10.28515625" style="1" bestFit="1" customWidth="1"/>
    <col min="12" max="12" width="9.140625" style="1"/>
    <col min="15" max="15" width="4.42578125" style="9" customWidth="1"/>
    <col min="22" max="22" width="12.7109375" bestFit="1" customWidth="1"/>
  </cols>
  <sheetData>
    <row r="1" spans="2:215">
      <c r="K1" s="7"/>
    </row>
    <row r="2" spans="2:215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P2" s="1">
        <v>17</v>
      </c>
      <c r="Q2" s="1">
        <v>18</v>
      </c>
      <c r="R2" s="1">
        <v>19</v>
      </c>
      <c r="S2" s="1">
        <v>20</v>
      </c>
      <c r="T2" s="1">
        <v>21</v>
      </c>
      <c r="U2" s="1">
        <v>22</v>
      </c>
      <c r="V2" s="1">
        <v>23</v>
      </c>
      <c r="W2" s="1">
        <v>24</v>
      </c>
      <c r="X2" s="1">
        <v>25</v>
      </c>
      <c r="Y2" s="1">
        <v>26</v>
      </c>
      <c r="Z2" s="1">
        <v>27</v>
      </c>
      <c r="AA2" s="1">
        <v>28</v>
      </c>
      <c r="AB2" s="1">
        <v>29</v>
      </c>
      <c r="AC2" s="1">
        <v>30</v>
      </c>
      <c r="AD2" s="1">
        <v>31</v>
      </c>
      <c r="AE2" s="1">
        <v>32</v>
      </c>
      <c r="AF2" s="1">
        <v>33</v>
      </c>
      <c r="AG2" s="1">
        <v>34</v>
      </c>
      <c r="AH2" s="1">
        <v>35</v>
      </c>
      <c r="AI2" s="1">
        <v>36</v>
      </c>
    </row>
    <row r="3" spans="2:215">
      <c r="B3" t="s">
        <v>22</v>
      </c>
      <c r="C3" s="1">
        <v>200.155</v>
      </c>
      <c r="D3" s="1">
        <v>278.25400000000002</v>
      </c>
      <c r="F3" s="1">
        <v>246.916</v>
      </c>
      <c r="G3" s="1">
        <v>350.06900000000002</v>
      </c>
      <c r="H3" s="1">
        <v>453.32299999999998</v>
      </c>
      <c r="I3" s="1">
        <f>T3-H3-G3-F3</f>
        <v>444.32200000000029</v>
      </c>
      <c r="J3" s="1">
        <v>407.91</v>
      </c>
      <c r="M3" s="1"/>
      <c r="P3" s="1">
        <v>743</v>
      </c>
      <c r="Q3" s="1">
        <v>874</v>
      </c>
      <c r="R3" s="1">
        <v>981</v>
      </c>
      <c r="S3" s="1">
        <v>857</v>
      </c>
      <c r="T3" s="1">
        <v>1494.63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2:215">
      <c r="B4" t="s">
        <v>23</v>
      </c>
      <c r="C4" s="1">
        <v>129.71899999999999</v>
      </c>
      <c r="D4" s="1">
        <v>152.17099999999999</v>
      </c>
      <c r="F4" s="1">
        <v>137.80000000000001</v>
      </c>
      <c r="G4" s="1">
        <v>193.87299999999999</v>
      </c>
      <c r="H4" s="1">
        <v>243.18100000000001</v>
      </c>
      <c r="I4" s="1">
        <f>T4-H4-G4-F4</f>
        <v>264.82399999999996</v>
      </c>
      <c r="J4" s="1">
        <v>227.01400000000001</v>
      </c>
      <c r="M4" s="1"/>
      <c r="P4" s="1"/>
      <c r="Q4" s="1"/>
      <c r="R4" s="1"/>
      <c r="S4" s="1"/>
      <c r="T4" s="1">
        <v>839.678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2:215" s="3" customFormat="1">
      <c r="B5" s="3" t="s">
        <v>24</v>
      </c>
      <c r="C5" s="4">
        <f>+C3-C4</f>
        <v>70.436000000000007</v>
      </c>
      <c r="D5" s="4">
        <f>+D3-D4</f>
        <v>126.08300000000003</v>
      </c>
      <c r="E5" s="4"/>
      <c r="F5" s="4">
        <f>+F3-F4</f>
        <v>109.11599999999999</v>
      </c>
      <c r="G5" s="4">
        <f>+G3-G4</f>
        <v>156.19600000000003</v>
      </c>
      <c r="H5" s="4">
        <f>+H3-H4</f>
        <v>210.14199999999997</v>
      </c>
      <c r="I5" s="4">
        <f>+I3-I4</f>
        <v>179.49800000000033</v>
      </c>
      <c r="J5" s="4">
        <f>+J3-J4</f>
        <v>180.89600000000002</v>
      </c>
      <c r="K5" s="4"/>
      <c r="L5" s="4"/>
      <c r="M5" s="4"/>
      <c r="O5" s="10"/>
      <c r="P5" s="4">
        <f t="shared" ref="P5:R5" si="0">P3*0.44</f>
        <v>326.92</v>
      </c>
      <c r="Q5" s="4">
        <f t="shared" si="0"/>
        <v>384.56</v>
      </c>
      <c r="R5" s="4">
        <f t="shared" si="0"/>
        <v>431.64</v>
      </c>
      <c r="S5" s="4">
        <f>S3*0.44</f>
        <v>377.08</v>
      </c>
      <c r="T5" s="4">
        <f>+T3-T4</f>
        <v>654.95200000000011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</row>
    <row r="6" spans="2:215">
      <c r="B6" t="s">
        <v>25</v>
      </c>
      <c r="C6" s="1">
        <f>60.151+2.147</f>
        <v>62.298000000000002</v>
      </c>
      <c r="D6" s="1">
        <f>74.707+3.372</f>
        <v>78.078999999999994</v>
      </c>
      <c r="F6" s="1">
        <f>70.382+3.035</f>
        <v>73.417000000000002</v>
      </c>
      <c r="G6" s="1">
        <f>92.115+8.262</f>
        <v>100.377</v>
      </c>
      <c r="H6" s="1">
        <f>110.084+9.109</f>
        <v>119.193</v>
      </c>
      <c r="I6" s="1">
        <f>T6-H6-G6-F6</f>
        <v>125.946</v>
      </c>
      <c r="J6" s="1">
        <f>120.279+0.673</f>
        <v>120.952</v>
      </c>
      <c r="M6" s="1"/>
      <c r="P6" s="1">
        <v>196</v>
      </c>
      <c r="Q6" s="1">
        <v>221</v>
      </c>
      <c r="R6" s="1">
        <v>241</v>
      </c>
      <c r="S6" s="1">
        <v>251</v>
      </c>
      <c r="T6" s="1">
        <f>392.802+26.131</f>
        <v>418.93299999999999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2:215">
      <c r="B7" t="s">
        <v>26</v>
      </c>
      <c r="C7" s="1">
        <f>C6+C4</f>
        <v>192.017</v>
      </c>
      <c r="D7" s="1">
        <f>D6+D4</f>
        <v>230.25</v>
      </c>
      <c r="F7" s="1">
        <f>F6+F4</f>
        <v>211.21700000000001</v>
      </c>
      <c r="G7" s="1">
        <f>G6+G4</f>
        <v>294.25</v>
      </c>
      <c r="H7" s="1">
        <f>H6+H4</f>
        <v>362.37400000000002</v>
      </c>
      <c r="I7" s="1">
        <f>I6+I4</f>
        <v>390.77</v>
      </c>
      <c r="J7" s="1">
        <f>J6+J4</f>
        <v>347.96600000000001</v>
      </c>
      <c r="M7" s="1"/>
      <c r="P7" s="1"/>
      <c r="Q7" s="1"/>
      <c r="R7" s="1"/>
      <c r="S7" s="1"/>
      <c r="T7" s="1">
        <f>T6+T4</f>
        <v>1258.6109999999999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2:215">
      <c r="B8" s="3" t="s">
        <v>27</v>
      </c>
      <c r="C8" s="1">
        <f>+C3-C7</f>
        <v>8.1380000000000052</v>
      </c>
      <c r="D8" s="1">
        <f>+D3-D7</f>
        <v>48.004000000000019</v>
      </c>
      <c r="F8" s="1">
        <f>+F3-F7</f>
        <v>35.698999999999984</v>
      </c>
      <c r="G8" s="1">
        <f>+G3-G7</f>
        <v>55.819000000000017</v>
      </c>
      <c r="H8" s="1">
        <f>+H3-H7</f>
        <v>90.948999999999955</v>
      </c>
      <c r="I8" s="1">
        <f>+I3-I7</f>
        <v>53.552000000000305</v>
      </c>
      <c r="J8" s="1">
        <f>+J3-J7</f>
        <v>59.944000000000017</v>
      </c>
      <c r="M8" s="1"/>
      <c r="P8" s="1">
        <f t="shared" ref="P8:R8" si="1">P5-P6</f>
        <v>130.92000000000002</v>
      </c>
      <c r="Q8" s="1">
        <f t="shared" si="1"/>
        <v>163.56</v>
      </c>
      <c r="R8" s="1">
        <f t="shared" si="1"/>
        <v>190.64</v>
      </c>
      <c r="S8" s="1">
        <f>S5-S6</f>
        <v>126.07999999999998</v>
      </c>
      <c r="T8" s="1">
        <f>+T3-T7</f>
        <v>236.01900000000023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2:215" s="3" customFormat="1">
      <c r="B9" t="s">
        <v>28</v>
      </c>
      <c r="C9" s="1">
        <v>7.3550000000000004</v>
      </c>
      <c r="D9" s="1">
        <v>7.2110000000000003</v>
      </c>
      <c r="E9" s="1"/>
      <c r="F9" s="1">
        <v>6.4340000000000002</v>
      </c>
      <c r="G9" s="1">
        <v>6.516</v>
      </c>
      <c r="H9" s="1">
        <v>6.16</v>
      </c>
      <c r="I9" s="1">
        <f>T9-H9-G9-F9</f>
        <v>6.0920000000000014</v>
      </c>
      <c r="J9" s="1">
        <v>6.048</v>
      </c>
      <c r="K9" s="4"/>
      <c r="L9" s="4"/>
      <c r="M9" s="4"/>
      <c r="O9" s="10"/>
      <c r="P9" s="4"/>
      <c r="Q9" s="4"/>
      <c r="R9" s="4"/>
      <c r="S9" s="4"/>
      <c r="T9" s="1">
        <v>25.202000000000002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</row>
    <row r="10" spans="2:215">
      <c r="B10" t="s">
        <v>29</v>
      </c>
      <c r="C10" s="1">
        <v>1.34</v>
      </c>
      <c r="D10" s="1">
        <v>-1.532</v>
      </c>
      <c r="F10" s="1">
        <v>3.8559999999999999</v>
      </c>
      <c r="G10" s="1">
        <v>-7.1609999999999996</v>
      </c>
      <c r="H10" s="1">
        <v>-6.218</v>
      </c>
      <c r="I10" s="1">
        <f>T10-H10-G10-F10</f>
        <v>0.74000000000000021</v>
      </c>
      <c r="J10" s="1">
        <v>6.5220000000000002</v>
      </c>
      <c r="M10" s="1"/>
      <c r="P10" s="1"/>
      <c r="Q10" s="1"/>
      <c r="R10" s="1"/>
      <c r="S10" s="1"/>
      <c r="T10" s="1">
        <v>-8.7829999999999995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2:215">
      <c r="B11" t="s">
        <v>30</v>
      </c>
      <c r="C11" s="1">
        <v>0.312</v>
      </c>
      <c r="D11" s="1">
        <v>11.823</v>
      </c>
      <c r="F11" s="1">
        <v>7.4980000000000002</v>
      </c>
      <c r="G11" s="1">
        <v>16.616</v>
      </c>
      <c r="H11" s="1">
        <v>26.065999999999999</v>
      </c>
      <c r="I11" s="1">
        <f>T11-H11-G11-F11</f>
        <v>12.503000000000004</v>
      </c>
      <c r="J11" s="1">
        <v>14.113</v>
      </c>
      <c r="M11" s="1"/>
      <c r="P11" s="1">
        <f t="shared" ref="P11:R11" si="2">P3*0.045</f>
        <v>33.435000000000002</v>
      </c>
      <c r="Q11" s="1">
        <f t="shared" si="2"/>
        <v>39.33</v>
      </c>
      <c r="R11" s="1">
        <f t="shared" si="2"/>
        <v>44.144999999999996</v>
      </c>
      <c r="S11" s="1">
        <f>S3*0.045</f>
        <v>38.564999999999998</v>
      </c>
      <c r="T11" s="1">
        <v>62.683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 spans="2:215" s="3" customFormat="1">
      <c r="B12" s="3" t="s">
        <v>31</v>
      </c>
      <c r="C12" s="4">
        <f>C8-C11-C10-C9</f>
        <v>-0.86899999999999533</v>
      </c>
      <c r="D12" s="4">
        <f>D8-D11-D10-D9</f>
        <v>30.502000000000024</v>
      </c>
      <c r="E12" s="4"/>
      <c r="F12" s="4">
        <f>F8-F11-F10-F9</f>
        <v>17.910999999999984</v>
      </c>
      <c r="G12" s="4">
        <f>G8-G11-G10-G9</f>
        <v>39.84800000000002</v>
      </c>
      <c r="H12" s="4">
        <f>H8-H11-H10-H9</f>
        <v>64.94099999999996</v>
      </c>
      <c r="I12" s="4">
        <f>I8-I11-I10-I9</f>
        <v>34.217000000000304</v>
      </c>
      <c r="J12" s="4">
        <f>J8-J11-J10-J9</f>
        <v>33.261000000000017</v>
      </c>
      <c r="K12" s="4"/>
      <c r="L12" s="4"/>
      <c r="M12" s="4"/>
      <c r="O12" s="10"/>
      <c r="P12" s="4">
        <v>57</v>
      </c>
      <c r="Q12" s="4">
        <v>79</v>
      </c>
      <c r="R12" s="4">
        <v>91</v>
      </c>
      <c r="S12" s="4">
        <v>19</v>
      </c>
      <c r="T12" s="4">
        <f>T8-T11-T10-T9</f>
        <v>156.91700000000023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</row>
    <row r="13" spans="2:215" s="3" customFormat="1">
      <c r="B13" t="s">
        <v>3</v>
      </c>
      <c r="C13" s="1">
        <v>109.393</v>
      </c>
      <c r="D13" s="1">
        <v>109.494</v>
      </c>
      <c r="E13" s="1"/>
      <c r="F13" s="1">
        <v>110.05200000000001</v>
      </c>
      <c r="G13" s="1">
        <v>110.167</v>
      </c>
      <c r="H13" s="1">
        <v>110.504</v>
      </c>
      <c r="I13" s="1">
        <f>H13</f>
        <v>110.504</v>
      </c>
      <c r="J13" s="1">
        <v>111.032</v>
      </c>
      <c r="K13" s="4"/>
      <c r="L13" s="4"/>
      <c r="M13" s="4"/>
      <c r="O13" s="10"/>
      <c r="P13" s="4"/>
      <c r="Q13" s="4"/>
      <c r="R13" s="4"/>
      <c r="S13" s="4"/>
      <c r="T13" s="1">
        <v>110.401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>
        <f t="shared" ref="AX13:CV13" si="3">AW13*0.98</f>
        <v>0</v>
      </c>
      <c r="AY13" s="4">
        <f t="shared" si="3"/>
        <v>0</v>
      </c>
      <c r="AZ13" s="4">
        <f t="shared" si="3"/>
        <v>0</v>
      </c>
      <c r="BA13" s="4">
        <f t="shared" si="3"/>
        <v>0</v>
      </c>
      <c r="BB13" s="4">
        <f t="shared" si="3"/>
        <v>0</v>
      </c>
      <c r="BC13" s="4">
        <f t="shared" si="3"/>
        <v>0</v>
      </c>
      <c r="BD13" s="4">
        <f t="shared" si="3"/>
        <v>0</v>
      </c>
      <c r="BE13" s="4">
        <f t="shared" si="3"/>
        <v>0</v>
      </c>
      <c r="BF13" s="4">
        <f t="shared" si="3"/>
        <v>0</v>
      </c>
      <c r="BG13" s="4">
        <f t="shared" si="3"/>
        <v>0</v>
      </c>
      <c r="BH13" s="4">
        <f t="shared" si="3"/>
        <v>0</v>
      </c>
      <c r="BI13" s="4">
        <f t="shared" si="3"/>
        <v>0</v>
      </c>
      <c r="BJ13" s="4">
        <f t="shared" si="3"/>
        <v>0</v>
      </c>
      <c r="BK13" s="4">
        <f t="shared" si="3"/>
        <v>0</v>
      </c>
      <c r="BL13" s="4">
        <f t="shared" si="3"/>
        <v>0</v>
      </c>
      <c r="BM13" s="4">
        <f t="shared" si="3"/>
        <v>0</v>
      </c>
      <c r="BN13" s="4">
        <f t="shared" si="3"/>
        <v>0</v>
      </c>
      <c r="BO13" s="4">
        <f t="shared" si="3"/>
        <v>0</v>
      </c>
      <c r="BP13" s="4">
        <f t="shared" si="3"/>
        <v>0</v>
      </c>
      <c r="BQ13" s="4">
        <f t="shared" si="3"/>
        <v>0</v>
      </c>
      <c r="BR13" s="4">
        <f t="shared" si="3"/>
        <v>0</v>
      </c>
      <c r="BS13" s="4">
        <f t="shared" si="3"/>
        <v>0</v>
      </c>
      <c r="BT13" s="4">
        <f t="shared" si="3"/>
        <v>0</v>
      </c>
      <c r="BU13" s="4">
        <f t="shared" si="3"/>
        <v>0</v>
      </c>
      <c r="BV13" s="4">
        <f t="shared" si="3"/>
        <v>0</v>
      </c>
      <c r="BW13" s="4">
        <f t="shared" si="3"/>
        <v>0</v>
      </c>
      <c r="BX13" s="4">
        <f t="shared" si="3"/>
        <v>0</v>
      </c>
      <c r="BY13" s="4">
        <f t="shared" si="3"/>
        <v>0</v>
      </c>
      <c r="BZ13" s="4">
        <f t="shared" si="3"/>
        <v>0</v>
      </c>
      <c r="CA13" s="4">
        <f t="shared" si="3"/>
        <v>0</v>
      </c>
      <c r="CB13" s="4">
        <f t="shared" si="3"/>
        <v>0</v>
      </c>
      <c r="CC13" s="4">
        <f t="shared" si="3"/>
        <v>0</v>
      </c>
      <c r="CD13" s="4">
        <f t="shared" si="3"/>
        <v>0</v>
      </c>
      <c r="CE13" s="4">
        <f t="shared" si="3"/>
        <v>0</v>
      </c>
      <c r="CF13" s="4">
        <f t="shared" si="3"/>
        <v>0</v>
      </c>
      <c r="CG13" s="4">
        <f t="shared" si="3"/>
        <v>0</v>
      </c>
      <c r="CH13" s="4">
        <f t="shared" si="3"/>
        <v>0</v>
      </c>
      <c r="CI13" s="4">
        <f t="shared" si="3"/>
        <v>0</v>
      </c>
      <c r="CJ13" s="4">
        <f t="shared" si="3"/>
        <v>0</v>
      </c>
      <c r="CK13" s="4">
        <f t="shared" si="3"/>
        <v>0</v>
      </c>
      <c r="CL13" s="4">
        <f t="shared" si="3"/>
        <v>0</v>
      </c>
      <c r="CM13" s="4">
        <f t="shared" si="3"/>
        <v>0</v>
      </c>
      <c r="CN13" s="4">
        <f t="shared" si="3"/>
        <v>0</v>
      </c>
      <c r="CO13" s="4">
        <f t="shared" si="3"/>
        <v>0</v>
      </c>
      <c r="CP13" s="4">
        <f t="shared" si="3"/>
        <v>0</v>
      </c>
      <c r="CQ13" s="4">
        <f t="shared" si="3"/>
        <v>0</v>
      </c>
      <c r="CR13" s="4">
        <f t="shared" si="3"/>
        <v>0</v>
      </c>
      <c r="CS13" s="4">
        <f t="shared" si="3"/>
        <v>0</v>
      </c>
      <c r="CT13" s="4">
        <f t="shared" si="3"/>
        <v>0</v>
      </c>
      <c r="CU13" s="4">
        <f t="shared" si="3"/>
        <v>0</v>
      </c>
      <c r="CV13" s="4">
        <f t="shared" si="3"/>
        <v>0</v>
      </c>
      <c r="CW13" s="4">
        <f t="shared" ref="CW13:FH13" si="4">CV13*0.98</f>
        <v>0</v>
      </c>
      <c r="CX13" s="4">
        <f t="shared" si="4"/>
        <v>0</v>
      </c>
      <c r="CY13" s="4">
        <f t="shared" si="4"/>
        <v>0</v>
      </c>
      <c r="CZ13" s="4">
        <f t="shared" si="4"/>
        <v>0</v>
      </c>
      <c r="DA13" s="4">
        <f t="shared" si="4"/>
        <v>0</v>
      </c>
      <c r="DB13" s="4">
        <f t="shared" si="4"/>
        <v>0</v>
      </c>
      <c r="DC13" s="4">
        <f t="shared" si="4"/>
        <v>0</v>
      </c>
      <c r="DD13" s="4">
        <f t="shared" si="4"/>
        <v>0</v>
      </c>
      <c r="DE13" s="4">
        <f t="shared" si="4"/>
        <v>0</v>
      </c>
      <c r="DF13" s="4">
        <f t="shared" si="4"/>
        <v>0</v>
      </c>
      <c r="DG13" s="4">
        <f t="shared" si="4"/>
        <v>0</v>
      </c>
      <c r="DH13" s="4">
        <f t="shared" si="4"/>
        <v>0</v>
      </c>
      <c r="DI13" s="4">
        <f t="shared" si="4"/>
        <v>0</v>
      </c>
      <c r="DJ13" s="4">
        <f t="shared" si="4"/>
        <v>0</v>
      </c>
      <c r="DK13" s="4">
        <f t="shared" si="4"/>
        <v>0</v>
      </c>
      <c r="DL13" s="4">
        <f t="shared" si="4"/>
        <v>0</v>
      </c>
      <c r="DM13" s="4">
        <f t="shared" si="4"/>
        <v>0</v>
      </c>
      <c r="DN13" s="4">
        <f t="shared" si="4"/>
        <v>0</v>
      </c>
      <c r="DO13" s="4">
        <f t="shared" si="4"/>
        <v>0</v>
      </c>
      <c r="DP13" s="4">
        <f t="shared" si="4"/>
        <v>0</v>
      </c>
      <c r="DQ13" s="4">
        <f t="shared" si="4"/>
        <v>0</v>
      </c>
      <c r="DR13" s="4">
        <f t="shared" si="4"/>
        <v>0</v>
      </c>
      <c r="DS13" s="4">
        <f t="shared" si="4"/>
        <v>0</v>
      </c>
      <c r="DT13" s="4">
        <f t="shared" si="4"/>
        <v>0</v>
      </c>
      <c r="DU13" s="4">
        <f t="shared" si="4"/>
        <v>0</v>
      </c>
      <c r="DV13" s="4">
        <f t="shared" si="4"/>
        <v>0</v>
      </c>
      <c r="DW13" s="4">
        <f t="shared" si="4"/>
        <v>0</v>
      </c>
      <c r="DX13" s="4">
        <f t="shared" si="4"/>
        <v>0</v>
      </c>
      <c r="DY13" s="4">
        <f t="shared" si="4"/>
        <v>0</v>
      </c>
      <c r="DZ13" s="4">
        <f t="shared" si="4"/>
        <v>0</v>
      </c>
      <c r="EA13" s="4">
        <f t="shared" si="4"/>
        <v>0</v>
      </c>
      <c r="EB13" s="4">
        <f t="shared" si="4"/>
        <v>0</v>
      </c>
      <c r="EC13" s="4">
        <f t="shared" si="4"/>
        <v>0</v>
      </c>
      <c r="ED13" s="4">
        <f t="shared" si="4"/>
        <v>0</v>
      </c>
      <c r="EE13" s="4">
        <f t="shared" si="4"/>
        <v>0</v>
      </c>
      <c r="EF13" s="4">
        <f t="shared" si="4"/>
        <v>0</v>
      </c>
      <c r="EG13" s="4">
        <f t="shared" si="4"/>
        <v>0</v>
      </c>
      <c r="EH13" s="4">
        <f t="shared" si="4"/>
        <v>0</v>
      </c>
      <c r="EI13" s="4">
        <f t="shared" si="4"/>
        <v>0</v>
      </c>
      <c r="EJ13" s="4">
        <f t="shared" si="4"/>
        <v>0</v>
      </c>
      <c r="EK13" s="4">
        <f t="shared" si="4"/>
        <v>0</v>
      </c>
      <c r="EL13" s="4">
        <f t="shared" si="4"/>
        <v>0</v>
      </c>
      <c r="EM13" s="4">
        <f t="shared" si="4"/>
        <v>0</v>
      </c>
      <c r="EN13" s="4">
        <f t="shared" si="4"/>
        <v>0</v>
      </c>
      <c r="EO13" s="4">
        <f t="shared" si="4"/>
        <v>0</v>
      </c>
      <c r="EP13" s="4">
        <f t="shared" si="4"/>
        <v>0</v>
      </c>
      <c r="EQ13" s="4">
        <f t="shared" si="4"/>
        <v>0</v>
      </c>
      <c r="ER13" s="4">
        <f t="shared" si="4"/>
        <v>0</v>
      </c>
      <c r="ES13" s="4">
        <f t="shared" si="4"/>
        <v>0</v>
      </c>
      <c r="ET13" s="4">
        <f t="shared" si="4"/>
        <v>0</v>
      </c>
      <c r="EU13" s="4">
        <f t="shared" si="4"/>
        <v>0</v>
      </c>
      <c r="EV13" s="4">
        <f t="shared" si="4"/>
        <v>0</v>
      </c>
      <c r="EW13" s="4">
        <f t="shared" si="4"/>
        <v>0</v>
      </c>
      <c r="EX13" s="4">
        <f t="shared" si="4"/>
        <v>0</v>
      </c>
      <c r="EY13" s="4">
        <f t="shared" si="4"/>
        <v>0</v>
      </c>
      <c r="EZ13" s="4">
        <f t="shared" si="4"/>
        <v>0</v>
      </c>
      <c r="FA13" s="4">
        <f t="shared" si="4"/>
        <v>0</v>
      </c>
      <c r="FB13" s="4">
        <f t="shared" si="4"/>
        <v>0</v>
      </c>
      <c r="FC13" s="4">
        <f t="shared" si="4"/>
        <v>0</v>
      </c>
      <c r="FD13" s="4">
        <f t="shared" si="4"/>
        <v>0</v>
      </c>
      <c r="FE13" s="4">
        <f t="shared" si="4"/>
        <v>0</v>
      </c>
      <c r="FF13" s="4">
        <f t="shared" si="4"/>
        <v>0</v>
      </c>
      <c r="FG13" s="4">
        <f t="shared" si="4"/>
        <v>0</v>
      </c>
      <c r="FH13" s="4">
        <f t="shared" si="4"/>
        <v>0</v>
      </c>
      <c r="FI13" s="4">
        <f t="shared" ref="FI13:HG13" si="5">FH13*0.98</f>
        <v>0</v>
      </c>
      <c r="FJ13" s="4">
        <f t="shared" si="5"/>
        <v>0</v>
      </c>
      <c r="FK13" s="4">
        <f t="shared" si="5"/>
        <v>0</v>
      </c>
      <c r="FL13" s="4">
        <f t="shared" si="5"/>
        <v>0</v>
      </c>
      <c r="FM13" s="4">
        <f t="shared" si="5"/>
        <v>0</v>
      </c>
      <c r="FN13" s="4">
        <f t="shared" si="5"/>
        <v>0</v>
      </c>
      <c r="FO13" s="4">
        <f t="shared" si="5"/>
        <v>0</v>
      </c>
      <c r="FP13" s="4">
        <f t="shared" si="5"/>
        <v>0</v>
      </c>
      <c r="FQ13" s="4">
        <f t="shared" si="5"/>
        <v>0</v>
      </c>
      <c r="FR13" s="4">
        <f t="shared" si="5"/>
        <v>0</v>
      </c>
      <c r="FS13" s="4">
        <f t="shared" si="5"/>
        <v>0</v>
      </c>
      <c r="FT13" s="4">
        <f t="shared" si="5"/>
        <v>0</v>
      </c>
      <c r="FU13" s="4">
        <f t="shared" si="5"/>
        <v>0</v>
      </c>
      <c r="FV13" s="4">
        <f t="shared" si="5"/>
        <v>0</v>
      </c>
      <c r="FW13" s="4">
        <f t="shared" si="5"/>
        <v>0</v>
      </c>
      <c r="FX13" s="4">
        <f t="shared" si="5"/>
        <v>0</v>
      </c>
      <c r="FY13" s="4">
        <f t="shared" si="5"/>
        <v>0</v>
      </c>
      <c r="FZ13" s="4">
        <f t="shared" si="5"/>
        <v>0</v>
      </c>
      <c r="GA13" s="4">
        <f t="shared" si="5"/>
        <v>0</v>
      </c>
      <c r="GB13" s="4">
        <f t="shared" si="5"/>
        <v>0</v>
      </c>
      <c r="GC13" s="4">
        <f t="shared" si="5"/>
        <v>0</v>
      </c>
      <c r="GD13" s="4">
        <f t="shared" si="5"/>
        <v>0</v>
      </c>
      <c r="GE13" s="4">
        <f t="shared" si="5"/>
        <v>0</v>
      </c>
      <c r="GF13" s="4">
        <f t="shared" si="5"/>
        <v>0</v>
      </c>
      <c r="GG13" s="4">
        <f t="shared" si="5"/>
        <v>0</v>
      </c>
      <c r="GH13" s="4">
        <f t="shared" si="5"/>
        <v>0</v>
      </c>
      <c r="GI13" s="4">
        <f t="shared" si="5"/>
        <v>0</v>
      </c>
      <c r="GJ13" s="4">
        <f t="shared" si="5"/>
        <v>0</v>
      </c>
      <c r="GK13" s="4">
        <f t="shared" si="5"/>
        <v>0</v>
      </c>
      <c r="GL13" s="4">
        <f t="shared" si="5"/>
        <v>0</v>
      </c>
      <c r="GM13" s="4">
        <f t="shared" si="5"/>
        <v>0</v>
      </c>
      <c r="GN13" s="4">
        <f t="shared" si="5"/>
        <v>0</v>
      </c>
      <c r="GO13" s="4">
        <f t="shared" si="5"/>
        <v>0</v>
      </c>
      <c r="GP13" s="4">
        <f t="shared" si="5"/>
        <v>0</v>
      </c>
      <c r="GQ13" s="4">
        <f t="shared" si="5"/>
        <v>0</v>
      </c>
      <c r="GR13" s="4">
        <f t="shared" si="5"/>
        <v>0</v>
      </c>
      <c r="GS13" s="4">
        <f t="shared" si="5"/>
        <v>0</v>
      </c>
      <c r="GT13" s="4">
        <f t="shared" si="5"/>
        <v>0</v>
      </c>
      <c r="GU13" s="4">
        <f t="shared" si="5"/>
        <v>0</v>
      </c>
      <c r="GV13" s="4">
        <f t="shared" si="5"/>
        <v>0</v>
      </c>
      <c r="GW13" s="4">
        <f t="shared" si="5"/>
        <v>0</v>
      </c>
      <c r="GX13" s="4">
        <f t="shared" si="5"/>
        <v>0</v>
      </c>
      <c r="GY13" s="4">
        <f t="shared" si="5"/>
        <v>0</v>
      </c>
      <c r="GZ13" s="4">
        <f t="shared" si="5"/>
        <v>0</v>
      </c>
      <c r="HA13" s="4">
        <f t="shared" si="5"/>
        <v>0</v>
      </c>
      <c r="HB13" s="4">
        <f t="shared" si="5"/>
        <v>0</v>
      </c>
      <c r="HC13" s="4">
        <f t="shared" si="5"/>
        <v>0</v>
      </c>
      <c r="HD13" s="4">
        <f t="shared" si="5"/>
        <v>0</v>
      </c>
      <c r="HE13" s="4">
        <f t="shared" si="5"/>
        <v>0</v>
      </c>
      <c r="HF13" s="4">
        <f t="shared" si="5"/>
        <v>0</v>
      </c>
      <c r="HG13" s="4">
        <f t="shared" si="5"/>
        <v>0</v>
      </c>
    </row>
    <row r="14" spans="2:215" s="15" customFormat="1">
      <c r="B14" s="14" t="s">
        <v>32</v>
      </c>
      <c r="C14" s="15">
        <f>C12/C13</f>
        <v>-7.9438355287815062E-3</v>
      </c>
      <c r="D14" s="15">
        <f>D12/D13</f>
        <v>0.27857234186348134</v>
      </c>
      <c r="F14" s="15">
        <f>F12/F13</f>
        <v>0.16275033620470308</v>
      </c>
      <c r="G14" s="15">
        <f>G12/G13</f>
        <v>0.36170541087621538</v>
      </c>
      <c r="H14" s="15">
        <f>H12/H13</f>
        <v>0.58768008397886007</v>
      </c>
      <c r="I14" s="15">
        <f>I12/I13</f>
        <v>0.30964489973213916</v>
      </c>
      <c r="J14" s="15">
        <f>J12/J13</f>
        <v>0.29956228834930487</v>
      </c>
      <c r="O14" s="16"/>
      <c r="T14" s="15">
        <f>T12/T13</f>
        <v>1.4213367632539582</v>
      </c>
    </row>
    <row r="15" spans="2:215" s="5" customFormat="1">
      <c r="B15"/>
      <c r="O15" s="1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2:215" s="8" customFormat="1">
      <c r="B16" s="8" t="s">
        <v>33</v>
      </c>
      <c r="C16" s="8">
        <f t="shared" ref="C16:I16" si="6">C5/C3</f>
        <v>0.3519072718643052</v>
      </c>
      <c r="D16" s="8">
        <f t="shared" si="6"/>
        <v>0.4531219676985776</v>
      </c>
      <c r="E16" s="8" t="e">
        <f t="shared" si="6"/>
        <v>#DIV/0!</v>
      </c>
      <c r="F16" s="8">
        <f t="shared" si="6"/>
        <v>0.44191546922840153</v>
      </c>
      <c r="G16" s="8">
        <f t="shared" si="6"/>
        <v>0.44618632326769869</v>
      </c>
      <c r="H16" s="8">
        <f t="shared" si="6"/>
        <v>0.4635590958323314</v>
      </c>
      <c r="I16" s="8">
        <f t="shared" si="6"/>
        <v>0.40398179698506986</v>
      </c>
      <c r="J16" s="8">
        <f>J5/J3</f>
        <v>0.44347037336667405</v>
      </c>
      <c r="O16" s="12"/>
      <c r="T16" s="8">
        <f>T5/T3</f>
        <v>0.43820343496383724</v>
      </c>
    </row>
    <row r="17" spans="2:78" s="8" customFormat="1">
      <c r="B17" s="8" t="s">
        <v>34</v>
      </c>
      <c r="C17" s="8">
        <f t="shared" ref="C17:I17" si="7">C8/C3</f>
        <v>4.0658489670505386E-2</v>
      </c>
      <c r="D17" s="8">
        <f t="shared" si="7"/>
        <v>0.17251863405377826</v>
      </c>
      <c r="E17" s="8" t="e">
        <f t="shared" si="7"/>
        <v>#DIV/0!</v>
      </c>
      <c r="F17" s="8">
        <f t="shared" si="7"/>
        <v>0.14457953312057537</v>
      </c>
      <c r="G17" s="8">
        <f t="shared" si="7"/>
        <v>0.15945142243386307</v>
      </c>
      <c r="H17" s="8">
        <f t="shared" si="7"/>
        <v>0.2006273672414591</v>
      </c>
      <c r="I17" s="8">
        <f t="shared" si="7"/>
        <v>0.12052520469389377</v>
      </c>
      <c r="J17" s="8">
        <f>J8/J3</f>
        <v>0.14695398494766004</v>
      </c>
      <c r="O17" s="12"/>
      <c r="T17" s="8">
        <f>T8/T3</f>
        <v>0.15791132253467427</v>
      </c>
    </row>
    <row r="18" spans="2:78" s="8" customFormat="1">
      <c r="B18" s="8" t="s">
        <v>35</v>
      </c>
      <c r="C18" s="8">
        <f t="shared" ref="C18:I18" si="8">C11/C3</f>
        <v>1.5587919362494067E-3</v>
      </c>
      <c r="D18" s="8">
        <f t="shared" si="8"/>
        <v>4.248995522076951E-2</v>
      </c>
      <c r="E18" s="8" t="e">
        <f t="shared" si="8"/>
        <v>#DIV/0!</v>
      </c>
      <c r="F18" s="8">
        <f t="shared" si="8"/>
        <v>3.0366602407296411E-2</v>
      </c>
      <c r="G18" s="8">
        <f t="shared" si="8"/>
        <v>4.7464928342698151E-2</v>
      </c>
      <c r="H18" s="8">
        <f t="shared" si="8"/>
        <v>5.7499840069883949E-2</v>
      </c>
      <c r="I18" s="8">
        <f t="shared" si="8"/>
        <v>2.8139502432920259E-2</v>
      </c>
      <c r="J18" s="8">
        <f>J11/J3</f>
        <v>3.459831825647814E-2</v>
      </c>
      <c r="O18" s="12"/>
      <c r="T18" s="8">
        <f>T11/T3</f>
        <v>4.1938807597867028E-2</v>
      </c>
      <c r="AX18" s="8" t="e">
        <f t="shared" ref="AX18:BZ18" si="9">AX5/AX3</f>
        <v>#DIV/0!</v>
      </c>
      <c r="AY18" s="8" t="e">
        <f t="shared" si="9"/>
        <v>#DIV/0!</v>
      </c>
      <c r="AZ18" s="8" t="e">
        <f t="shared" si="9"/>
        <v>#DIV/0!</v>
      </c>
      <c r="BA18" s="8" t="e">
        <f t="shared" si="9"/>
        <v>#DIV/0!</v>
      </c>
      <c r="BB18" s="8" t="e">
        <f t="shared" si="9"/>
        <v>#DIV/0!</v>
      </c>
      <c r="BC18" s="8" t="e">
        <f t="shared" si="9"/>
        <v>#DIV/0!</v>
      </c>
      <c r="BD18" s="8" t="e">
        <f t="shared" si="9"/>
        <v>#DIV/0!</v>
      </c>
      <c r="BE18" s="8" t="e">
        <f t="shared" si="9"/>
        <v>#DIV/0!</v>
      </c>
      <c r="BF18" s="8" t="e">
        <f t="shared" si="9"/>
        <v>#DIV/0!</v>
      </c>
      <c r="BG18" s="8" t="e">
        <f t="shared" si="9"/>
        <v>#DIV/0!</v>
      </c>
      <c r="BH18" s="8" t="e">
        <f t="shared" si="9"/>
        <v>#DIV/0!</v>
      </c>
      <c r="BI18" s="8" t="e">
        <f t="shared" si="9"/>
        <v>#DIV/0!</v>
      </c>
      <c r="BJ18" s="8" t="e">
        <f t="shared" si="9"/>
        <v>#DIV/0!</v>
      </c>
      <c r="BK18" s="8" t="e">
        <f t="shared" si="9"/>
        <v>#DIV/0!</v>
      </c>
      <c r="BL18" s="8" t="e">
        <f t="shared" si="9"/>
        <v>#DIV/0!</v>
      </c>
      <c r="BM18" s="8" t="e">
        <f t="shared" si="9"/>
        <v>#DIV/0!</v>
      </c>
      <c r="BN18" s="8" t="e">
        <f t="shared" si="9"/>
        <v>#DIV/0!</v>
      </c>
      <c r="BO18" s="8" t="e">
        <f t="shared" si="9"/>
        <v>#DIV/0!</v>
      </c>
      <c r="BP18" s="8" t="e">
        <f t="shared" si="9"/>
        <v>#DIV/0!</v>
      </c>
      <c r="BQ18" s="8" t="e">
        <f t="shared" si="9"/>
        <v>#DIV/0!</v>
      </c>
      <c r="BR18" s="8" t="e">
        <f t="shared" si="9"/>
        <v>#DIV/0!</v>
      </c>
      <c r="BS18" s="8" t="e">
        <f t="shared" si="9"/>
        <v>#DIV/0!</v>
      </c>
      <c r="BT18" s="8" t="e">
        <f t="shared" si="9"/>
        <v>#DIV/0!</v>
      </c>
      <c r="BU18" s="8" t="e">
        <f t="shared" si="9"/>
        <v>#DIV/0!</v>
      </c>
      <c r="BV18" s="8" t="e">
        <f t="shared" si="9"/>
        <v>#DIV/0!</v>
      </c>
      <c r="BW18" s="8" t="e">
        <f t="shared" si="9"/>
        <v>#DIV/0!</v>
      </c>
      <c r="BX18" s="8" t="e">
        <f t="shared" si="9"/>
        <v>#DIV/0!</v>
      </c>
      <c r="BY18" s="8" t="e">
        <f t="shared" si="9"/>
        <v>#DIV/0!</v>
      </c>
      <c r="BZ18" s="8" t="e">
        <f t="shared" si="9"/>
        <v>#DIV/0!</v>
      </c>
    </row>
    <row r="19" spans="2:78" s="8" customFormat="1">
      <c r="B19" s="8" t="s">
        <v>36</v>
      </c>
      <c r="C19" s="8">
        <f t="shared" ref="C19:I19" si="10">C3/C6</f>
        <v>3.2128639763716329</v>
      </c>
      <c r="D19" s="8">
        <f t="shared" si="10"/>
        <v>3.5637495357266364</v>
      </c>
      <c r="E19" s="8" t="e">
        <f t="shared" si="10"/>
        <v>#DIV/0!</v>
      </c>
      <c r="F19" s="8">
        <f t="shared" si="10"/>
        <v>3.3631992590272008</v>
      </c>
      <c r="G19" s="8">
        <f t="shared" si="10"/>
        <v>3.4875419667852201</v>
      </c>
      <c r="H19" s="8">
        <f t="shared" si="10"/>
        <v>3.8032686483266636</v>
      </c>
      <c r="I19" s="8">
        <f t="shared" si="10"/>
        <v>3.5278770266622228</v>
      </c>
      <c r="J19" s="8">
        <f>J3/J6</f>
        <v>3.3724948739996035</v>
      </c>
      <c r="O19" s="12"/>
      <c r="T19" s="8">
        <f>T3/T6</f>
        <v>3.5677065306385511</v>
      </c>
      <c r="AX19" s="8" t="e">
        <f t="shared" ref="AX19:BZ19" si="11">AX12/AX3</f>
        <v>#DIV/0!</v>
      </c>
      <c r="AY19" s="8" t="e">
        <f t="shared" si="11"/>
        <v>#DIV/0!</v>
      </c>
      <c r="AZ19" s="8" t="e">
        <f t="shared" si="11"/>
        <v>#DIV/0!</v>
      </c>
      <c r="BA19" s="8" t="e">
        <f t="shared" si="11"/>
        <v>#DIV/0!</v>
      </c>
      <c r="BB19" s="8" t="e">
        <f t="shared" si="11"/>
        <v>#DIV/0!</v>
      </c>
      <c r="BC19" s="8" t="e">
        <f t="shared" si="11"/>
        <v>#DIV/0!</v>
      </c>
      <c r="BD19" s="8" t="e">
        <f t="shared" si="11"/>
        <v>#DIV/0!</v>
      </c>
      <c r="BE19" s="8" t="e">
        <f t="shared" si="11"/>
        <v>#DIV/0!</v>
      </c>
      <c r="BF19" s="8" t="e">
        <f t="shared" si="11"/>
        <v>#DIV/0!</v>
      </c>
      <c r="BG19" s="8" t="e">
        <f t="shared" si="11"/>
        <v>#DIV/0!</v>
      </c>
      <c r="BH19" s="8" t="e">
        <f t="shared" si="11"/>
        <v>#DIV/0!</v>
      </c>
      <c r="BI19" s="8" t="e">
        <f t="shared" si="11"/>
        <v>#DIV/0!</v>
      </c>
      <c r="BJ19" s="8" t="e">
        <f t="shared" si="11"/>
        <v>#DIV/0!</v>
      </c>
      <c r="BK19" s="8" t="e">
        <f t="shared" si="11"/>
        <v>#DIV/0!</v>
      </c>
      <c r="BL19" s="8" t="e">
        <f t="shared" si="11"/>
        <v>#DIV/0!</v>
      </c>
      <c r="BM19" s="8" t="e">
        <f t="shared" si="11"/>
        <v>#DIV/0!</v>
      </c>
      <c r="BN19" s="8" t="e">
        <f t="shared" si="11"/>
        <v>#DIV/0!</v>
      </c>
      <c r="BO19" s="8" t="e">
        <f t="shared" si="11"/>
        <v>#DIV/0!</v>
      </c>
      <c r="BP19" s="8" t="e">
        <f t="shared" si="11"/>
        <v>#DIV/0!</v>
      </c>
      <c r="BQ19" s="8" t="e">
        <f t="shared" si="11"/>
        <v>#DIV/0!</v>
      </c>
      <c r="BR19" s="8" t="e">
        <f t="shared" si="11"/>
        <v>#DIV/0!</v>
      </c>
      <c r="BS19" s="8" t="e">
        <f t="shared" si="11"/>
        <v>#DIV/0!</v>
      </c>
      <c r="BT19" s="8" t="e">
        <f t="shared" si="11"/>
        <v>#DIV/0!</v>
      </c>
      <c r="BU19" s="8" t="e">
        <f t="shared" si="11"/>
        <v>#DIV/0!</v>
      </c>
      <c r="BV19" s="8" t="e">
        <f t="shared" si="11"/>
        <v>#DIV/0!</v>
      </c>
      <c r="BW19" s="8" t="e">
        <f t="shared" si="11"/>
        <v>#DIV/0!</v>
      </c>
      <c r="BX19" s="8" t="e">
        <f t="shared" si="11"/>
        <v>#DIV/0!</v>
      </c>
      <c r="BY19" s="8" t="e">
        <f t="shared" si="11"/>
        <v>#DIV/0!</v>
      </c>
      <c r="BZ19" s="8" t="e">
        <f t="shared" si="11"/>
        <v>#DIV/0!</v>
      </c>
    </row>
    <row r="20" spans="2:78">
      <c r="B20" s="8"/>
      <c r="M20" s="1"/>
      <c r="T20" s="1"/>
    </row>
    <row r="21" spans="2:78" s="8" customFormat="1">
      <c r="B21" s="8" t="s">
        <v>37</v>
      </c>
      <c r="G21" s="8">
        <f t="shared" ref="G21:I21" si="12">G3/C3-1</f>
        <v>0.74898953311183836</v>
      </c>
      <c r="H21" s="8">
        <f t="shared" si="12"/>
        <v>0.62916975137823705</v>
      </c>
      <c r="I21" s="8" t="e">
        <f t="shared" si="12"/>
        <v>#DIV/0!</v>
      </c>
      <c r="J21" s="8">
        <f>J3/F3-1</f>
        <v>0.65201931021076009</v>
      </c>
      <c r="O21" s="12"/>
      <c r="Q21" s="8">
        <f t="shared" ref="Q21:S21" si="13">Q3/P3-1</f>
        <v>0.17631224764468367</v>
      </c>
      <c r="R21" s="8">
        <f t="shared" si="13"/>
        <v>0.12242562929061784</v>
      </c>
      <c r="S21" s="8">
        <f t="shared" si="13"/>
        <v>-0.12640163098878698</v>
      </c>
      <c r="T21" s="8">
        <f>T3/S3-1</f>
        <v>0.74402567094515759</v>
      </c>
    </row>
    <row r="22" spans="2:78" s="8" customFormat="1">
      <c r="B22" s="8" t="s">
        <v>38</v>
      </c>
      <c r="G22" s="8">
        <f t="shared" ref="G22:I22" si="14">G12/C12-1</f>
        <v>-46.855005753740201</v>
      </c>
      <c r="H22" s="8">
        <f t="shared" si="14"/>
        <v>1.1290735033768247</v>
      </c>
      <c r="I22" s="8" t="e">
        <f t="shared" si="14"/>
        <v>#DIV/0!</v>
      </c>
      <c r="J22" s="8">
        <f>J12/F12-1</f>
        <v>0.85701524203004009</v>
      </c>
      <c r="O22" s="12"/>
      <c r="AX22" s="8" t="e">
        <f t="shared" ref="AX22:BZ22" si="15">AX3/AW3-1</f>
        <v>#DIV/0!</v>
      </c>
      <c r="AY22" s="8" t="e">
        <f t="shared" si="15"/>
        <v>#DIV/0!</v>
      </c>
      <c r="AZ22" s="8" t="e">
        <f t="shared" si="15"/>
        <v>#DIV/0!</v>
      </c>
      <c r="BA22" s="8" t="e">
        <f t="shared" si="15"/>
        <v>#DIV/0!</v>
      </c>
      <c r="BB22" s="8" t="e">
        <f t="shared" si="15"/>
        <v>#DIV/0!</v>
      </c>
      <c r="BC22" s="8" t="e">
        <f t="shared" si="15"/>
        <v>#DIV/0!</v>
      </c>
      <c r="BD22" s="8" t="e">
        <f t="shared" si="15"/>
        <v>#DIV/0!</v>
      </c>
      <c r="BE22" s="8" t="e">
        <f t="shared" si="15"/>
        <v>#DIV/0!</v>
      </c>
      <c r="BF22" s="8" t="e">
        <f t="shared" si="15"/>
        <v>#DIV/0!</v>
      </c>
      <c r="BG22" s="8" t="e">
        <f t="shared" si="15"/>
        <v>#DIV/0!</v>
      </c>
      <c r="BH22" s="8" t="e">
        <f t="shared" si="15"/>
        <v>#DIV/0!</v>
      </c>
      <c r="BI22" s="8" t="e">
        <f t="shared" si="15"/>
        <v>#DIV/0!</v>
      </c>
      <c r="BJ22" s="8" t="e">
        <f t="shared" si="15"/>
        <v>#DIV/0!</v>
      </c>
      <c r="BK22" s="8" t="e">
        <f t="shared" si="15"/>
        <v>#DIV/0!</v>
      </c>
      <c r="BL22" s="8" t="e">
        <f t="shared" si="15"/>
        <v>#DIV/0!</v>
      </c>
      <c r="BM22" s="8" t="e">
        <f t="shared" si="15"/>
        <v>#DIV/0!</v>
      </c>
      <c r="BN22" s="8" t="e">
        <f t="shared" si="15"/>
        <v>#DIV/0!</v>
      </c>
      <c r="BO22" s="8" t="e">
        <f t="shared" si="15"/>
        <v>#DIV/0!</v>
      </c>
      <c r="BP22" s="8" t="e">
        <f t="shared" si="15"/>
        <v>#DIV/0!</v>
      </c>
      <c r="BQ22" s="8" t="e">
        <f t="shared" si="15"/>
        <v>#DIV/0!</v>
      </c>
      <c r="BR22" s="8" t="e">
        <f t="shared" si="15"/>
        <v>#DIV/0!</v>
      </c>
      <c r="BS22" s="8" t="e">
        <f t="shared" si="15"/>
        <v>#DIV/0!</v>
      </c>
      <c r="BT22" s="8" t="e">
        <f t="shared" si="15"/>
        <v>#DIV/0!</v>
      </c>
      <c r="BU22" s="8" t="e">
        <f t="shared" si="15"/>
        <v>#DIV/0!</v>
      </c>
      <c r="BV22" s="8" t="e">
        <f t="shared" si="15"/>
        <v>#DIV/0!</v>
      </c>
      <c r="BW22" s="8" t="e">
        <f t="shared" si="15"/>
        <v>#DIV/0!</v>
      </c>
      <c r="BX22" s="8" t="e">
        <f t="shared" si="15"/>
        <v>#DIV/0!</v>
      </c>
      <c r="BY22" s="8" t="e">
        <f t="shared" si="15"/>
        <v>#DIV/0!</v>
      </c>
      <c r="BZ22" s="8" t="e">
        <f t="shared" si="15"/>
        <v>#DIV/0!</v>
      </c>
    </row>
    <row r="23" spans="2:78" s="8" customFormat="1">
      <c r="O23" s="12"/>
      <c r="AX23" s="8" t="e">
        <f t="shared" ref="AX23:BZ23" si="16">AX6/AW6-1</f>
        <v>#DIV/0!</v>
      </c>
      <c r="AY23" s="8" t="e">
        <f t="shared" si="16"/>
        <v>#DIV/0!</v>
      </c>
      <c r="AZ23" s="8" t="e">
        <f t="shared" si="16"/>
        <v>#DIV/0!</v>
      </c>
      <c r="BA23" s="8" t="e">
        <f t="shared" si="16"/>
        <v>#DIV/0!</v>
      </c>
      <c r="BB23" s="8" t="e">
        <f t="shared" si="16"/>
        <v>#DIV/0!</v>
      </c>
      <c r="BC23" s="8" t="e">
        <f t="shared" si="16"/>
        <v>#DIV/0!</v>
      </c>
      <c r="BD23" s="8" t="e">
        <f t="shared" si="16"/>
        <v>#DIV/0!</v>
      </c>
      <c r="BE23" s="8" t="e">
        <f t="shared" si="16"/>
        <v>#DIV/0!</v>
      </c>
      <c r="BF23" s="8" t="e">
        <f t="shared" si="16"/>
        <v>#DIV/0!</v>
      </c>
      <c r="BG23" s="8" t="e">
        <f t="shared" si="16"/>
        <v>#DIV/0!</v>
      </c>
      <c r="BH23" s="8" t="e">
        <f t="shared" si="16"/>
        <v>#DIV/0!</v>
      </c>
      <c r="BI23" s="8" t="e">
        <f t="shared" si="16"/>
        <v>#DIV/0!</v>
      </c>
      <c r="BJ23" s="8" t="e">
        <f t="shared" si="16"/>
        <v>#DIV/0!</v>
      </c>
      <c r="BK23" s="8" t="e">
        <f t="shared" si="16"/>
        <v>#DIV/0!</v>
      </c>
      <c r="BL23" s="8" t="e">
        <f t="shared" si="16"/>
        <v>#DIV/0!</v>
      </c>
      <c r="BM23" s="8" t="e">
        <f t="shared" si="16"/>
        <v>#DIV/0!</v>
      </c>
      <c r="BN23" s="8" t="e">
        <f t="shared" si="16"/>
        <v>#DIV/0!</v>
      </c>
      <c r="BO23" s="8" t="e">
        <f t="shared" si="16"/>
        <v>#DIV/0!</v>
      </c>
      <c r="BP23" s="8" t="e">
        <f t="shared" si="16"/>
        <v>#DIV/0!</v>
      </c>
      <c r="BQ23" s="8" t="e">
        <f t="shared" si="16"/>
        <v>#DIV/0!</v>
      </c>
      <c r="BR23" s="8" t="e">
        <f t="shared" si="16"/>
        <v>#DIV/0!</v>
      </c>
      <c r="BS23" s="8" t="e">
        <f t="shared" si="16"/>
        <v>#DIV/0!</v>
      </c>
      <c r="BT23" s="8" t="e">
        <f t="shared" si="16"/>
        <v>#DIV/0!</v>
      </c>
      <c r="BU23" s="8" t="e">
        <f t="shared" si="16"/>
        <v>#DIV/0!</v>
      </c>
      <c r="BV23" s="8" t="e">
        <f t="shared" si="16"/>
        <v>#DIV/0!</v>
      </c>
      <c r="BW23" s="8" t="e">
        <f t="shared" si="16"/>
        <v>#DIV/0!</v>
      </c>
      <c r="BX23" s="8" t="e">
        <f t="shared" si="16"/>
        <v>#DIV/0!</v>
      </c>
      <c r="BY23" s="8" t="e">
        <f t="shared" si="16"/>
        <v>#DIV/0!</v>
      </c>
      <c r="BZ23" s="8" t="e">
        <f t="shared" si="16"/>
        <v>#DIV/0!</v>
      </c>
    </row>
    <row r="24" spans="2:78" s="8" customFormat="1">
      <c r="O24" s="12"/>
      <c r="AX24" s="8" t="e">
        <f t="shared" ref="AX24:BZ24" si="17">AX13/AW13-1</f>
        <v>#DIV/0!</v>
      </c>
      <c r="AY24" s="8" t="e">
        <f t="shared" si="17"/>
        <v>#DIV/0!</v>
      </c>
      <c r="AZ24" s="8" t="e">
        <f t="shared" si="17"/>
        <v>#DIV/0!</v>
      </c>
      <c r="BA24" s="8" t="e">
        <f t="shared" si="17"/>
        <v>#DIV/0!</v>
      </c>
      <c r="BB24" s="8" t="e">
        <f t="shared" si="17"/>
        <v>#DIV/0!</v>
      </c>
      <c r="BC24" s="8" t="e">
        <f t="shared" si="17"/>
        <v>#DIV/0!</v>
      </c>
      <c r="BD24" s="8" t="e">
        <f t="shared" si="17"/>
        <v>#DIV/0!</v>
      </c>
      <c r="BE24" s="8" t="e">
        <f t="shared" si="17"/>
        <v>#DIV/0!</v>
      </c>
      <c r="BF24" s="8" t="e">
        <f t="shared" si="17"/>
        <v>#DIV/0!</v>
      </c>
      <c r="BG24" s="8" t="e">
        <f t="shared" si="17"/>
        <v>#DIV/0!</v>
      </c>
      <c r="BH24" s="8" t="e">
        <f t="shared" si="17"/>
        <v>#DIV/0!</v>
      </c>
      <c r="BI24" s="8" t="e">
        <f t="shared" si="17"/>
        <v>#DIV/0!</v>
      </c>
      <c r="BJ24" s="8" t="e">
        <f t="shared" si="17"/>
        <v>#DIV/0!</v>
      </c>
      <c r="BK24" s="8" t="e">
        <f t="shared" si="17"/>
        <v>#DIV/0!</v>
      </c>
      <c r="BL24" s="8" t="e">
        <f t="shared" si="17"/>
        <v>#DIV/0!</v>
      </c>
      <c r="BM24" s="8" t="e">
        <f t="shared" si="17"/>
        <v>#DIV/0!</v>
      </c>
      <c r="BN24" s="8" t="e">
        <f t="shared" si="17"/>
        <v>#DIV/0!</v>
      </c>
      <c r="BO24" s="8" t="e">
        <f t="shared" si="17"/>
        <v>#DIV/0!</v>
      </c>
      <c r="BP24" s="8" t="e">
        <f t="shared" si="17"/>
        <v>#DIV/0!</v>
      </c>
      <c r="BQ24" s="8" t="e">
        <f t="shared" si="17"/>
        <v>#DIV/0!</v>
      </c>
      <c r="BR24" s="8" t="e">
        <f t="shared" si="17"/>
        <v>#DIV/0!</v>
      </c>
      <c r="BS24" s="8" t="e">
        <f t="shared" si="17"/>
        <v>#DIV/0!</v>
      </c>
      <c r="BT24" s="8" t="e">
        <f t="shared" si="17"/>
        <v>#DIV/0!</v>
      </c>
      <c r="BU24" s="8" t="e">
        <f t="shared" si="17"/>
        <v>#DIV/0!</v>
      </c>
      <c r="BV24" s="8" t="e">
        <f t="shared" si="17"/>
        <v>#DIV/0!</v>
      </c>
      <c r="BW24" s="8" t="e">
        <f t="shared" si="17"/>
        <v>#DIV/0!</v>
      </c>
      <c r="BX24" s="8" t="e">
        <f t="shared" si="17"/>
        <v>#DIV/0!</v>
      </c>
      <c r="BY24" s="8" t="e">
        <f t="shared" si="17"/>
        <v>#DIV/0!</v>
      </c>
      <c r="BZ24" s="8" t="e">
        <f t="shared" si="17"/>
        <v>#DIV/0!</v>
      </c>
    </row>
    <row r="29" spans="2:78">
      <c r="V29" s="13"/>
    </row>
    <row r="30" spans="2:78">
      <c r="V30" s="6"/>
    </row>
    <row r="31" spans="2:78">
      <c r="V31" s="13"/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Simon Wong</cp:lastModifiedBy>
  <cp:revision/>
  <dcterms:created xsi:type="dcterms:W3CDTF">2022-07-24T17:54:11Z</dcterms:created>
  <dcterms:modified xsi:type="dcterms:W3CDTF">2022-08-03T00:39:35Z</dcterms:modified>
  <cp:category/>
  <cp:contentStatus/>
</cp:coreProperties>
</file>