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22ACAC1D-4409-45C1-8E32-5D8EF3E18262}" xr6:coauthVersionLast="47" xr6:coauthVersionMax="47" xr10:uidLastSave="{00000000-0000-0000-0000-000000000000}"/>
  <bookViews>
    <workbookView xWindow="17970" yWindow="1710" windowWidth="19890" windowHeight="17250" activeTab="1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2" l="1"/>
  <c r="I23" i="2"/>
  <c r="H23" i="2"/>
  <c r="G23" i="2"/>
  <c r="K23" i="2"/>
  <c r="J22" i="2"/>
  <c r="I22" i="2"/>
  <c r="H22" i="2"/>
  <c r="G22" i="2"/>
  <c r="K22" i="2"/>
  <c r="C20" i="2" l="1"/>
  <c r="D20" i="2"/>
  <c r="E20" i="2"/>
  <c r="F20" i="2"/>
  <c r="G20" i="2"/>
  <c r="H20" i="2"/>
  <c r="I20" i="2"/>
  <c r="J20" i="2"/>
  <c r="K20" i="2"/>
  <c r="J19" i="2"/>
  <c r="I19" i="2"/>
  <c r="H19" i="2"/>
  <c r="G19" i="2"/>
  <c r="F19" i="2"/>
  <c r="E19" i="2"/>
  <c r="D19" i="2"/>
  <c r="C19" i="2"/>
  <c r="K19" i="2"/>
  <c r="J18" i="2"/>
  <c r="I18" i="2"/>
  <c r="H18" i="2"/>
  <c r="G18" i="2"/>
  <c r="F18" i="2"/>
  <c r="E18" i="2"/>
  <c r="D18" i="2"/>
  <c r="C18" i="2"/>
  <c r="K18" i="2"/>
  <c r="J17" i="2"/>
  <c r="I17" i="2"/>
  <c r="H17" i="2"/>
  <c r="G17" i="2"/>
  <c r="F17" i="2"/>
  <c r="E17" i="2"/>
  <c r="D17" i="2"/>
  <c r="C17" i="2"/>
  <c r="K17" i="2"/>
  <c r="F15" i="2"/>
  <c r="F14" i="2"/>
  <c r="F12" i="2"/>
  <c r="F13" i="2"/>
  <c r="F10" i="2"/>
  <c r="F9" i="2"/>
  <c r="F8" i="2"/>
  <c r="F6" i="2"/>
  <c r="F5" i="2"/>
  <c r="F4" i="2"/>
  <c r="F3" i="2"/>
  <c r="C8" i="2"/>
  <c r="C9" i="2" s="1"/>
  <c r="C13" i="2" s="1"/>
  <c r="C15" i="2" s="1"/>
  <c r="C5" i="2"/>
  <c r="J15" i="2"/>
  <c r="J14" i="2"/>
  <c r="J13" i="2"/>
  <c r="J12" i="2"/>
  <c r="J10" i="2"/>
  <c r="J9" i="2"/>
  <c r="J7" i="2"/>
  <c r="J6" i="2"/>
  <c r="J3" i="2"/>
  <c r="T8" i="2"/>
  <c r="T9" i="2" s="1"/>
  <c r="T13" i="2" s="1"/>
  <c r="T15" i="2" s="1"/>
  <c r="T5" i="2"/>
  <c r="U8" i="2"/>
  <c r="U9" i="2" s="1"/>
  <c r="U13" i="2" s="1"/>
  <c r="U15" i="2" s="1"/>
  <c r="U5" i="2"/>
  <c r="D8" i="2"/>
  <c r="D9" i="2" s="1"/>
  <c r="D13" i="2" s="1"/>
  <c r="D15" i="2" s="1"/>
  <c r="D5" i="2"/>
  <c r="H8" i="2"/>
  <c r="H9" i="2" s="1"/>
  <c r="H13" i="2" s="1"/>
  <c r="H15" i="2" s="1"/>
  <c r="H5" i="2"/>
  <c r="E8" i="2"/>
  <c r="E9" i="2" s="1"/>
  <c r="E13" i="2" s="1"/>
  <c r="E15" i="2" s="1"/>
  <c r="E5" i="2"/>
  <c r="I8" i="2"/>
  <c r="I9" i="2" s="1"/>
  <c r="I13" i="2" s="1"/>
  <c r="I15" i="2" s="1"/>
  <c r="I5" i="2"/>
  <c r="G4" i="2"/>
  <c r="G8" i="2" s="1"/>
  <c r="G9" i="2" s="1"/>
  <c r="G13" i="2" s="1"/>
  <c r="G15" i="2" s="1"/>
  <c r="K4" i="2"/>
  <c r="K8" i="2" s="1"/>
  <c r="K9" i="2" s="1"/>
  <c r="K13" i="2" s="1"/>
  <c r="K15" i="2" s="1"/>
  <c r="N8" i="1"/>
  <c r="N6" i="1"/>
  <c r="N5" i="1"/>
  <c r="J4" i="2" l="1"/>
  <c r="J8" i="2"/>
  <c r="K5" i="2"/>
  <c r="G5" i="2"/>
  <c r="J5" i="2" s="1"/>
</calcChain>
</file>

<file path=xl/sharedStrings.xml><?xml version="1.0" encoding="utf-8"?>
<sst xmlns="http://schemas.openxmlformats.org/spreadsheetml/2006/main" count="38" uniqueCount="36">
  <si>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</si>
  <si>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</si>
  <si>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</si>
  <si>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</si>
  <si>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</si>
  <si>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</si>
  <si>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</si>
  <si>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</si>
  <si>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</si>
  <si>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</si>
  <si>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</si>
  <si>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</si>
  <si>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</si>
  <si>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</si>
  <si>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</si>
  <si>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</si>
  <si>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</si>
  <si>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Gross Margin</t>
  </si>
  <si>
    <t>SG&amp;A</t>
  </si>
  <si>
    <t>Interest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</si>
  <si>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</si>
  <si>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</si>
  <si>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</si>
  <si>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</si>
  <si>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</si>
  <si>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</si>
  <si>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</si>
  <si>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</si>
  <si>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</si>
  <si>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</si>
  <si>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</si>
  <si>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Other (profit)</t>
  </si>
  <si>
    <t>Operating margin</t>
  </si>
  <si>
    <t>Revenue on SG&amp;A</t>
  </si>
  <si>
    <t>Tilly's</t>
  </si>
  <si>
    <t>TLYS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</si>
</sst>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8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146538</xdr:colOff>
      <xdr:row>0</xdr:row>
      <xdr:rowOff>0</xdr:rowOff>
    </xdr:from>
    <xdr:to>
      <xdr:col>11</xdr:col>
      <xdr:colOff>146538</xdr:colOff>
      <xdr:row>41</xdr:row>
      <xdr:rowOff>168519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7918938" y="0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N11"/>
  <sheetViews>
    <sheetView workbookViewId="0">
      <selection activeCell="M3" sqref="M3"/>
    </sheetView>
  </sheetViews>
  <sheetFormatPr defaultRowHeight="15" x14ac:dyDescent="0.25"/>
  <cols>
    <col min="13" max="13" width="9.7109375" bestFit="1" customWidth="1"/>
  </cols>
  <sheetData>
    <row r="1" spans="13:14" x14ac:dyDescent="0.25">
      <c r="M1" t="s">
        <v>34</v>
      </c>
    </row>
    <row r="2" spans="13:14" x14ac:dyDescent="0.25">
      <c r="M2" t="s">
        <v>35</v>
      </c>
    </row>
    <row r="3" spans="13:14" x14ac:dyDescent="0.25">
      <c r="M3" t="s">
        <v>0</v>
      </c>
      <c r="N3" s="2">
        <v>7.9</v>
      </c>
    </row>
    <row r="4" spans="13:14" x14ac:dyDescent="0.25">
      <c r="M4" t="s">
        <v>1</v>
      </c>
      <c r="N4" s="1">
        <v>30.762</v>
      </c>
    </row>
    <row r="5" spans="13:14" x14ac:dyDescent="0.25">
      <c r="M5" t="s">
        <v>2</v>
      </c>
      <c r="N5" s="1">
        <f>N3*N4</f>
        <v>243.0198</v>
      </c>
    </row>
    <row r="6" spans="13:14" x14ac:dyDescent="0.25">
      <c r="M6" t="s">
        <v>3</v>
      </c>
      <c r="N6" s="1">
        <f>59.954+50.997</f>
        <v>110.95099999999999</v>
      </c>
    </row>
    <row r="7" spans="13:14" x14ac:dyDescent="0.25">
      <c r="M7" t="s">
        <v>4</v>
      </c>
      <c r="N7" s="1">
        <v>0</v>
      </c>
    </row>
    <row r="8" spans="13:14" x14ac:dyDescent="0.25">
      <c r="M8" t="s">
        <v>5</v>
      </c>
      <c r="N8" s="1">
        <f>N5-N6</f>
        <v>132.06880000000001</v>
      </c>
    </row>
    <row r="11" spans="13:14" x14ac:dyDescent="0.25">
      <c r="M11" s="21">
        <v>44767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G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6" sqref="K26"/>
    </sheetView>
  </sheetViews>
  <sheetFormatPr defaultRowHeight="15" x14ac:dyDescent="0.25"/>
  <cols>
    <col min="2" max="2" width="23.85546875" bestFit="1" customWidth="1"/>
    <col min="3" max="13" width="9.28515625" style="5" customWidth="1"/>
    <col min="15" max="15" width="4.42578125" style="12" customWidth="1"/>
    <col min="22" max="22" width="12.7109375" bestFit="1" customWidth="1"/>
  </cols>
  <sheetData>
    <row r="1" spans="2:215" x14ac:dyDescent="0.25"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215" x14ac:dyDescent="0.25">
      <c r="C2" s="5" t="s">
        <v>14</v>
      </c>
      <c r="D2" s="5" t="s">
        <v>13</v>
      </c>
      <c r="E2" s="5" t="s">
        <v>12</v>
      </c>
      <c r="F2" s="5" t="s">
        <v>11</v>
      </c>
      <c r="G2" s="5" t="s">
        <v>9</v>
      </c>
      <c r="H2" s="5" t="s">
        <v>8</v>
      </c>
      <c r="I2" s="5" t="s">
        <v>7</v>
      </c>
      <c r="J2" s="5" t="s">
        <v>6</v>
      </c>
      <c r="K2" s="5" t="s">
        <v>10</v>
      </c>
      <c r="L2" s="5" t="s">
        <v>27</v>
      </c>
      <c r="M2" s="5" t="s">
        <v>28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Z2" s="1">
        <v>27</v>
      </c>
      <c r="AA2" s="1">
        <v>28</v>
      </c>
      <c r="AB2" s="1">
        <v>29</v>
      </c>
      <c r="AC2" s="1">
        <v>30</v>
      </c>
      <c r="AD2" s="1">
        <v>31</v>
      </c>
      <c r="AE2" s="1">
        <v>32</v>
      </c>
      <c r="AF2" s="1">
        <v>33</v>
      </c>
      <c r="AG2" s="1">
        <v>34</v>
      </c>
      <c r="AH2" s="1">
        <v>35</v>
      </c>
      <c r="AI2" s="1">
        <v>36</v>
      </c>
    </row>
    <row r="3" spans="2:215" x14ac:dyDescent="0.25">
      <c r="B3" t="s">
        <v>15</v>
      </c>
      <c r="C3" s="5">
        <v>77.289000000000001</v>
      </c>
      <c r="D3" s="5">
        <v>135.845</v>
      </c>
      <c r="E3" s="5">
        <v>140.27500000000001</v>
      </c>
      <c r="F3" s="5">
        <f>T3-E3-D3-C3</f>
        <v>177.91999999999996</v>
      </c>
      <c r="G3" s="5">
        <v>163.15</v>
      </c>
      <c r="H3" s="5">
        <v>201.952</v>
      </c>
      <c r="I3" s="5">
        <v>206.096</v>
      </c>
      <c r="J3" s="5">
        <f t="shared" ref="J3:J10" si="0">U3-I3-H3-G3</f>
        <v>204.49599999999995</v>
      </c>
      <c r="K3" s="5">
        <v>145.77500000000001</v>
      </c>
      <c r="P3" s="1"/>
      <c r="Q3" s="1"/>
      <c r="R3" s="1"/>
      <c r="S3" s="1"/>
      <c r="T3" s="5">
        <v>531.32899999999995</v>
      </c>
      <c r="U3" s="5">
        <v>775.69399999999996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2:215" x14ac:dyDescent="0.25">
      <c r="B4" t="s">
        <v>16</v>
      </c>
      <c r="C4" s="5">
        <v>75.694999999999993</v>
      </c>
      <c r="D4" s="5">
        <v>94.171000000000006</v>
      </c>
      <c r="E4" s="5">
        <v>99.6</v>
      </c>
      <c r="F4" s="5">
        <f>T4-E4-D4-C4</f>
        <v>119.673</v>
      </c>
      <c r="G4" s="5">
        <f>107.616+0.702</f>
        <v>108.318</v>
      </c>
      <c r="H4" s="5">
        <v>127.22499999999999</v>
      </c>
      <c r="I4" s="5">
        <v>129.357</v>
      </c>
      <c r="J4" s="5">
        <f t="shared" si="0"/>
        <v>134.13099999999997</v>
      </c>
      <c r="K4" s="5">
        <f>101.1+0.86</f>
        <v>101.96</v>
      </c>
      <c r="P4" s="1"/>
      <c r="Q4" s="1"/>
      <c r="R4" s="1"/>
      <c r="S4" s="1"/>
      <c r="T4" s="5">
        <v>389.13900000000001</v>
      </c>
      <c r="U4" s="5">
        <v>499.03100000000001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2:215" s="3" customFormat="1" x14ac:dyDescent="0.25">
      <c r="B5" s="3" t="s">
        <v>17</v>
      </c>
      <c r="C5" s="4">
        <f>C3-C4</f>
        <v>1.5940000000000083</v>
      </c>
      <c r="D5" s="4">
        <f>D3-D4</f>
        <v>41.673999999999992</v>
      </c>
      <c r="E5" s="4">
        <f>E3-E4</f>
        <v>40.675000000000011</v>
      </c>
      <c r="F5" s="5">
        <f>T5-E5-D5-C5</f>
        <v>58.246999999999929</v>
      </c>
      <c r="G5" s="4">
        <f>G3-G4</f>
        <v>54.832000000000008</v>
      </c>
      <c r="H5" s="4">
        <f>H3-H4</f>
        <v>74.727000000000004</v>
      </c>
      <c r="I5" s="4">
        <f>I3-I4</f>
        <v>76.739000000000004</v>
      </c>
      <c r="J5" s="5">
        <f t="shared" si="0"/>
        <v>70.364999999999938</v>
      </c>
      <c r="K5" s="4">
        <f>K3-K4</f>
        <v>43.815000000000012</v>
      </c>
      <c r="L5" s="4"/>
      <c r="M5" s="4"/>
      <c r="O5" s="13"/>
      <c r="P5" s="4"/>
      <c r="Q5" s="4"/>
      <c r="R5" s="4"/>
      <c r="S5" s="4"/>
      <c r="T5" s="4">
        <f>T3-T4</f>
        <v>142.18999999999994</v>
      </c>
      <c r="U5" s="4">
        <f>U3-U4</f>
        <v>276.66299999999995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2:215" x14ac:dyDescent="0.25">
      <c r="B6" t="s">
        <v>18</v>
      </c>
      <c r="C6" s="5">
        <v>29.995000000000001</v>
      </c>
      <c r="D6" s="5">
        <v>33.965000000000003</v>
      </c>
      <c r="E6" s="5">
        <v>37.122</v>
      </c>
      <c r="F6" s="5">
        <f>T6-E6-D6-C6</f>
        <v>40.870999999999995</v>
      </c>
      <c r="G6" s="5">
        <v>39.832000000000001</v>
      </c>
      <c r="H6" s="5">
        <v>48.3</v>
      </c>
      <c r="I6" s="5">
        <v>47.741999999999997</v>
      </c>
      <c r="J6" s="5">
        <f t="shared" si="0"/>
        <v>49.700000000000024</v>
      </c>
      <c r="K6" s="5">
        <v>42.573999999999998</v>
      </c>
      <c r="P6" s="1"/>
      <c r="Q6" s="1"/>
      <c r="R6" s="1"/>
      <c r="S6" s="1"/>
      <c r="T6" s="5">
        <v>141.953</v>
      </c>
      <c r="U6" s="5">
        <v>185.57400000000001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2:215" x14ac:dyDescent="0.25">
      <c r="B7" t="s">
        <v>31</v>
      </c>
      <c r="G7" s="5">
        <v>0.13300000000000001</v>
      </c>
      <c r="H7" s="5">
        <v>0.10199999999999999</v>
      </c>
      <c r="J7" s="5">
        <f t="shared" si="0"/>
        <v>3.258</v>
      </c>
      <c r="K7" s="5">
        <v>0.13300000000000001</v>
      </c>
      <c r="P7" s="1"/>
      <c r="Q7" s="1"/>
      <c r="R7" s="1"/>
      <c r="S7" s="1"/>
      <c r="T7" s="5">
        <v>3.2770000000000001</v>
      </c>
      <c r="U7" s="5">
        <v>3.4929999999999999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2:215" x14ac:dyDescent="0.25">
      <c r="B8" t="s">
        <v>22</v>
      </c>
      <c r="C8" s="5">
        <f>+C7+C6+C4</f>
        <v>105.69</v>
      </c>
      <c r="D8" s="5">
        <f>+D7+D6+D4</f>
        <v>128.13600000000002</v>
      </c>
      <c r="E8" s="5">
        <f>+E7+E6+E4</f>
        <v>136.72199999999998</v>
      </c>
      <c r="F8" s="5">
        <f>T8-E8-D8-C8</f>
        <v>163.82100000000003</v>
      </c>
      <c r="G8" s="5">
        <f>+G7+G6+G4</f>
        <v>148.28300000000002</v>
      </c>
      <c r="H8" s="5">
        <f>+H7+H6+H4</f>
        <v>175.62699999999998</v>
      </c>
      <c r="I8" s="5">
        <f>+I7+I6+I4</f>
        <v>177.09899999999999</v>
      </c>
      <c r="J8" s="5">
        <f t="shared" si="0"/>
        <v>187.08899999999994</v>
      </c>
      <c r="K8" s="5">
        <f>+K7+K6+K4</f>
        <v>144.667</v>
      </c>
      <c r="P8" s="1"/>
      <c r="Q8" s="1"/>
      <c r="R8" s="1"/>
      <c r="S8" s="1"/>
      <c r="T8" s="5">
        <f>+T7+T6+T4</f>
        <v>534.36900000000003</v>
      </c>
      <c r="U8" s="5">
        <f>+U7+U6+U4</f>
        <v>688.09799999999996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2:215" x14ac:dyDescent="0.25">
      <c r="B9" s="3" t="s">
        <v>23</v>
      </c>
      <c r="C9" s="5">
        <f>C3-C8</f>
        <v>-28.400999999999996</v>
      </c>
      <c r="D9" s="5">
        <f>D3-D8</f>
        <v>7.7089999999999748</v>
      </c>
      <c r="E9" s="5">
        <f>E3-E8</f>
        <v>3.5530000000000257</v>
      </c>
      <c r="F9" s="5">
        <f>T9-E9-D9-C9</f>
        <v>14.098999999999918</v>
      </c>
      <c r="G9" s="5">
        <f>G3-G8</f>
        <v>14.86699999999999</v>
      </c>
      <c r="H9" s="5">
        <f>H3-H8</f>
        <v>26.325000000000017</v>
      </c>
      <c r="I9" s="5">
        <f>I3-I8</f>
        <v>28.997000000000014</v>
      </c>
      <c r="J9" s="5">
        <f t="shared" si="0"/>
        <v>17.406999999999982</v>
      </c>
      <c r="K9" s="5">
        <f>K3-K8</f>
        <v>1.1080000000000041</v>
      </c>
      <c r="P9" s="1"/>
      <c r="Q9" s="1"/>
      <c r="R9" s="1"/>
      <c r="S9" s="1"/>
      <c r="T9" s="5">
        <f>T3-T8</f>
        <v>-3.0400000000000773</v>
      </c>
      <c r="U9" s="5">
        <f>U3-U8</f>
        <v>87.596000000000004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2:215" x14ac:dyDescent="0.25">
      <c r="B10" t="s">
        <v>31</v>
      </c>
      <c r="C10" s="5">
        <v>-0.40899999999999997</v>
      </c>
      <c r="D10" s="5">
        <v>-0.311</v>
      </c>
      <c r="E10" s="5">
        <v>2.8000000000000001E-2</v>
      </c>
      <c r="F10" s="5">
        <f>T10-E10-D10-C10</f>
        <v>0.11099999999999999</v>
      </c>
      <c r="G10" s="5">
        <v>0.115</v>
      </c>
      <c r="H10" s="5">
        <v>0</v>
      </c>
      <c r="I10" s="5">
        <v>0</v>
      </c>
      <c r="J10" s="5">
        <f t="shared" si="0"/>
        <v>0.47899999999999998</v>
      </c>
      <c r="K10" s="5">
        <v>-4.0000000000000001E-3</v>
      </c>
      <c r="P10" s="1"/>
      <c r="Q10" s="1"/>
      <c r="R10" s="1"/>
      <c r="S10" s="1"/>
      <c r="T10" s="5">
        <v>-0.58099999999999996</v>
      </c>
      <c r="U10" s="5">
        <v>0.59399999999999997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2:215" s="3" customFormat="1" x14ac:dyDescent="0.25">
      <c r="B11" t="s">
        <v>19</v>
      </c>
      <c r="C11" s="5"/>
      <c r="D11" s="5"/>
      <c r="E11" s="5"/>
      <c r="G11" s="5"/>
      <c r="H11" s="5"/>
      <c r="I11" s="5"/>
      <c r="J11" s="5"/>
      <c r="K11" s="5"/>
      <c r="L11" s="5"/>
      <c r="M11" s="5"/>
      <c r="O11" s="13"/>
      <c r="P11" s="4"/>
      <c r="Q11" s="4"/>
      <c r="R11" s="4"/>
      <c r="S11" s="4"/>
      <c r="T11" s="5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2:215" s="3" customFormat="1" x14ac:dyDescent="0.25">
      <c r="B12" t="s">
        <v>20</v>
      </c>
      <c r="C12" s="5">
        <v>-10.597</v>
      </c>
      <c r="D12" s="5">
        <v>2.754</v>
      </c>
      <c r="E12" s="5">
        <v>1.397</v>
      </c>
      <c r="F12" s="5">
        <f>T12-E12-D12-C12</f>
        <v>5.1319999999999997</v>
      </c>
      <c r="G12" s="5">
        <v>3.8</v>
      </c>
      <c r="H12" s="5">
        <v>5.9269999999999996</v>
      </c>
      <c r="I12" s="5">
        <v>8.16</v>
      </c>
      <c r="J12" s="5">
        <f>U12-I12-H12-G12</f>
        <v>4.8649999999999993</v>
      </c>
      <c r="K12" s="5">
        <v>0.29899999999999999</v>
      </c>
      <c r="L12" s="5"/>
      <c r="M12" s="5"/>
      <c r="O12" s="13"/>
      <c r="P12" s="4"/>
      <c r="Q12" s="4"/>
      <c r="R12" s="4"/>
      <c r="S12" s="4"/>
      <c r="T12" s="5">
        <v>-1.3140000000000001</v>
      </c>
      <c r="U12" s="5">
        <v>22.751999999999999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2:215" x14ac:dyDescent="0.25">
      <c r="B13" s="3" t="s">
        <v>21</v>
      </c>
      <c r="C13" s="4">
        <f>C9-C12-C11-C10</f>
        <v>-17.394999999999996</v>
      </c>
      <c r="D13" s="4">
        <f>D9-D12-D11-D10</f>
        <v>5.2659999999999751</v>
      </c>
      <c r="E13" s="4">
        <f>E9-E12-E11-E10</f>
        <v>2.1280000000000254</v>
      </c>
      <c r="F13" s="5">
        <f>T13-E13-D13-C13</f>
        <v>8.8559999999999182</v>
      </c>
      <c r="G13" s="4">
        <f>G9-G12-G11-G10</f>
        <v>10.951999999999989</v>
      </c>
      <c r="H13" s="4">
        <f>H9-H12-H11-H10</f>
        <v>20.398000000000017</v>
      </c>
      <c r="I13" s="4">
        <f>I9-I12-I11-I10</f>
        <v>20.837000000000014</v>
      </c>
      <c r="J13" s="5">
        <f>U13-I13-H13-G13</f>
        <v>12.06299999999999</v>
      </c>
      <c r="K13" s="4">
        <f>K9-K12-K11-K10</f>
        <v>0.81300000000000416</v>
      </c>
      <c r="L13" s="4"/>
      <c r="M13" s="4"/>
      <c r="P13" s="1"/>
      <c r="Q13" s="1"/>
      <c r="R13" s="1"/>
      <c r="S13" s="1"/>
      <c r="T13" s="4">
        <f>T9-T12-T11-T10</f>
        <v>-1.1450000000000773</v>
      </c>
      <c r="U13" s="4">
        <f>U9-U12-U11-U10</f>
        <v>64.250000000000014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2:215" s="3" customFormat="1" x14ac:dyDescent="0.25">
      <c r="B14" t="s">
        <v>1</v>
      </c>
      <c r="C14" s="5">
        <v>29.677</v>
      </c>
      <c r="D14" s="5">
        <v>29.693999999999999</v>
      </c>
      <c r="E14" s="5">
        <v>29.707999999999998</v>
      </c>
      <c r="F14" s="5">
        <f>E14</f>
        <v>29.707999999999998</v>
      </c>
      <c r="G14" s="5">
        <v>29.878</v>
      </c>
      <c r="H14" s="5">
        <v>30.5</v>
      </c>
      <c r="I14" s="5">
        <v>30.914999999999999</v>
      </c>
      <c r="J14" s="5">
        <f>I14</f>
        <v>30.914999999999999</v>
      </c>
      <c r="K14" s="5">
        <v>30.762</v>
      </c>
      <c r="L14" s="5"/>
      <c r="M14" s="5"/>
      <c r="O14" s="13"/>
      <c r="P14" s="4"/>
      <c r="Q14" s="4"/>
      <c r="R14" s="4"/>
      <c r="S14" s="4"/>
      <c r="T14" s="5">
        <v>29.696999999999999</v>
      </c>
      <c r="U14" s="5">
        <v>30.56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</row>
    <row r="15" spans="2:215" s="19" customFormat="1" x14ac:dyDescent="0.25">
      <c r="B15" s="17" t="s">
        <v>24</v>
      </c>
      <c r="C15" s="17">
        <f t="shared" ref="C15:K15" si="1">C13/C14</f>
        <v>-0.58614415203693082</v>
      </c>
      <c r="D15" s="17">
        <f t="shared" si="1"/>
        <v>0.17734222401831937</v>
      </c>
      <c r="E15" s="17">
        <f t="shared" si="1"/>
        <v>7.1630537229030081E-2</v>
      </c>
      <c r="F15" s="17">
        <f t="shared" si="1"/>
        <v>0.29810152147569402</v>
      </c>
      <c r="G15" s="17">
        <f t="shared" si="1"/>
        <v>0.3665573331548293</v>
      </c>
      <c r="H15" s="17">
        <f t="shared" si="1"/>
        <v>0.66878688524590224</v>
      </c>
      <c r="I15" s="17">
        <f t="shared" si="1"/>
        <v>0.67400938055959936</v>
      </c>
      <c r="J15" s="17">
        <f t="shared" si="1"/>
        <v>0.39019893255701082</v>
      </c>
      <c r="K15" s="17">
        <f t="shared" si="1"/>
        <v>2.6428710747025685E-2</v>
      </c>
      <c r="L15" s="17"/>
      <c r="M15" s="17"/>
      <c r="O15" s="20"/>
      <c r="P15" s="18"/>
      <c r="T15" s="17">
        <f>T13/T14</f>
        <v>-3.8556083106040251E-2</v>
      </c>
      <c r="U15" s="17">
        <f>U13/U14</f>
        <v>2.1024214659685869</v>
      </c>
    </row>
    <row r="16" spans="2:215" s="7" customFormat="1" x14ac:dyDescent="0.25">
      <c r="B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O16" s="14"/>
      <c r="P16" s="6"/>
      <c r="Q16" s="6"/>
      <c r="R16" s="6"/>
      <c r="S16" s="6"/>
      <c r="T16" s="6"/>
      <c r="U16" s="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2:78" s="10" customFormat="1" x14ac:dyDescent="0.25">
      <c r="B17" s="10" t="s">
        <v>26</v>
      </c>
      <c r="C17" s="11">
        <f t="shared" ref="C17:J17" si="2">C5/C3</f>
        <v>2.062389214506603E-2</v>
      </c>
      <c r="D17" s="11">
        <f t="shared" si="2"/>
        <v>0.30677610511980563</v>
      </c>
      <c r="E17" s="11">
        <f t="shared" si="2"/>
        <v>0.28996613794332565</v>
      </c>
      <c r="F17" s="11">
        <f t="shared" si="2"/>
        <v>0.32737747302158243</v>
      </c>
      <c r="G17" s="11">
        <f t="shared" si="2"/>
        <v>0.33608335887220353</v>
      </c>
      <c r="H17" s="11">
        <f t="shared" si="2"/>
        <v>0.37002356995721758</v>
      </c>
      <c r="I17" s="11">
        <f t="shared" si="2"/>
        <v>0.3723458970576819</v>
      </c>
      <c r="J17" s="11">
        <f t="shared" si="2"/>
        <v>0.34408985994836061</v>
      </c>
      <c r="K17" s="11">
        <f>K5/K3</f>
        <v>0.30056594066197917</v>
      </c>
      <c r="L17" s="11"/>
      <c r="M17" s="11"/>
      <c r="O17" s="15"/>
      <c r="T17" s="11"/>
      <c r="U17" s="11"/>
    </row>
    <row r="18" spans="2:78" s="10" customFormat="1" x14ac:dyDescent="0.25">
      <c r="B18" s="10" t="s">
        <v>32</v>
      </c>
      <c r="C18" s="11">
        <f t="shared" ref="C18:J18" si="3">C13/C3</f>
        <v>-0.22506436879762962</v>
      </c>
      <c r="D18" s="11">
        <f t="shared" si="3"/>
        <v>3.8764768670175385E-2</v>
      </c>
      <c r="E18" s="11">
        <f t="shared" si="3"/>
        <v>1.5170201390126719E-2</v>
      </c>
      <c r="F18" s="11">
        <f t="shared" si="3"/>
        <v>4.9775179856114661E-2</v>
      </c>
      <c r="G18" s="11">
        <f t="shared" si="3"/>
        <v>6.7128409439166342E-2</v>
      </c>
      <c r="H18" s="11">
        <f t="shared" si="3"/>
        <v>0.10100419901758842</v>
      </c>
      <c r="I18" s="11">
        <f t="shared" si="3"/>
        <v>0.10110336930362557</v>
      </c>
      <c r="J18" s="11">
        <f t="shared" si="3"/>
        <v>5.8988928878804442E-2</v>
      </c>
      <c r="K18" s="11">
        <f>K13/K3</f>
        <v>5.5770879780483902E-3</v>
      </c>
      <c r="L18" s="11"/>
      <c r="M18" s="11"/>
      <c r="O18" s="15"/>
      <c r="T18" s="11"/>
      <c r="U18" s="11"/>
    </row>
    <row r="19" spans="2:78" s="10" customFormat="1" x14ac:dyDescent="0.25">
      <c r="B19" s="11" t="s">
        <v>30</v>
      </c>
      <c r="C19" s="11">
        <f t="shared" ref="C19:J19" si="4">C12/C3</f>
        <v>-0.1371087735641553</v>
      </c>
      <c r="D19" s="11">
        <f t="shared" si="4"/>
        <v>2.0273105377452243E-2</v>
      </c>
      <c r="E19" s="11">
        <f t="shared" si="4"/>
        <v>9.959009089288897E-3</v>
      </c>
      <c r="F19" s="11">
        <f t="shared" si="4"/>
        <v>2.8844424460431659E-2</v>
      </c>
      <c r="G19" s="11">
        <f t="shared" si="4"/>
        <v>2.3291449586270302E-2</v>
      </c>
      <c r="H19" s="11">
        <f t="shared" si="4"/>
        <v>2.9348558073205511E-2</v>
      </c>
      <c r="I19" s="11">
        <f t="shared" si="4"/>
        <v>3.9593199285769737E-2</v>
      </c>
      <c r="J19" s="11">
        <f t="shared" si="4"/>
        <v>2.3790196385259373E-2</v>
      </c>
      <c r="K19" s="11">
        <f>K12/K3</f>
        <v>2.0511061567484133E-3</v>
      </c>
      <c r="L19" s="11"/>
      <c r="M19" s="11"/>
      <c r="O19" s="15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2:78" s="11" customFormat="1" x14ac:dyDescent="0.25">
      <c r="B20" s="10" t="s">
        <v>33</v>
      </c>
      <c r="C20" s="11">
        <f>C3/C6</f>
        <v>2.5767294549091515</v>
      </c>
      <c r="D20" s="11">
        <f t="shared" ref="D20:J20" si="5">D3/D6</f>
        <v>3.9995583689091707</v>
      </c>
      <c r="E20" s="11">
        <f t="shared" si="5"/>
        <v>3.7787565325144121</v>
      </c>
      <c r="F20" s="11">
        <f t="shared" si="5"/>
        <v>4.3532088767096466</v>
      </c>
      <c r="G20" s="11">
        <f t="shared" si="5"/>
        <v>4.0959530026109663</v>
      </c>
      <c r="H20" s="11">
        <f t="shared" si="5"/>
        <v>4.1812008281573503</v>
      </c>
      <c r="I20" s="11">
        <f t="shared" si="5"/>
        <v>4.3168698420677813</v>
      </c>
      <c r="J20" s="11">
        <f t="shared" si="5"/>
        <v>4.1146076458752487</v>
      </c>
      <c r="K20" s="11">
        <f>K3/K6</f>
        <v>3.4240381453469255</v>
      </c>
      <c r="O20" s="22"/>
    </row>
    <row r="21" spans="2:78" x14ac:dyDescent="0.25">
      <c r="B21" s="10"/>
      <c r="T21" s="5"/>
    </row>
    <row r="22" spans="2:78" s="10" customFormat="1" x14ac:dyDescent="0.25">
      <c r="B22" s="10" t="s">
        <v>25</v>
      </c>
      <c r="C22" s="11"/>
      <c r="D22" s="11"/>
      <c r="E22" s="11"/>
      <c r="F22" s="11"/>
      <c r="G22" s="11">
        <f t="shared" ref="G22:J22" si="6">G3/C3-1</f>
        <v>1.1109084086998151</v>
      </c>
      <c r="H22" s="11">
        <f t="shared" si="6"/>
        <v>0.48663550369906883</v>
      </c>
      <c r="I22" s="11">
        <f t="shared" si="6"/>
        <v>0.46922830155052564</v>
      </c>
      <c r="J22" s="11">
        <f t="shared" si="6"/>
        <v>0.14937050359712223</v>
      </c>
      <c r="K22" s="11">
        <f>K3/G3-1</f>
        <v>-0.10649708856880169</v>
      </c>
      <c r="L22" s="11"/>
      <c r="M22" s="11"/>
      <c r="O22" s="15"/>
      <c r="T22" s="11"/>
    </row>
    <row r="23" spans="2:78" s="10" customFormat="1" x14ac:dyDescent="0.25">
      <c r="B23" s="10" t="s">
        <v>29</v>
      </c>
      <c r="C23" s="11"/>
      <c r="D23" s="11"/>
      <c r="E23" s="11"/>
      <c r="F23" s="11"/>
      <c r="G23" s="11">
        <f t="shared" ref="G23:J23" si="7">G13/C13-1</f>
        <v>-1.6296062086806549</v>
      </c>
      <c r="H23" s="11">
        <f t="shared" si="7"/>
        <v>2.8735282947208725</v>
      </c>
      <c r="I23" s="11">
        <f t="shared" si="7"/>
        <v>8.7918233082705655</v>
      </c>
      <c r="J23" s="11">
        <f t="shared" si="7"/>
        <v>0.3621273712737243</v>
      </c>
      <c r="K23" s="11">
        <f>K13/G13-1</f>
        <v>-0.92576698319941519</v>
      </c>
      <c r="L23" s="11"/>
      <c r="M23" s="11"/>
      <c r="O23" s="15"/>
    </row>
    <row r="24" spans="2:78" s="10" customFormat="1" x14ac:dyDescent="0.25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O24" s="15"/>
    </row>
    <row r="25" spans="2:78" s="10" customFormat="1" x14ac:dyDescent="0.25">
      <c r="O25" s="15"/>
    </row>
    <row r="30" spans="2:78" x14ac:dyDescent="0.25">
      <c r="V30" s="16"/>
    </row>
    <row r="31" spans="2:78" x14ac:dyDescent="0.25">
      <c r="V31" s="8"/>
    </row>
    <row r="32" spans="2:78" x14ac:dyDescent="0.25">
      <c r="V32" s="1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2022-07-29T15:38:02Z</dcterms:modified>
</cp:coreProperties>
</file>