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9551D98D-E6CB-4FC9-912B-9B63695D157F}" xr6:coauthVersionLast="47" xr6:coauthVersionMax="47" xr10:uidLastSave="{00000000-0000-0000-0000-000000000000}"/>
  <bookViews>
    <workbookView xWindow="25875" yWindow="1935" windowWidth="20280" windowHeight="15420" xr2:uid="{70494AAA-D256-49B2-A3DF-05E6F986F6A3}"/>
  </bookViews>
  <sheets>
    <sheet name="Indicator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2" i="2"/>
  <c r="C16" i="1"/>
  <c r="C17" i="1" s="1"/>
  <c r="C21" i="1"/>
  <c r="C22" i="1" s="1"/>
  <c r="C18" i="1" l="1"/>
  <c r="C23" i="1"/>
  <c r="F6" i="1" s="1"/>
  <c r="C26" i="1"/>
  <c r="C28" i="1" l="1"/>
  <c r="C27" i="1"/>
  <c r="F5" i="1"/>
  <c r="F7" i="1" l="1"/>
  <c r="F8" i="1" s="1"/>
</calcChain>
</file>

<file path=xl/sharedStrings.xml><?xml version="1.0" encoding="utf-8"?>
<sst xmlns="http://schemas.openxmlformats.org/spreadsheetml/2006/main" count="62" uniqueCount="52">
  <si>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</si>
  <si>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</si>
  <si>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</si>
  <si>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</si>
  <si>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</si>
  <si>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</si>
  <si>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</si>
  <si>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</si>
  <si>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</si>
  <si>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</si>
  <si>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&lt; 0.0%</t>
  </si>
  <si>
    <t>SPX Prior 5D MA</t>
  </si>
  <si>
    <t>SPX 5D MA</t>
  </si>
  <si>
    <t>SPX Prior 2D MA</t>
  </si>
  <si>
    <t>0 Day - Price Expectations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</si>
  <si>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</si>
  <si>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</si>
  <si>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</si>
  <si>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</si>
  <si>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</si>
  <si>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</si>
  <si>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</si>
  <si>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</si>
  <si>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</si>
  <si>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&gt; 100.0%</t>
  </si>
  <si>
    <t>0 - 15%</t>
  </si>
  <si>
    <t>15 - 30%</t>
  </si>
  <si>
    <t>70 - 85%</t>
  </si>
  <si>
    <t>85 - 100%</t>
  </si>
  <si>
    <t>CCS</t>
  </si>
  <si>
    <t>PCS</t>
  </si>
  <si>
    <t>SPX Information</t>
  </si>
  <si>
    <t>SPX 2D MA</t>
  </si>
  <si>
    <t>Delta Selection</t>
  </si>
  <si>
    <t>-</t>
  </si>
  <si>
    <t>30 - 40%</t>
  </si>
  <si>
    <t>40 - 60%</t>
  </si>
  <si>
    <t>60 - 70%</t>
  </si>
  <si>
    <t>Open</t>
  </si>
  <si>
    <t>9:39am</t>
  </si>
  <si>
    <t>Date</t>
  </si>
  <si>
    <t>Status</t>
  </si>
  <si>
    <t>Spread</t>
  </si>
  <si>
    <t>STO BullPut</t>
  </si>
  <si>
    <t>STO BearCall</t>
  </si>
  <si>
    <t>Time (EST)</t>
  </si>
  <si>
    <t>Delta</t>
  </si>
  <si>
    <t>Qty</t>
  </si>
  <si>
    <t>Credit ea.</t>
  </si>
  <si>
    <t xml:space="preserve">Credit total </t>
  </si>
  <si>
    <t>Sep20 3830/3805 @ -4.30</t>
  </si>
  <si>
    <t>Sep20 3895/3925 @ -3.00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</si>
</sst>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J9" sqref="J9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t="s">
        <v>2</v>
      </c>
      <c r="C1" s="19" t="s">
        <v>38</v>
      </c>
    </row>
    <row r="2" spans="2:11" x14ac:dyDescent="0.25">
      <c r="B2" s="20">
        <v>44824</v>
      </c>
      <c r="C2" s="19" t="s">
        <v>39</v>
      </c>
    </row>
    <row r="3" spans="2:11" ht="15.75" thickBot="1" x14ac:dyDescent="0.3">
      <c r="H3" s="17"/>
    </row>
    <row r="4" spans="2:11" ht="15.75" thickBot="1" x14ac:dyDescent="0.3">
      <c r="B4" s="10" t="s">
        <v>31</v>
      </c>
      <c r="C4" s="11" t="s">
        <v>6</v>
      </c>
      <c r="E4" s="8" t="s">
        <v>22</v>
      </c>
      <c r="F4" s="34" t="s">
        <v>23</v>
      </c>
      <c r="G4" s="35" t="s">
        <v>21</v>
      </c>
      <c r="H4" s="22"/>
    </row>
    <row r="5" spans="2:11" x14ac:dyDescent="0.25">
      <c r="B5" s="2" t="s">
        <v>3</v>
      </c>
      <c r="C5" s="12">
        <v>3849.91</v>
      </c>
      <c r="E5" s="3" t="s">
        <v>17</v>
      </c>
      <c r="F5" s="27">
        <f>(C9-C18)/(C17-C18)</f>
        <v>0.15789949041116</v>
      </c>
      <c r="G5" s="25">
        <v>0.4</v>
      </c>
      <c r="H5" s="21"/>
    </row>
    <row r="6" spans="2:11" x14ac:dyDescent="0.25">
      <c r="B6" s="3" t="s">
        <v>4</v>
      </c>
      <c r="C6" s="13">
        <v>3899.89</v>
      </c>
      <c r="E6" s="3" t="s">
        <v>18</v>
      </c>
      <c r="F6" s="27">
        <f>(C9-C23)/(C22-C23)</f>
        <v>0.33367455910870258</v>
      </c>
      <c r="G6" s="25">
        <v>0.33</v>
      </c>
      <c r="H6" s="21"/>
    </row>
    <row r="7" spans="2:11" ht="15.75" thickBot="1" x14ac:dyDescent="0.3">
      <c r="B7" s="3" t="s">
        <v>13</v>
      </c>
      <c r="C7" s="13">
        <v>3886.61</v>
      </c>
      <c r="E7" s="5" t="s">
        <v>19</v>
      </c>
      <c r="F7" s="28">
        <f>(C9-C28)/(C27-C28)</f>
        <v>0.31097814236282023</v>
      </c>
      <c r="G7" s="26">
        <v>0.27</v>
      </c>
      <c r="H7" s="21"/>
    </row>
    <row r="8" spans="2:11" ht="15.75" thickBot="1" x14ac:dyDescent="0.3">
      <c r="B8" s="5" t="s">
        <v>11</v>
      </c>
      <c r="C8" s="13">
        <v>3910.65</v>
      </c>
      <c r="E8" s="23" t="s">
        <v>20</v>
      </c>
      <c r="F8" s="29">
        <f>F5*G5+F6*G6+F7*G7</f>
        <v>0.25723649910829732</v>
      </c>
      <c r="G8" s="24" t="s">
        <v>34</v>
      </c>
      <c r="H8" s="17"/>
    </row>
    <row r="9" spans="2:11" ht="15.75" thickBot="1" x14ac:dyDescent="0.3">
      <c r="B9" s="2" t="s">
        <v>0</v>
      </c>
      <c r="C9" s="12">
        <v>3857.7</v>
      </c>
      <c r="F9" s="1"/>
      <c r="G9" s="1"/>
    </row>
    <row r="10" spans="2:11" ht="15.75" thickBot="1" x14ac:dyDescent="0.3">
      <c r="B10" s="3" t="s">
        <v>1</v>
      </c>
      <c r="C10" s="13"/>
      <c r="E10" s="10" t="s">
        <v>33</v>
      </c>
      <c r="F10" s="36" t="s">
        <v>29</v>
      </c>
      <c r="G10" s="37" t="s">
        <v>30</v>
      </c>
      <c r="K10" s="42"/>
    </row>
    <row r="11" spans="2:11" x14ac:dyDescent="0.25">
      <c r="B11" s="3" t="s">
        <v>32</v>
      </c>
      <c r="C11" s="13"/>
      <c r="E11" s="15" t="s">
        <v>10</v>
      </c>
      <c r="F11" s="38" t="s">
        <v>34</v>
      </c>
      <c r="G11" s="30">
        <v>-0.21</v>
      </c>
    </row>
    <row r="12" spans="2:11" ht="15.75" thickBot="1" x14ac:dyDescent="0.3">
      <c r="B12" s="3" t="s">
        <v>12</v>
      </c>
      <c r="C12" s="13"/>
      <c r="E12" s="16" t="s">
        <v>25</v>
      </c>
      <c r="F12" s="39" t="s">
        <v>34</v>
      </c>
      <c r="G12" s="32">
        <v>-0.18</v>
      </c>
    </row>
    <row r="13" spans="2:11" ht="15.75" thickBot="1" x14ac:dyDescent="0.3">
      <c r="B13" s="7" t="s">
        <v>5</v>
      </c>
      <c r="C13" s="14">
        <v>0.251</v>
      </c>
      <c r="E13" s="16" t="s">
        <v>26</v>
      </c>
      <c r="F13" s="31">
        <v>0.09</v>
      </c>
      <c r="G13" s="32">
        <v>-0.15</v>
      </c>
    </row>
    <row r="14" spans="2:11" ht="15.75" thickBot="1" x14ac:dyDescent="0.3">
      <c r="E14" s="16" t="s">
        <v>35</v>
      </c>
      <c r="F14" s="31">
        <v>0.12</v>
      </c>
      <c r="G14" s="32">
        <v>-0.15</v>
      </c>
    </row>
    <row r="15" spans="2:11" x14ac:dyDescent="0.25">
      <c r="B15" s="8" t="s">
        <v>14</v>
      </c>
      <c r="C15" s="9"/>
      <c r="E15" s="16" t="s">
        <v>36</v>
      </c>
      <c r="F15" s="31">
        <v>0.15</v>
      </c>
      <c r="G15" s="32">
        <v>-0.15</v>
      </c>
    </row>
    <row r="16" spans="2:11" x14ac:dyDescent="0.25">
      <c r="B16" s="3" t="s">
        <v>9</v>
      </c>
      <c r="C16" s="4">
        <f>C6*C$13*252^-0.5</f>
        <v>61.663164504938784</v>
      </c>
      <c r="E16" s="16" t="s">
        <v>37</v>
      </c>
      <c r="F16" s="31">
        <v>0.15</v>
      </c>
      <c r="G16" s="32">
        <v>-0.12</v>
      </c>
    </row>
    <row r="17" spans="2:7" x14ac:dyDescent="0.25">
      <c r="B17" s="3" t="s">
        <v>7</v>
      </c>
      <c r="C17" s="4">
        <f>C6+C16</f>
        <v>3961.5531645049386</v>
      </c>
      <c r="E17" s="16" t="s">
        <v>27</v>
      </c>
      <c r="F17" s="31">
        <v>0.15</v>
      </c>
      <c r="G17" s="32">
        <v>-0.09</v>
      </c>
    </row>
    <row r="18" spans="2:7" ht="15.75" thickBot="1" x14ac:dyDescent="0.3">
      <c r="B18" s="5" t="s">
        <v>8</v>
      </c>
      <c r="C18" s="6">
        <f>C6-C16</f>
        <v>3838.2268354950611</v>
      </c>
      <c r="E18" s="16" t="s">
        <v>28</v>
      </c>
      <c r="F18" s="31">
        <v>0.18</v>
      </c>
      <c r="G18" s="40" t="s">
        <v>34</v>
      </c>
    </row>
    <row r="19" spans="2:7" ht="15.75" thickBot="1" x14ac:dyDescent="0.3">
      <c r="E19" s="18" t="s">
        <v>24</v>
      </c>
      <c r="F19" s="33">
        <v>0.21</v>
      </c>
      <c r="G19" s="41" t="s">
        <v>34</v>
      </c>
    </row>
    <row r="20" spans="2:7" x14ac:dyDescent="0.25">
      <c r="B20" s="8" t="s">
        <v>15</v>
      </c>
      <c r="C20" s="9"/>
    </row>
    <row r="21" spans="2:7" x14ac:dyDescent="0.25">
      <c r="B21" s="3" t="s">
        <v>9</v>
      </c>
      <c r="C21" s="4">
        <f>C7*C$13*(2/252)^0.5</f>
        <v>86.907931357580395</v>
      </c>
    </row>
    <row r="22" spans="2:7" x14ac:dyDescent="0.25">
      <c r="B22" s="3" t="s">
        <v>7</v>
      </c>
      <c r="C22" s="4">
        <f>C7+C21</f>
        <v>3973.5179313575804</v>
      </c>
    </row>
    <row r="23" spans="2:7" ht="15.75" thickBot="1" x14ac:dyDescent="0.3">
      <c r="B23" s="5" t="s">
        <v>8</v>
      </c>
      <c r="C23" s="6">
        <f>C7-C21</f>
        <v>3799.7020686424198</v>
      </c>
    </row>
    <row r="24" spans="2:7" ht="15.75" thickBot="1" x14ac:dyDescent="0.3"/>
    <row r="25" spans="2:7" x14ac:dyDescent="0.25">
      <c r="B25" s="8" t="s">
        <v>16</v>
      </c>
      <c r="C25" s="9"/>
    </row>
    <row r="26" spans="2:7" x14ac:dyDescent="0.25">
      <c r="B26" s="3" t="s">
        <v>9</v>
      </c>
      <c r="C26" s="4">
        <f>C17*C$13*(5/252)^0.5</f>
        <v>140.06316693182609</v>
      </c>
    </row>
    <row r="27" spans="2:7" x14ac:dyDescent="0.25">
      <c r="B27" s="3" t="s">
        <v>7</v>
      </c>
      <c r="C27" s="4">
        <f>C8+C26</f>
        <v>4050.713166931826</v>
      </c>
    </row>
    <row r="28" spans="2:7" ht="15.75" thickBot="1" x14ac:dyDescent="0.3">
      <c r="B28" s="5" t="s">
        <v>8</v>
      </c>
      <c r="C28" s="6">
        <f>C8-C26</f>
        <v>3770.5868330681742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H3"/>
  <sheetViews>
    <sheetView workbookViewId="0">
      <selection activeCell="J13" sqref="J13"/>
    </sheetView>
  </sheetViews>
  <sheetFormatPr defaultRowHeight="15" x14ac:dyDescent="0.25"/>
  <cols>
    <col min="1" max="1" width="9.7109375" bestFit="1" customWidth="1"/>
    <col min="2" max="2" width="9.7109375" style="44" customWidth="1"/>
    <col min="3" max="3" width="12.140625" bestFit="1" customWidth="1"/>
    <col min="4" max="4" width="23.7109375" bestFit="1" customWidth="1"/>
    <col min="5" max="5" width="5.7109375" bestFit="1" customWidth="1"/>
    <col min="6" max="6" width="4.140625" bestFit="1" customWidth="1"/>
    <col min="7" max="7" width="9.5703125" style="46" bestFit="1" customWidth="1"/>
    <col min="8" max="8" width="11.42578125" style="46" bestFit="1" customWidth="1"/>
  </cols>
  <sheetData>
    <row r="1" spans="1:8" x14ac:dyDescent="0.25">
      <c r="A1" t="s">
        <v>40</v>
      </c>
      <c r="B1" s="44" t="s">
        <v>45</v>
      </c>
      <c r="C1" t="s">
        <v>41</v>
      </c>
      <c r="D1" t="s">
        <v>42</v>
      </c>
      <c r="E1" s="45" t="s">
        <v>46</v>
      </c>
      <c r="F1" s="45" t="s">
        <v>47</v>
      </c>
      <c r="G1" s="46" t="s">
        <v>48</v>
      </c>
      <c r="H1" s="46" t="s">
        <v>49</v>
      </c>
    </row>
    <row r="2" spans="1:8" x14ac:dyDescent="0.25">
      <c r="A2" s="43">
        <v>44824</v>
      </c>
      <c r="B2" s="44">
        <v>949</v>
      </c>
      <c r="C2" t="s">
        <v>43</v>
      </c>
      <c r="D2" t="s">
        <v>50</v>
      </c>
      <c r="E2">
        <v>-0.15</v>
      </c>
      <c r="F2">
        <v>1</v>
      </c>
      <c r="G2" s="46">
        <v>4.3</v>
      </c>
      <c r="H2" s="46">
        <f>G2*F2</f>
        <v>4.3</v>
      </c>
    </row>
    <row r="3" spans="1:8" x14ac:dyDescent="0.25">
      <c r="A3" s="43">
        <v>44824</v>
      </c>
      <c r="B3" s="44">
        <v>950</v>
      </c>
      <c r="C3" t="s">
        <v>44</v>
      </c>
      <c r="D3" t="s">
        <v>51</v>
      </c>
      <c r="E3">
        <v>0.09</v>
      </c>
      <c r="F3">
        <v>1</v>
      </c>
      <c r="G3" s="46">
        <v>3</v>
      </c>
      <c r="H3" s="46">
        <f>G3*F3</f>
        <v>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2022-09-20T14:24:45Z</dcterms:modified>
</cp:coreProperties>
</file>