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1F0D14D4-9879-4E00-98B9-67A730D9D979}" xr6:coauthVersionLast="47" xr6:coauthVersionMax="47" xr10:uidLastSave="{00000000-0000-0000-0000-000000000000}"/>
  <bookViews>
    <workbookView xWindow="30360" yWindow="3615" windowWidth="20280" windowHeight="15420" activeTab="1" xr2:uid="{70494AAA-D256-49B2-A3DF-05E6F986F6A3}"/>
  </bookViews>
  <sheets>
    <sheet name="Indicator" sheetId="1" r:id="rId1"/>
    <sheet name="Tracker" sheetId="3" r:id="rId2"/>
    <sheet name="Tra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H5" i="2"/>
  <c r="L4" i="2"/>
  <c r="J4" i="2"/>
  <c r="J3" i="2"/>
  <c r="J2" i="2"/>
  <c r="H4" i="2"/>
  <c r="J5" i="3"/>
  <c r="F2" i="3"/>
  <c r="E2" i="3"/>
  <c r="D2" i="3"/>
  <c r="C2" i="3"/>
  <c r="B2" i="3"/>
  <c r="A2" i="3"/>
  <c r="H3" i="2"/>
  <c r="H2" i="2"/>
  <c r="H2" i="3" s="1"/>
  <c r="C16" i="1"/>
  <c r="C17" i="1" s="1"/>
  <c r="C21" i="1"/>
  <c r="C22" i="1" s="1"/>
  <c r="I2" i="3" l="1"/>
  <c r="J2" i="3" s="1"/>
  <c r="C18" i="1"/>
  <c r="C23" i="1"/>
  <c r="F6" i="1" s="1"/>
  <c r="C26" i="1"/>
  <c r="C28" i="1" l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<sst xmlns="http://schemas.openxmlformats.org/spreadsheetml/2006/main" count="81" uniqueCount="67">
  <si>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</si>
  <si>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</si>
  <si>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</si>
  <si>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</si>
  <si>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</si>
  <si>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</si>
  <si>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</si>
  <si>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</si>
  <si>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</si>
  <si>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</si>
  <si>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&lt; 0.0%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</si>
  <si>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</si>
  <si>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</si>
  <si>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</si>
  <si>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</si>
  <si>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</si>
  <si>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</si>
  <si>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</si>
  <si>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</si>
  <si>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</si>
  <si>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</si>
  <si>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</si>
  <si>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</si>
  <si>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</si>
  <si>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&gt; 100.0%</t>
  </si>
  <si>
    <t>0 - 15%</t>
  </si>
  <si>
    <t>15 - 30%</t>
  </si>
  <si>
    <t>70 - 85%</t>
  </si>
  <si>
    <t>85 - 100%</t>
  </si>
  <si>
    <t>CCS</t>
  </si>
  <si>
    <t>PCS</t>
  </si>
  <si>
    <t>SPX Information</t>
  </si>
  <si>
    <t>SPX 2D MA</t>
  </si>
  <si>
    <t>Delta Selection</t>
  </si>
  <si>
    <t>-</t>
  </si>
  <si>
    <t>30 - 40%</t>
  </si>
  <si>
    <t>40 - 60%</t>
  </si>
  <si>
    <t>60 - 70%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</si>
  <si>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</si>
  <si>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</si>
  <si>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</si>
  <si>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</si>
  <si>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</si>
  <si>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</si>
  <si>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</si>
  <si>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</si>
  <si>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</si>
  <si>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</si>
  <si>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</si>
  <si>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</si>
  <si>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</si>
  <si>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</si>
  <si>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</si>
  <si>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Max. 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</si>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</sst>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2" fontId="0" fillId="0" borderId="0" xfId="0" applyNumberFormat="1" applyProtection="1"/>
    <xf numFmtId="0" fontId="0" fillId="0" borderId="0" xfId="0" applyProtection="1"/>
    <xf numFmtId="14" fontId="1" fillId="0" borderId="0" xfId="0" applyNumberFormat="1" applyFont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20" fontId="0" fillId="0" borderId="0" xfId="0" applyNumberFormat="1" applyProtection="1">
      <protection locked="0"/>
    </xf>
    <xf numFmtId="14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zoomScale="115" zoomScaleNormal="115" workbookViewId="0">
      <selection activeCell="C3" sqref="C3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t="s">
        <v>2</v>
      </c>
      <c r="C1" s="19"/>
    </row>
    <row r="2" spans="2:11" x14ac:dyDescent="0.25">
      <c r="B2" s="20">
        <v>44825</v>
      </c>
      <c r="C2" s="55">
        <v>0.18263888888888891</v>
      </c>
    </row>
    <row r="3" spans="2:11" ht="15.75" thickBot="1" x14ac:dyDescent="0.3">
      <c r="H3" s="17"/>
    </row>
    <row r="4" spans="2:11" ht="15.75" thickBot="1" x14ac:dyDescent="0.3">
      <c r="B4" s="10" t="s">
        <v>31</v>
      </c>
      <c r="C4" s="11" t="s">
        <v>6</v>
      </c>
      <c r="E4" s="8" t="s">
        <v>22</v>
      </c>
      <c r="F4" s="34" t="s">
        <v>23</v>
      </c>
      <c r="G4" s="35" t="s">
        <v>21</v>
      </c>
      <c r="H4" s="22"/>
    </row>
    <row r="5" spans="2:11" x14ac:dyDescent="0.25">
      <c r="B5" s="2" t="s">
        <v>3</v>
      </c>
      <c r="C5" s="12">
        <v>3876.23</v>
      </c>
      <c r="E5" s="3" t="s">
        <v>17</v>
      </c>
      <c r="F5" s="27">
        <f>(C9-C18)/(C17-C18)</f>
        <v>0.62788867862130904</v>
      </c>
      <c r="G5" s="25">
        <v>0.4</v>
      </c>
      <c r="H5" s="21"/>
    </row>
    <row r="6" spans="2:11" x14ac:dyDescent="0.25">
      <c r="B6" s="3" t="s">
        <v>4</v>
      </c>
      <c r="C6" s="13">
        <v>3855.93</v>
      </c>
      <c r="E6" s="3" t="s">
        <v>18</v>
      </c>
      <c r="F6" s="27">
        <f>(C9-C23)/(C22-C23)</f>
        <v>0.46216103987591151</v>
      </c>
      <c r="G6" s="25">
        <v>0.33</v>
      </c>
      <c r="H6" s="21"/>
    </row>
    <row r="7" spans="2:11" ht="15.75" thickBot="1" x14ac:dyDescent="0.3">
      <c r="B7" s="3" t="s">
        <v>13</v>
      </c>
      <c r="C7" s="13">
        <v>3877.91</v>
      </c>
      <c r="E7" s="5" t="s">
        <v>19</v>
      </c>
      <c r="F7" s="28">
        <f>(C9-C28)/(C27-C28)</f>
        <v>0.41300477377688555</v>
      </c>
      <c r="G7" s="26">
        <v>0.27</v>
      </c>
      <c r="H7" s="21"/>
    </row>
    <row r="8" spans="2:11" ht="15.75" thickBot="1" x14ac:dyDescent="0.3">
      <c r="B8" s="5" t="s">
        <v>11</v>
      </c>
      <c r="C8" s="13">
        <v>3895.3</v>
      </c>
      <c r="E8" s="23" t="s">
        <v>20</v>
      </c>
      <c r="F8" s="29">
        <f>F5*G5+F6*G6+F7*G7</f>
        <v>0.51517990352733356</v>
      </c>
      <c r="G8" s="24" t="s">
        <v>34</v>
      </c>
      <c r="H8" s="17"/>
    </row>
    <row r="9" spans="2:11" ht="15.75" thickBot="1" x14ac:dyDescent="0.3">
      <c r="B9" s="2" t="s">
        <v>0</v>
      </c>
      <c r="C9" s="12">
        <v>3871.4</v>
      </c>
      <c r="F9" s="1"/>
      <c r="G9" s="1"/>
    </row>
    <row r="10" spans="2:11" ht="15.75" thickBot="1" x14ac:dyDescent="0.3">
      <c r="B10" s="3" t="s">
        <v>1</v>
      </c>
      <c r="C10" s="13">
        <v>3789.93</v>
      </c>
      <c r="E10" s="10" t="s">
        <v>33</v>
      </c>
      <c r="F10" s="36" t="s">
        <v>29</v>
      </c>
      <c r="G10" s="37" t="s">
        <v>30</v>
      </c>
      <c r="K10" s="42"/>
    </row>
    <row r="11" spans="2:11" x14ac:dyDescent="0.25">
      <c r="B11" s="3" t="s">
        <v>32</v>
      </c>
      <c r="C11" s="13">
        <v>3822.93</v>
      </c>
      <c r="E11" s="15" t="s">
        <v>10</v>
      </c>
      <c r="F11" s="38" t="s">
        <v>34</v>
      </c>
      <c r="G11" s="30">
        <v>-0.21</v>
      </c>
    </row>
    <row r="12" spans="2:11" ht="15.75" thickBot="1" x14ac:dyDescent="0.3">
      <c r="B12" s="3" t="s">
        <v>12</v>
      </c>
      <c r="C12" s="13">
        <v>3864.09</v>
      </c>
      <c r="E12" s="16" t="s">
        <v>25</v>
      </c>
      <c r="F12" s="39" t="s">
        <v>34</v>
      </c>
      <c r="G12" s="32">
        <v>-0.18</v>
      </c>
    </row>
    <row r="13" spans="2:11" ht="15.75" thickBot="1" x14ac:dyDescent="0.3">
      <c r="B13" s="7" t="s">
        <v>5</v>
      </c>
      <c r="C13" s="14">
        <v>0.249</v>
      </c>
      <c r="E13" s="16" t="s">
        <v>26</v>
      </c>
      <c r="F13" s="31">
        <v>0.09</v>
      </c>
      <c r="G13" s="32">
        <v>-0.15</v>
      </c>
    </row>
    <row r="14" spans="2:11" ht="15.75" thickBot="1" x14ac:dyDescent="0.3">
      <c r="E14" s="16" t="s">
        <v>35</v>
      </c>
      <c r="F14" s="31">
        <v>0.12</v>
      </c>
      <c r="G14" s="32">
        <v>-0.15</v>
      </c>
    </row>
    <row r="15" spans="2:11" x14ac:dyDescent="0.25">
      <c r="B15" s="8" t="s">
        <v>14</v>
      </c>
      <c r="C15" s="9"/>
      <c r="E15" s="16" t="s">
        <v>36</v>
      </c>
      <c r="F15" s="31">
        <v>0.15</v>
      </c>
      <c r="G15" s="32">
        <v>-0.15</v>
      </c>
    </row>
    <row r="16" spans="2:11" x14ac:dyDescent="0.25">
      <c r="B16" s="3" t="s">
        <v>9</v>
      </c>
      <c r="C16" s="4">
        <f>C6*C$13*252^-0.5</f>
        <v>60.482288842034471</v>
      </c>
      <c r="E16" s="16" t="s">
        <v>37</v>
      </c>
      <c r="F16" s="31">
        <v>0.15</v>
      </c>
      <c r="G16" s="32">
        <v>-0.12</v>
      </c>
    </row>
    <row r="17" spans="2:7" x14ac:dyDescent="0.25">
      <c r="B17" s="3" t="s">
        <v>7</v>
      </c>
      <c r="C17" s="4">
        <f>C6+C16</f>
        <v>3916.4122888420343</v>
      </c>
      <c r="E17" s="16" t="s">
        <v>27</v>
      </c>
      <c r="F17" s="31">
        <v>0.15</v>
      </c>
      <c r="G17" s="32">
        <v>-0.09</v>
      </c>
    </row>
    <row r="18" spans="2:7" ht="15.75" thickBot="1" x14ac:dyDescent="0.3">
      <c r="B18" s="5" t="s">
        <v>8</v>
      </c>
      <c r="C18" s="6">
        <f>C6-C16</f>
        <v>3795.4477111579654</v>
      </c>
      <c r="E18" s="16" t="s">
        <v>28</v>
      </c>
      <c r="F18" s="31">
        <v>0.18</v>
      </c>
      <c r="G18" s="40" t="s">
        <v>34</v>
      </c>
    </row>
    <row r="19" spans="2:7" ht="15.75" thickBot="1" x14ac:dyDescent="0.3">
      <c r="E19" s="18" t="s">
        <v>24</v>
      </c>
      <c r="F19" s="33">
        <v>0.21</v>
      </c>
      <c r="G19" s="41" t="s">
        <v>34</v>
      </c>
    </row>
    <row r="20" spans="2:7" x14ac:dyDescent="0.25">
      <c r="B20" s="8" t="s">
        <v>15</v>
      </c>
      <c r="C20" s="9"/>
    </row>
    <row r="21" spans="2:7" x14ac:dyDescent="0.25">
      <c r="B21" s="3" t="s">
        <v>9</v>
      </c>
      <c r="C21" s="4">
        <f>C7*C$13*(2/252)^0.5</f>
        <v>86.022448537842592</v>
      </c>
    </row>
    <row r="22" spans="2:7" x14ac:dyDescent="0.25">
      <c r="B22" s="3" t="s">
        <v>7</v>
      </c>
      <c r="C22" s="4">
        <f>C7+C21</f>
        <v>3963.9324485378424</v>
      </c>
    </row>
    <row r="23" spans="2:7" ht="15.75" thickBot="1" x14ac:dyDescent="0.3">
      <c r="B23" s="5" t="s">
        <v>8</v>
      </c>
      <c r="C23" s="6">
        <f>C7-C21</f>
        <v>3791.8875514621573</v>
      </c>
    </row>
    <row r="24" spans="2:7" ht="15.75" thickBot="1" x14ac:dyDescent="0.3"/>
    <row r="25" spans="2:7" x14ac:dyDescent="0.25">
      <c r="B25" s="8" t="s">
        <v>16</v>
      </c>
      <c r="C25" s="9"/>
    </row>
    <row r="26" spans="2:7" x14ac:dyDescent="0.25">
      <c r="B26" s="3" t="s">
        <v>9</v>
      </c>
      <c r="C26" s="4">
        <f>C17*C$13*(5/252)^0.5</f>
        <v>137.36385913121455</v>
      </c>
    </row>
    <row r="27" spans="2:7" x14ac:dyDescent="0.25">
      <c r="B27" s="3" t="s">
        <v>7</v>
      </c>
      <c r="C27" s="4">
        <f>C8+C26</f>
        <v>4032.6638591312148</v>
      </c>
    </row>
    <row r="28" spans="2:7" ht="15.75" thickBot="1" x14ac:dyDescent="0.3">
      <c r="B28" s="5" t="s">
        <v>8</v>
      </c>
      <c r="C28" s="6">
        <f>C8-C26</f>
        <v>3757.9361408687855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K6"/>
  <sheetViews>
    <sheetView tabSelected="1" workbookViewId="0">
      <selection activeCell="P8" sqref="P8"/>
    </sheetView>
  </sheetViews>
  <sheetFormatPr defaultRowHeight="15" x14ac:dyDescent="0.25"/>
  <cols>
    <col min="1" max="1" width="9.7109375" style="43" bestFit="1" customWidth="1"/>
    <col min="2" max="5" width="9.140625" style="46"/>
    <col min="6" max="6" width="9.140625" style="45"/>
    <col min="7" max="7" width="10.42578125" style="45" bestFit="1" customWidth="1"/>
    <col min="8" max="9" width="9.140625" style="17"/>
    <col min="10" max="10" width="10" style="17" bestFit="1" customWidth="1"/>
    <col min="11" max="16384" width="9.140625" style="17"/>
  </cols>
  <sheetData>
    <row r="1" spans="1:11" customFormat="1" x14ac:dyDescent="0.25">
      <c r="A1" s="51" t="s">
        <v>52</v>
      </c>
      <c r="B1" s="46"/>
      <c r="C1" s="46"/>
      <c r="D1" s="46"/>
      <c r="E1" s="46"/>
      <c r="F1" s="45"/>
      <c r="G1" s="45"/>
      <c r="H1" s="44"/>
    </row>
    <row r="2" spans="1:11" customFormat="1" x14ac:dyDescent="0.25">
      <c r="A2" s="43">
        <f>Indicator!B2</f>
        <v>44825</v>
      </c>
      <c r="B2" s="47">
        <f>Indicator!$C$9</f>
        <v>3871.4</v>
      </c>
      <c r="C2" s="47">
        <f>Indicator!$C$10</f>
        <v>3789.93</v>
      </c>
      <c r="D2" s="47">
        <f>Indicator!$C$11</f>
        <v>3822.93</v>
      </c>
      <c r="E2" s="47">
        <f>Indicator!$C$12</f>
        <v>3864.09</v>
      </c>
      <c r="F2" s="48">
        <f>Indicator!$C$13</f>
        <v>0.249</v>
      </c>
      <c r="G2" s="48">
        <f>Indicator!$F$8</f>
        <v>0.51517990352733356</v>
      </c>
      <c r="H2" s="49">
        <f>SUMIF(Trades!A:A,Tracker!A2,Trades!H:H)</f>
        <v>3.84</v>
      </c>
      <c r="I2" s="50">
        <f>SUMIFS(Trades!H:H,  Trades!A:A,Tracker!A2,  Trades!C:C, "STO")</f>
        <v>5.17</v>
      </c>
      <c r="J2" s="21">
        <f>H2/I2</f>
        <v>0.74274661508704065</v>
      </c>
    </row>
    <row r="3" spans="1:11" customFormat="1" x14ac:dyDescent="0.25">
      <c r="A3" s="43"/>
      <c r="B3" s="46"/>
      <c r="C3" s="46"/>
      <c r="D3" s="46"/>
      <c r="E3" s="46"/>
      <c r="F3" s="45"/>
      <c r="G3" s="45"/>
      <c r="H3" s="44"/>
    </row>
    <row r="4" spans="1:11" x14ac:dyDescent="0.25">
      <c r="A4" s="51" t="s">
        <v>39</v>
      </c>
      <c r="B4" s="52" t="s">
        <v>38</v>
      </c>
      <c r="C4" s="52" t="s">
        <v>46</v>
      </c>
      <c r="D4" s="52" t="s">
        <v>47</v>
      </c>
      <c r="E4" s="52" t="s">
        <v>48</v>
      </c>
      <c r="F4" s="53" t="s">
        <v>49</v>
      </c>
      <c r="G4" s="53" t="s">
        <v>50</v>
      </c>
      <c r="H4" s="54" t="s">
        <v>51</v>
      </c>
      <c r="I4" s="54" t="s">
        <v>53</v>
      </c>
      <c r="J4" s="54" t="s">
        <v>57</v>
      </c>
      <c r="K4" s="54" t="s">
        <v>58</v>
      </c>
    </row>
    <row r="5" spans="1:11" x14ac:dyDescent="0.25">
      <c r="A5" s="43">
        <v>44824</v>
      </c>
      <c r="B5" s="46">
        <v>3876.23</v>
      </c>
      <c r="C5" s="46">
        <v>3856.04</v>
      </c>
      <c r="D5" s="46">
        <v>3877.96</v>
      </c>
      <c r="E5" s="46">
        <v>3895.32</v>
      </c>
      <c r="F5" s="45">
        <v>0.24099999999999999</v>
      </c>
      <c r="G5" s="45">
        <v>0.25700000000000001</v>
      </c>
      <c r="H5" s="17">
        <v>7.2899999999999991</v>
      </c>
      <c r="I5">
        <v>7.2899999999999991</v>
      </c>
      <c r="J5" s="21">
        <f>H5/I5</f>
        <v>1</v>
      </c>
    </row>
    <row r="6" spans="1:11" x14ac:dyDescent="0.25">
      <c r="A6" s="43">
        <v>44825</v>
      </c>
      <c r="B6" s="46">
        <v>3871.4</v>
      </c>
      <c r="C6" s="46">
        <v>3789.93</v>
      </c>
      <c r="D6" s="46">
        <v>3822.93</v>
      </c>
      <c r="E6" s="46">
        <v>3864.09</v>
      </c>
      <c r="F6" s="45">
        <v>0.249</v>
      </c>
      <c r="G6" s="45">
        <v>0.51517990352733356</v>
      </c>
      <c r="H6" s="17">
        <v>3.84</v>
      </c>
      <c r="I6" s="17">
        <v>5.17</v>
      </c>
      <c r="J6" s="21">
        <f>H6/I6</f>
        <v>0.74274661508704065</v>
      </c>
      <c r="K6" s="17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5"/>
  <sheetViews>
    <sheetView workbookViewId="0">
      <selection activeCell="G6" sqref="G6"/>
    </sheetView>
  </sheetViews>
  <sheetFormatPr defaultRowHeight="15" x14ac:dyDescent="0.25"/>
  <cols>
    <col min="1" max="1" width="9.7109375" style="62" bestFit="1" customWidth="1"/>
    <col min="2" max="2" width="9.7109375" style="63" customWidth="1"/>
    <col min="3" max="3" width="6.85546875" style="31" bestFit="1" customWidth="1"/>
    <col min="4" max="4" width="30.140625" style="17" bestFit="1" customWidth="1"/>
    <col min="5" max="5" width="5.7109375" style="31" bestFit="1" customWidth="1"/>
    <col min="6" max="6" width="4.140625" style="31" bestFit="1" customWidth="1"/>
    <col min="7" max="7" width="7.140625" style="64" customWidth="1"/>
    <col min="8" max="8" width="7.140625" style="65" customWidth="1"/>
    <col min="9" max="9" width="11.140625" style="66" bestFit="1" customWidth="1"/>
    <col min="10" max="10" width="14.85546875" bestFit="1" customWidth="1"/>
    <col min="11" max="11" width="13.42578125" style="66" bestFit="1" customWidth="1"/>
    <col min="12" max="12" width="17" bestFit="1" customWidth="1"/>
  </cols>
  <sheetData>
    <row r="1" spans="1:12" x14ac:dyDescent="0.25">
      <c r="A1" s="56" t="s">
        <v>39</v>
      </c>
      <c r="B1" s="57" t="s">
        <v>42</v>
      </c>
      <c r="C1" s="58" t="s">
        <v>40</v>
      </c>
      <c r="D1" s="59" t="s">
        <v>41</v>
      </c>
      <c r="E1" s="58" t="s">
        <v>43</v>
      </c>
      <c r="F1" s="58" t="s">
        <v>44</v>
      </c>
      <c r="G1" s="60" t="s">
        <v>45</v>
      </c>
      <c r="H1" s="61" t="s">
        <v>51</v>
      </c>
      <c r="I1" s="66" t="s">
        <v>62</v>
      </c>
      <c r="J1" t="s">
        <v>61</v>
      </c>
      <c r="K1" s="66" t="s">
        <v>65</v>
      </c>
      <c r="L1" t="s">
        <v>66</v>
      </c>
    </row>
    <row r="2" spans="1:12" x14ac:dyDescent="0.25">
      <c r="A2" s="62">
        <v>44824</v>
      </c>
      <c r="B2" s="63">
        <v>949</v>
      </c>
      <c r="C2" s="31" t="s">
        <v>54</v>
      </c>
      <c r="D2" s="17" t="s">
        <v>55</v>
      </c>
      <c r="E2" s="31">
        <v>-0.15</v>
      </c>
      <c r="F2" s="31">
        <v>1</v>
      </c>
      <c r="G2" s="64">
        <v>4.2699999999999996</v>
      </c>
      <c r="H2" s="65">
        <f>G2*F2</f>
        <v>4.2699999999999996</v>
      </c>
      <c r="I2" s="66">
        <v>3</v>
      </c>
      <c r="J2">
        <f>-I2*G2</f>
        <v>-12.809999999999999</v>
      </c>
    </row>
    <row r="3" spans="1:12" x14ac:dyDescent="0.25">
      <c r="A3" s="62">
        <v>44824</v>
      </c>
      <c r="B3" s="63">
        <v>950</v>
      </c>
      <c r="C3" s="31" t="s">
        <v>54</v>
      </c>
      <c r="D3" s="17" t="s">
        <v>56</v>
      </c>
      <c r="E3" s="31">
        <v>0.09</v>
      </c>
      <c r="F3" s="31">
        <v>1</v>
      </c>
      <c r="G3" s="64">
        <v>3.02</v>
      </c>
      <c r="H3" s="65">
        <f>G3*F3</f>
        <v>3.02</v>
      </c>
      <c r="I3" s="66">
        <v>3</v>
      </c>
      <c r="J3">
        <f>-I3*G3</f>
        <v>-9.06</v>
      </c>
    </row>
    <row r="4" spans="1:12" x14ac:dyDescent="0.25">
      <c r="A4" s="62">
        <v>44825</v>
      </c>
      <c r="B4" s="63">
        <v>944</v>
      </c>
      <c r="C4" s="31" t="s">
        <v>54</v>
      </c>
      <c r="D4" s="17" t="s">
        <v>60</v>
      </c>
      <c r="E4" s="31">
        <v>-0.15</v>
      </c>
      <c r="F4" s="31">
        <v>1</v>
      </c>
      <c r="G4" s="64">
        <v>5.17</v>
      </c>
      <c r="H4" s="65">
        <f>G4*F4</f>
        <v>5.17</v>
      </c>
      <c r="I4" s="66">
        <v>2.5</v>
      </c>
      <c r="J4">
        <f>-I4*G4</f>
        <v>-12.925000000000001</v>
      </c>
      <c r="K4" s="66">
        <v>0.75</v>
      </c>
      <c r="L4">
        <f>-G4+K4*G4</f>
        <v>-1.2925</v>
      </c>
    </row>
    <row r="5" spans="1:12" x14ac:dyDescent="0.25">
      <c r="A5" s="62">
        <v>44825</v>
      </c>
      <c r="B5" s="63">
        <v>243</v>
      </c>
      <c r="C5" s="31" t="s">
        <v>64</v>
      </c>
      <c r="D5" s="17" t="s">
        <v>63</v>
      </c>
      <c r="F5" s="31">
        <v>1</v>
      </c>
      <c r="G5" s="64">
        <v>-1.33</v>
      </c>
      <c r="H5" s="65">
        <f>G5*F5</f>
        <v>-1.33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</vt:lpstr>
      <vt:lpstr>Tracker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2022-09-21T20:33:43Z</dcterms:modified>
</cp:coreProperties>
</file>