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hari\OneDrive\Desktop\Well Food\"/>
    </mc:Choice>
  </mc:AlternateContent>
  <bookViews>
    <workbookView xWindow="-105" yWindow="-105" windowWidth="23250" windowHeight="12450" activeTab="6"/>
  </bookViews>
  <sheets>
    <sheet name="Sells" sheetId="1" r:id="rId1"/>
    <sheet name="Sheet8" sheetId="10" r:id="rId2"/>
    <sheet name="SvW" sheetId="8" r:id="rId3"/>
    <sheet name="Wastage" sheetId="2" r:id="rId4"/>
    <sheet name="S" sheetId="3" r:id="rId5"/>
    <sheet name="W" sheetId="4" r:id="rId6"/>
    <sheet name="Sheet5" sheetId="7" r:id="rId7"/>
    <sheet name="Dashbord" sheetId="6" r:id="rId8"/>
  </sheets>
  <calcPr calcId="162913"/>
  <pivotCaches>
    <pivotCache cacheId="5" r:id="rId9"/>
    <pivotCache cacheId="9" r:id="rId10"/>
    <pivotCache cacheId="1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I3" i="8"/>
  <c r="O8" i="2"/>
  <c r="P12" i="1"/>
  <c r="E6" i="8"/>
  <c r="E18" i="8"/>
  <c r="E20" i="8"/>
  <c r="E22" i="8"/>
  <c r="E30" i="8"/>
  <c r="E32" i="8"/>
  <c r="E34" i="8"/>
  <c r="E42" i="8"/>
  <c r="E44" i="8"/>
  <c r="E46" i="8"/>
  <c r="E54" i="8"/>
  <c r="E56" i="8"/>
  <c r="E58" i="8"/>
  <c r="E66" i="8"/>
  <c r="E68" i="8"/>
  <c r="E70" i="8"/>
  <c r="E78" i="8"/>
  <c r="E80" i="8"/>
  <c r="E82" i="8"/>
  <c r="E90" i="8"/>
  <c r="E92" i="8"/>
  <c r="E94" i="8"/>
  <c r="E102" i="8"/>
  <c r="E104" i="8"/>
  <c r="E106" i="8"/>
  <c r="E114" i="8"/>
  <c r="E116" i="8"/>
  <c r="E118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C2" i="8"/>
  <c r="B2" i="8"/>
  <c r="K2" i="2"/>
  <c r="E2" i="8" s="1"/>
  <c r="K3" i="2"/>
  <c r="E3" i="8" s="1"/>
  <c r="K4" i="2"/>
  <c r="E4" i="8" s="1"/>
  <c r="K5" i="2"/>
  <c r="E5" i="8" s="1"/>
  <c r="K6" i="2"/>
  <c r="K7" i="2"/>
  <c r="E7" i="8" s="1"/>
  <c r="K8" i="2"/>
  <c r="E8" i="8" s="1"/>
  <c r="K9" i="2"/>
  <c r="E9" i="8" s="1"/>
  <c r="K10" i="2"/>
  <c r="E10" i="8" s="1"/>
  <c r="K11" i="2"/>
  <c r="E11" i="8" s="1"/>
  <c r="K12" i="2"/>
  <c r="E12" i="8" s="1"/>
  <c r="K13" i="2"/>
  <c r="E13" i="8" s="1"/>
  <c r="K14" i="2"/>
  <c r="E14" i="8" s="1"/>
  <c r="K15" i="2"/>
  <c r="E15" i="8" s="1"/>
  <c r="K16" i="2"/>
  <c r="E16" i="8" s="1"/>
  <c r="K18" i="2"/>
  <c r="K19" i="2"/>
  <c r="E19" i="8" s="1"/>
  <c r="K20" i="2"/>
  <c r="K21" i="2"/>
  <c r="E21" i="8" s="1"/>
  <c r="K22" i="2"/>
  <c r="K23" i="2"/>
  <c r="E23" i="8" s="1"/>
  <c r="K24" i="2"/>
  <c r="E24" i="8" s="1"/>
  <c r="K25" i="2"/>
  <c r="E25" i="8" s="1"/>
  <c r="K26" i="2"/>
  <c r="E26" i="8" s="1"/>
  <c r="K27" i="2"/>
  <c r="E27" i="8" s="1"/>
  <c r="K28" i="2"/>
  <c r="E28" i="8" s="1"/>
  <c r="K29" i="2"/>
  <c r="E29" i="8" s="1"/>
  <c r="K30" i="2"/>
  <c r="K31" i="2"/>
  <c r="E31" i="8" s="1"/>
  <c r="K32" i="2"/>
  <c r="K33" i="2"/>
  <c r="E33" i="8" s="1"/>
  <c r="K34" i="2"/>
  <c r="K35" i="2"/>
  <c r="E35" i="8" s="1"/>
  <c r="K36" i="2"/>
  <c r="E36" i="8" s="1"/>
  <c r="K37" i="2"/>
  <c r="E37" i="8" s="1"/>
  <c r="K38" i="2"/>
  <c r="E38" i="8" s="1"/>
  <c r="K39" i="2"/>
  <c r="E39" i="8" s="1"/>
  <c r="K40" i="2"/>
  <c r="E40" i="8" s="1"/>
  <c r="K41" i="2"/>
  <c r="E41" i="8" s="1"/>
  <c r="K42" i="2"/>
  <c r="K43" i="2"/>
  <c r="E43" i="8" s="1"/>
  <c r="K44" i="2"/>
  <c r="K45" i="2"/>
  <c r="E45" i="8" s="1"/>
  <c r="K46" i="2"/>
  <c r="K47" i="2"/>
  <c r="E47" i="8" s="1"/>
  <c r="K48" i="2"/>
  <c r="E48" i="8" s="1"/>
  <c r="K49" i="2"/>
  <c r="E49" i="8" s="1"/>
  <c r="K50" i="2"/>
  <c r="E50" i="8" s="1"/>
  <c r="K51" i="2"/>
  <c r="E51" i="8" s="1"/>
  <c r="K52" i="2"/>
  <c r="E52" i="8" s="1"/>
  <c r="K53" i="2"/>
  <c r="E53" i="8" s="1"/>
  <c r="K54" i="2"/>
  <c r="K55" i="2"/>
  <c r="E55" i="8" s="1"/>
  <c r="K56" i="2"/>
  <c r="K57" i="2"/>
  <c r="E57" i="8" s="1"/>
  <c r="K58" i="2"/>
  <c r="K59" i="2"/>
  <c r="E59" i="8" s="1"/>
  <c r="K60" i="2"/>
  <c r="E60" i="8" s="1"/>
  <c r="K61" i="2"/>
  <c r="E61" i="8" s="1"/>
  <c r="K62" i="2"/>
  <c r="E62" i="8" s="1"/>
  <c r="K63" i="2"/>
  <c r="E63" i="8" s="1"/>
  <c r="K64" i="2"/>
  <c r="E64" i="8" s="1"/>
  <c r="K65" i="2"/>
  <c r="E65" i="8" s="1"/>
  <c r="K66" i="2"/>
  <c r="K67" i="2"/>
  <c r="E67" i="8" s="1"/>
  <c r="K68" i="2"/>
  <c r="K69" i="2"/>
  <c r="E69" i="8" s="1"/>
  <c r="K70" i="2"/>
  <c r="K71" i="2"/>
  <c r="E71" i="8" s="1"/>
  <c r="K72" i="2"/>
  <c r="E72" i="8" s="1"/>
  <c r="K73" i="2"/>
  <c r="E73" i="8" s="1"/>
  <c r="K74" i="2"/>
  <c r="E74" i="8" s="1"/>
  <c r="K75" i="2"/>
  <c r="E75" i="8" s="1"/>
  <c r="K76" i="2"/>
  <c r="E76" i="8" s="1"/>
  <c r="K77" i="2"/>
  <c r="E77" i="8" s="1"/>
  <c r="K78" i="2"/>
  <c r="K79" i="2"/>
  <c r="E79" i="8" s="1"/>
  <c r="K80" i="2"/>
  <c r="K81" i="2"/>
  <c r="E81" i="8" s="1"/>
  <c r="K82" i="2"/>
  <c r="K83" i="2"/>
  <c r="E83" i="8" s="1"/>
  <c r="K84" i="2"/>
  <c r="E84" i="8" s="1"/>
  <c r="K85" i="2"/>
  <c r="E85" i="8" s="1"/>
  <c r="K86" i="2"/>
  <c r="E86" i="8" s="1"/>
  <c r="K87" i="2"/>
  <c r="E87" i="8" s="1"/>
  <c r="K88" i="2"/>
  <c r="E88" i="8" s="1"/>
  <c r="K89" i="2"/>
  <c r="E89" i="8" s="1"/>
  <c r="K90" i="2"/>
  <c r="K91" i="2"/>
  <c r="E91" i="8" s="1"/>
  <c r="K92" i="2"/>
  <c r="K93" i="2"/>
  <c r="E93" i="8" s="1"/>
  <c r="K94" i="2"/>
  <c r="K95" i="2"/>
  <c r="E95" i="8" s="1"/>
  <c r="K96" i="2"/>
  <c r="E96" i="8" s="1"/>
  <c r="K97" i="2"/>
  <c r="E97" i="8" s="1"/>
  <c r="K98" i="2"/>
  <c r="E98" i="8" s="1"/>
  <c r="K99" i="2"/>
  <c r="E99" i="8" s="1"/>
  <c r="K100" i="2"/>
  <c r="E100" i="8" s="1"/>
  <c r="K101" i="2"/>
  <c r="E101" i="8" s="1"/>
  <c r="K102" i="2"/>
  <c r="K103" i="2"/>
  <c r="E103" i="8" s="1"/>
  <c r="K104" i="2"/>
  <c r="K105" i="2"/>
  <c r="E105" i="8" s="1"/>
  <c r="K106" i="2"/>
  <c r="K107" i="2"/>
  <c r="E107" i="8" s="1"/>
  <c r="K108" i="2"/>
  <c r="E108" i="8" s="1"/>
  <c r="K109" i="2"/>
  <c r="E109" i="8" s="1"/>
  <c r="K110" i="2"/>
  <c r="E110" i="8" s="1"/>
  <c r="K111" i="2"/>
  <c r="E111" i="8" s="1"/>
  <c r="K112" i="2"/>
  <c r="E112" i="8" s="1"/>
  <c r="K113" i="2"/>
  <c r="E113" i="8" s="1"/>
  <c r="K114" i="2"/>
  <c r="K115" i="2"/>
  <c r="E115" i="8" s="1"/>
  <c r="K116" i="2"/>
  <c r="K117" i="2"/>
  <c r="E117" i="8" s="1"/>
  <c r="K118" i="2"/>
  <c r="K119" i="2"/>
  <c r="E119" i="8" s="1"/>
  <c r="K120" i="2"/>
  <c r="E120" i="8" s="1"/>
  <c r="K121" i="2"/>
  <c r="E121" i="8" s="1"/>
  <c r="C146" i="10"/>
  <c r="C171" i="10"/>
  <c r="C198" i="10"/>
  <c r="C141" i="10"/>
  <c r="C183" i="10"/>
  <c r="C154" i="10"/>
  <c r="C202" i="10"/>
  <c r="C131" i="10"/>
  <c r="C179" i="10"/>
  <c r="C227" i="10"/>
  <c r="C156" i="10"/>
  <c r="C204" i="10"/>
  <c r="C157" i="10"/>
  <c r="C177" i="10"/>
  <c r="C229" i="10"/>
  <c r="C162" i="10"/>
  <c r="C210" i="10"/>
  <c r="C139" i="10"/>
  <c r="C187" i="10"/>
  <c r="C235" i="10"/>
  <c r="C164" i="10"/>
  <c r="C212" i="10"/>
  <c r="C189" i="10"/>
  <c r="C209" i="10"/>
  <c r="C201" i="10"/>
  <c r="C134" i="10"/>
  <c r="C207" i="10"/>
  <c r="C184" i="10"/>
  <c r="C185" i="10"/>
  <c r="C211" i="10"/>
  <c r="C188" i="10"/>
  <c r="C190" i="10"/>
  <c r="C144" i="10"/>
  <c r="C192" i="10"/>
  <c r="C240" i="10"/>
  <c r="C129" i="10"/>
  <c r="C194" i="10"/>
  <c r="C123" i="10"/>
  <c r="C219" i="10"/>
  <c r="C148" i="10"/>
  <c r="C125" i="10"/>
  <c r="C197" i="10"/>
  <c r="C150" i="10"/>
  <c r="C166" i="10"/>
  <c r="C214" i="10"/>
  <c r="C143" i="10"/>
  <c r="C191" i="10"/>
  <c r="C239" i="10"/>
  <c r="C168" i="10"/>
  <c r="C216" i="10"/>
  <c r="C205" i="10"/>
  <c r="C225" i="10"/>
  <c r="C233" i="10"/>
  <c r="C159" i="10"/>
  <c r="C136" i="10"/>
  <c r="C232" i="10"/>
  <c r="C149" i="10"/>
  <c r="C140" i="10"/>
  <c r="C217" i="10"/>
  <c r="C165" i="10"/>
  <c r="C167" i="10"/>
  <c r="C145" i="10"/>
  <c r="C175" i="10"/>
  <c r="C161" i="10"/>
  <c r="C213" i="10"/>
  <c r="C135" i="10"/>
  <c r="C122" i="10"/>
  <c r="C170" i="10"/>
  <c r="C218" i="10"/>
  <c r="C147" i="10"/>
  <c r="C195" i="10"/>
  <c r="C124" i="10"/>
  <c r="C172" i="10"/>
  <c r="C220" i="10"/>
  <c r="C221" i="10"/>
  <c r="C241" i="10"/>
  <c r="C182" i="10"/>
  <c r="C181" i="10"/>
  <c r="C223" i="10"/>
  <c r="C126" i="10"/>
  <c r="C174" i="10"/>
  <c r="C222" i="10"/>
  <c r="C151" i="10"/>
  <c r="C199" i="10"/>
  <c r="C128" i="10"/>
  <c r="C176" i="10"/>
  <c r="C224" i="10"/>
  <c r="C237" i="10"/>
  <c r="C153" i="10"/>
  <c r="C152" i="10"/>
  <c r="C206" i="10"/>
  <c r="C160" i="10"/>
  <c r="C208" i="10"/>
  <c r="C137" i="10"/>
  <c r="C130" i="10"/>
  <c r="C178" i="10"/>
  <c r="C226" i="10"/>
  <c r="C155" i="10"/>
  <c r="C203" i="10"/>
  <c r="C132" i="10"/>
  <c r="C180" i="10"/>
  <c r="C228" i="10"/>
  <c r="C169" i="10"/>
  <c r="C133" i="10"/>
  <c r="C238" i="10"/>
  <c r="C196" i="10"/>
  <c r="C173" i="10"/>
  <c r="C230" i="10"/>
  <c r="C142" i="10"/>
  <c r="C127" i="10"/>
  <c r="C231" i="10"/>
  <c r="C138" i="10"/>
  <c r="C186" i="10"/>
  <c r="C234" i="10"/>
  <c r="C163" i="10"/>
  <c r="C236" i="10"/>
  <c r="C215" i="10"/>
  <c r="C200" i="10"/>
  <c r="C158" i="10"/>
  <c r="C193" i="10"/>
  <c r="Q3" i="2" l="1"/>
  <c r="E233" i="10"/>
  <c r="E223" i="10"/>
  <c r="E230" i="10"/>
  <c r="E218" i="10"/>
  <c r="D137" i="10"/>
  <c r="D173" i="10"/>
  <c r="D160" i="10"/>
  <c r="D183" i="10"/>
  <c r="D182" i="10"/>
  <c r="E129" i="10"/>
  <c r="E192" i="10"/>
  <c r="E215" i="10"/>
  <c r="E238" i="10"/>
  <c r="D229" i="10"/>
  <c r="E188" i="10"/>
  <c r="E130" i="10"/>
  <c r="E195" i="10"/>
  <c r="D213" i="10"/>
  <c r="E141" i="10"/>
  <c r="D152" i="10"/>
  <c r="D175" i="10"/>
  <c r="D166" i="10"/>
  <c r="D185" i="10"/>
  <c r="E184" i="10"/>
  <c r="E207" i="10"/>
  <c r="E134" i="10"/>
  <c r="E203" i="10"/>
  <c r="D181" i="10"/>
  <c r="D240" i="10"/>
  <c r="D144" i="10"/>
  <c r="D167" i="10"/>
  <c r="D142" i="10"/>
  <c r="E237" i="10"/>
  <c r="E176" i="10"/>
  <c r="E199" i="10"/>
  <c r="E222" i="10"/>
  <c r="E126" i="10"/>
  <c r="D165" i="10"/>
  <c r="D236" i="10"/>
  <c r="D140" i="10"/>
  <c r="E163" i="10"/>
  <c r="D122" i="10"/>
  <c r="D149" i="10"/>
  <c r="D232" i="10"/>
  <c r="D136" i="10"/>
  <c r="E159" i="10"/>
  <c r="D233" i="10"/>
  <c r="E205" i="10"/>
  <c r="E168" i="10"/>
  <c r="E191" i="10"/>
  <c r="E214" i="10"/>
  <c r="D218" i="10"/>
  <c r="D133" i="10"/>
  <c r="D228" i="10"/>
  <c r="D132" i="10"/>
  <c r="E155" i="10"/>
  <c r="D201" i="10"/>
  <c r="E189" i="10"/>
  <c r="E164" i="10"/>
  <c r="E187" i="10"/>
  <c r="E210" i="10"/>
  <c r="D214" i="10"/>
  <c r="E229" i="10"/>
  <c r="E179" i="10"/>
  <c r="D198" i="10"/>
  <c r="D223" i="10"/>
  <c r="D159" i="10"/>
  <c r="E145" i="10"/>
  <c r="E133" i="10"/>
  <c r="E178" i="10"/>
  <c r="D129" i="10"/>
  <c r="E224" i="10"/>
  <c r="D154" i="10"/>
  <c r="D234" i="10"/>
  <c r="D147" i="10"/>
  <c r="D184" i="10"/>
  <c r="E143" i="10"/>
  <c r="D180" i="10"/>
  <c r="E212" i="10"/>
  <c r="D237" i="10"/>
  <c r="E231" i="10"/>
  <c r="D172" i="10"/>
  <c r="E204" i="10"/>
  <c r="D126" i="10"/>
  <c r="D206" i="10"/>
  <c r="E161" i="10"/>
  <c r="E201" i="10"/>
  <c r="D194" i="10"/>
  <c r="E123" i="10"/>
  <c r="D156" i="10"/>
  <c r="D217" i="10"/>
  <c r="E125" i="10"/>
  <c r="D169" i="10"/>
  <c r="E221" i="10"/>
  <c r="E153" i="10"/>
  <c r="D224" i="10"/>
  <c r="D128" i="10"/>
  <c r="E151" i="10"/>
  <c r="E137" i="10"/>
  <c r="E173" i="10"/>
  <c r="E160" i="10"/>
  <c r="E183" i="10"/>
  <c r="E206" i="10"/>
  <c r="D202" i="10"/>
  <c r="E241" i="10"/>
  <c r="D220" i="10"/>
  <c r="D124" i="10"/>
  <c r="E147" i="10"/>
  <c r="D157" i="10"/>
  <c r="E156" i="10"/>
  <c r="E202" i="10"/>
  <c r="D127" i="10"/>
  <c r="D219" i="10"/>
  <c r="E132" i="10"/>
  <c r="D238" i="10"/>
  <c r="E128" i="10"/>
  <c r="E217" i="10"/>
  <c r="D241" i="10"/>
  <c r="E170" i="10"/>
  <c r="E185" i="10"/>
  <c r="D225" i="10"/>
  <c r="D138" i="10"/>
  <c r="D209" i="10"/>
  <c r="D134" i="10"/>
  <c r="D222" i="10"/>
  <c r="E158" i="10"/>
  <c r="D210" i="10"/>
  <c r="E131" i="10"/>
  <c r="D205" i="10"/>
  <c r="E150" i="10"/>
  <c r="D145" i="10"/>
  <c r="E157" i="10"/>
  <c r="E234" i="10"/>
  <c r="D148" i="10"/>
  <c r="E226" i="10"/>
  <c r="E122" i="10"/>
  <c r="E225" i="10"/>
  <c r="D216" i="10"/>
  <c r="D239" i="10"/>
  <c r="D143" i="10"/>
  <c r="E213" i="10"/>
  <c r="D141" i="10"/>
  <c r="E152" i="10"/>
  <c r="E175" i="10"/>
  <c r="E198" i="10"/>
  <c r="D186" i="10"/>
  <c r="E209" i="10"/>
  <c r="D212" i="10"/>
  <c r="D235" i="10"/>
  <c r="D139" i="10"/>
  <c r="E197" i="10"/>
  <c r="D125" i="10"/>
  <c r="E148" i="10"/>
  <c r="E171" i="10"/>
  <c r="E194" i="10"/>
  <c r="D190" i="10"/>
  <c r="D200" i="10"/>
  <c r="E232" i="10"/>
  <c r="E136" i="10"/>
  <c r="D162" i="10"/>
  <c r="D123" i="10"/>
  <c r="D155" i="10"/>
  <c r="D215" i="10"/>
  <c r="D151" i="10"/>
  <c r="D188" i="10"/>
  <c r="E220" i="10"/>
  <c r="D150" i="10"/>
  <c r="D230" i="10"/>
  <c r="E239" i="10"/>
  <c r="E169" i="10"/>
  <c r="D226" i="10"/>
  <c r="E139" i="10"/>
  <c r="E162" i="10"/>
  <c r="D199" i="10"/>
  <c r="E208" i="10"/>
  <c r="D130" i="10"/>
  <c r="D195" i="10"/>
  <c r="E227" i="10"/>
  <c r="D168" i="10"/>
  <c r="E127" i="10"/>
  <c r="D164" i="10"/>
  <c r="E196" i="10"/>
  <c r="E146" i="10"/>
  <c r="E142" i="10"/>
  <c r="E211" i="10"/>
  <c r="D171" i="10"/>
  <c r="E180" i="10"/>
  <c r="E193" i="10"/>
  <c r="D208" i="10"/>
  <c r="D231" i="10"/>
  <c r="D135" i="10"/>
  <c r="E181" i="10"/>
  <c r="E240" i="10"/>
  <c r="E144" i="10"/>
  <c r="E167" i="10"/>
  <c r="E190" i="10"/>
  <c r="D178" i="10"/>
  <c r="E177" i="10"/>
  <c r="D204" i="10"/>
  <c r="D227" i="10"/>
  <c r="D131" i="10"/>
  <c r="E165" i="10"/>
  <c r="E236" i="10"/>
  <c r="E140" i="10"/>
  <c r="D163" i="10"/>
  <c r="E186" i="10"/>
  <c r="D174" i="10"/>
  <c r="D161" i="10"/>
  <c r="E149" i="10"/>
  <c r="E182" i="10"/>
  <c r="D196" i="10"/>
  <c r="E228" i="10"/>
  <c r="D158" i="10"/>
  <c r="D192" i="10"/>
  <c r="D153" i="10"/>
  <c r="E174" i="10"/>
  <c r="D211" i="10"/>
  <c r="E124" i="10"/>
  <c r="D207" i="10"/>
  <c r="E216" i="10"/>
  <c r="E166" i="10"/>
  <c r="D203" i="10"/>
  <c r="E235" i="10"/>
  <c r="D176" i="10"/>
  <c r="D193" i="10"/>
  <c r="E135" i="10"/>
  <c r="D221" i="10"/>
  <c r="D177" i="10"/>
  <c r="E154" i="10"/>
  <c r="D191" i="10"/>
  <c r="E200" i="10"/>
  <c r="D189" i="10"/>
  <c r="D187" i="10"/>
  <c r="E219" i="10"/>
  <c r="D179" i="10"/>
  <c r="D170" i="10"/>
  <c r="E138" i="10"/>
  <c r="D197" i="10"/>
  <c r="D146" i="10"/>
  <c r="E172" i="10"/>
  <c r="B6" i="7"/>
  <c r="C3" i="7"/>
  <c r="B8" i="7"/>
  <c r="B4" i="7"/>
  <c r="C4" i="7"/>
  <c r="B3" i="7"/>
  <c r="B2" i="7"/>
  <c r="C2" i="7"/>
  <c r="C5" i="7"/>
  <c r="B5" i="7"/>
  <c r="C6" i="7"/>
  <c r="B7" i="7"/>
  <c r="B9" i="7" l="1"/>
  <c r="B12" i="7" s="1"/>
  <c r="C9" i="7"/>
  <c r="D24" i="7" s="1"/>
  <c r="D7" i="7"/>
  <c r="D8" i="7"/>
  <c r="D2" i="7"/>
  <c r="D3" i="7"/>
  <c r="D4" i="7"/>
  <c r="D5" i="7"/>
  <c r="D6" i="7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  <c r="C93" i="2"/>
  <c r="C63" i="2"/>
  <c r="C33" i="2"/>
  <c r="C30" i="2"/>
  <c r="C20" i="2"/>
  <c r="J17" i="2"/>
  <c r="K17" i="2" s="1"/>
  <c r="C10" i="2"/>
  <c r="C92" i="2"/>
  <c r="C94" i="2"/>
  <c r="C95" i="2"/>
  <c r="C61" i="2"/>
  <c r="C62" i="2"/>
  <c r="C64" i="2"/>
  <c r="C2" i="2"/>
  <c r="C3" i="2"/>
  <c r="C4" i="2"/>
  <c r="C5" i="2"/>
  <c r="C6" i="2"/>
  <c r="C7" i="2"/>
  <c r="C8" i="2"/>
  <c r="C9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1" i="2"/>
  <c r="C32" i="2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C92" i="1"/>
  <c r="C93" i="1"/>
  <c r="C94" i="1"/>
  <c r="C61" i="1"/>
  <c r="C62" i="1"/>
  <c r="C63" i="1"/>
  <c r="C64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C33" i="1"/>
  <c r="C2" i="1"/>
  <c r="K2" i="1"/>
  <c r="C3" i="1"/>
  <c r="K3" i="1"/>
  <c r="C4" i="1"/>
  <c r="K4" i="1"/>
  <c r="C5" i="1"/>
  <c r="K5" i="1"/>
  <c r="C6" i="1"/>
  <c r="K6" i="1"/>
  <c r="C7" i="1"/>
  <c r="K7" i="1"/>
  <c r="C8" i="1"/>
  <c r="K8" i="1"/>
  <c r="C9" i="1"/>
  <c r="K9" i="1"/>
  <c r="C10" i="1"/>
  <c r="K10" i="1"/>
  <c r="C11" i="1"/>
  <c r="K11" i="1"/>
  <c r="C12" i="1"/>
  <c r="K12" i="1"/>
  <c r="C13" i="1"/>
  <c r="K13" i="1"/>
  <c r="C14" i="1"/>
  <c r="K14" i="1"/>
  <c r="C15" i="1"/>
  <c r="K15" i="1"/>
  <c r="C16" i="1"/>
  <c r="K16" i="1"/>
  <c r="C17" i="1"/>
  <c r="K17" i="1"/>
  <c r="C18" i="1"/>
  <c r="K18" i="1"/>
  <c r="C19" i="1"/>
  <c r="K19" i="1"/>
  <c r="C20" i="1"/>
  <c r="K20" i="1"/>
  <c r="C21" i="1"/>
  <c r="K21" i="1"/>
  <c r="C22" i="1"/>
  <c r="K22" i="1"/>
  <c r="C23" i="1"/>
  <c r="K23" i="1"/>
  <c r="C24" i="1"/>
  <c r="K24" i="1"/>
  <c r="C25" i="1"/>
  <c r="K25" i="1"/>
  <c r="C26" i="1"/>
  <c r="K26" i="1"/>
  <c r="C27" i="1"/>
  <c r="K27" i="1"/>
  <c r="C28" i="1"/>
  <c r="K28" i="1"/>
  <c r="C29" i="1"/>
  <c r="K29" i="1"/>
  <c r="C30" i="1"/>
  <c r="K30" i="1"/>
  <c r="C31" i="1"/>
  <c r="K31" i="1"/>
  <c r="C32" i="1"/>
  <c r="K32" i="1"/>
  <c r="L40" i="1" l="1"/>
  <c r="D40" i="8"/>
  <c r="L88" i="1"/>
  <c r="D88" i="8"/>
  <c r="L64" i="1"/>
  <c r="D64" i="8"/>
  <c r="L39" i="1"/>
  <c r="D39" i="8"/>
  <c r="L49" i="1"/>
  <c r="D49" i="8"/>
  <c r="D21" i="8"/>
  <c r="L21" i="1"/>
  <c r="L26" i="1"/>
  <c r="D26" i="8"/>
  <c r="L51" i="1"/>
  <c r="D51" i="8"/>
  <c r="L98" i="1"/>
  <c r="D98" i="8"/>
  <c r="L25" i="1"/>
  <c r="D25" i="8"/>
  <c r="L109" i="1"/>
  <c r="D109" i="8"/>
  <c r="L108" i="1"/>
  <c r="D108" i="8"/>
  <c r="D29" i="7"/>
  <c r="E11" i="7"/>
  <c r="D30" i="8"/>
  <c r="L30" i="1"/>
  <c r="L24" i="1"/>
  <c r="D24" i="8"/>
  <c r="D18" i="8"/>
  <c r="L18" i="1"/>
  <c r="L12" i="1"/>
  <c r="D12" i="8"/>
  <c r="D6" i="8"/>
  <c r="L6" i="1"/>
  <c r="D59" i="8"/>
  <c r="L59" i="1"/>
  <c r="D47" i="8"/>
  <c r="L47" i="1"/>
  <c r="D35" i="8"/>
  <c r="L35" i="1"/>
  <c r="D119" i="8"/>
  <c r="L119" i="1"/>
  <c r="D107" i="8"/>
  <c r="L107" i="1"/>
  <c r="D95" i="8"/>
  <c r="L95" i="1"/>
  <c r="D83" i="8"/>
  <c r="L83" i="1"/>
  <c r="D71" i="8"/>
  <c r="L71" i="1"/>
  <c r="E8" i="7"/>
  <c r="D102" i="8"/>
  <c r="L102" i="1"/>
  <c r="D78" i="8"/>
  <c r="L78" i="1"/>
  <c r="D66" i="8"/>
  <c r="L66" i="1"/>
  <c r="L3" i="1"/>
  <c r="D3" i="8"/>
  <c r="L112" i="1"/>
  <c r="D112" i="8"/>
  <c r="L76" i="1"/>
  <c r="D76" i="8"/>
  <c r="L8" i="1"/>
  <c r="D8" i="8"/>
  <c r="L50" i="1"/>
  <c r="D50" i="8"/>
  <c r="L110" i="1"/>
  <c r="D110" i="8"/>
  <c r="L74" i="1"/>
  <c r="D74" i="8"/>
  <c r="L62" i="1"/>
  <c r="D62" i="8"/>
  <c r="D7" i="8"/>
  <c r="L7" i="1"/>
  <c r="L121" i="1"/>
  <c r="D121" i="8"/>
  <c r="L97" i="1"/>
  <c r="D97" i="8"/>
  <c r="L61" i="1"/>
  <c r="D61" i="8"/>
  <c r="L58" i="1"/>
  <c r="D58" i="8"/>
  <c r="L46" i="1"/>
  <c r="D46" i="8"/>
  <c r="L34" i="1"/>
  <c r="D34" i="8"/>
  <c r="L118" i="1"/>
  <c r="D118" i="8"/>
  <c r="L106" i="1"/>
  <c r="D106" i="8"/>
  <c r="L94" i="1"/>
  <c r="D94" i="8"/>
  <c r="L82" i="1"/>
  <c r="D82" i="8"/>
  <c r="L70" i="1"/>
  <c r="D70" i="8"/>
  <c r="E7" i="7"/>
  <c r="D54" i="8"/>
  <c r="L54" i="1"/>
  <c r="D114" i="8"/>
  <c r="L114" i="1"/>
  <c r="L27" i="1"/>
  <c r="D27" i="8"/>
  <c r="D9" i="8"/>
  <c r="L9" i="1"/>
  <c r="L113" i="1"/>
  <c r="D113" i="8"/>
  <c r="L32" i="1"/>
  <c r="D32" i="8"/>
  <c r="L14" i="1"/>
  <c r="D14" i="8"/>
  <c r="L2" i="1"/>
  <c r="D2" i="8"/>
  <c r="P7" i="1"/>
  <c r="L111" i="1"/>
  <c r="D111" i="8"/>
  <c r="L75" i="1"/>
  <c r="D75" i="8"/>
  <c r="L38" i="1"/>
  <c r="D38" i="8"/>
  <c r="L13" i="1"/>
  <c r="D13" i="8"/>
  <c r="L48" i="1"/>
  <c r="D48" i="8"/>
  <c r="E6" i="7"/>
  <c r="D42" i="8"/>
  <c r="L42" i="1"/>
  <c r="L100" i="1"/>
  <c r="D100" i="8"/>
  <c r="L87" i="1"/>
  <c r="D87" i="8"/>
  <c r="L63" i="1"/>
  <c r="D63" i="8"/>
  <c r="D31" i="8"/>
  <c r="L31" i="1"/>
  <c r="D19" i="8"/>
  <c r="L19" i="1"/>
  <c r="L37" i="1"/>
  <c r="D37" i="8"/>
  <c r="L73" i="1"/>
  <c r="D73" i="8"/>
  <c r="O7" i="2"/>
  <c r="E17" i="8"/>
  <c r="L60" i="1"/>
  <c r="D60" i="8"/>
  <c r="L36" i="1"/>
  <c r="D36" i="8"/>
  <c r="L120" i="1"/>
  <c r="D120" i="8"/>
  <c r="L84" i="1"/>
  <c r="D84" i="8"/>
  <c r="L72" i="1"/>
  <c r="D72" i="8"/>
  <c r="L29" i="1"/>
  <c r="D29" i="8"/>
  <c r="L17" i="1"/>
  <c r="D17" i="8"/>
  <c r="L11" i="1"/>
  <c r="D11" i="8"/>
  <c r="D57" i="8"/>
  <c r="L57" i="1"/>
  <c r="D33" i="8"/>
  <c r="L33" i="1"/>
  <c r="D117" i="8"/>
  <c r="L117" i="1"/>
  <c r="D93" i="8"/>
  <c r="L93" i="1"/>
  <c r="D81" i="8"/>
  <c r="L81" i="1"/>
  <c r="D69" i="8"/>
  <c r="L69" i="1"/>
  <c r="L56" i="1"/>
  <c r="D56" i="8"/>
  <c r="L44" i="1"/>
  <c r="D44" i="8"/>
  <c r="L116" i="1"/>
  <c r="D116" i="8"/>
  <c r="L104" i="1"/>
  <c r="D104" i="8"/>
  <c r="L92" i="1"/>
  <c r="D92" i="8"/>
  <c r="L80" i="1"/>
  <c r="D80" i="8"/>
  <c r="L68" i="1"/>
  <c r="D68" i="8"/>
  <c r="E5" i="7"/>
  <c r="L15" i="1"/>
  <c r="D15" i="8"/>
  <c r="L41" i="1"/>
  <c r="D41" i="8"/>
  <c r="L101" i="1"/>
  <c r="D101" i="8"/>
  <c r="L89" i="1"/>
  <c r="D89" i="8"/>
  <c r="L65" i="1"/>
  <c r="D65" i="8"/>
  <c r="L52" i="1"/>
  <c r="D52" i="8"/>
  <c r="L20" i="1"/>
  <c r="D20" i="8"/>
  <c r="L99" i="1"/>
  <c r="D99" i="8"/>
  <c r="L86" i="1"/>
  <c r="D86" i="8"/>
  <c r="L85" i="1"/>
  <c r="D85" i="8"/>
  <c r="L96" i="1"/>
  <c r="D96" i="8"/>
  <c r="D23" i="8"/>
  <c r="L23" i="1"/>
  <c r="L5" i="1"/>
  <c r="D5" i="8"/>
  <c r="D45" i="8"/>
  <c r="L45" i="1"/>
  <c r="D105" i="8"/>
  <c r="L105" i="1"/>
  <c r="L28" i="1"/>
  <c r="D28" i="8"/>
  <c r="L22" i="1"/>
  <c r="D22" i="8"/>
  <c r="L16" i="1"/>
  <c r="D16" i="8"/>
  <c r="L10" i="1"/>
  <c r="D10" i="8"/>
  <c r="L4" i="1"/>
  <c r="D4" i="8"/>
  <c r="D55" i="8"/>
  <c r="L55" i="1"/>
  <c r="D43" i="8"/>
  <c r="L43" i="1"/>
  <c r="D115" i="8"/>
  <c r="L115" i="1"/>
  <c r="D103" i="8"/>
  <c r="L103" i="1"/>
  <c r="D91" i="8"/>
  <c r="L91" i="1"/>
  <c r="D79" i="8"/>
  <c r="L79" i="1"/>
  <c r="D67" i="8"/>
  <c r="L67" i="1"/>
  <c r="E4" i="7"/>
  <c r="E3" i="7"/>
  <c r="C12" i="7"/>
  <c r="B13" i="7"/>
  <c r="B14" i="7" s="1"/>
  <c r="L90" i="1"/>
  <c r="D90" i="8"/>
  <c r="L53" i="1"/>
  <c r="D53" i="8"/>
  <c r="L77" i="1"/>
  <c r="D77" i="8"/>
  <c r="E2" i="7"/>
  <c r="D28" i="7"/>
  <c r="D26" i="7"/>
  <c r="D25" i="7"/>
  <c r="D27" i="7"/>
  <c r="C14" i="7" l="1"/>
  <c r="B15" i="7"/>
</calcChain>
</file>

<file path=xl/sharedStrings.xml><?xml version="1.0" encoding="utf-8"?>
<sst xmlns="http://schemas.openxmlformats.org/spreadsheetml/2006/main" count="406" uniqueCount="171">
  <si>
    <t>Date</t>
  </si>
  <si>
    <t>Day</t>
  </si>
  <si>
    <t>Sweets</t>
  </si>
  <si>
    <t xml:space="preserve">Hot </t>
  </si>
  <si>
    <t xml:space="preserve">Bakery </t>
  </si>
  <si>
    <t>Cake</t>
  </si>
  <si>
    <t xml:space="preserve">Arabian </t>
  </si>
  <si>
    <t>Cookies</t>
  </si>
  <si>
    <t xml:space="preserve">Others </t>
  </si>
  <si>
    <t xml:space="preserve">Wastage </t>
  </si>
  <si>
    <t>Total Sell</t>
  </si>
  <si>
    <t>Sun</t>
  </si>
  <si>
    <t>Mon</t>
  </si>
  <si>
    <t>Tue</t>
  </si>
  <si>
    <t>Wed</t>
  </si>
  <si>
    <t>Thu</t>
  </si>
  <si>
    <t>Fri</t>
  </si>
  <si>
    <t>Sat</t>
  </si>
  <si>
    <t>Month</t>
  </si>
  <si>
    <t>Row Labels</t>
  </si>
  <si>
    <t>Jan</t>
  </si>
  <si>
    <t>Feb</t>
  </si>
  <si>
    <t>Mar</t>
  </si>
  <si>
    <t>Apr</t>
  </si>
  <si>
    <t>Grand Total</t>
  </si>
  <si>
    <t>Sum of Total Sell</t>
  </si>
  <si>
    <t xml:space="preserve">Sum of Wastage </t>
  </si>
  <si>
    <t>Sum of Sweets</t>
  </si>
  <si>
    <t xml:space="preserve">Sum of Hot </t>
  </si>
  <si>
    <t xml:space="preserve">Sum of Bakery </t>
  </si>
  <si>
    <t>Sum of Cake</t>
  </si>
  <si>
    <t>Sum of Cookies</t>
  </si>
  <si>
    <t xml:space="preserve">Sum of Arabian </t>
  </si>
  <si>
    <t>Description</t>
  </si>
  <si>
    <t xml:space="preserve">Sells </t>
  </si>
  <si>
    <t>Wastage</t>
  </si>
  <si>
    <t>Wastage%</t>
  </si>
  <si>
    <t xml:space="preserve">Sweets </t>
  </si>
  <si>
    <t>Hot</t>
  </si>
  <si>
    <t xml:space="preserve">Cookies </t>
  </si>
  <si>
    <t>Others</t>
  </si>
  <si>
    <t xml:space="preserve">Sum of Others </t>
  </si>
  <si>
    <t xml:space="preserve">Day </t>
  </si>
  <si>
    <t>Sell</t>
  </si>
  <si>
    <t>Sum of Sell</t>
  </si>
  <si>
    <t>Sum of Wastage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</si>
  <si>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</si>
  <si>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</si>
  <si>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</si>
  <si>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</si>
  <si>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</si>
  <si>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</si>
  <si>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</si>
  <si>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</si>
  <si>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</si>
  <si>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</si>
  <si>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</si>
  <si>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</si>
  <si>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</si>
  <si>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</si>
  <si>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</si>
  <si>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</si>
  <si>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</si>
  <si>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</si>
  <si>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</si>
  <si>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</si>
  <si>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</si>
  <si>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</si>
  <si>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</si>
  <si>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</si>
  <si>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</si>
  <si>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</si>
  <si>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</si>
  <si>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</si>
  <si>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</si>
  <si>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</si>
  <si>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</si>
  <si>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</si>
  <si>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</si>
  <si>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</si>
  <si>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</si>
  <si>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</si>
  <si>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</si>
  <si>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</si>
  <si>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</si>
  <si>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</si>
  <si>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</si>
  <si>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</si>
  <si>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</si>
  <si>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</si>
  <si>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</si>
  <si>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</si>
  <si>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</si>
  <si>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</si>
  <si>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</si>
  <si>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</si>
  <si>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</si>
  <si>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</si>
  <si>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</si>
  <si>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</si>
  <si>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</si>
  <si>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</si>
  <si>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</si>
  <si>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</si>
  <si>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</si>
  <si>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</si>
  <si>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</si>
  <si>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</si>
  <si>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</si>
  <si>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</si>
  <si>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</si>
  <si>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</si>
  <si>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</si>
  <si>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</si>
  <si>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</si>
  <si>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</si>
  <si>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</si>
  <si>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</si>
  <si>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</si>
  <si>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</si>
  <si>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</si>
  <si>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</si>
  <si>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</si>
  <si>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</si>
  <si>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</si>
  <si>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</si>
  <si>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</si>
  <si>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</si>
  <si>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</si>
  <si>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</si>
  <si>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</si>
  <si>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</si>
  <si>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</si>
  <si>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</si>
  <si>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</si>
  <si>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</si>
  <si>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</si>
  <si>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</si>
  <si>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</si>
  <si>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</si>
  <si>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</si>
  <si>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</si>
  <si>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</si>
  <si>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</si>
  <si>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</si>
  <si>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</si>
  <si>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</si>
  <si>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</si>
  <si>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</si>
  <si>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</si>
  <si>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</si>
  <si>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</si>
  <si>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</si>
  <si>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</si>
  <si>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</si>
  <si>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</si>
  <si>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</si>
  <si>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</si>
  <si>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</si>
  <si>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</si>
  <si>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</si>
  <si>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</si>
  <si>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</si>
  <si>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</si>
  <si>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</si>
  <si>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</si>
  <si>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 xml:space="preserve"> Wastage </t>
  </si>
  <si>
    <t>Forecast( Wastage )</t>
  </si>
  <si>
    <t>Lower Confidence Bound( Wastage )</t>
  </si>
  <si>
    <t>Upper Confidence Bound( Wastage )</t>
  </si>
  <si>
    <t>Average of Total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</si>
</sst>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0"/>
      <name val="Arial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41" fontId="1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14" fontId="2" fillId="2" borderId="0" xfId="0" applyNumberFormat="1" applyFont="1" applyFill="1" applyBorder="1" applyAlignment="1" applyProtection="1"/>
    <xf numFmtId="41" fontId="2" fillId="2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41" fontId="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9" fontId="0" fillId="0" borderId="0" xfId="1" applyFont="1"/>
    <xf numFmtId="9" fontId="0" fillId="2" borderId="0" xfId="1" applyFont="1" applyFill="1"/>
    <xf numFmtId="41" fontId="0" fillId="0" borderId="0" xfId="0" applyNumberFormat="1"/>
    <xf numFmtId="14" fontId="0" fillId="0" borderId="0" xfId="0" applyNumberFormat="1"/>
    <xf numFmtId="41" fontId="0" fillId="0" borderId="0" xfId="0" applyNumberFormat="1"/>
    <xf numFmtId="0" fontId="0" fillId="3" borderId="0" xfId="0" applyFill="1"/>
    <xf numFmtId="2" fontId="0" fillId="0" borderId="0" xfId="0" applyNumberFormat="1"/>
    <xf numFmtId="41" fontId="0" fillId="2" borderId="0" xfId="0" applyNumberFormat="1" applyFill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Wastge</a:t>
            </a:r>
            <a:r>
              <a:rPr lang="en-US" baseline="0"/>
              <a:t>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 Wastage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Sheet8!$B$2:$B$241</c:f>
              <c:numCache>
                <c:formatCode>_(* #,##0_);_(* \(#,##0\);_(* "-"_);_(@_)</c:formatCode>
                <c:ptCount val="240"/>
                <c:pt idx="0">
                  <c:v>0</c:v>
                </c:pt>
                <c:pt idx="1">
                  <c:v>454</c:v>
                </c:pt>
                <c:pt idx="2">
                  <c:v>1265</c:v>
                </c:pt>
                <c:pt idx="3">
                  <c:v>6092</c:v>
                </c:pt>
                <c:pt idx="4">
                  <c:v>4273</c:v>
                </c:pt>
                <c:pt idx="5">
                  <c:v>1830</c:v>
                </c:pt>
                <c:pt idx="6">
                  <c:v>2625</c:v>
                </c:pt>
                <c:pt idx="7">
                  <c:v>2204</c:v>
                </c:pt>
                <c:pt idx="8">
                  <c:v>1627</c:v>
                </c:pt>
                <c:pt idx="9">
                  <c:v>2685</c:v>
                </c:pt>
                <c:pt idx="10">
                  <c:v>1690</c:v>
                </c:pt>
                <c:pt idx="11">
                  <c:v>1825</c:v>
                </c:pt>
                <c:pt idx="12">
                  <c:v>1950</c:v>
                </c:pt>
                <c:pt idx="13">
                  <c:v>2952</c:v>
                </c:pt>
                <c:pt idx="14">
                  <c:v>324</c:v>
                </c:pt>
                <c:pt idx="15">
                  <c:v>1828</c:v>
                </c:pt>
                <c:pt idx="16">
                  <c:v>1142</c:v>
                </c:pt>
                <c:pt idx="17">
                  <c:v>1090</c:v>
                </c:pt>
                <c:pt idx="18">
                  <c:v>845</c:v>
                </c:pt>
                <c:pt idx="19">
                  <c:v>1252</c:v>
                </c:pt>
                <c:pt idx="20">
                  <c:v>1783</c:v>
                </c:pt>
                <c:pt idx="21">
                  <c:v>400</c:v>
                </c:pt>
                <c:pt idx="22">
                  <c:v>1740</c:v>
                </c:pt>
                <c:pt idx="23">
                  <c:v>1745</c:v>
                </c:pt>
                <c:pt idx="24">
                  <c:v>1271</c:v>
                </c:pt>
                <c:pt idx="25">
                  <c:v>2414</c:v>
                </c:pt>
                <c:pt idx="26">
                  <c:v>1353</c:v>
                </c:pt>
                <c:pt idx="27">
                  <c:v>1822</c:v>
                </c:pt>
                <c:pt idx="28">
                  <c:v>2272</c:v>
                </c:pt>
                <c:pt idx="29">
                  <c:v>1410</c:v>
                </c:pt>
                <c:pt idx="30">
                  <c:v>2003</c:v>
                </c:pt>
                <c:pt idx="31">
                  <c:v>0</c:v>
                </c:pt>
                <c:pt idx="32">
                  <c:v>340</c:v>
                </c:pt>
                <c:pt idx="33">
                  <c:v>473</c:v>
                </c:pt>
                <c:pt idx="34">
                  <c:v>1953</c:v>
                </c:pt>
                <c:pt idx="35">
                  <c:v>935</c:v>
                </c:pt>
                <c:pt idx="36">
                  <c:v>1080</c:v>
                </c:pt>
                <c:pt idx="37">
                  <c:v>780</c:v>
                </c:pt>
                <c:pt idx="38">
                  <c:v>747</c:v>
                </c:pt>
                <c:pt idx="39">
                  <c:v>1557</c:v>
                </c:pt>
                <c:pt idx="40">
                  <c:v>380</c:v>
                </c:pt>
                <c:pt idx="41">
                  <c:v>565</c:v>
                </c:pt>
                <c:pt idx="42">
                  <c:v>2377</c:v>
                </c:pt>
                <c:pt idx="43">
                  <c:v>2775</c:v>
                </c:pt>
                <c:pt idx="44">
                  <c:v>1229</c:v>
                </c:pt>
                <c:pt idx="45">
                  <c:v>2474</c:v>
                </c:pt>
                <c:pt idx="46">
                  <c:v>290</c:v>
                </c:pt>
                <c:pt idx="47">
                  <c:v>985</c:v>
                </c:pt>
                <c:pt idx="48">
                  <c:v>1489</c:v>
                </c:pt>
                <c:pt idx="49">
                  <c:v>3338</c:v>
                </c:pt>
                <c:pt idx="50">
                  <c:v>2613</c:v>
                </c:pt>
                <c:pt idx="51">
                  <c:v>0</c:v>
                </c:pt>
                <c:pt idx="52">
                  <c:v>3914</c:v>
                </c:pt>
                <c:pt idx="53">
                  <c:v>1953</c:v>
                </c:pt>
                <c:pt idx="54">
                  <c:v>482</c:v>
                </c:pt>
                <c:pt idx="55">
                  <c:v>1424</c:v>
                </c:pt>
                <c:pt idx="56">
                  <c:v>270</c:v>
                </c:pt>
                <c:pt idx="57">
                  <c:v>1754</c:v>
                </c:pt>
                <c:pt idx="58">
                  <c:v>1086</c:v>
                </c:pt>
                <c:pt idx="59">
                  <c:v>1025</c:v>
                </c:pt>
                <c:pt idx="60">
                  <c:v>3545</c:v>
                </c:pt>
                <c:pt idx="61">
                  <c:v>1530</c:v>
                </c:pt>
                <c:pt idx="62">
                  <c:v>3865</c:v>
                </c:pt>
                <c:pt idx="63">
                  <c:v>2152</c:v>
                </c:pt>
                <c:pt idx="64">
                  <c:v>1275</c:v>
                </c:pt>
                <c:pt idx="65">
                  <c:v>1120</c:v>
                </c:pt>
                <c:pt idx="66">
                  <c:v>1305</c:v>
                </c:pt>
                <c:pt idx="67">
                  <c:v>760</c:v>
                </c:pt>
                <c:pt idx="68">
                  <c:v>330</c:v>
                </c:pt>
                <c:pt idx="69">
                  <c:v>1511</c:v>
                </c:pt>
                <c:pt idx="70">
                  <c:v>0</c:v>
                </c:pt>
                <c:pt idx="71">
                  <c:v>862</c:v>
                </c:pt>
                <c:pt idx="72">
                  <c:v>888</c:v>
                </c:pt>
                <c:pt idx="73">
                  <c:v>430</c:v>
                </c:pt>
                <c:pt idx="74">
                  <c:v>1688</c:v>
                </c:pt>
                <c:pt idx="75">
                  <c:v>2635</c:v>
                </c:pt>
                <c:pt idx="76">
                  <c:v>1799</c:v>
                </c:pt>
                <c:pt idx="77">
                  <c:v>4091</c:v>
                </c:pt>
                <c:pt idx="78">
                  <c:v>550</c:v>
                </c:pt>
                <c:pt idx="79">
                  <c:v>2047</c:v>
                </c:pt>
                <c:pt idx="80">
                  <c:v>1400</c:v>
                </c:pt>
                <c:pt idx="81">
                  <c:v>0</c:v>
                </c:pt>
                <c:pt idx="82">
                  <c:v>571</c:v>
                </c:pt>
                <c:pt idx="83">
                  <c:v>1478</c:v>
                </c:pt>
                <c:pt idx="84">
                  <c:v>240</c:v>
                </c:pt>
                <c:pt idx="85">
                  <c:v>765</c:v>
                </c:pt>
                <c:pt idx="86">
                  <c:v>1417</c:v>
                </c:pt>
                <c:pt idx="87">
                  <c:v>3634</c:v>
                </c:pt>
                <c:pt idx="88">
                  <c:v>440</c:v>
                </c:pt>
                <c:pt idx="89">
                  <c:v>132</c:v>
                </c:pt>
                <c:pt idx="90">
                  <c:v>0</c:v>
                </c:pt>
                <c:pt idx="91">
                  <c:v>0</c:v>
                </c:pt>
                <c:pt idx="92">
                  <c:v>150</c:v>
                </c:pt>
                <c:pt idx="93">
                  <c:v>60</c:v>
                </c:pt>
                <c:pt idx="94">
                  <c:v>859</c:v>
                </c:pt>
                <c:pt idx="95">
                  <c:v>72</c:v>
                </c:pt>
                <c:pt idx="96">
                  <c:v>1135</c:v>
                </c:pt>
                <c:pt idx="97">
                  <c:v>1062</c:v>
                </c:pt>
                <c:pt idx="98">
                  <c:v>542</c:v>
                </c:pt>
                <c:pt idx="99">
                  <c:v>2185</c:v>
                </c:pt>
                <c:pt idx="100">
                  <c:v>1645</c:v>
                </c:pt>
                <c:pt idx="101">
                  <c:v>155</c:v>
                </c:pt>
                <c:pt idx="102">
                  <c:v>2995</c:v>
                </c:pt>
                <c:pt idx="103">
                  <c:v>670</c:v>
                </c:pt>
                <c:pt idx="104">
                  <c:v>200</c:v>
                </c:pt>
                <c:pt idx="105">
                  <c:v>470</c:v>
                </c:pt>
                <c:pt idx="106">
                  <c:v>3130</c:v>
                </c:pt>
                <c:pt idx="107">
                  <c:v>2680</c:v>
                </c:pt>
                <c:pt idx="108">
                  <c:v>749</c:v>
                </c:pt>
                <c:pt idx="109">
                  <c:v>4365</c:v>
                </c:pt>
                <c:pt idx="110">
                  <c:v>991</c:v>
                </c:pt>
                <c:pt idx="111">
                  <c:v>750</c:v>
                </c:pt>
                <c:pt idx="112">
                  <c:v>1145</c:v>
                </c:pt>
                <c:pt idx="113">
                  <c:v>2687</c:v>
                </c:pt>
                <c:pt idx="114">
                  <c:v>4116</c:v>
                </c:pt>
                <c:pt idx="115">
                  <c:v>4910</c:v>
                </c:pt>
                <c:pt idx="116">
                  <c:v>1233</c:v>
                </c:pt>
                <c:pt idx="117">
                  <c:v>1070</c:v>
                </c:pt>
                <c:pt idx="118">
                  <c:v>3777</c:v>
                </c:pt>
                <c:pt idx="119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C-4E44-8888-B5051F259291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 Wastage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Sheet8!$A$2:$A$241</c:f>
              <c:numCache>
                <c:formatCode>m/d/yyyy</c:formatCode>
                <c:ptCount val="24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</c:numCache>
            </c:numRef>
          </c:cat>
          <c:val>
            <c:numRef>
              <c:f>Sheet8!$C$2:$C$241</c:f>
              <c:numCache>
                <c:formatCode>General</c:formatCode>
                <c:ptCount val="240"/>
                <c:pt idx="119" formatCode="_(* #,##0_);_(* \(#,##0\);_(* &quot;-&quot;_);_(@_)">
                  <c:v>1540</c:v>
                </c:pt>
                <c:pt idx="120" formatCode="_(* #,##0_);_(* \(#,##0\);_(* &quot;-&quot;_);_(@_)">
                  <c:v>2115.062995310534</c:v>
                </c:pt>
                <c:pt idx="121" formatCode="_(* #,##0_);_(* \(#,##0\);_(* &quot;-&quot;_);_(@_)">
                  <c:v>2125.6945457030533</c:v>
                </c:pt>
                <c:pt idx="122" formatCode="_(* #,##0_);_(* \(#,##0\);_(* &quot;-&quot;_);_(@_)">
                  <c:v>2136.326096095569</c:v>
                </c:pt>
                <c:pt idx="123" formatCode="_(* #,##0_);_(* \(#,##0\);_(* &quot;-&quot;_);_(@_)">
                  <c:v>2146.9576464880884</c:v>
                </c:pt>
                <c:pt idx="124" formatCode="_(* #,##0_);_(* \(#,##0\);_(* &quot;-&quot;_);_(@_)">
                  <c:v>2157.589196880604</c:v>
                </c:pt>
                <c:pt idx="125" formatCode="_(* #,##0_);_(* \(#,##0\);_(* &quot;-&quot;_);_(@_)">
                  <c:v>2168.2207472731234</c:v>
                </c:pt>
                <c:pt idx="126" formatCode="_(* #,##0_);_(* \(#,##0\);_(* &quot;-&quot;_);_(@_)">
                  <c:v>2178.8522976656391</c:v>
                </c:pt>
                <c:pt idx="127" formatCode="_(* #,##0_);_(* \(#,##0\);_(* &quot;-&quot;_);_(@_)">
                  <c:v>2189.4838480581584</c:v>
                </c:pt>
                <c:pt idx="128" formatCode="_(* #,##0_);_(* \(#,##0\);_(* &quot;-&quot;_);_(@_)">
                  <c:v>2200.1153984506741</c:v>
                </c:pt>
                <c:pt idx="129" formatCode="_(* #,##0_);_(* \(#,##0\);_(* &quot;-&quot;_);_(@_)">
                  <c:v>2210.7469488431934</c:v>
                </c:pt>
                <c:pt idx="130" formatCode="_(* #,##0_);_(* \(#,##0\);_(* &quot;-&quot;_);_(@_)">
                  <c:v>2221.3784992357091</c:v>
                </c:pt>
                <c:pt idx="131" formatCode="_(* #,##0_);_(* \(#,##0\);_(* &quot;-&quot;_);_(@_)">
                  <c:v>2232.0100496282284</c:v>
                </c:pt>
                <c:pt idx="132" formatCode="_(* #,##0_);_(* \(#,##0\);_(* &quot;-&quot;_);_(@_)">
                  <c:v>2242.6416000207441</c:v>
                </c:pt>
                <c:pt idx="133" formatCode="_(* #,##0_);_(* \(#,##0\);_(* &quot;-&quot;_);_(@_)">
                  <c:v>2253.2731504132635</c:v>
                </c:pt>
                <c:pt idx="134" formatCode="_(* #,##0_);_(* \(#,##0\);_(* &quot;-&quot;_);_(@_)">
                  <c:v>2263.9047008057792</c:v>
                </c:pt>
                <c:pt idx="135" formatCode="_(* #,##0_);_(* \(#,##0\);_(* &quot;-&quot;_);_(@_)">
                  <c:v>2274.5362511982985</c:v>
                </c:pt>
                <c:pt idx="136" formatCode="_(* #,##0_);_(* \(#,##0\);_(* &quot;-&quot;_);_(@_)">
                  <c:v>2285.1678015908142</c:v>
                </c:pt>
                <c:pt idx="137" formatCode="_(* #,##0_);_(* \(#,##0\);_(* &quot;-&quot;_);_(@_)">
                  <c:v>2295.7993519833335</c:v>
                </c:pt>
                <c:pt idx="138" formatCode="_(* #,##0_);_(* \(#,##0\);_(* &quot;-&quot;_);_(@_)">
                  <c:v>2306.4309023758492</c:v>
                </c:pt>
                <c:pt idx="139" formatCode="_(* #,##0_);_(* \(#,##0\);_(* &quot;-&quot;_);_(@_)">
                  <c:v>2317.0624527683685</c:v>
                </c:pt>
                <c:pt idx="140" formatCode="_(* #,##0_);_(* \(#,##0\);_(* &quot;-&quot;_);_(@_)">
                  <c:v>2327.6940031608842</c:v>
                </c:pt>
                <c:pt idx="141" formatCode="_(* #,##0_);_(* \(#,##0\);_(* &quot;-&quot;_);_(@_)">
                  <c:v>2338.3255535534036</c:v>
                </c:pt>
                <c:pt idx="142" formatCode="_(* #,##0_);_(* \(#,##0\);_(* &quot;-&quot;_);_(@_)">
                  <c:v>2348.9571039459192</c:v>
                </c:pt>
                <c:pt idx="143" formatCode="_(* #,##0_);_(* \(#,##0\);_(* &quot;-&quot;_);_(@_)">
                  <c:v>2359.5886543384386</c:v>
                </c:pt>
                <c:pt idx="144" formatCode="_(* #,##0_);_(* \(#,##0\);_(* &quot;-&quot;_);_(@_)">
                  <c:v>2370.2202047309543</c:v>
                </c:pt>
                <c:pt idx="145" formatCode="_(* #,##0_);_(* \(#,##0\);_(* &quot;-&quot;_);_(@_)">
                  <c:v>2380.8517551234736</c:v>
                </c:pt>
                <c:pt idx="146" formatCode="_(* #,##0_);_(* \(#,##0\);_(* &quot;-&quot;_);_(@_)">
                  <c:v>2391.4833055159893</c:v>
                </c:pt>
                <c:pt idx="147" formatCode="_(* #,##0_);_(* \(#,##0\);_(* &quot;-&quot;_);_(@_)">
                  <c:v>2402.1148559085086</c:v>
                </c:pt>
                <c:pt idx="148" formatCode="_(* #,##0_);_(* \(#,##0\);_(* &quot;-&quot;_);_(@_)">
                  <c:v>2412.7464063010239</c:v>
                </c:pt>
                <c:pt idx="149" formatCode="_(* #,##0_);_(* \(#,##0\);_(* &quot;-&quot;_);_(@_)">
                  <c:v>2423.3779566935436</c:v>
                </c:pt>
                <c:pt idx="150" formatCode="_(* #,##0_);_(* \(#,##0\);_(* &quot;-&quot;_);_(@_)">
                  <c:v>2434.0095070860589</c:v>
                </c:pt>
                <c:pt idx="151" formatCode="_(* #,##0_);_(* \(#,##0\);_(* &quot;-&quot;_);_(@_)">
                  <c:v>2444.6410574785787</c:v>
                </c:pt>
                <c:pt idx="152" formatCode="_(* #,##0_);_(* \(#,##0\);_(* &quot;-&quot;_);_(@_)">
                  <c:v>2455.2726078710939</c:v>
                </c:pt>
                <c:pt idx="153" formatCode="_(* #,##0_);_(* \(#,##0\);_(* &quot;-&quot;_);_(@_)">
                  <c:v>2465.9041582636137</c:v>
                </c:pt>
                <c:pt idx="154" formatCode="_(* #,##0_);_(* \(#,##0\);_(* &quot;-&quot;_);_(@_)">
                  <c:v>2476.5357086561289</c:v>
                </c:pt>
                <c:pt idx="155" formatCode="_(* #,##0_);_(* \(#,##0\);_(* &quot;-&quot;_);_(@_)">
                  <c:v>2487.1672590486487</c:v>
                </c:pt>
                <c:pt idx="156" formatCode="_(* #,##0_);_(* \(#,##0\);_(* &quot;-&quot;_);_(@_)">
                  <c:v>2497.7988094411639</c:v>
                </c:pt>
                <c:pt idx="157" formatCode="_(* #,##0_);_(* \(#,##0\);_(* &quot;-&quot;_);_(@_)">
                  <c:v>2508.4303598336833</c:v>
                </c:pt>
                <c:pt idx="158" formatCode="_(* #,##0_);_(* \(#,##0\);_(* &quot;-&quot;_);_(@_)">
                  <c:v>2519.061910226199</c:v>
                </c:pt>
                <c:pt idx="159" formatCode="_(* #,##0_);_(* \(#,##0\);_(* &quot;-&quot;_);_(@_)">
                  <c:v>2529.6934606187183</c:v>
                </c:pt>
                <c:pt idx="160" formatCode="_(* #,##0_);_(* \(#,##0\);_(* &quot;-&quot;_);_(@_)">
                  <c:v>2540.325011011234</c:v>
                </c:pt>
                <c:pt idx="161" formatCode="_(* #,##0_);_(* \(#,##0\);_(* &quot;-&quot;_);_(@_)">
                  <c:v>2550.9565614037533</c:v>
                </c:pt>
                <c:pt idx="162" formatCode="_(* #,##0_);_(* \(#,##0\);_(* &quot;-&quot;_);_(@_)">
                  <c:v>2561.588111796269</c:v>
                </c:pt>
                <c:pt idx="163" formatCode="_(* #,##0_);_(* \(#,##0\);_(* &quot;-&quot;_);_(@_)">
                  <c:v>2572.2196621887883</c:v>
                </c:pt>
                <c:pt idx="164" formatCode="_(* #,##0_);_(* \(#,##0\);_(* &quot;-&quot;_);_(@_)">
                  <c:v>2582.851212581304</c:v>
                </c:pt>
                <c:pt idx="165" formatCode="_(* #,##0_);_(* \(#,##0\);_(* &quot;-&quot;_);_(@_)">
                  <c:v>2593.4827629738234</c:v>
                </c:pt>
                <c:pt idx="166" formatCode="_(* #,##0_);_(* \(#,##0\);_(* &quot;-&quot;_);_(@_)">
                  <c:v>2604.114313366339</c:v>
                </c:pt>
                <c:pt idx="167" formatCode="_(* #,##0_);_(* \(#,##0\);_(* &quot;-&quot;_);_(@_)">
                  <c:v>2614.7458637588584</c:v>
                </c:pt>
                <c:pt idx="168" formatCode="_(* #,##0_);_(* \(#,##0\);_(* &quot;-&quot;_);_(@_)">
                  <c:v>2625.3774141513741</c:v>
                </c:pt>
                <c:pt idx="169" formatCode="_(* #,##0_);_(* \(#,##0\);_(* &quot;-&quot;_);_(@_)">
                  <c:v>2636.0089645438934</c:v>
                </c:pt>
                <c:pt idx="170" formatCode="_(* #,##0_);_(* \(#,##0\);_(* &quot;-&quot;_);_(@_)">
                  <c:v>2646.6405149364091</c:v>
                </c:pt>
                <c:pt idx="171" formatCode="_(* #,##0_);_(* \(#,##0\);_(* &quot;-&quot;_);_(@_)">
                  <c:v>2657.2720653289284</c:v>
                </c:pt>
                <c:pt idx="172" formatCode="_(* #,##0_);_(* \(#,##0\);_(* &quot;-&quot;_);_(@_)">
                  <c:v>2667.9036157214441</c:v>
                </c:pt>
                <c:pt idx="173" formatCode="_(* #,##0_);_(* \(#,##0\);_(* &quot;-&quot;_);_(@_)">
                  <c:v>2678.5351661139634</c:v>
                </c:pt>
                <c:pt idx="174" formatCode="_(* #,##0_);_(* \(#,##0\);_(* &quot;-&quot;_);_(@_)">
                  <c:v>2689.1667165064791</c:v>
                </c:pt>
                <c:pt idx="175" formatCode="_(* #,##0_);_(* \(#,##0\);_(* &quot;-&quot;_);_(@_)">
                  <c:v>2699.7982668989985</c:v>
                </c:pt>
                <c:pt idx="176" formatCode="_(* #,##0_);_(* \(#,##0\);_(* &quot;-&quot;_);_(@_)">
                  <c:v>2710.4298172915142</c:v>
                </c:pt>
                <c:pt idx="177" formatCode="_(* #,##0_);_(* \(#,##0\);_(* &quot;-&quot;_);_(@_)">
                  <c:v>2721.0613676840335</c:v>
                </c:pt>
                <c:pt idx="178" formatCode="_(* #,##0_);_(* \(#,##0\);_(* &quot;-&quot;_);_(@_)">
                  <c:v>2731.6929180765492</c:v>
                </c:pt>
                <c:pt idx="179" formatCode="_(* #,##0_);_(* \(#,##0\);_(* &quot;-&quot;_);_(@_)">
                  <c:v>2742.3244684690685</c:v>
                </c:pt>
                <c:pt idx="180" formatCode="_(* #,##0_);_(* \(#,##0\);_(* &quot;-&quot;_);_(@_)">
                  <c:v>2752.9560188615842</c:v>
                </c:pt>
                <c:pt idx="181" formatCode="_(* #,##0_);_(* \(#,##0\);_(* &quot;-&quot;_);_(@_)">
                  <c:v>2763.5875692541035</c:v>
                </c:pt>
                <c:pt idx="182" formatCode="_(* #,##0_);_(* \(#,##0\);_(* &quot;-&quot;_);_(@_)">
                  <c:v>2774.2191196466192</c:v>
                </c:pt>
                <c:pt idx="183" formatCode="_(* #,##0_);_(* \(#,##0\);_(* &quot;-&quot;_);_(@_)">
                  <c:v>2784.8506700391385</c:v>
                </c:pt>
                <c:pt idx="184" formatCode="_(* #,##0_);_(* \(#,##0\);_(* &quot;-&quot;_);_(@_)">
                  <c:v>2795.4822204316542</c:v>
                </c:pt>
                <c:pt idx="185" formatCode="_(* #,##0_);_(* \(#,##0\);_(* &quot;-&quot;_);_(@_)">
                  <c:v>2806.1137708241736</c:v>
                </c:pt>
                <c:pt idx="186" formatCode="_(* #,##0_);_(* \(#,##0\);_(* &quot;-&quot;_);_(@_)">
                  <c:v>2816.7453212166893</c:v>
                </c:pt>
                <c:pt idx="187" formatCode="_(* #,##0_);_(* \(#,##0\);_(* &quot;-&quot;_);_(@_)">
                  <c:v>2827.3768716092086</c:v>
                </c:pt>
                <c:pt idx="188" formatCode="_(* #,##0_);_(* \(#,##0\);_(* &quot;-&quot;_);_(@_)">
                  <c:v>2838.0084220017243</c:v>
                </c:pt>
                <c:pt idx="189" formatCode="_(* #,##0_);_(* \(#,##0\);_(* &quot;-&quot;_);_(@_)">
                  <c:v>2848.6399723942436</c:v>
                </c:pt>
                <c:pt idx="190" formatCode="_(* #,##0_);_(* \(#,##0\);_(* &quot;-&quot;_);_(@_)">
                  <c:v>2859.2715227867593</c:v>
                </c:pt>
                <c:pt idx="191" formatCode="_(* #,##0_);_(* \(#,##0\);_(* &quot;-&quot;_);_(@_)">
                  <c:v>2869.9030731792786</c:v>
                </c:pt>
                <c:pt idx="192" formatCode="_(* #,##0_);_(* \(#,##0\);_(* &quot;-&quot;_);_(@_)">
                  <c:v>2880.5346235717943</c:v>
                </c:pt>
                <c:pt idx="193" formatCode="_(* #,##0_);_(* \(#,##0\);_(* &quot;-&quot;_);_(@_)">
                  <c:v>2891.1661739643137</c:v>
                </c:pt>
                <c:pt idx="194" formatCode="_(* #,##0_);_(* \(#,##0\);_(* &quot;-&quot;_);_(@_)">
                  <c:v>2901.7977243568293</c:v>
                </c:pt>
                <c:pt idx="195" formatCode="_(* #,##0_);_(* \(#,##0\);_(* &quot;-&quot;_);_(@_)">
                  <c:v>2912.4292747493487</c:v>
                </c:pt>
                <c:pt idx="196" formatCode="_(* #,##0_);_(* \(#,##0\);_(* &quot;-&quot;_);_(@_)">
                  <c:v>2923.0608251418644</c:v>
                </c:pt>
                <c:pt idx="197" formatCode="_(* #,##0_);_(* \(#,##0\);_(* &quot;-&quot;_);_(@_)">
                  <c:v>2933.6923755343837</c:v>
                </c:pt>
                <c:pt idx="198" formatCode="_(* #,##0_);_(* \(#,##0\);_(* &quot;-&quot;_);_(@_)">
                  <c:v>2944.3239259268994</c:v>
                </c:pt>
                <c:pt idx="199" formatCode="_(* #,##0_);_(* \(#,##0\);_(* &quot;-&quot;_);_(@_)">
                  <c:v>2954.9554763194187</c:v>
                </c:pt>
                <c:pt idx="200" formatCode="_(* #,##0_);_(* \(#,##0\);_(* &quot;-&quot;_);_(@_)">
                  <c:v>2965.5870267119344</c:v>
                </c:pt>
                <c:pt idx="201" formatCode="_(* #,##0_);_(* \(#,##0\);_(* &quot;-&quot;_);_(@_)">
                  <c:v>2976.2185771044537</c:v>
                </c:pt>
                <c:pt idx="202" formatCode="_(* #,##0_);_(* \(#,##0\);_(* &quot;-&quot;_);_(@_)">
                  <c:v>2986.8501274969694</c:v>
                </c:pt>
                <c:pt idx="203" formatCode="_(* #,##0_);_(* \(#,##0\);_(* &quot;-&quot;_);_(@_)">
                  <c:v>2997.4816778894888</c:v>
                </c:pt>
                <c:pt idx="204" formatCode="_(* #,##0_);_(* \(#,##0\);_(* &quot;-&quot;_);_(@_)">
                  <c:v>3008.1132282820045</c:v>
                </c:pt>
                <c:pt idx="205" formatCode="_(* #,##0_);_(* \(#,##0\);_(* &quot;-&quot;_);_(@_)">
                  <c:v>3018.7447786745238</c:v>
                </c:pt>
                <c:pt idx="206" formatCode="_(* #,##0_);_(* \(#,##0\);_(* &quot;-&quot;_);_(@_)">
                  <c:v>3029.3763290670395</c:v>
                </c:pt>
                <c:pt idx="207" formatCode="_(* #,##0_);_(* \(#,##0\);_(* &quot;-&quot;_);_(@_)">
                  <c:v>3040.0078794595584</c:v>
                </c:pt>
                <c:pt idx="208" formatCode="_(* #,##0_);_(* \(#,##0\);_(* &quot;-&quot;_);_(@_)">
                  <c:v>3050.6394298520745</c:v>
                </c:pt>
                <c:pt idx="209" formatCode="_(* #,##0_);_(* \(#,##0\);_(* &quot;-&quot;_);_(@_)">
                  <c:v>3061.2709802445934</c:v>
                </c:pt>
                <c:pt idx="210" formatCode="_(* #,##0_);_(* \(#,##0\);_(* &quot;-&quot;_);_(@_)">
                  <c:v>3071.9025306371095</c:v>
                </c:pt>
                <c:pt idx="211" formatCode="_(* #,##0_);_(* \(#,##0\);_(* &quot;-&quot;_);_(@_)">
                  <c:v>3082.5340810296284</c:v>
                </c:pt>
                <c:pt idx="212" formatCode="_(* #,##0_);_(* \(#,##0\);_(* &quot;-&quot;_);_(@_)">
                  <c:v>3093.1656314221445</c:v>
                </c:pt>
                <c:pt idx="213" formatCode="_(* #,##0_);_(* \(#,##0\);_(* &quot;-&quot;_);_(@_)">
                  <c:v>3103.7971818146634</c:v>
                </c:pt>
                <c:pt idx="214" formatCode="_(* #,##0_);_(* \(#,##0\);_(* &quot;-&quot;_);_(@_)">
                  <c:v>3114.4287322071796</c:v>
                </c:pt>
                <c:pt idx="215" formatCode="_(* #,##0_);_(* \(#,##0\);_(* &quot;-&quot;_);_(@_)">
                  <c:v>3125.0602825996984</c:v>
                </c:pt>
                <c:pt idx="216" formatCode="_(* #,##0_);_(* \(#,##0\);_(* &quot;-&quot;_);_(@_)">
                  <c:v>3135.6918329922146</c:v>
                </c:pt>
                <c:pt idx="217" formatCode="_(* #,##0_);_(* \(#,##0\);_(* &quot;-&quot;_);_(@_)">
                  <c:v>3146.3233833847335</c:v>
                </c:pt>
                <c:pt idx="218" formatCode="_(* #,##0_);_(* \(#,##0\);_(* &quot;-&quot;_);_(@_)">
                  <c:v>3156.9549337772496</c:v>
                </c:pt>
                <c:pt idx="219" formatCode="_(* #,##0_);_(* \(#,##0\);_(* &quot;-&quot;_);_(@_)">
                  <c:v>3167.5864841697685</c:v>
                </c:pt>
                <c:pt idx="220" formatCode="_(* #,##0_);_(* \(#,##0\);_(* &quot;-&quot;_);_(@_)">
                  <c:v>3178.2180345622846</c:v>
                </c:pt>
                <c:pt idx="221" formatCode="_(* #,##0_);_(* \(#,##0\);_(* &quot;-&quot;_);_(@_)">
                  <c:v>3188.8495849548035</c:v>
                </c:pt>
                <c:pt idx="222" formatCode="_(* #,##0_);_(* \(#,##0\);_(* &quot;-&quot;_);_(@_)">
                  <c:v>3199.4811353473197</c:v>
                </c:pt>
                <c:pt idx="223" formatCode="_(* #,##0_);_(* \(#,##0\);_(* &quot;-&quot;_);_(@_)">
                  <c:v>3210.1126857398385</c:v>
                </c:pt>
                <c:pt idx="224" formatCode="_(* #,##0_);_(* \(#,##0\);_(* &quot;-&quot;_);_(@_)">
                  <c:v>3220.7442361323547</c:v>
                </c:pt>
                <c:pt idx="225" formatCode="_(* #,##0_);_(* \(#,##0\);_(* &quot;-&quot;_);_(@_)">
                  <c:v>3231.3757865248735</c:v>
                </c:pt>
                <c:pt idx="226" formatCode="_(* #,##0_);_(* \(#,##0\);_(* &quot;-&quot;_);_(@_)">
                  <c:v>3242.0073369173897</c:v>
                </c:pt>
                <c:pt idx="227" formatCode="_(* #,##0_);_(* \(#,##0\);_(* &quot;-&quot;_);_(@_)">
                  <c:v>3252.6388873099086</c:v>
                </c:pt>
                <c:pt idx="228" formatCode="_(* #,##0_);_(* \(#,##0\);_(* &quot;-&quot;_);_(@_)">
                  <c:v>3263.2704377024247</c:v>
                </c:pt>
                <c:pt idx="229" formatCode="_(* #,##0_);_(* \(#,##0\);_(* &quot;-&quot;_);_(@_)">
                  <c:v>3273.9019880949436</c:v>
                </c:pt>
                <c:pt idx="230" formatCode="_(* #,##0_);_(* \(#,##0\);_(* &quot;-&quot;_);_(@_)">
                  <c:v>3284.5335384874597</c:v>
                </c:pt>
                <c:pt idx="231" formatCode="_(* #,##0_);_(* \(#,##0\);_(* &quot;-&quot;_);_(@_)">
                  <c:v>3295.1650888799786</c:v>
                </c:pt>
                <c:pt idx="232" formatCode="_(* #,##0_);_(* \(#,##0\);_(* &quot;-&quot;_);_(@_)">
                  <c:v>3305.7966392724943</c:v>
                </c:pt>
                <c:pt idx="233" formatCode="_(* #,##0_);_(* \(#,##0\);_(* &quot;-&quot;_);_(@_)">
                  <c:v>3316.4281896650136</c:v>
                </c:pt>
                <c:pt idx="234" formatCode="_(* #,##0_);_(* \(#,##0\);_(* &quot;-&quot;_);_(@_)">
                  <c:v>3327.0597400575293</c:v>
                </c:pt>
                <c:pt idx="235" formatCode="_(* #,##0_);_(* \(#,##0\);_(* &quot;-&quot;_);_(@_)">
                  <c:v>3337.6912904500487</c:v>
                </c:pt>
                <c:pt idx="236" formatCode="_(* #,##0_);_(* \(#,##0\);_(* &quot;-&quot;_);_(@_)">
                  <c:v>3348.3228408425643</c:v>
                </c:pt>
                <c:pt idx="237" formatCode="_(* #,##0_);_(* \(#,##0\);_(* &quot;-&quot;_);_(@_)">
                  <c:v>3358.9543912350837</c:v>
                </c:pt>
                <c:pt idx="238" formatCode="_(* #,##0_);_(* \(#,##0\);_(* &quot;-&quot;_);_(@_)">
                  <c:v>3369.5859416275994</c:v>
                </c:pt>
                <c:pt idx="239" formatCode="_(* #,##0_);_(* \(#,##0\);_(* &quot;-&quot;_);_(@_)">
                  <c:v>3380.2174920201187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C-4E44-8888-B5051F259291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Bound( Wastage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Sheet8!$A$2:$A$241</c:f>
              <c:numCache>
                <c:formatCode>m/d/yyyy</c:formatCode>
                <c:ptCount val="24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</c:numCache>
            </c:numRef>
          </c:cat>
          <c:val>
            <c:numRef>
              <c:f>Sheet8!$D$2:$D$241</c:f>
              <c:numCache>
                <c:formatCode>General</c:formatCode>
                <c:ptCount val="240"/>
                <c:pt idx="119" formatCode="_(* #,##0_);_(* \(#,##0\);_(* &quot;-&quot;_);_(@_)">
                  <c:v>1540</c:v>
                </c:pt>
                <c:pt idx="120" formatCode="_(* #,##0_);_(* \(#,##0\);_(* &quot;-&quot;_);_(@_)">
                  <c:v>-363.27641329554808</c:v>
                </c:pt>
                <c:pt idx="121" formatCode="_(* #,##0_);_(* \(#,##0\);_(* &quot;-&quot;_);_(@_)">
                  <c:v>-365.25355931710556</c:v>
                </c:pt>
                <c:pt idx="122" formatCode="_(* #,##0_);_(* \(#,##0\);_(* &quot;-&quot;_);_(@_)">
                  <c:v>-367.41621478640673</c:v>
                </c:pt>
                <c:pt idx="123" formatCode="_(* #,##0_);_(* \(#,##0\);_(* &quot;-&quot;_);_(@_)">
                  <c:v>-369.76399103436188</c:v>
                </c:pt>
                <c:pt idx="124" formatCode="_(* #,##0_);_(* \(#,##0\);_(* &quot;-&quot;_);_(@_)">
                  <c:v>-372.29646667321958</c:v>
                </c:pt>
                <c:pt idx="125" formatCode="_(* #,##0_);_(* \(#,##0\);_(* &quot;-&quot;_);_(@_)">
                  <c:v>-375.01318873778291</c:v>
                </c:pt>
                <c:pt idx="126" formatCode="_(* #,##0_);_(* \(#,##0\);_(* &quot;-&quot;_);_(@_)">
                  <c:v>-377.91367382514272</c:v>
                </c:pt>
                <c:pt idx="127" formatCode="_(* #,##0_);_(* \(#,##0\);_(* &quot;-&quot;_);_(@_)">
                  <c:v>-380.99740923095806</c:v>
                </c:pt>
                <c:pt idx="128" formatCode="_(* #,##0_);_(* \(#,##0\);_(* &quot;-&quot;_);_(@_)">
                  <c:v>-384.26385408063516</c:v>
                </c:pt>
                <c:pt idx="129" formatCode="_(* #,##0_);_(* \(#,##0\);_(* &quot;-&quot;_);_(@_)">
                  <c:v>-387.71244045358844</c:v>
                </c:pt>
                <c:pt idx="130" formatCode="_(* #,##0_);_(* \(#,##0\);_(* &quot;-&quot;_);_(@_)">
                  <c:v>-391.34257449911047</c:v>
                </c:pt>
                <c:pt idx="131" formatCode="_(* #,##0_);_(* \(#,##0\);_(* &quot;-&quot;_);_(@_)">
                  <c:v>-395.15363754221744</c:v>
                </c:pt>
                <c:pt idx="132" formatCode="_(* #,##0_);_(* \(#,##0\);_(* &quot;-&quot;_);_(@_)">
                  <c:v>-399.14498717815422</c:v>
                </c:pt>
                <c:pt idx="133" formatCode="_(* #,##0_);_(* \(#,##0\);_(* &quot;-&quot;_);_(@_)">
                  <c:v>-403.31595835411417</c:v>
                </c:pt>
                <c:pt idx="134" formatCode="_(* #,##0_);_(* \(#,##0\);_(* &quot;-&quot;_);_(@_)">
                  <c:v>-407.66586443703409</c:v>
                </c:pt>
                <c:pt idx="135" formatCode="_(* #,##0_);_(* \(#,##0\);_(* &quot;-&quot;_);_(@_)">
                  <c:v>-412.19399826618928</c:v>
                </c:pt>
                <c:pt idx="136" formatCode="_(* #,##0_);_(* \(#,##0\);_(* &quot;-&quot;_);_(@_)">
                  <c:v>-416.89963318963828</c:v>
                </c:pt>
                <c:pt idx="137" formatCode="_(* #,##0_);_(* \(#,##0\);_(* &quot;-&quot;_);_(@_)">
                  <c:v>-421.78202408340258</c:v>
                </c:pt>
                <c:pt idx="138" formatCode="_(* #,##0_);_(* \(#,##0\);_(* &quot;-&quot;_);_(@_)">
                  <c:v>-426.84040835260294</c:v>
                </c:pt>
                <c:pt idx="139" formatCode="_(* #,##0_);_(* \(#,##0\);_(* &quot;-&quot;_);_(@_)">
                  <c:v>-432.07400691362272</c:v>
                </c:pt>
                <c:pt idx="140" formatCode="_(* #,##0_);_(* \(#,##0\);_(* &quot;-&quot;_);_(@_)">
                  <c:v>-437.48202515666799</c:v>
                </c:pt>
                <c:pt idx="141" formatCode="_(* #,##0_);_(* \(#,##0\);_(* &quot;-&quot;_);_(@_)">
                  <c:v>-443.06365388795666</c:v>
                </c:pt>
                <c:pt idx="142" formatCode="_(* #,##0_);_(* \(#,##0\);_(* &quot;-&quot;_);_(@_)">
                  <c:v>-448.81807025107355</c:v>
                </c:pt>
                <c:pt idx="143" formatCode="_(* #,##0_);_(* \(#,##0\);_(* &quot;-&quot;_);_(@_)">
                  <c:v>-454.74443862687167</c:v>
                </c:pt>
                <c:pt idx="144" formatCode="_(* #,##0_);_(* \(#,##0\);_(* &quot;-&quot;_);_(@_)">
                  <c:v>-460.84191151159757</c:v>
                </c:pt>
                <c:pt idx="145" formatCode="_(* #,##0_);_(* \(#,##0\);_(* &quot;-&quot;_);_(@_)">
                  <c:v>-467.10963037276633</c:v>
                </c:pt>
                <c:pt idx="146" formatCode="_(* #,##0_);_(* \(#,##0\);_(* &quot;-&quot;_);_(@_)">
                  <c:v>-473.54672648260293</c:v>
                </c:pt>
                <c:pt idx="147" formatCode="_(* #,##0_);_(* \(#,##0\);_(* &quot;-&quot;_);_(@_)">
                  <c:v>-480.15232172870401</c:v>
                </c:pt>
                <c:pt idx="148" formatCode="_(* #,##0_);_(* \(#,##0\);_(* &quot;-&quot;_);_(@_)">
                  <c:v>-486.9255294018576</c:v>
                </c:pt>
                <c:pt idx="149" formatCode="_(* #,##0_);_(* \(#,##0\);_(* &quot;-&quot;_);_(@_)">
                  <c:v>-493.86545496079407</c:v>
                </c:pt>
                <c:pt idx="150" formatCode="_(* #,##0_);_(* \(#,##0\);_(* &quot;-&quot;_);_(@_)">
                  <c:v>-500.97119677392766</c:v>
                </c:pt>
                <c:pt idx="151" formatCode="_(* #,##0_);_(* \(#,##0\);_(* &quot;-&quot;_);_(@_)">
                  <c:v>-508.24184683794965</c:v>
                </c:pt>
                <c:pt idx="152" formatCode="_(* #,##0_);_(* \(#,##0\);_(* &quot;-&quot;_);_(@_)">
                  <c:v>-515.67649147344855</c:v>
                </c:pt>
                <c:pt idx="153" formatCode="_(* #,##0_);_(* \(#,##0\);_(* &quot;-&quot;_);_(@_)">
                  <c:v>-523.27421199750324</c:v>
                </c:pt>
                <c:pt idx="154" formatCode="_(* #,##0_);_(* \(#,##0\);_(* &quot;-&quot;_);_(@_)">
                  <c:v>-531.03408537351834</c:v>
                </c:pt>
                <c:pt idx="155" formatCode="_(* #,##0_);_(* \(#,##0\);_(* &quot;-&quot;_);_(@_)">
                  <c:v>-538.95518483832893</c:v>
                </c:pt>
                <c:pt idx="156" formatCode="_(* #,##0_);_(* \(#,##0\);_(* &quot;-&quot;_);_(@_)">
                  <c:v>-547.03658050690638</c:v>
                </c:pt>
                <c:pt idx="157" formatCode="_(* #,##0_);_(* \(#,##0\);_(* &quot;-&quot;_);_(@_)">
                  <c:v>-555.2773399547882</c:v>
                </c:pt>
                <c:pt idx="158" formatCode="_(* #,##0_);_(* \(#,##0\);_(* &quot;-&quot;_);_(@_)">
                  <c:v>-563.6765287786061</c:v>
                </c:pt>
                <c:pt idx="159" formatCode="_(* #,##0_);_(* \(#,##0\);_(* &quot;-&quot;_);_(@_)">
                  <c:v>-572.23321113490647</c:v>
                </c:pt>
                <c:pt idx="160" formatCode="_(* #,##0_);_(* \(#,##0\);_(* &quot;-&quot;_);_(@_)">
                  <c:v>-580.94645025768568</c:v>
                </c:pt>
                <c:pt idx="161" formatCode="_(* #,##0_);_(* \(#,##0\);_(* &quot;-&quot;_);_(@_)">
                  <c:v>-589.81530895489004</c:v>
                </c:pt>
                <c:pt idx="162" formatCode="_(* #,##0_);_(* \(#,##0\);_(* &quot;-&quot;_);_(@_)">
                  <c:v>-598.83885008434163</c:v>
                </c:pt>
                <c:pt idx="163" formatCode="_(* #,##0_);_(* \(#,##0\);_(* &quot;-&quot;_);_(@_)">
                  <c:v>-608.01613700937651</c:v>
                </c:pt>
                <c:pt idx="164" formatCode="_(* #,##0_);_(* \(#,##0\);_(* &quot;-&quot;_);_(@_)">
                  <c:v>-617.34623403470732</c:v>
                </c:pt>
                <c:pt idx="165" formatCode="_(* #,##0_);_(* \(#,##0\);_(* &quot;-&quot;_);_(@_)">
                  <c:v>-626.82820682280408</c:v>
                </c:pt>
                <c:pt idx="166" formatCode="_(* #,##0_);_(* \(#,##0\);_(* &quot;-&quot;_);_(@_)">
                  <c:v>-636.4611227913515</c:v>
                </c:pt>
                <c:pt idx="167" formatCode="_(* #,##0_);_(* \(#,##0\);_(* &quot;-&quot;_);_(@_)">
                  <c:v>-646.24405149209588</c:v>
                </c:pt>
                <c:pt idx="168" formatCode="_(* #,##0_);_(* \(#,##0\);_(* &quot;-&quot;_);_(@_)">
                  <c:v>-656.1760649716457</c:v>
                </c:pt>
                <c:pt idx="169" formatCode="_(* #,##0_);_(* \(#,##0\);_(* &quot;-&quot;_);_(@_)">
                  <c:v>-666.25623811457444</c:v>
                </c:pt>
                <c:pt idx="170" formatCode="_(* #,##0_);_(* \(#,##0\);_(* &quot;-&quot;_);_(@_)">
                  <c:v>-676.48364896938619</c:v>
                </c:pt>
                <c:pt idx="171" formatCode="_(* #,##0_);_(* \(#,##0\);_(* &quot;-&quot;_);_(@_)">
                  <c:v>-686.8573790577143</c:v>
                </c:pt>
                <c:pt idx="172" formatCode="_(* #,##0_);_(* \(#,##0\);_(* &quot;-&quot;_);_(@_)">
                  <c:v>-697.37651366730961</c:v>
                </c:pt>
                <c:pt idx="173" formatCode="_(* #,##0_);_(* \(#,##0\);_(* &quot;-&quot;_);_(@_)">
                  <c:v>-708.04014212919674</c:v>
                </c:pt>
                <c:pt idx="174" formatCode="_(* #,##0_);_(* \(#,##0\);_(* &quot;-&quot;_);_(@_)">
                  <c:v>-718.8473580795644</c:v>
                </c:pt>
                <c:pt idx="175" formatCode="_(* #,##0_);_(* \(#,##0\);_(* &quot;-&quot;_);_(@_)">
                  <c:v>-729.79725970675145</c:v>
                </c:pt>
                <c:pt idx="176" formatCode="_(* #,##0_);_(* \(#,##0\);_(* &quot;-&quot;_);_(@_)">
                  <c:v>-740.88894998390469</c:v>
                </c:pt>
                <c:pt idx="177" formatCode="_(* #,##0_);_(* \(#,##0\);_(* &quot;-&quot;_);_(@_)">
                  <c:v>-752.12153688765829</c:v>
                </c:pt>
                <c:pt idx="178" formatCode="_(* #,##0_);_(* \(#,##0\);_(* &quot;-&quot;_);_(@_)">
                  <c:v>-763.49413360340805</c:v>
                </c:pt>
                <c:pt idx="179" formatCode="_(* #,##0_);_(* \(#,##0\);_(* &quot;-&quot;_);_(@_)">
                  <c:v>-775.00585871751719</c:v>
                </c:pt>
                <c:pt idx="180" formatCode="_(* #,##0_);_(* \(#,##0\);_(* &quot;-&quot;_);_(@_)">
                  <c:v>-786.65583639702527</c:v>
                </c:pt>
                <c:pt idx="181" formatCode="_(* #,##0_);_(* \(#,##0\);_(* &quot;-&quot;_);_(@_)">
                  <c:v>-798.44319655717391</c:v>
                </c:pt>
                <c:pt idx="182" formatCode="_(* #,##0_);_(* \(#,##0\);_(* &quot;-&quot;_);_(@_)">
                  <c:v>-810.36707501731871</c:v>
                </c:pt>
                <c:pt idx="183" formatCode="_(* #,##0_);_(* \(#,##0\);_(* &quot;-&quot;_);_(@_)">
                  <c:v>-822.42661364552259</c:v>
                </c:pt>
                <c:pt idx="184" formatCode="_(* #,##0_);_(* \(#,##0\);_(* &quot;-&quot;_);_(@_)">
                  <c:v>-834.62096049238335</c:v>
                </c:pt>
                <c:pt idx="185" formatCode="_(* #,##0_);_(* \(#,##0\);_(* &quot;-&quot;_);_(@_)">
                  <c:v>-846.9492699143816</c:v>
                </c:pt>
                <c:pt idx="186" formatCode="_(* #,##0_);_(* \(#,##0\);_(* &quot;-&quot;_);_(@_)">
                  <c:v>-859.41070268728117</c:v>
                </c:pt>
                <c:pt idx="187" formatCode="_(* #,##0_);_(* \(#,##0\);_(* &quot;-&quot;_);_(@_)">
                  <c:v>-872.00442610985147</c:v>
                </c:pt>
                <c:pt idx="188" formatCode="_(* #,##0_);_(* \(#,##0\);_(* &quot;-&quot;_);_(@_)">
                  <c:v>-884.72961409842401</c:v>
                </c:pt>
                <c:pt idx="189" formatCode="_(* #,##0_);_(* \(#,##0\);_(* &quot;-&quot;_);_(@_)">
                  <c:v>-897.58544727254321</c:v>
                </c:pt>
                <c:pt idx="190" formatCode="_(* #,##0_);_(* \(#,##0\);_(* &quot;-&quot;_);_(@_)">
                  <c:v>-910.57111303219699</c:v>
                </c:pt>
                <c:pt idx="191" formatCode="_(* #,##0_);_(* \(#,##0\);_(* &quot;-&quot;_);_(@_)">
                  <c:v>-923.68580562687202</c:v>
                </c:pt>
                <c:pt idx="192" formatCode="_(* #,##0_);_(* \(#,##0\);_(* &quot;-&quot;_);_(@_)">
                  <c:v>-936.92872621690049</c:v>
                </c:pt>
                <c:pt idx="193" formatCode="_(* #,##0_);_(* \(#,##0\);_(* &quot;-&quot;_);_(@_)">
                  <c:v>-950.29908292731898</c:v>
                </c:pt>
                <c:pt idx="194" formatCode="_(* #,##0_);_(* \(#,##0\);_(* &quot;-&quot;_);_(@_)">
                  <c:v>-963.79609089470159</c:v>
                </c:pt>
                <c:pt idx="195" formatCode="_(* #,##0_);_(* \(#,##0\);_(* &quot;-&quot;_);_(@_)">
                  <c:v>-977.41897230715358</c:v>
                </c:pt>
                <c:pt idx="196" formatCode="_(* #,##0_);_(* \(#,##0\);_(* &quot;-&quot;_);_(@_)">
                  <c:v>-991.16695643790854</c:v>
                </c:pt>
                <c:pt idx="197" formatCode="_(* #,##0_);_(* \(#,##0\);_(* &quot;-&quot;_);_(@_)">
                  <c:v>-1005.0392796727128</c:v>
                </c:pt>
                <c:pt idx="198" formatCode="_(* #,##0_);_(* \(#,##0\);_(* &quot;-&quot;_);_(@_)">
                  <c:v>-1019.0351855314061</c:v>
                </c:pt>
                <c:pt idx="199" formatCode="_(* #,##0_);_(* \(#,##0\);_(* &quot;-&quot;_);_(@_)">
                  <c:v>-1033.1539246838638</c:v>
                </c:pt>
                <c:pt idx="200" formatCode="_(* #,##0_);_(* \(#,##0\);_(* &quot;-&quot;_);_(@_)">
                  <c:v>-1047.3947549606992</c:v>
                </c:pt>
                <c:pt idx="201" formatCode="_(* #,##0_);_(* \(#,##0\);_(* &quot;-&quot;_);_(@_)">
                  <c:v>-1061.7569413588667</c:v>
                </c:pt>
                <c:pt idx="202" formatCode="_(* #,##0_);_(* \(#,##0\);_(* &quot;-&quot;_);_(@_)">
                  <c:v>-1076.2397560425484</c:v>
                </c:pt>
                <c:pt idx="203" formatCode="_(* #,##0_);_(* \(#,##0\);_(* &quot;-&quot;_);_(@_)">
                  <c:v>-1090.8424783394512</c:v>
                </c:pt>
                <c:pt idx="204" formatCode="_(* #,##0_);_(* \(#,##0\);_(* &quot;-&quot;_);_(@_)">
                  <c:v>-1105.5643947328672</c:v>
                </c:pt>
                <c:pt idx="205" formatCode="_(* #,##0_);_(* \(#,##0\);_(* &quot;-&quot;_);_(@_)">
                  <c:v>-1120.4047988496136</c:v>
                </c:pt>
                <c:pt idx="206" formatCode="_(* #,##0_);_(* \(#,##0\);_(* &quot;-&quot;_);_(@_)">
                  <c:v>-1135.3629914441972</c:v>
                </c:pt>
                <c:pt idx="207" formatCode="_(* #,##0_);_(* \(#,##0\);_(* &quot;-&quot;_);_(@_)">
                  <c:v>-1150.4382803792942</c:v>
                </c:pt>
                <c:pt idx="208" formatCode="_(* #,##0_);_(* \(#,##0\);_(* &quot;-&quot;_);_(@_)">
                  <c:v>-1165.6299806028692</c:v>
                </c:pt>
                <c:pt idx="209" formatCode="_(* #,##0_);_(* \(#,##0\);_(* &quot;-&quot;_);_(@_)">
                  <c:v>-1180.9374141220142</c:v>
                </c:pt>
                <c:pt idx="210" formatCode="_(* #,##0_);_(* \(#,##0\);_(* &quot;-&quot;_);_(@_)">
                  <c:v>-1196.3599099738158</c:v>
                </c:pt>
                <c:pt idx="211" formatCode="_(* #,##0_);_(* \(#,##0\);_(* &quot;-&quot;_);_(@_)">
                  <c:v>-1211.8968041933249</c:v>
                </c:pt>
                <c:pt idx="212" formatCode="_(* #,##0_);_(* \(#,##0\);_(* &quot;-&quot;_);_(@_)">
                  <c:v>-1227.5474397788985</c:v>
                </c:pt>
                <c:pt idx="213" formatCode="_(* #,##0_);_(* \(#,##0\);_(* &quot;-&quot;_);_(@_)">
                  <c:v>-1243.3111666549985</c:v>
                </c:pt>
                <c:pt idx="214" formatCode="_(* #,##0_);_(* \(#,##0\);_(* &quot;-&quot;_);_(@_)">
                  <c:v>-1259.1873416326935</c:v>
                </c:pt>
                <c:pt idx="215" formatCode="_(* #,##0_);_(* \(#,##0\);_(* &quot;-&quot;_);_(@_)">
                  <c:v>-1275.1753283679245</c:v>
                </c:pt>
                <c:pt idx="216" formatCode="_(* #,##0_);_(* \(#,##0\);_(* &quot;-&quot;_);_(@_)">
                  <c:v>-1291.274497317786</c:v>
                </c:pt>
                <c:pt idx="217" formatCode="_(* #,##0_);_(* \(#,##0\);_(* &quot;-&quot;_);_(@_)">
                  <c:v>-1307.4842256948632</c:v>
                </c:pt>
                <c:pt idx="218" formatCode="_(* #,##0_);_(* \(#,##0\);_(* &quot;-&quot;_);_(@_)">
                  <c:v>-1323.8038974198507</c:v>
                </c:pt>
                <c:pt idx="219" formatCode="_(* #,##0_);_(* \(#,##0\);_(* &quot;-&quot;_);_(@_)">
                  <c:v>-1340.2329030725077</c:v>
                </c:pt>
                <c:pt idx="220" formatCode="_(* #,##0_);_(* \(#,##0\);_(* &quot;-&quot;_);_(@_)">
                  <c:v>-1356.7706398411392</c:v>
                </c:pt>
                <c:pt idx="221" formatCode="_(* #,##0_);_(* \(#,##0\);_(* &quot;-&quot;_);_(@_)">
                  <c:v>-1373.4165114706611</c:v>
                </c:pt>
                <c:pt idx="222" formatCode="_(* #,##0_);_(* \(#,##0\);_(* &quot;-&quot;_);_(@_)">
                  <c:v>-1390.1699282094232</c:v>
                </c:pt>
                <c:pt idx="223" formatCode="_(* #,##0_);_(* \(#,##0\);_(* &quot;-&quot;_);_(@_)">
                  <c:v>-1407.0303067548348</c:v>
                </c:pt>
                <c:pt idx="224" formatCode="_(* #,##0_);_(* \(#,##0\);_(* &quot;-&quot;_);_(@_)">
                  <c:v>-1423.997070197961</c:v>
                </c:pt>
                <c:pt idx="225" formatCode="_(* #,##0_);_(* \(#,##0\);_(* &quot;-&quot;_);_(@_)">
                  <c:v>-1441.0696479671287</c:v>
                </c:pt>
                <c:pt idx="226" formatCode="_(* #,##0_);_(* \(#,##0\);_(* &quot;-&quot;_);_(@_)">
                  <c:v>-1458.2474757706868</c:v>
                </c:pt>
                <c:pt idx="227" formatCode="_(* #,##0_);_(* \(#,##0\);_(* &quot;-&quot;_);_(@_)">
                  <c:v>-1475.5299955389592</c:v>
                </c:pt>
                <c:pt idx="228" formatCode="_(* #,##0_);_(* \(#,##0\);_(* &quot;-&quot;_);_(@_)">
                  <c:v>-1492.9166553655359</c:v>
                </c:pt>
                <c:pt idx="229" formatCode="_(* #,##0_);_(* \(#,##0\);_(* &quot;-&quot;_);_(@_)">
                  <c:v>-1510.4069094479109</c:v>
                </c:pt>
                <c:pt idx="230" formatCode="_(* #,##0_);_(* \(#,##0\);_(* &quot;-&quot;_);_(@_)">
                  <c:v>-1528.0002180276206</c:v>
                </c:pt>
                <c:pt idx="231" formatCode="_(* #,##0_);_(* \(#,##0\);_(* &quot;-&quot;_);_(@_)">
                  <c:v>-1545.6960473298777</c:v>
                </c:pt>
                <c:pt idx="232" formatCode="_(* #,##0_);_(* \(#,##0\);_(* &quot;-&quot;_);_(@_)">
                  <c:v>-1563.4938695028518</c:v>
                </c:pt>
                <c:pt idx="233" formatCode="_(* #,##0_);_(* \(#,##0\);_(* &quot;-&quot;_);_(@_)">
                  <c:v>-1581.3931625565692</c:v>
                </c:pt>
                <c:pt idx="234" formatCode="_(* #,##0_);_(* \(#,##0\);_(* &quot;-&quot;_);_(@_)">
                  <c:v>-1599.3934103016022</c:v>
                </c:pt>
                <c:pt idx="235" formatCode="_(* #,##0_);_(* \(#,##0\);_(* &quot;-&quot;_);_(@_)">
                  <c:v>-1617.4941022874791</c:v>
                </c:pt>
                <c:pt idx="236" formatCode="_(* #,##0_);_(* \(#,##0\);_(* &quot;-&quot;_);_(@_)">
                  <c:v>-1635.6947337410134</c:v>
                </c:pt>
                <c:pt idx="237" formatCode="_(* #,##0_);_(* \(#,##0\);_(* &quot;-&quot;_);_(@_)">
                  <c:v>-1653.9948055044651</c:v>
                </c:pt>
                <c:pt idx="238" formatCode="_(* #,##0_);_(* \(#,##0\);_(* &quot;-&quot;_);_(@_)">
                  <c:v>-1672.3938239737004</c:v>
                </c:pt>
                <c:pt idx="239" formatCode="_(* #,##0_);_(* \(#,##0\);_(* &quot;-&quot;_);_(@_)">
                  <c:v>-1690.8913010363058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C-4E44-8888-B5051F259291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Bound( Wastage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Sheet8!$A$2:$A$241</c:f>
              <c:numCache>
                <c:formatCode>m/d/yyyy</c:formatCode>
                <c:ptCount val="24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</c:numCache>
            </c:numRef>
          </c:cat>
          <c:val>
            <c:numRef>
              <c:f>Sheet8!$E$2:$E$241</c:f>
              <c:numCache>
                <c:formatCode>General</c:formatCode>
                <c:ptCount val="240"/>
                <c:pt idx="119" formatCode="_(* #,##0_);_(* \(#,##0\);_(* &quot;-&quot;_);_(@_)">
                  <c:v>1540</c:v>
                </c:pt>
                <c:pt idx="120" formatCode="_(* #,##0_);_(* \(#,##0\);_(* &quot;-&quot;_);_(@_)">
                  <c:v>4593.4024039166161</c:v>
                </c:pt>
                <c:pt idx="121" formatCode="_(* #,##0_);_(* \(#,##0\);_(* &quot;-&quot;_);_(@_)">
                  <c:v>4616.6426507232118</c:v>
                </c:pt>
                <c:pt idx="122" formatCode="_(* #,##0_);_(* \(#,##0\);_(* &quot;-&quot;_);_(@_)">
                  <c:v>4640.0684069775452</c:v>
                </c:pt>
                <c:pt idx="123" formatCode="_(* #,##0_);_(* \(#,##0\);_(* &quot;-&quot;_);_(@_)">
                  <c:v>4663.679284010539</c:v>
                </c:pt>
                <c:pt idx="124" formatCode="_(* #,##0_);_(* \(#,##0\);_(* &quot;-&quot;_);_(@_)">
                  <c:v>4687.4748604344277</c:v>
                </c:pt>
                <c:pt idx="125" formatCode="_(* #,##0_);_(* \(#,##0\);_(* &quot;-&quot;_);_(@_)">
                  <c:v>4711.4546832840297</c:v>
                </c:pt>
                <c:pt idx="126" formatCode="_(* #,##0_);_(* \(#,##0\);_(* &quot;-&quot;_);_(@_)">
                  <c:v>4735.6182691564209</c:v>
                </c:pt>
                <c:pt idx="127" formatCode="_(* #,##0_);_(* \(#,##0\);_(* &quot;-&quot;_);_(@_)">
                  <c:v>4759.9651053472753</c:v>
                </c:pt>
                <c:pt idx="128" formatCode="_(* #,##0_);_(* \(#,##0\);_(* &quot;-&quot;_);_(@_)">
                  <c:v>4784.4946509819838</c:v>
                </c:pt>
                <c:pt idx="129" formatCode="_(* #,##0_);_(* \(#,##0\);_(* &quot;-&quot;_);_(@_)">
                  <c:v>4809.2063381399748</c:v>
                </c:pt>
                <c:pt idx="130" formatCode="_(* #,##0_);_(* \(#,##0\);_(* &quot;-&quot;_);_(@_)">
                  <c:v>4834.0995729705282</c:v>
                </c:pt>
                <c:pt idx="131" formatCode="_(* #,##0_);_(* \(#,##0\);_(* &quot;-&quot;_);_(@_)">
                  <c:v>4859.1737367986743</c:v>
                </c:pt>
                <c:pt idx="132" formatCode="_(* #,##0_);_(* \(#,##0\);_(* &quot;-&quot;_);_(@_)">
                  <c:v>4884.4281872196425</c:v>
                </c:pt>
                <c:pt idx="133" formatCode="_(* #,##0_);_(* \(#,##0\);_(* &quot;-&quot;_);_(@_)">
                  <c:v>4909.8622591806416</c:v>
                </c:pt>
                <c:pt idx="134" formatCode="_(* #,##0_);_(* \(#,##0\);_(* &quot;-&quot;_);_(@_)">
                  <c:v>4935.4752660485919</c:v>
                </c:pt>
                <c:pt idx="135" formatCode="_(* #,##0_);_(* \(#,##0\);_(* &quot;-&quot;_);_(@_)">
                  <c:v>4961.2665006627867</c:v>
                </c:pt>
                <c:pt idx="136" formatCode="_(* #,##0_);_(* \(#,##0\);_(* &quot;-&quot;_);_(@_)">
                  <c:v>4987.2352363712671</c:v>
                </c:pt>
                <c:pt idx="137" formatCode="_(* #,##0_);_(* \(#,##0\);_(* &quot;-&quot;_);_(@_)">
                  <c:v>5013.3807280500696</c:v>
                </c:pt>
                <c:pt idx="138" formatCode="_(* #,##0_);_(* \(#,##0\);_(* &quot;-&quot;_);_(@_)">
                  <c:v>5039.7022131043013</c:v>
                </c:pt>
                <c:pt idx="139" formatCode="_(* #,##0_);_(* \(#,##0\);_(* &quot;-&quot;_);_(@_)">
                  <c:v>5066.1989124503598</c:v>
                </c:pt>
                <c:pt idx="140" formatCode="_(* #,##0_);_(* \(#,##0\);_(* &quot;-&quot;_);_(@_)">
                  <c:v>5092.8700314784364</c:v>
                </c:pt>
                <c:pt idx="141" formatCode="_(* #,##0_);_(* \(#,##0\);_(* &quot;-&quot;_);_(@_)">
                  <c:v>5119.7147609947642</c:v>
                </c:pt>
                <c:pt idx="142" formatCode="_(* #,##0_);_(* \(#,##0\);_(* &quot;-&quot;_);_(@_)">
                  <c:v>5146.732278142912</c:v>
                </c:pt>
                <c:pt idx="143" formatCode="_(* #,##0_);_(* \(#,##0\);_(* &quot;-&quot;_);_(@_)">
                  <c:v>5173.9217473037488</c:v>
                </c:pt>
                <c:pt idx="144" formatCode="_(* #,##0_);_(* \(#,##0\);_(* &quot;-&quot;_);_(@_)">
                  <c:v>5201.2823209735061</c:v>
                </c:pt>
                <c:pt idx="145" formatCode="_(* #,##0_);_(* \(#,##0\);_(* &quot;-&quot;_);_(@_)">
                  <c:v>5228.8131406197135</c:v>
                </c:pt>
                <c:pt idx="146" formatCode="_(* #,##0_);_(* \(#,##0\);_(* &quot;-&quot;_);_(@_)">
                  <c:v>5256.5133375145815</c:v>
                </c:pt>
                <c:pt idx="147" formatCode="_(* #,##0_);_(* \(#,##0\);_(* &quot;-&quot;_);_(@_)">
                  <c:v>5284.3820335457212</c:v>
                </c:pt>
                <c:pt idx="148" formatCode="_(* #,##0_);_(* \(#,##0\);_(* &quot;-&quot;_);_(@_)">
                  <c:v>5312.4183420039053</c:v>
                </c:pt>
                <c:pt idx="149" formatCode="_(* #,##0_);_(* \(#,##0\);_(* &quot;-&quot;_);_(@_)">
                  <c:v>5340.6213683478818</c:v>
                </c:pt>
                <c:pt idx="150" formatCode="_(* #,##0_);_(* \(#,##0\);_(* &quot;-&quot;_);_(@_)">
                  <c:v>5368.9902109460454</c:v>
                </c:pt>
                <c:pt idx="151" formatCode="_(* #,##0_);_(* \(#,##0\);_(* &quot;-&quot;_);_(@_)">
                  <c:v>5397.5239617951065</c:v>
                </c:pt>
                <c:pt idx="152" formatCode="_(* #,##0_);_(* \(#,##0\);_(* &quot;-&quot;_);_(@_)">
                  <c:v>5426.2217072156363</c:v>
                </c:pt>
                <c:pt idx="153" formatCode="_(* #,##0_);_(* \(#,##0\);_(* &quot;-&quot;_);_(@_)">
                  <c:v>5455.0825285247302</c:v>
                </c:pt>
                <c:pt idx="154" formatCode="_(* #,##0_);_(* \(#,##0\);_(* &quot;-&quot;_);_(@_)">
                  <c:v>5484.1055026857757</c:v>
                </c:pt>
                <c:pt idx="155" formatCode="_(* #,##0_);_(* \(#,##0\);_(* &quot;-&quot;_);_(@_)">
                  <c:v>5513.2897029356263</c:v>
                </c:pt>
                <c:pt idx="156" formatCode="_(* #,##0_);_(* \(#,##0\);_(* &quot;-&quot;_);_(@_)">
                  <c:v>5542.6341993892347</c:v>
                </c:pt>
                <c:pt idx="157" formatCode="_(* #,##0_);_(* \(#,##0\);_(* &quot;-&quot;_);_(@_)">
                  <c:v>5572.1380596221552</c:v>
                </c:pt>
                <c:pt idx="158" formatCode="_(* #,##0_);_(* \(#,##0\);_(* &quot;-&quot;_);_(@_)">
                  <c:v>5601.8003492310036</c:v>
                </c:pt>
                <c:pt idx="159" formatCode="_(* #,##0_);_(* \(#,##0\);_(* &quot;-&quot;_);_(@_)">
                  <c:v>5631.6201323723435</c:v>
                </c:pt>
                <c:pt idx="160" formatCode="_(* #,##0_);_(* \(#,##0\);_(* &quot;-&quot;_);_(@_)">
                  <c:v>5661.5964722801536</c:v>
                </c:pt>
                <c:pt idx="161" formatCode="_(* #,##0_);_(* \(#,##0\);_(* &quot;-&quot;_);_(@_)">
                  <c:v>5691.7284317623962</c:v>
                </c:pt>
                <c:pt idx="162" formatCode="_(* #,##0_);_(* \(#,##0\);_(* &quot;-&quot;_);_(@_)">
                  <c:v>5722.0150736768792</c:v>
                </c:pt>
                <c:pt idx="163" formatCode="_(* #,##0_);_(* \(#,##0\);_(* &quot;-&quot;_);_(@_)">
                  <c:v>5752.4554613869532</c:v>
                </c:pt>
                <c:pt idx="164" formatCode="_(* #,##0_);_(* \(#,##0\);_(* &quot;-&quot;_);_(@_)">
                  <c:v>5783.0486591973149</c:v>
                </c:pt>
                <c:pt idx="165" formatCode="_(* #,##0_);_(* \(#,##0\);_(* &quot;-&quot;_);_(@_)">
                  <c:v>5813.7937327704512</c:v>
                </c:pt>
                <c:pt idx="166" formatCode="_(* #,##0_);_(* \(#,##0\);_(* &quot;-&quot;_);_(@_)">
                  <c:v>5844.68974952403</c:v>
                </c:pt>
                <c:pt idx="167" formatCode="_(* #,##0_);_(* \(#,##0\);_(* &quot;-&quot;_);_(@_)">
                  <c:v>5875.7357790098122</c:v>
                </c:pt>
                <c:pt idx="168" formatCode="_(* #,##0_);_(* \(#,##0\);_(* &quot;-&quot;_);_(@_)">
                  <c:v>5906.9308932743934</c:v>
                </c:pt>
                <c:pt idx="169" formatCode="_(* #,##0_);_(* \(#,##0\);_(* &quot;-&quot;_);_(@_)">
                  <c:v>5938.2741672023612</c:v>
                </c:pt>
                <c:pt idx="170" formatCode="_(* #,##0_);_(* \(#,##0\);_(* &quot;-&quot;_);_(@_)">
                  <c:v>5969.7646788422044</c:v>
                </c:pt>
                <c:pt idx="171" formatCode="_(* #,##0_);_(* \(#,##0\);_(* &quot;-&quot;_);_(@_)">
                  <c:v>6001.4015097155716</c:v>
                </c:pt>
                <c:pt idx="172" formatCode="_(* #,##0_);_(* \(#,##0\);_(* &quot;-&quot;_);_(@_)">
                  <c:v>6033.1837451101983</c:v>
                </c:pt>
                <c:pt idx="173" formatCode="_(* #,##0_);_(* \(#,##0\);_(* &quot;-&quot;_);_(@_)">
                  <c:v>6065.1104743571232</c:v>
                </c:pt>
                <c:pt idx="174" formatCode="_(* #,##0_);_(* \(#,##0\);_(* &quot;-&quot;_);_(@_)">
                  <c:v>6097.1807910925227</c:v>
                </c:pt>
                <c:pt idx="175" formatCode="_(* #,##0_);_(* \(#,##0\);_(* &quot;-&quot;_);_(@_)">
                  <c:v>6129.3937935047488</c:v>
                </c:pt>
                <c:pt idx="176" formatCode="_(* #,##0_);_(* \(#,##0\);_(* &quot;-&quot;_);_(@_)">
                  <c:v>6161.7485845669325</c:v>
                </c:pt>
                <c:pt idx="177" formatCode="_(* #,##0_);_(* \(#,##0\);_(* &quot;-&quot;_);_(@_)">
                  <c:v>6194.2442722557253</c:v>
                </c:pt>
                <c:pt idx="178" formatCode="_(* #,##0_);_(* \(#,##0\);_(* &quot;-&quot;_);_(@_)">
                  <c:v>6226.8799697565064</c:v>
                </c:pt>
                <c:pt idx="179" formatCode="_(* #,##0_);_(* \(#,##0\);_(* &quot;-&quot;_);_(@_)">
                  <c:v>6259.6547956556542</c:v>
                </c:pt>
                <c:pt idx="180" formatCode="_(* #,##0_);_(* \(#,##0\);_(* &quot;-&quot;_);_(@_)">
                  <c:v>6292.5678741201937</c:v>
                </c:pt>
                <c:pt idx="181" formatCode="_(* #,##0_);_(* \(#,##0\);_(* &quot;-&quot;_);_(@_)">
                  <c:v>6325.618335065381</c:v>
                </c:pt>
                <c:pt idx="182" formatCode="_(* #,##0_);_(* \(#,##0\);_(* &quot;-&quot;_);_(@_)">
                  <c:v>6358.8053143105572</c:v>
                </c:pt>
                <c:pt idx="183" formatCode="_(* #,##0_);_(* \(#,##0\);_(* &quot;-&quot;_);_(@_)">
                  <c:v>6392.1279537237997</c:v>
                </c:pt>
                <c:pt idx="184" formatCode="_(* #,##0_);_(* \(#,##0\);_(* &quot;-&quot;_);_(@_)">
                  <c:v>6425.5854013556918</c:v>
                </c:pt>
                <c:pt idx="185" formatCode="_(* #,##0_);_(* \(#,##0\);_(* &quot;-&quot;_);_(@_)">
                  <c:v>6459.1768115627292</c:v>
                </c:pt>
                <c:pt idx="186" formatCode="_(* #,##0_);_(* \(#,##0\);_(* &quot;-&quot;_);_(@_)">
                  <c:v>6492.9013451206592</c:v>
                </c:pt>
                <c:pt idx="187" formatCode="_(* #,##0_);_(* \(#,##0\);_(* &quot;-&quot;_);_(@_)">
                  <c:v>6526.7581693282682</c:v>
                </c:pt>
                <c:pt idx="188" formatCode="_(* #,##0_);_(* \(#,##0\);_(* &quot;-&quot;_);_(@_)">
                  <c:v>6560.7464581018721</c:v>
                </c:pt>
                <c:pt idx="189" formatCode="_(* #,##0_);_(* \(#,##0\);_(* &quot;-&quot;_);_(@_)">
                  <c:v>6594.8653920610304</c:v>
                </c:pt>
                <c:pt idx="190" formatCode="_(* #,##0_);_(* \(#,##0\);_(* &quot;-&quot;_);_(@_)">
                  <c:v>6629.1141586057156</c:v>
                </c:pt>
                <c:pt idx="191" formatCode="_(* #,##0_);_(* \(#,##0\);_(* &quot;-&quot;_);_(@_)">
                  <c:v>6663.4919519854293</c:v>
                </c:pt>
                <c:pt idx="192" formatCode="_(* #,##0_);_(* \(#,##0\);_(* &quot;-&quot;_);_(@_)">
                  <c:v>6697.9979733604887</c:v>
                </c:pt>
                <c:pt idx="193" formatCode="_(* #,##0_);_(* \(#,##0\);_(* &quot;-&quot;_);_(@_)">
                  <c:v>6732.6314308559467</c:v>
                </c:pt>
                <c:pt idx="194" formatCode="_(* #,##0_);_(* \(#,##0\);_(* &quot;-&quot;_);_(@_)">
                  <c:v>6767.3915396083603</c:v>
                </c:pt>
                <c:pt idx="195" formatCode="_(* #,##0_);_(* \(#,##0\);_(* &quot;-&quot;_);_(@_)">
                  <c:v>6802.2775218058505</c:v>
                </c:pt>
                <c:pt idx="196" formatCode="_(* #,##0_);_(* \(#,##0\);_(* &quot;-&quot;_);_(@_)">
                  <c:v>6837.2886067216368</c:v>
                </c:pt>
                <c:pt idx="197" formatCode="_(* #,##0_);_(* \(#,##0\);_(* &quot;-&quot;_);_(@_)">
                  <c:v>6872.4240307414802</c:v>
                </c:pt>
                <c:pt idx="198" formatCode="_(* #,##0_);_(* \(#,##0\);_(* &quot;-&quot;_);_(@_)">
                  <c:v>6907.6830373852044</c:v>
                </c:pt>
                <c:pt idx="199" formatCode="_(* #,##0_);_(* \(#,##0\);_(* &quot;-&quot;_);_(@_)">
                  <c:v>6943.0648773227012</c:v>
                </c:pt>
                <c:pt idx="200" formatCode="_(* #,##0_);_(* \(#,##0\);_(* &quot;-&quot;_);_(@_)">
                  <c:v>6978.568808384568</c:v>
                </c:pt>
                <c:pt idx="201" formatCode="_(* #,##0_);_(* \(#,##0\);_(* &quot;-&quot;_);_(@_)">
                  <c:v>7014.1940955677746</c:v>
                </c:pt>
                <c:pt idx="202" formatCode="_(* #,##0_);_(* \(#,##0\);_(* &quot;-&quot;_);_(@_)">
                  <c:v>7049.9400110364877</c:v>
                </c:pt>
                <c:pt idx="203" formatCode="_(* #,##0_);_(* \(#,##0\);_(* &quot;-&quot;_);_(@_)">
                  <c:v>7085.8058341184287</c:v>
                </c:pt>
                <c:pt idx="204" formatCode="_(* #,##0_);_(* \(#,##0\);_(* &quot;-&quot;_);_(@_)">
                  <c:v>7121.7908512968761</c:v>
                </c:pt>
                <c:pt idx="205" formatCode="_(* #,##0_);_(* \(#,##0\);_(* &quot;-&quot;_);_(@_)">
                  <c:v>7157.8943561986616</c:v>
                </c:pt>
                <c:pt idx="206" formatCode="_(* #,##0_);_(* \(#,##0\);_(* &quot;-&quot;_);_(@_)">
                  <c:v>7194.1156495782761</c:v>
                </c:pt>
                <c:pt idx="207" formatCode="_(* #,##0_);_(* \(#,##0\);_(* &quot;-&quot;_);_(@_)">
                  <c:v>7230.4540392984109</c:v>
                </c:pt>
                <c:pt idx="208" formatCode="_(* #,##0_);_(* \(#,##0\);_(* &quot;-&quot;_);_(@_)">
                  <c:v>7266.9088403070182</c:v>
                </c:pt>
                <c:pt idx="209" formatCode="_(* #,##0_);_(* \(#,##0\);_(* &quot;-&quot;_);_(@_)">
                  <c:v>7303.4793746112009</c:v>
                </c:pt>
                <c:pt idx="210" formatCode="_(* #,##0_);_(* \(#,##0\);_(* &quot;-&quot;_);_(@_)">
                  <c:v>7340.1649712480348</c:v>
                </c:pt>
                <c:pt idx="211" formatCode="_(* #,##0_);_(* \(#,##0\);_(* &quot;-&quot;_);_(@_)">
                  <c:v>7376.9649662525817</c:v>
                </c:pt>
                <c:pt idx="212" formatCode="_(* #,##0_);_(* \(#,##0\);_(* &quot;-&quot;_);_(@_)">
                  <c:v>7413.8787026231876</c:v>
                </c:pt>
                <c:pt idx="213" formatCode="_(* #,##0_);_(* \(#,##0\);_(* &quot;-&quot;_);_(@_)">
                  <c:v>7450.9055302843253</c:v>
                </c:pt>
                <c:pt idx="214" formatCode="_(* #,##0_);_(* \(#,##0\);_(* &quot;-&quot;_);_(@_)">
                  <c:v>7488.0448060470526</c:v>
                </c:pt>
                <c:pt idx="215" formatCode="_(* #,##0_);_(* \(#,##0\);_(* &quot;-&quot;_);_(@_)">
                  <c:v>7525.2958935673214</c:v>
                </c:pt>
                <c:pt idx="216" formatCode="_(* #,##0_);_(* \(#,##0\);_(* &quot;-&quot;_);_(@_)">
                  <c:v>7562.6581633022151</c:v>
                </c:pt>
                <c:pt idx="217" formatCode="_(* #,##0_);_(* \(#,##0\);_(* &quot;-&quot;_);_(@_)">
                  <c:v>7600.1309924643301</c:v>
                </c:pt>
                <c:pt idx="218" formatCode="_(* #,##0_);_(* \(#,##0\);_(* &quot;-&quot;_);_(@_)">
                  <c:v>7637.7137649743499</c:v>
                </c:pt>
                <c:pt idx="219" formatCode="_(* #,##0_);_(* \(#,##0\);_(* &quot;-&quot;_);_(@_)">
                  <c:v>7675.4058714120447</c:v>
                </c:pt>
                <c:pt idx="220" formatCode="_(* #,##0_);_(* \(#,##0\);_(* &quot;-&quot;_);_(@_)">
                  <c:v>7713.2067089657085</c:v>
                </c:pt>
                <c:pt idx="221" formatCode="_(* #,##0_);_(* \(#,##0\);_(* &quot;-&quot;_);_(@_)">
                  <c:v>7751.1156813802681</c:v>
                </c:pt>
                <c:pt idx="222" formatCode="_(* #,##0_);_(* \(#,##0\);_(* &quot;-&quot;_);_(@_)">
                  <c:v>7789.1321989040625</c:v>
                </c:pt>
                <c:pt idx="223" formatCode="_(* #,##0_);_(* \(#,##0\);_(* &quot;-&quot;_);_(@_)">
                  <c:v>7827.2556782345118</c:v>
                </c:pt>
                <c:pt idx="224" formatCode="_(* #,##0_);_(* \(#,##0\);_(* &quot;-&quot;_);_(@_)">
                  <c:v>7865.4855424626703</c:v>
                </c:pt>
                <c:pt idx="225" formatCode="_(* #,##0_);_(* \(#,##0\);_(* &quot;-&quot;_);_(@_)">
                  <c:v>7903.8212210168758</c:v>
                </c:pt>
                <c:pt idx="226" formatCode="_(* #,##0_);_(* \(#,##0\);_(* &quot;-&quot;_);_(@_)">
                  <c:v>7942.2621496054662</c:v>
                </c:pt>
                <c:pt idx="227" formatCode="_(* #,##0_);_(* \(#,##0\);_(* &quot;-&quot;_);_(@_)">
                  <c:v>7980.8077701587763</c:v>
                </c:pt>
                <c:pt idx="228" formatCode="_(* #,##0_);_(* \(#,##0\);_(* &quot;-&quot;_);_(@_)">
                  <c:v>8019.4575307703853</c:v>
                </c:pt>
                <c:pt idx="229" formatCode="_(* #,##0_);_(* \(#,##0\);_(* &quot;-&quot;_);_(@_)">
                  <c:v>8058.2108856377981</c:v>
                </c:pt>
                <c:pt idx="230" formatCode="_(* #,##0_);_(* \(#,##0\);_(* &quot;-&quot;_);_(@_)">
                  <c:v>8097.06729500254</c:v>
                </c:pt>
                <c:pt idx="231" formatCode="_(* #,##0_);_(* \(#,##0\);_(* &quot;-&quot;_);_(@_)">
                  <c:v>8136.026225089835</c:v>
                </c:pt>
                <c:pt idx="232" formatCode="_(* #,##0_);_(* \(#,##0\);_(* &quot;-&quot;_);_(@_)">
                  <c:v>8175.0871480478399</c:v>
                </c:pt>
                <c:pt idx="233" formatCode="_(* #,##0_);_(* \(#,##0\);_(* &quot;-&quot;_);_(@_)">
                  <c:v>8214.2495418865965</c:v>
                </c:pt>
                <c:pt idx="234" formatCode="_(* #,##0_);_(* \(#,##0\);_(* &quot;-&quot;_);_(@_)">
                  <c:v>8253.5128904166613</c:v>
                </c:pt>
                <c:pt idx="235" formatCode="_(* #,##0_);_(* \(#,##0\);_(* &quot;-&quot;_);_(@_)">
                  <c:v>8292.8766831875764</c:v>
                </c:pt>
                <c:pt idx="236" formatCode="_(* #,##0_);_(* \(#,##0\);_(* &quot;-&quot;_);_(@_)">
                  <c:v>8332.3404154261425</c:v>
                </c:pt>
                <c:pt idx="237" formatCode="_(* #,##0_);_(* \(#,##0\);_(* &quot;-&quot;_);_(@_)">
                  <c:v>8371.9035879746334</c:v>
                </c:pt>
                <c:pt idx="238" formatCode="_(* #,##0_);_(* \(#,##0\);_(* &quot;-&quot;_);_(@_)">
                  <c:v>8411.5657072288996</c:v>
                </c:pt>
                <c:pt idx="239" formatCode="_(* #,##0_);_(* \(#,##0\);_(* &quot;-&quot;_);_(@_)">
                  <c:v>8451.3262850765423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C-4E44-8888-B5051F25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57584"/>
        <c:axId val="600464928"/>
      </c:lineChart>
      <c:catAx>
        <c:axId val="600457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4928"/>
        <c:crosses val="autoZero"/>
        <c:auto val="1"/>
        <c:lblAlgn val="ctr"/>
        <c:lblOffset val="100"/>
        <c:noMultiLvlLbl val="0"/>
      </c:catAx>
      <c:valAx>
        <c:axId val="600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Catagorywise Wastage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195045893847035"/>
          <c:y val="0.1814562104169522"/>
          <c:w val="0.44143280816167707"/>
          <c:h val="0.684300836787140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3A-41B7-8714-933B2C889A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3A-41B7-8714-933B2C889AD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3A-41B7-8714-933B2C889AD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3A-41B7-8714-933B2C889AD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3A-41B7-8714-933B2C889AD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3A-41B7-8714-933B2C889AD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3A-41B7-8714-933B2C889A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Sheet5!$C$24:$C$30</c:f>
              <c:strCache>
                <c:ptCount val="7"/>
                <c:pt idx="0">
                  <c:v>Sweets </c:v>
                </c:pt>
                <c:pt idx="1">
                  <c:v>Hot</c:v>
                </c:pt>
                <c:pt idx="2">
                  <c:v>Bakery </c:v>
                </c:pt>
                <c:pt idx="3">
                  <c:v>Cake</c:v>
                </c:pt>
                <c:pt idx="4">
                  <c:v>Arabian </c:v>
                </c:pt>
                <c:pt idx="5">
                  <c:v>Cookies </c:v>
                </c:pt>
                <c:pt idx="6">
                  <c:v>Others</c:v>
                </c:pt>
              </c:strCache>
            </c:strRef>
          </c:cat>
          <c:val>
            <c:numRef>
              <c:f>Sheet5!$D$24:$D$30</c:f>
              <c:numCache>
                <c:formatCode>0%</c:formatCode>
                <c:ptCount val="7"/>
                <c:pt idx="0">
                  <c:v>0.53228133898835162</c:v>
                </c:pt>
                <c:pt idx="1">
                  <c:v>0.17456119655212146</c:v>
                </c:pt>
                <c:pt idx="2">
                  <c:v>5.5498554239343342E-2</c:v>
                </c:pt>
                <c:pt idx="3">
                  <c:v>0.17851166210351316</c:v>
                </c:pt>
                <c:pt idx="4">
                  <c:v>5.9147248116670416E-2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3A-41B7-8714-933B2C88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Wastge</a:t>
            </a:r>
            <a:r>
              <a:rPr lang="en-US" sz="1800" b="1" baseline="0"/>
              <a:t>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 Wastage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Sheet8!$B$2:$B$241</c:f>
              <c:numCache>
                <c:formatCode>_(* #,##0_);_(* \(#,##0\);_(* "-"_);_(@_)</c:formatCode>
                <c:ptCount val="240"/>
                <c:pt idx="0">
                  <c:v>0</c:v>
                </c:pt>
                <c:pt idx="1">
                  <c:v>454</c:v>
                </c:pt>
                <c:pt idx="2">
                  <c:v>1265</c:v>
                </c:pt>
                <c:pt idx="3">
                  <c:v>6092</c:v>
                </c:pt>
                <c:pt idx="4">
                  <c:v>4273</c:v>
                </c:pt>
                <c:pt idx="5">
                  <c:v>1830</c:v>
                </c:pt>
                <c:pt idx="6">
                  <c:v>2625</c:v>
                </c:pt>
                <c:pt idx="7">
                  <c:v>2204</c:v>
                </c:pt>
                <c:pt idx="8">
                  <c:v>1627</c:v>
                </c:pt>
                <c:pt idx="9">
                  <c:v>2685</c:v>
                </c:pt>
                <c:pt idx="10">
                  <c:v>1690</c:v>
                </c:pt>
                <c:pt idx="11">
                  <c:v>1825</c:v>
                </c:pt>
                <c:pt idx="12">
                  <c:v>1950</c:v>
                </c:pt>
                <c:pt idx="13">
                  <c:v>2952</c:v>
                </c:pt>
                <c:pt idx="14">
                  <c:v>324</c:v>
                </c:pt>
                <c:pt idx="15">
                  <c:v>1828</c:v>
                </c:pt>
                <c:pt idx="16">
                  <c:v>1142</c:v>
                </c:pt>
                <c:pt idx="17">
                  <c:v>1090</c:v>
                </c:pt>
                <c:pt idx="18">
                  <c:v>845</c:v>
                </c:pt>
                <c:pt idx="19">
                  <c:v>1252</c:v>
                </c:pt>
                <c:pt idx="20">
                  <c:v>1783</c:v>
                </c:pt>
                <c:pt idx="21">
                  <c:v>400</c:v>
                </c:pt>
                <c:pt idx="22">
                  <c:v>1740</c:v>
                </c:pt>
                <c:pt idx="23">
                  <c:v>1745</c:v>
                </c:pt>
                <c:pt idx="24">
                  <c:v>1271</c:v>
                </c:pt>
                <c:pt idx="25">
                  <c:v>2414</c:v>
                </c:pt>
                <c:pt idx="26">
                  <c:v>1353</c:v>
                </c:pt>
                <c:pt idx="27">
                  <c:v>1822</c:v>
                </c:pt>
                <c:pt idx="28">
                  <c:v>2272</c:v>
                </c:pt>
                <c:pt idx="29">
                  <c:v>1410</c:v>
                </c:pt>
                <c:pt idx="30">
                  <c:v>2003</c:v>
                </c:pt>
                <c:pt idx="31">
                  <c:v>0</c:v>
                </c:pt>
                <c:pt idx="32">
                  <c:v>340</c:v>
                </c:pt>
                <c:pt idx="33">
                  <c:v>473</c:v>
                </c:pt>
                <c:pt idx="34">
                  <c:v>1953</c:v>
                </c:pt>
                <c:pt idx="35">
                  <c:v>935</c:v>
                </c:pt>
                <c:pt idx="36">
                  <c:v>1080</c:v>
                </c:pt>
                <c:pt idx="37">
                  <c:v>780</c:v>
                </c:pt>
                <c:pt idx="38">
                  <c:v>747</c:v>
                </c:pt>
                <c:pt idx="39">
                  <c:v>1557</c:v>
                </c:pt>
                <c:pt idx="40">
                  <c:v>380</c:v>
                </c:pt>
                <c:pt idx="41">
                  <c:v>565</c:v>
                </c:pt>
                <c:pt idx="42">
                  <c:v>2377</c:v>
                </c:pt>
                <c:pt idx="43">
                  <c:v>2775</c:v>
                </c:pt>
                <c:pt idx="44">
                  <c:v>1229</c:v>
                </c:pt>
                <c:pt idx="45">
                  <c:v>2474</c:v>
                </c:pt>
                <c:pt idx="46">
                  <c:v>290</c:v>
                </c:pt>
                <c:pt idx="47">
                  <c:v>985</c:v>
                </c:pt>
                <c:pt idx="48">
                  <c:v>1489</c:v>
                </c:pt>
                <c:pt idx="49">
                  <c:v>3338</c:v>
                </c:pt>
                <c:pt idx="50">
                  <c:v>2613</c:v>
                </c:pt>
                <c:pt idx="51">
                  <c:v>0</c:v>
                </c:pt>
                <c:pt idx="52">
                  <c:v>3914</c:v>
                </c:pt>
                <c:pt idx="53">
                  <c:v>1953</c:v>
                </c:pt>
                <c:pt idx="54">
                  <c:v>482</c:v>
                </c:pt>
                <c:pt idx="55">
                  <c:v>1424</c:v>
                </c:pt>
                <c:pt idx="56">
                  <c:v>270</c:v>
                </c:pt>
                <c:pt idx="57">
                  <c:v>1754</c:v>
                </c:pt>
                <c:pt idx="58">
                  <c:v>1086</c:v>
                </c:pt>
                <c:pt idx="59">
                  <c:v>1025</c:v>
                </c:pt>
                <c:pt idx="60">
                  <c:v>3545</c:v>
                </c:pt>
                <c:pt idx="61">
                  <c:v>1530</c:v>
                </c:pt>
                <c:pt idx="62">
                  <c:v>3865</c:v>
                </c:pt>
                <c:pt idx="63">
                  <c:v>2152</c:v>
                </c:pt>
                <c:pt idx="64">
                  <c:v>1275</c:v>
                </c:pt>
                <c:pt idx="65">
                  <c:v>1120</c:v>
                </c:pt>
                <c:pt idx="66">
                  <c:v>1305</c:v>
                </c:pt>
                <c:pt idx="67">
                  <c:v>760</c:v>
                </c:pt>
                <c:pt idx="68">
                  <c:v>330</c:v>
                </c:pt>
                <c:pt idx="69">
                  <c:v>1511</c:v>
                </c:pt>
                <c:pt idx="70">
                  <c:v>0</c:v>
                </c:pt>
                <c:pt idx="71">
                  <c:v>862</c:v>
                </c:pt>
                <c:pt idx="72">
                  <c:v>888</c:v>
                </c:pt>
                <c:pt idx="73">
                  <c:v>430</c:v>
                </c:pt>
                <c:pt idx="74">
                  <c:v>1688</c:v>
                </c:pt>
                <c:pt idx="75">
                  <c:v>2635</c:v>
                </c:pt>
                <c:pt idx="76">
                  <c:v>1799</c:v>
                </c:pt>
                <c:pt idx="77">
                  <c:v>4091</c:v>
                </c:pt>
                <c:pt idx="78">
                  <c:v>550</c:v>
                </c:pt>
                <c:pt idx="79">
                  <c:v>2047</c:v>
                </c:pt>
                <c:pt idx="80">
                  <c:v>1400</c:v>
                </c:pt>
                <c:pt idx="81">
                  <c:v>0</c:v>
                </c:pt>
                <c:pt idx="82">
                  <c:v>571</c:v>
                </c:pt>
                <c:pt idx="83">
                  <c:v>1478</c:v>
                </c:pt>
                <c:pt idx="84">
                  <c:v>240</c:v>
                </c:pt>
                <c:pt idx="85">
                  <c:v>765</c:v>
                </c:pt>
                <c:pt idx="86">
                  <c:v>1417</c:v>
                </c:pt>
                <c:pt idx="87">
                  <c:v>3634</c:v>
                </c:pt>
                <c:pt idx="88">
                  <c:v>440</c:v>
                </c:pt>
                <c:pt idx="89">
                  <c:v>132</c:v>
                </c:pt>
                <c:pt idx="90">
                  <c:v>0</c:v>
                </c:pt>
                <c:pt idx="91">
                  <c:v>0</c:v>
                </c:pt>
                <c:pt idx="92">
                  <c:v>150</c:v>
                </c:pt>
                <c:pt idx="93">
                  <c:v>60</c:v>
                </c:pt>
                <c:pt idx="94">
                  <c:v>859</c:v>
                </c:pt>
                <c:pt idx="95">
                  <c:v>72</c:v>
                </c:pt>
                <c:pt idx="96">
                  <c:v>1135</c:v>
                </c:pt>
                <c:pt idx="97">
                  <c:v>1062</c:v>
                </c:pt>
                <c:pt idx="98">
                  <c:v>542</c:v>
                </c:pt>
                <c:pt idx="99">
                  <c:v>2185</c:v>
                </c:pt>
                <c:pt idx="100">
                  <c:v>1645</c:v>
                </c:pt>
                <c:pt idx="101">
                  <c:v>155</c:v>
                </c:pt>
                <c:pt idx="102">
                  <c:v>2995</c:v>
                </c:pt>
                <c:pt idx="103">
                  <c:v>670</c:v>
                </c:pt>
                <c:pt idx="104">
                  <c:v>200</c:v>
                </c:pt>
                <c:pt idx="105">
                  <c:v>470</c:v>
                </c:pt>
                <c:pt idx="106">
                  <c:v>3130</c:v>
                </c:pt>
                <c:pt idx="107">
                  <c:v>2680</c:v>
                </c:pt>
                <c:pt idx="108">
                  <c:v>749</c:v>
                </c:pt>
                <c:pt idx="109">
                  <c:v>4365</c:v>
                </c:pt>
                <c:pt idx="110">
                  <c:v>991</c:v>
                </c:pt>
                <c:pt idx="111">
                  <c:v>750</c:v>
                </c:pt>
                <c:pt idx="112">
                  <c:v>1145</c:v>
                </c:pt>
                <c:pt idx="113">
                  <c:v>2687</c:v>
                </c:pt>
                <c:pt idx="114">
                  <c:v>4116</c:v>
                </c:pt>
                <c:pt idx="115">
                  <c:v>4910</c:v>
                </c:pt>
                <c:pt idx="116">
                  <c:v>1233</c:v>
                </c:pt>
                <c:pt idx="117">
                  <c:v>1070</c:v>
                </c:pt>
                <c:pt idx="118">
                  <c:v>3777</c:v>
                </c:pt>
                <c:pt idx="119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5-404C-A7CB-0608D38E8083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 Wastage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Sheet8!$A$2:$A$241</c:f>
              <c:numCache>
                <c:formatCode>m/d/yyyy</c:formatCode>
                <c:ptCount val="24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</c:numCache>
            </c:numRef>
          </c:cat>
          <c:val>
            <c:numRef>
              <c:f>Sheet8!$C$2:$C$241</c:f>
              <c:numCache>
                <c:formatCode>General</c:formatCode>
                <c:ptCount val="240"/>
                <c:pt idx="119" formatCode="_(* #,##0_);_(* \(#,##0\);_(* &quot;-&quot;_);_(@_)">
                  <c:v>1540</c:v>
                </c:pt>
                <c:pt idx="120" formatCode="_(* #,##0_);_(* \(#,##0\);_(* &quot;-&quot;_);_(@_)">
                  <c:v>2115.062995310534</c:v>
                </c:pt>
                <c:pt idx="121" formatCode="_(* #,##0_);_(* \(#,##0\);_(* &quot;-&quot;_);_(@_)">
                  <c:v>2125.6945457030533</c:v>
                </c:pt>
                <c:pt idx="122" formatCode="_(* #,##0_);_(* \(#,##0\);_(* &quot;-&quot;_);_(@_)">
                  <c:v>2136.326096095569</c:v>
                </c:pt>
                <c:pt idx="123" formatCode="_(* #,##0_);_(* \(#,##0\);_(* &quot;-&quot;_);_(@_)">
                  <c:v>2146.9576464880884</c:v>
                </c:pt>
                <c:pt idx="124" formatCode="_(* #,##0_);_(* \(#,##0\);_(* &quot;-&quot;_);_(@_)">
                  <c:v>2157.589196880604</c:v>
                </c:pt>
                <c:pt idx="125" formatCode="_(* #,##0_);_(* \(#,##0\);_(* &quot;-&quot;_);_(@_)">
                  <c:v>2168.2207472731234</c:v>
                </c:pt>
                <c:pt idx="126" formatCode="_(* #,##0_);_(* \(#,##0\);_(* &quot;-&quot;_);_(@_)">
                  <c:v>2178.8522976656391</c:v>
                </c:pt>
                <c:pt idx="127" formatCode="_(* #,##0_);_(* \(#,##0\);_(* &quot;-&quot;_);_(@_)">
                  <c:v>2189.4838480581584</c:v>
                </c:pt>
                <c:pt idx="128" formatCode="_(* #,##0_);_(* \(#,##0\);_(* &quot;-&quot;_);_(@_)">
                  <c:v>2200.1153984506741</c:v>
                </c:pt>
                <c:pt idx="129" formatCode="_(* #,##0_);_(* \(#,##0\);_(* &quot;-&quot;_);_(@_)">
                  <c:v>2210.7469488431934</c:v>
                </c:pt>
                <c:pt idx="130" formatCode="_(* #,##0_);_(* \(#,##0\);_(* &quot;-&quot;_);_(@_)">
                  <c:v>2221.3784992357091</c:v>
                </c:pt>
                <c:pt idx="131" formatCode="_(* #,##0_);_(* \(#,##0\);_(* &quot;-&quot;_);_(@_)">
                  <c:v>2232.0100496282284</c:v>
                </c:pt>
                <c:pt idx="132" formatCode="_(* #,##0_);_(* \(#,##0\);_(* &quot;-&quot;_);_(@_)">
                  <c:v>2242.6416000207441</c:v>
                </c:pt>
                <c:pt idx="133" formatCode="_(* #,##0_);_(* \(#,##0\);_(* &quot;-&quot;_);_(@_)">
                  <c:v>2253.2731504132635</c:v>
                </c:pt>
                <c:pt idx="134" formatCode="_(* #,##0_);_(* \(#,##0\);_(* &quot;-&quot;_);_(@_)">
                  <c:v>2263.9047008057792</c:v>
                </c:pt>
                <c:pt idx="135" formatCode="_(* #,##0_);_(* \(#,##0\);_(* &quot;-&quot;_);_(@_)">
                  <c:v>2274.5362511982985</c:v>
                </c:pt>
                <c:pt idx="136" formatCode="_(* #,##0_);_(* \(#,##0\);_(* &quot;-&quot;_);_(@_)">
                  <c:v>2285.1678015908142</c:v>
                </c:pt>
                <c:pt idx="137" formatCode="_(* #,##0_);_(* \(#,##0\);_(* &quot;-&quot;_);_(@_)">
                  <c:v>2295.7993519833335</c:v>
                </c:pt>
                <c:pt idx="138" formatCode="_(* #,##0_);_(* \(#,##0\);_(* &quot;-&quot;_);_(@_)">
                  <c:v>2306.4309023758492</c:v>
                </c:pt>
                <c:pt idx="139" formatCode="_(* #,##0_);_(* \(#,##0\);_(* &quot;-&quot;_);_(@_)">
                  <c:v>2317.0624527683685</c:v>
                </c:pt>
                <c:pt idx="140" formatCode="_(* #,##0_);_(* \(#,##0\);_(* &quot;-&quot;_);_(@_)">
                  <c:v>2327.6940031608842</c:v>
                </c:pt>
                <c:pt idx="141" formatCode="_(* #,##0_);_(* \(#,##0\);_(* &quot;-&quot;_);_(@_)">
                  <c:v>2338.3255535534036</c:v>
                </c:pt>
                <c:pt idx="142" formatCode="_(* #,##0_);_(* \(#,##0\);_(* &quot;-&quot;_);_(@_)">
                  <c:v>2348.9571039459192</c:v>
                </c:pt>
                <c:pt idx="143" formatCode="_(* #,##0_);_(* \(#,##0\);_(* &quot;-&quot;_);_(@_)">
                  <c:v>2359.5886543384386</c:v>
                </c:pt>
                <c:pt idx="144" formatCode="_(* #,##0_);_(* \(#,##0\);_(* &quot;-&quot;_);_(@_)">
                  <c:v>2370.2202047309543</c:v>
                </c:pt>
                <c:pt idx="145" formatCode="_(* #,##0_);_(* \(#,##0\);_(* &quot;-&quot;_);_(@_)">
                  <c:v>2380.8517551234736</c:v>
                </c:pt>
                <c:pt idx="146" formatCode="_(* #,##0_);_(* \(#,##0\);_(* &quot;-&quot;_);_(@_)">
                  <c:v>2391.4833055159893</c:v>
                </c:pt>
                <c:pt idx="147" formatCode="_(* #,##0_);_(* \(#,##0\);_(* &quot;-&quot;_);_(@_)">
                  <c:v>2402.1148559085086</c:v>
                </c:pt>
                <c:pt idx="148" formatCode="_(* #,##0_);_(* \(#,##0\);_(* &quot;-&quot;_);_(@_)">
                  <c:v>2412.7464063010239</c:v>
                </c:pt>
                <c:pt idx="149" formatCode="_(* #,##0_);_(* \(#,##0\);_(* &quot;-&quot;_);_(@_)">
                  <c:v>2423.3779566935436</c:v>
                </c:pt>
                <c:pt idx="150" formatCode="_(* #,##0_);_(* \(#,##0\);_(* &quot;-&quot;_);_(@_)">
                  <c:v>2434.0095070860589</c:v>
                </c:pt>
                <c:pt idx="151" formatCode="_(* #,##0_);_(* \(#,##0\);_(* &quot;-&quot;_);_(@_)">
                  <c:v>2444.6410574785787</c:v>
                </c:pt>
                <c:pt idx="152" formatCode="_(* #,##0_);_(* \(#,##0\);_(* &quot;-&quot;_);_(@_)">
                  <c:v>2455.2726078710939</c:v>
                </c:pt>
                <c:pt idx="153" formatCode="_(* #,##0_);_(* \(#,##0\);_(* &quot;-&quot;_);_(@_)">
                  <c:v>2465.9041582636137</c:v>
                </c:pt>
                <c:pt idx="154" formatCode="_(* #,##0_);_(* \(#,##0\);_(* &quot;-&quot;_);_(@_)">
                  <c:v>2476.5357086561289</c:v>
                </c:pt>
                <c:pt idx="155" formatCode="_(* #,##0_);_(* \(#,##0\);_(* &quot;-&quot;_);_(@_)">
                  <c:v>2487.1672590486487</c:v>
                </c:pt>
                <c:pt idx="156" formatCode="_(* #,##0_);_(* \(#,##0\);_(* &quot;-&quot;_);_(@_)">
                  <c:v>2497.7988094411639</c:v>
                </c:pt>
                <c:pt idx="157" formatCode="_(* #,##0_);_(* \(#,##0\);_(* &quot;-&quot;_);_(@_)">
                  <c:v>2508.4303598336833</c:v>
                </c:pt>
                <c:pt idx="158" formatCode="_(* #,##0_);_(* \(#,##0\);_(* &quot;-&quot;_);_(@_)">
                  <c:v>2519.061910226199</c:v>
                </c:pt>
                <c:pt idx="159" formatCode="_(* #,##0_);_(* \(#,##0\);_(* &quot;-&quot;_);_(@_)">
                  <c:v>2529.6934606187183</c:v>
                </c:pt>
                <c:pt idx="160" formatCode="_(* #,##0_);_(* \(#,##0\);_(* &quot;-&quot;_);_(@_)">
                  <c:v>2540.325011011234</c:v>
                </c:pt>
                <c:pt idx="161" formatCode="_(* #,##0_);_(* \(#,##0\);_(* &quot;-&quot;_);_(@_)">
                  <c:v>2550.9565614037533</c:v>
                </c:pt>
                <c:pt idx="162" formatCode="_(* #,##0_);_(* \(#,##0\);_(* &quot;-&quot;_);_(@_)">
                  <c:v>2561.588111796269</c:v>
                </c:pt>
                <c:pt idx="163" formatCode="_(* #,##0_);_(* \(#,##0\);_(* &quot;-&quot;_);_(@_)">
                  <c:v>2572.2196621887883</c:v>
                </c:pt>
                <c:pt idx="164" formatCode="_(* #,##0_);_(* \(#,##0\);_(* &quot;-&quot;_);_(@_)">
                  <c:v>2582.851212581304</c:v>
                </c:pt>
                <c:pt idx="165" formatCode="_(* #,##0_);_(* \(#,##0\);_(* &quot;-&quot;_);_(@_)">
                  <c:v>2593.4827629738234</c:v>
                </c:pt>
                <c:pt idx="166" formatCode="_(* #,##0_);_(* \(#,##0\);_(* &quot;-&quot;_);_(@_)">
                  <c:v>2604.114313366339</c:v>
                </c:pt>
                <c:pt idx="167" formatCode="_(* #,##0_);_(* \(#,##0\);_(* &quot;-&quot;_);_(@_)">
                  <c:v>2614.7458637588584</c:v>
                </c:pt>
                <c:pt idx="168" formatCode="_(* #,##0_);_(* \(#,##0\);_(* &quot;-&quot;_);_(@_)">
                  <c:v>2625.3774141513741</c:v>
                </c:pt>
                <c:pt idx="169" formatCode="_(* #,##0_);_(* \(#,##0\);_(* &quot;-&quot;_);_(@_)">
                  <c:v>2636.0089645438934</c:v>
                </c:pt>
                <c:pt idx="170" formatCode="_(* #,##0_);_(* \(#,##0\);_(* &quot;-&quot;_);_(@_)">
                  <c:v>2646.6405149364091</c:v>
                </c:pt>
                <c:pt idx="171" formatCode="_(* #,##0_);_(* \(#,##0\);_(* &quot;-&quot;_);_(@_)">
                  <c:v>2657.2720653289284</c:v>
                </c:pt>
                <c:pt idx="172" formatCode="_(* #,##0_);_(* \(#,##0\);_(* &quot;-&quot;_);_(@_)">
                  <c:v>2667.9036157214441</c:v>
                </c:pt>
                <c:pt idx="173" formatCode="_(* #,##0_);_(* \(#,##0\);_(* &quot;-&quot;_);_(@_)">
                  <c:v>2678.5351661139634</c:v>
                </c:pt>
                <c:pt idx="174" formatCode="_(* #,##0_);_(* \(#,##0\);_(* &quot;-&quot;_);_(@_)">
                  <c:v>2689.1667165064791</c:v>
                </c:pt>
                <c:pt idx="175" formatCode="_(* #,##0_);_(* \(#,##0\);_(* &quot;-&quot;_);_(@_)">
                  <c:v>2699.7982668989985</c:v>
                </c:pt>
                <c:pt idx="176" formatCode="_(* #,##0_);_(* \(#,##0\);_(* &quot;-&quot;_);_(@_)">
                  <c:v>2710.4298172915142</c:v>
                </c:pt>
                <c:pt idx="177" formatCode="_(* #,##0_);_(* \(#,##0\);_(* &quot;-&quot;_);_(@_)">
                  <c:v>2721.0613676840335</c:v>
                </c:pt>
                <c:pt idx="178" formatCode="_(* #,##0_);_(* \(#,##0\);_(* &quot;-&quot;_);_(@_)">
                  <c:v>2731.6929180765492</c:v>
                </c:pt>
                <c:pt idx="179" formatCode="_(* #,##0_);_(* \(#,##0\);_(* &quot;-&quot;_);_(@_)">
                  <c:v>2742.3244684690685</c:v>
                </c:pt>
                <c:pt idx="180" formatCode="_(* #,##0_);_(* \(#,##0\);_(* &quot;-&quot;_);_(@_)">
                  <c:v>2752.9560188615842</c:v>
                </c:pt>
                <c:pt idx="181" formatCode="_(* #,##0_);_(* \(#,##0\);_(* &quot;-&quot;_);_(@_)">
                  <c:v>2763.5875692541035</c:v>
                </c:pt>
                <c:pt idx="182" formatCode="_(* #,##0_);_(* \(#,##0\);_(* &quot;-&quot;_);_(@_)">
                  <c:v>2774.2191196466192</c:v>
                </c:pt>
                <c:pt idx="183" formatCode="_(* #,##0_);_(* \(#,##0\);_(* &quot;-&quot;_);_(@_)">
                  <c:v>2784.8506700391385</c:v>
                </c:pt>
                <c:pt idx="184" formatCode="_(* #,##0_);_(* \(#,##0\);_(* &quot;-&quot;_);_(@_)">
                  <c:v>2795.4822204316542</c:v>
                </c:pt>
                <c:pt idx="185" formatCode="_(* #,##0_);_(* \(#,##0\);_(* &quot;-&quot;_);_(@_)">
                  <c:v>2806.1137708241736</c:v>
                </c:pt>
                <c:pt idx="186" formatCode="_(* #,##0_);_(* \(#,##0\);_(* &quot;-&quot;_);_(@_)">
                  <c:v>2816.7453212166893</c:v>
                </c:pt>
                <c:pt idx="187" formatCode="_(* #,##0_);_(* \(#,##0\);_(* &quot;-&quot;_);_(@_)">
                  <c:v>2827.3768716092086</c:v>
                </c:pt>
                <c:pt idx="188" formatCode="_(* #,##0_);_(* \(#,##0\);_(* &quot;-&quot;_);_(@_)">
                  <c:v>2838.0084220017243</c:v>
                </c:pt>
                <c:pt idx="189" formatCode="_(* #,##0_);_(* \(#,##0\);_(* &quot;-&quot;_);_(@_)">
                  <c:v>2848.6399723942436</c:v>
                </c:pt>
                <c:pt idx="190" formatCode="_(* #,##0_);_(* \(#,##0\);_(* &quot;-&quot;_);_(@_)">
                  <c:v>2859.2715227867593</c:v>
                </c:pt>
                <c:pt idx="191" formatCode="_(* #,##0_);_(* \(#,##0\);_(* &quot;-&quot;_);_(@_)">
                  <c:v>2869.9030731792786</c:v>
                </c:pt>
                <c:pt idx="192" formatCode="_(* #,##0_);_(* \(#,##0\);_(* &quot;-&quot;_);_(@_)">
                  <c:v>2880.5346235717943</c:v>
                </c:pt>
                <c:pt idx="193" formatCode="_(* #,##0_);_(* \(#,##0\);_(* &quot;-&quot;_);_(@_)">
                  <c:v>2891.1661739643137</c:v>
                </c:pt>
                <c:pt idx="194" formatCode="_(* #,##0_);_(* \(#,##0\);_(* &quot;-&quot;_);_(@_)">
                  <c:v>2901.7977243568293</c:v>
                </c:pt>
                <c:pt idx="195" formatCode="_(* #,##0_);_(* \(#,##0\);_(* &quot;-&quot;_);_(@_)">
                  <c:v>2912.4292747493487</c:v>
                </c:pt>
                <c:pt idx="196" formatCode="_(* #,##0_);_(* \(#,##0\);_(* &quot;-&quot;_);_(@_)">
                  <c:v>2923.0608251418644</c:v>
                </c:pt>
                <c:pt idx="197" formatCode="_(* #,##0_);_(* \(#,##0\);_(* &quot;-&quot;_);_(@_)">
                  <c:v>2933.6923755343837</c:v>
                </c:pt>
                <c:pt idx="198" formatCode="_(* #,##0_);_(* \(#,##0\);_(* &quot;-&quot;_);_(@_)">
                  <c:v>2944.3239259268994</c:v>
                </c:pt>
                <c:pt idx="199" formatCode="_(* #,##0_);_(* \(#,##0\);_(* &quot;-&quot;_);_(@_)">
                  <c:v>2954.9554763194187</c:v>
                </c:pt>
                <c:pt idx="200" formatCode="_(* #,##0_);_(* \(#,##0\);_(* &quot;-&quot;_);_(@_)">
                  <c:v>2965.5870267119344</c:v>
                </c:pt>
                <c:pt idx="201" formatCode="_(* #,##0_);_(* \(#,##0\);_(* &quot;-&quot;_);_(@_)">
                  <c:v>2976.2185771044537</c:v>
                </c:pt>
                <c:pt idx="202" formatCode="_(* #,##0_);_(* \(#,##0\);_(* &quot;-&quot;_);_(@_)">
                  <c:v>2986.8501274969694</c:v>
                </c:pt>
                <c:pt idx="203" formatCode="_(* #,##0_);_(* \(#,##0\);_(* &quot;-&quot;_);_(@_)">
                  <c:v>2997.4816778894888</c:v>
                </c:pt>
                <c:pt idx="204" formatCode="_(* #,##0_);_(* \(#,##0\);_(* &quot;-&quot;_);_(@_)">
                  <c:v>3008.1132282820045</c:v>
                </c:pt>
                <c:pt idx="205" formatCode="_(* #,##0_);_(* \(#,##0\);_(* &quot;-&quot;_);_(@_)">
                  <c:v>3018.7447786745238</c:v>
                </c:pt>
                <c:pt idx="206" formatCode="_(* #,##0_);_(* \(#,##0\);_(* &quot;-&quot;_);_(@_)">
                  <c:v>3029.3763290670395</c:v>
                </c:pt>
                <c:pt idx="207" formatCode="_(* #,##0_);_(* \(#,##0\);_(* &quot;-&quot;_);_(@_)">
                  <c:v>3040.0078794595584</c:v>
                </c:pt>
                <c:pt idx="208" formatCode="_(* #,##0_);_(* \(#,##0\);_(* &quot;-&quot;_);_(@_)">
                  <c:v>3050.6394298520745</c:v>
                </c:pt>
                <c:pt idx="209" formatCode="_(* #,##0_);_(* \(#,##0\);_(* &quot;-&quot;_);_(@_)">
                  <c:v>3061.2709802445934</c:v>
                </c:pt>
                <c:pt idx="210" formatCode="_(* #,##0_);_(* \(#,##0\);_(* &quot;-&quot;_);_(@_)">
                  <c:v>3071.9025306371095</c:v>
                </c:pt>
                <c:pt idx="211" formatCode="_(* #,##0_);_(* \(#,##0\);_(* &quot;-&quot;_);_(@_)">
                  <c:v>3082.5340810296284</c:v>
                </c:pt>
                <c:pt idx="212" formatCode="_(* #,##0_);_(* \(#,##0\);_(* &quot;-&quot;_);_(@_)">
                  <c:v>3093.1656314221445</c:v>
                </c:pt>
                <c:pt idx="213" formatCode="_(* #,##0_);_(* \(#,##0\);_(* &quot;-&quot;_);_(@_)">
                  <c:v>3103.7971818146634</c:v>
                </c:pt>
                <c:pt idx="214" formatCode="_(* #,##0_);_(* \(#,##0\);_(* &quot;-&quot;_);_(@_)">
                  <c:v>3114.4287322071796</c:v>
                </c:pt>
                <c:pt idx="215" formatCode="_(* #,##0_);_(* \(#,##0\);_(* &quot;-&quot;_);_(@_)">
                  <c:v>3125.0602825996984</c:v>
                </c:pt>
                <c:pt idx="216" formatCode="_(* #,##0_);_(* \(#,##0\);_(* &quot;-&quot;_);_(@_)">
                  <c:v>3135.6918329922146</c:v>
                </c:pt>
                <c:pt idx="217" formatCode="_(* #,##0_);_(* \(#,##0\);_(* &quot;-&quot;_);_(@_)">
                  <c:v>3146.3233833847335</c:v>
                </c:pt>
                <c:pt idx="218" formatCode="_(* #,##0_);_(* \(#,##0\);_(* &quot;-&quot;_);_(@_)">
                  <c:v>3156.9549337772496</c:v>
                </c:pt>
                <c:pt idx="219" formatCode="_(* #,##0_);_(* \(#,##0\);_(* &quot;-&quot;_);_(@_)">
                  <c:v>3167.5864841697685</c:v>
                </c:pt>
                <c:pt idx="220" formatCode="_(* #,##0_);_(* \(#,##0\);_(* &quot;-&quot;_);_(@_)">
                  <c:v>3178.2180345622846</c:v>
                </c:pt>
                <c:pt idx="221" formatCode="_(* #,##0_);_(* \(#,##0\);_(* &quot;-&quot;_);_(@_)">
                  <c:v>3188.8495849548035</c:v>
                </c:pt>
                <c:pt idx="222" formatCode="_(* #,##0_);_(* \(#,##0\);_(* &quot;-&quot;_);_(@_)">
                  <c:v>3199.4811353473197</c:v>
                </c:pt>
                <c:pt idx="223" formatCode="_(* #,##0_);_(* \(#,##0\);_(* &quot;-&quot;_);_(@_)">
                  <c:v>3210.1126857398385</c:v>
                </c:pt>
                <c:pt idx="224" formatCode="_(* #,##0_);_(* \(#,##0\);_(* &quot;-&quot;_);_(@_)">
                  <c:v>3220.7442361323547</c:v>
                </c:pt>
                <c:pt idx="225" formatCode="_(* #,##0_);_(* \(#,##0\);_(* &quot;-&quot;_);_(@_)">
                  <c:v>3231.3757865248735</c:v>
                </c:pt>
                <c:pt idx="226" formatCode="_(* #,##0_);_(* \(#,##0\);_(* &quot;-&quot;_);_(@_)">
                  <c:v>3242.0073369173897</c:v>
                </c:pt>
                <c:pt idx="227" formatCode="_(* #,##0_);_(* \(#,##0\);_(* &quot;-&quot;_);_(@_)">
                  <c:v>3252.6388873099086</c:v>
                </c:pt>
                <c:pt idx="228" formatCode="_(* #,##0_);_(* \(#,##0\);_(* &quot;-&quot;_);_(@_)">
                  <c:v>3263.2704377024247</c:v>
                </c:pt>
                <c:pt idx="229" formatCode="_(* #,##0_);_(* \(#,##0\);_(* &quot;-&quot;_);_(@_)">
                  <c:v>3273.9019880949436</c:v>
                </c:pt>
                <c:pt idx="230" formatCode="_(* #,##0_);_(* \(#,##0\);_(* &quot;-&quot;_);_(@_)">
                  <c:v>3284.5335384874597</c:v>
                </c:pt>
                <c:pt idx="231" formatCode="_(* #,##0_);_(* \(#,##0\);_(* &quot;-&quot;_);_(@_)">
                  <c:v>3295.1650888799786</c:v>
                </c:pt>
                <c:pt idx="232" formatCode="_(* #,##0_);_(* \(#,##0\);_(* &quot;-&quot;_);_(@_)">
                  <c:v>3305.7966392724943</c:v>
                </c:pt>
                <c:pt idx="233" formatCode="_(* #,##0_);_(* \(#,##0\);_(* &quot;-&quot;_);_(@_)">
                  <c:v>3316.4281896650136</c:v>
                </c:pt>
                <c:pt idx="234" formatCode="_(* #,##0_);_(* \(#,##0\);_(* &quot;-&quot;_);_(@_)">
                  <c:v>3327.0597400575293</c:v>
                </c:pt>
                <c:pt idx="235" formatCode="_(* #,##0_);_(* \(#,##0\);_(* &quot;-&quot;_);_(@_)">
                  <c:v>3337.6912904500487</c:v>
                </c:pt>
                <c:pt idx="236" formatCode="_(* #,##0_);_(* \(#,##0\);_(* &quot;-&quot;_);_(@_)">
                  <c:v>3348.3228408425643</c:v>
                </c:pt>
                <c:pt idx="237" formatCode="_(* #,##0_);_(* \(#,##0\);_(* &quot;-&quot;_);_(@_)">
                  <c:v>3358.9543912350837</c:v>
                </c:pt>
                <c:pt idx="238" formatCode="_(* #,##0_);_(* \(#,##0\);_(* &quot;-&quot;_);_(@_)">
                  <c:v>3369.5859416275994</c:v>
                </c:pt>
                <c:pt idx="239" formatCode="_(* #,##0_);_(* \(#,##0\);_(* &quot;-&quot;_);_(@_)">
                  <c:v>3380.2174920201187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5-404C-A7CB-0608D38E8083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Bound( Wastage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Sheet8!$A$2:$A$241</c:f>
              <c:numCache>
                <c:formatCode>m/d/yyyy</c:formatCode>
                <c:ptCount val="24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</c:numCache>
            </c:numRef>
          </c:cat>
          <c:val>
            <c:numRef>
              <c:f>Sheet8!$D$2:$D$241</c:f>
              <c:numCache>
                <c:formatCode>General</c:formatCode>
                <c:ptCount val="240"/>
                <c:pt idx="119" formatCode="_(* #,##0_);_(* \(#,##0\);_(* &quot;-&quot;_);_(@_)">
                  <c:v>1540</c:v>
                </c:pt>
                <c:pt idx="120" formatCode="_(* #,##0_);_(* \(#,##0\);_(* &quot;-&quot;_);_(@_)">
                  <c:v>-363.27641329554808</c:v>
                </c:pt>
                <c:pt idx="121" formatCode="_(* #,##0_);_(* \(#,##0\);_(* &quot;-&quot;_);_(@_)">
                  <c:v>-365.25355931710556</c:v>
                </c:pt>
                <c:pt idx="122" formatCode="_(* #,##0_);_(* \(#,##0\);_(* &quot;-&quot;_);_(@_)">
                  <c:v>-367.41621478640673</c:v>
                </c:pt>
                <c:pt idx="123" formatCode="_(* #,##0_);_(* \(#,##0\);_(* &quot;-&quot;_);_(@_)">
                  <c:v>-369.76399103436188</c:v>
                </c:pt>
                <c:pt idx="124" formatCode="_(* #,##0_);_(* \(#,##0\);_(* &quot;-&quot;_);_(@_)">
                  <c:v>-372.29646667321958</c:v>
                </c:pt>
                <c:pt idx="125" formatCode="_(* #,##0_);_(* \(#,##0\);_(* &quot;-&quot;_);_(@_)">
                  <c:v>-375.01318873778291</c:v>
                </c:pt>
                <c:pt idx="126" formatCode="_(* #,##0_);_(* \(#,##0\);_(* &quot;-&quot;_);_(@_)">
                  <c:v>-377.91367382514272</c:v>
                </c:pt>
                <c:pt idx="127" formatCode="_(* #,##0_);_(* \(#,##0\);_(* &quot;-&quot;_);_(@_)">
                  <c:v>-380.99740923095806</c:v>
                </c:pt>
                <c:pt idx="128" formatCode="_(* #,##0_);_(* \(#,##0\);_(* &quot;-&quot;_);_(@_)">
                  <c:v>-384.26385408063516</c:v>
                </c:pt>
                <c:pt idx="129" formatCode="_(* #,##0_);_(* \(#,##0\);_(* &quot;-&quot;_);_(@_)">
                  <c:v>-387.71244045358844</c:v>
                </c:pt>
                <c:pt idx="130" formatCode="_(* #,##0_);_(* \(#,##0\);_(* &quot;-&quot;_);_(@_)">
                  <c:v>-391.34257449911047</c:v>
                </c:pt>
                <c:pt idx="131" formatCode="_(* #,##0_);_(* \(#,##0\);_(* &quot;-&quot;_);_(@_)">
                  <c:v>-395.15363754221744</c:v>
                </c:pt>
                <c:pt idx="132" formatCode="_(* #,##0_);_(* \(#,##0\);_(* &quot;-&quot;_);_(@_)">
                  <c:v>-399.14498717815422</c:v>
                </c:pt>
                <c:pt idx="133" formatCode="_(* #,##0_);_(* \(#,##0\);_(* &quot;-&quot;_);_(@_)">
                  <c:v>-403.31595835411417</c:v>
                </c:pt>
                <c:pt idx="134" formatCode="_(* #,##0_);_(* \(#,##0\);_(* &quot;-&quot;_);_(@_)">
                  <c:v>-407.66586443703409</c:v>
                </c:pt>
                <c:pt idx="135" formatCode="_(* #,##0_);_(* \(#,##0\);_(* &quot;-&quot;_);_(@_)">
                  <c:v>-412.19399826618928</c:v>
                </c:pt>
                <c:pt idx="136" formatCode="_(* #,##0_);_(* \(#,##0\);_(* &quot;-&quot;_);_(@_)">
                  <c:v>-416.89963318963828</c:v>
                </c:pt>
                <c:pt idx="137" formatCode="_(* #,##0_);_(* \(#,##0\);_(* &quot;-&quot;_);_(@_)">
                  <c:v>-421.78202408340258</c:v>
                </c:pt>
                <c:pt idx="138" formatCode="_(* #,##0_);_(* \(#,##0\);_(* &quot;-&quot;_);_(@_)">
                  <c:v>-426.84040835260294</c:v>
                </c:pt>
                <c:pt idx="139" formatCode="_(* #,##0_);_(* \(#,##0\);_(* &quot;-&quot;_);_(@_)">
                  <c:v>-432.07400691362272</c:v>
                </c:pt>
                <c:pt idx="140" formatCode="_(* #,##0_);_(* \(#,##0\);_(* &quot;-&quot;_);_(@_)">
                  <c:v>-437.48202515666799</c:v>
                </c:pt>
                <c:pt idx="141" formatCode="_(* #,##0_);_(* \(#,##0\);_(* &quot;-&quot;_);_(@_)">
                  <c:v>-443.06365388795666</c:v>
                </c:pt>
                <c:pt idx="142" formatCode="_(* #,##0_);_(* \(#,##0\);_(* &quot;-&quot;_);_(@_)">
                  <c:v>-448.81807025107355</c:v>
                </c:pt>
                <c:pt idx="143" formatCode="_(* #,##0_);_(* \(#,##0\);_(* &quot;-&quot;_);_(@_)">
                  <c:v>-454.74443862687167</c:v>
                </c:pt>
                <c:pt idx="144" formatCode="_(* #,##0_);_(* \(#,##0\);_(* &quot;-&quot;_);_(@_)">
                  <c:v>-460.84191151159757</c:v>
                </c:pt>
                <c:pt idx="145" formatCode="_(* #,##0_);_(* \(#,##0\);_(* &quot;-&quot;_);_(@_)">
                  <c:v>-467.10963037276633</c:v>
                </c:pt>
                <c:pt idx="146" formatCode="_(* #,##0_);_(* \(#,##0\);_(* &quot;-&quot;_);_(@_)">
                  <c:v>-473.54672648260293</c:v>
                </c:pt>
                <c:pt idx="147" formatCode="_(* #,##0_);_(* \(#,##0\);_(* &quot;-&quot;_);_(@_)">
                  <c:v>-480.15232172870401</c:v>
                </c:pt>
                <c:pt idx="148" formatCode="_(* #,##0_);_(* \(#,##0\);_(* &quot;-&quot;_);_(@_)">
                  <c:v>-486.9255294018576</c:v>
                </c:pt>
                <c:pt idx="149" formatCode="_(* #,##0_);_(* \(#,##0\);_(* &quot;-&quot;_);_(@_)">
                  <c:v>-493.86545496079407</c:v>
                </c:pt>
                <c:pt idx="150" formatCode="_(* #,##0_);_(* \(#,##0\);_(* &quot;-&quot;_);_(@_)">
                  <c:v>-500.97119677392766</c:v>
                </c:pt>
                <c:pt idx="151" formatCode="_(* #,##0_);_(* \(#,##0\);_(* &quot;-&quot;_);_(@_)">
                  <c:v>-508.24184683794965</c:v>
                </c:pt>
                <c:pt idx="152" formatCode="_(* #,##0_);_(* \(#,##0\);_(* &quot;-&quot;_);_(@_)">
                  <c:v>-515.67649147344855</c:v>
                </c:pt>
                <c:pt idx="153" formatCode="_(* #,##0_);_(* \(#,##0\);_(* &quot;-&quot;_);_(@_)">
                  <c:v>-523.27421199750324</c:v>
                </c:pt>
                <c:pt idx="154" formatCode="_(* #,##0_);_(* \(#,##0\);_(* &quot;-&quot;_);_(@_)">
                  <c:v>-531.03408537351834</c:v>
                </c:pt>
                <c:pt idx="155" formatCode="_(* #,##0_);_(* \(#,##0\);_(* &quot;-&quot;_);_(@_)">
                  <c:v>-538.95518483832893</c:v>
                </c:pt>
                <c:pt idx="156" formatCode="_(* #,##0_);_(* \(#,##0\);_(* &quot;-&quot;_);_(@_)">
                  <c:v>-547.03658050690638</c:v>
                </c:pt>
                <c:pt idx="157" formatCode="_(* #,##0_);_(* \(#,##0\);_(* &quot;-&quot;_);_(@_)">
                  <c:v>-555.2773399547882</c:v>
                </c:pt>
                <c:pt idx="158" formatCode="_(* #,##0_);_(* \(#,##0\);_(* &quot;-&quot;_);_(@_)">
                  <c:v>-563.6765287786061</c:v>
                </c:pt>
                <c:pt idx="159" formatCode="_(* #,##0_);_(* \(#,##0\);_(* &quot;-&quot;_);_(@_)">
                  <c:v>-572.23321113490647</c:v>
                </c:pt>
                <c:pt idx="160" formatCode="_(* #,##0_);_(* \(#,##0\);_(* &quot;-&quot;_);_(@_)">
                  <c:v>-580.94645025768568</c:v>
                </c:pt>
                <c:pt idx="161" formatCode="_(* #,##0_);_(* \(#,##0\);_(* &quot;-&quot;_);_(@_)">
                  <c:v>-589.81530895489004</c:v>
                </c:pt>
                <c:pt idx="162" formatCode="_(* #,##0_);_(* \(#,##0\);_(* &quot;-&quot;_);_(@_)">
                  <c:v>-598.83885008434163</c:v>
                </c:pt>
                <c:pt idx="163" formatCode="_(* #,##0_);_(* \(#,##0\);_(* &quot;-&quot;_);_(@_)">
                  <c:v>-608.01613700937651</c:v>
                </c:pt>
                <c:pt idx="164" formatCode="_(* #,##0_);_(* \(#,##0\);_(* &quot;-&quot;_);_(@_)">
                  <c:v>-617.34623403470732</c:v>
                </c:pt>
                <c:pt idx="165" formatCode="_(* #,##0_);_(* \(#,##0\);_(* &quot;-&quot;_);_(@_)">
                  <c:v>-626.82820682280408</c:v>
                </c:pt>
                <c:pt idx="166" formatCode="_(* #,##0_);_(* \(#,##0\);_(* &quot;-&quot;_);_(@_)">
                  <c:v>-636.4611227913515</c:v>
                </c:pt>
                <c:pt idx="167" formatCode="_(* #,##0_);_(* \(#,##0\);_(* &quot;-&quot;_);_(@_)">
                  <c:v>-646.24405149209588</c:v>
                </c:pt>
                <c:pt idx="168" formatCode="_(* #,##0_);_(* \(#,##0\);_(* &quot;-&quot;_);_(@_)">
                  <c:v>-656.1760649716457</c:v>
                </c:pt>
                <c:pt idx="169" formatCode="_(* #,##0_);_(* \(#,##0\);_(* &quot;-&quot;_);_(@_)">
                  <c:v>-666.25623811457444</c:v>
                </c:pt>
                <c:pt idx="170" formatCode="_(* #,##0_);_(* \(#,##0\);_(* &quot;-&quot;_);_(@_)">
                  <c:v>-676.48364896938619</c:v>
                </c:pt>
                <c:pt idx="171" formatCode="_(* #,##0_);_(* \(#,##0\);_(* &quot;-&quot;_);_(@_)">
                  <c:v>-686.8573790577143</c:v>
                </c:pt>
                <c:pt idx="172" formatCode="_(* #,##0_);_(* \(#,##0\);_(* &quot;-&quot;_);_(@_)">
                  <c:v>-697.37651366730961</c:v>
                </c:pt>
                <c:pt idx="173" formatCode="_(* #,##0_);_(* \(#,##0\);_(* &quot;-&quot;_);_(@_)">
                  <c:v>-708.04014212919674</c:v>
                </c:pt>
                <c:pt idx="174" formatCode="_(* #,##0_);_(* \(#,##0\);_(* &quot;-&quot;_);_(@_)">
                  <c:v>-718.8473580795644</c:v>
                </c:pt>
                <c:pt idx="175" formatCode="_(* #,##0_);_(* \(#,##0\);_(* &quot;-&quot;_);_(@_)">
                  <c:v>-729.79725970675145</c:v>
                </c:pt>
                <c:pt idx="176" formatCode="_(* #,##0_);_(* \(#,##0\);_(* &quot;-&quot;_);_(@_)">
                  <c:v>-740.88894998390469</c:v>
                </c:pt>
                <c:pt idx="177" formatCode="_(* #,##0_);_(* \(#,##0\);_(* &quot;-&quot;_);_(@_)">
                  <c:v>-752.12153688765829</c:v>
                </c:pt>
                <c:pt idx="178" formatCode="_(* #,##0_);_(* \(#,##0\);_(* &quot;-&quot;_);_(@_)">
                  <c:v>-763.49413360340805</c:v>
                </c:pt>
                <c:pt idx="179" formatCode="_(* #,##0_);_(* \(#,##0\);_(* &quot;-&quot;_);_(@_)">
                  <c:v>-775.00585871751719</c:v>
                </c:pt>
                <c:pt idx="180" formatCode="_(* #,##0_);_(* \(#,##0\);_(* &quot;-&quot;_);_(@_)">
                  <c:v>-786.65583639702527</c:v>
                </c:pt>
                <c:pt idx="181" formatCode="_(* #,##0_);_(* \(#,##0\);_(* &quot;-&quot;_);_(@_)">
                  <c:v>-798.44319655717391</c:v>
                </c:pt>
                <c:pt idx="182" formatCode="_(* #,##0_);_(* \(#,##0\);_(* &quot;-&quot;_);_(@_)">
                  <c:v>-810.36707501731871</c:v>
                </c:pt>
                <c:pt idx="183" formatCode="_(* #,##0_);_(* \(#,##0\);_(* &quot;-&quot;_);_(@_)">
                  <c:v>-822.42661364552259</c:v>
                </c:pt>
                <c:pt idx="184" formatCode="_(* #,##0_);_(* \(#,##0\);_(* &quot;-&quot;_);_(@_)">
                  <c:v>-834.62096049238335</c:v>
                </c:pt>
                <c:pt idx="185" formatCode="_(* #,##0_);_(* \(#,##0\);_(* &quot;-&quot;_);_(@_)">
                  <c:v>-846.9492699143816</c:v>
                </c:pt>
                <c:pt idx="186" formatCode="_(* #,##0_);_(* \(#,##0\);_(* &quot;-&quot;_);_(@_)">
                  <c:v>-859.41070268728117</c:v>
                </c:pt>
                <c:pt idx="187" formatCode="_(* #,##0_);_(* \(#,##0\);_(* &quot;-&quot;_);_(@_)">
                  <c:v>-872.00442610985147</c:v>
                </c:pt>
                <c:pt idx="188" formatCode="_(* #,##0_);_(* \(#,##0\);_(* &quot;-&quot;_);_(@_)">
                  <c:v>-884.72961409842401</c:v>
                </c:pt>
                <c:pt idx="189" formatCode="_(* #,##0_);_(* \(#,##0\);_(* &quot;-&quot;_);_(@_)">
                  <c:v>-897.58544727254321</c:v>
                </c:pt>
                <c:pt idx="190" formatCode="_(* #,##0_);_(* \(#,##0\);_(* &quot;-&quot;_);_(@_)">
                  <c:v>-910.57111303219699</c:v>
                </c:pt>
                <c:pt idx="191" formatCode="_(* #,##0_);_(* \(#,##0\);_(* &quot;-&quot;_);_(@_)">
                  <c:v>-923.68580562687202</c:v>
                </c:pt>
                <c:pt idx="192" formatCode="_(* #,##0_);_(* \(#,##0\);_(* &quot;-&quot;_);_(@_)">
                  <c:v>-936.92872621690049</c:v>
                </c:pt>
                <c:pt idx="193" formatCode="_(* #,##0_);_(* \(#,##0\);_(* &quot;-&quot;_);_(@_)">
                  <c:v>-950.29908292731898</c:v>
                </c:pt>
                <c:pt idx="194" formatCode="_(* #,##0_);_(* \(#,##0\);_(* &quot;-&quot;_);_(@_)">
                  <c:v>-963.79609089470159</c:v>
                </c:pt>
                <c:pt idx="195" formatCode="_(* #,##0_);_(* \(#,##0\);_(* &quot;-&quot;_);_(@_)">
                  <c:v>-977.41897230715358</c:v>
                </c:pt>
                <c:pt idx="196" formatCode="_(* #,##0_);_(* \(#,##0\);_(* &quot;-&quot;_);_(@_)">
                  <c:v>-991.16695643790854</c:v>
                </c:pt>
                <c:pt idx="197" formatCode="_(* #,##0_);_(* \(#,##0\);_(* &quot;-&quot;_);_(@_)">
                  <c:v>-1005.0392796727128</c:v>
                </c:pt>
                <c:pt idx="198" formatCode="_(* #,##0_);_(* \(#,##0\);_(* &quot;-&quot;_);_(@_)">
                  <c:v>-1019.0351855314061</c:v>
                </c:pt>
                <c:pt idx="199" formatCode="_(* #,##0_);_(* \(#,##0\);_(* &quot;-&quot;_);_(@_)">
                  <c:v>-1033.1539246838638</c:v>
                </c:pt>
                <c:pt idx="200" formatCode="_(* #,##0_);_(* \(#,##0\);_(* &quot;-&quot;_);_(@_)">
                  <c:v>-1047.3947549606992</c:v>
                </c:pt>
                <c:pt idx="201" formatCode="_(* #,##0_);_(* \(#,##0\);_(* &quot;-&quot;_);_(@_)">
                  <c:v>-1061.7569413588667</c:v>
                </c:pt>
                <c:pt idx="202" formatCode="_(* #,##0_);_(* \(#,##0\);_(* &quot;-&quot;_);_(@_)">
                  <c:v>-1076.2397560425484</c:v>
                </c:pt>
                <c:pt idx="203" formatCode="_(* #,##0_);_(* \(#,##0\);_(* &quot;-&quot;_);_(@_)">
                  <c:v>-1090.8424783394512</c:v>
                </c:pt>
                <c:pt idx="204" formatCode="_(* #,##0_);_(* \(#,##0\);_(* &quot;-&quot;_);_(@_)">
                  <c:v>-1105.5643947328672</c:v>
                </c:pt>
                <c:pt idx="205" formatCode="_(* #,##0_);_(* \(#,##0\);_(* &quot;-&quot;_);_(@_)">
                  <c:v>-1120.4047988496136</c:v>
                </c:pt>
                <c:pt idx="206" formatCode="_(* #,##0_);_(* \(#,##0\);_(* &quot;-&quot;_);_(@_)">
                  <c:v>-1135.3629914441972</c:v>
                </c:pt>
                <c:pt idx="207" formatCode="_(* #,##0_);_(* \(#,##0\);_(* &quot;-&quot;_);_(@_)">
                  <c:v>-1150.4382803792942</c:v>
                </c:pt>
                <c:pt idx="208" formatCode="_(* #,##0_);_(* \(#,##0\);_(* &quot;-&quot;_);_(@_)">
                  <c:v>-1165.6299806028692</c:v>
                </c:pt>
                <c:pt idx="209" formatCode="_(* #,##0_);_(* \(#,##0\);_(* &quot;-&quot;_);_(@_)">
                  <c:v>-1180.9374141220142</c:v>
                </c:pt>
                <c:pt idx="210" formatCode="_(* #,##0_);_(* \(#,##0\);_(* &quot;-&quot;_);_(@_)">
                  <c:v>-1196.3599099738158</c:v>
                </c:pt>
                <c:pt idx="211" formatCode="_(* #,##0_);_(* \(#,##0\);_(* &quot;-&quot;_);_(@_)">
                  <c:v>-1211.8968041933249</c:v>
                </c:pt>
                <c:pt idx="212" formatCode="_(* #,##0_);_(* \(#,##0\);_(* &quot;-&quot;_);_(@_)">
                  <c:v>-1227.5474397788985</c:v>
                </c:pt>
                <c:pt idx="213" formatCode="_(* #,##0_);_(* \(#,##0\);_(* &quot;-&quot;_);_(@_)">
                  <c:v>-1243.3111666549985</c:v>
                </c:pt>
                <c:pt idx="214" formatCode="_(* #,##0_);_(* \(#,##0\);_(* &quot;-&quot;_);_(@_)">
                  <c:v>-1259.1873416326935</c:v>
                </c:pt>
                <c:pt idx="215" formatCode="_(* #,##0_);_(* \(#,##0\);_(* &quot;-&quot;_);_(@_)">
                  <c:v>-1275.1753283679245</c:v>
                </c:pt>
                <c:pt idx="216" formatCode="_(* #,##0_);_(* \(#,##0\);_(* &quot;-&quot;_);_(@_)">
                  <c:v>-1291.274497317786</c:v>
                </c:pt>
                <c:pt idx="217" formatCode="_(* #,##0_);_(* \(#,##0\);_(* &quot;-&quot;_);_(@_)">
                  <c:v>-1307.4842256948632</c:v>
                </c:pt>
                <c:pt idx="218" formatCode="_(* #,##0_);_(* \(#,##0\);_(* &quot;-&quot;_);_(@_)">
                  <c:v>-1323.8038974198507</c:v>
                </c:pt>
                <c:pt idx="219" formatCode="_(* #,##0_);_(* \(#,##0\);_(* &quot;-&quot;_);_(@_)">
                  <c:v>-1340.2329030725077</c:v>
                </c:pt>
                <c:pt idx="220" formatCode="_(* #,##0_);_(* \(#,##0\);_(* &quot;-&quot;_);_(@_)">
                  <c:v>-1356.7706398411392</c:v>
                </c:pt>
                <c:pt idx="221" formatCode="_(* #,##0_);_(* \(#,##0\);_(* &quot;-&quot;_);_(@_)">
                  <c:v>-1373.4165114706611</c:v>
                </c:pt>
                <c:pt idx="222" formatCode="_(* #,##0_);_(* \(#,##0\);_(* &quot;-&quot;_);_(@_)">
                  <c:v>-1390.1699282094232</c:v>
                </c:pt>
                <c:pt idx="223" formatCode="_(* #,##0_);_(* \(#,##0\);_(* &quot;-&quot;_);_(@_)">
                  <c:v>-1407.0303067548348</c:v>
                </c:pt>
                <c:pt idx="224" formatCode="_(* #,##0_);_(* \(#,##0\);_(* &quot;-&quot;_);_(@_)">
                  <c:v>-1423.997070197961</c:v>
                </c:pt>
                <c:pt idx="225" formatCode="_(* #,##0_);_(* \(#,##0\);_(* &quot;-&quot;_);_(@_)">
                  <c:v>-1441.0696479671287</c:v>
                </c:pt>
                <c:pt idx="226" formatCode="_(* #,##0_);_(* \(#,##0\);_(* &quot;-&quot;_);_(@_)">
                  <c:v>-1458.2474757706868</c:v>
                </c:pt>
                <c:pt idx="227" formatCode="_(* #,##0_);_(* \(#,##0\);_(* &quot;-&quot;_);_(@_)">
                  <c:v>-1475.5299955389592</c:v>
                </c:pt>
                <c:pt idx="228" formatCode="_(* #,##0_);_(* \(#,##0\);_(* &quot;-&quot;_);_(@_)">
                  <c:v>-1492.9166553655359</c:v>
                </c:pt>
                <c:pt idx="229" formatCode="_(* #,##0_);_(* \(#,##0\);_(* &quot;-&quot;_);_(@_)">
                  <c:v>-1510.4069094479109</c:v>
                </c:pt>
                <c:pt idx="230" formatCode="_(* #,##0_);_(* \(#,##0\);_(* &quot;-&quot;_);_(@_)">
                  <c:v>-1528.0002180276206</c:v>
                </c:pt>
                <c:pt idx="231" formatCode="_(* #,##0_);_(* \(#,##0\);_(* &quot;-&quot;_);_(@_)">
                  <c:v>-1545.6960473298777</c:v>
                </c:pt>
                <c:pt idx="232" formatCode="_(* #,##0_);_(* \(#,##0\);_(* &quot;-&quot;_);_(@_)">
                  <c:v>-1563.4938695028518</c:v>
                </c:pt>
                <c:pt idx="233" formatCode="_(* #,##0_);_(* \(#,##0\);_(* &quot;-&quot;_);_(@_)">
                  <c:v>-1581.3931625565692</c:v>
                </c:pt>
                <c:pt idx="234" formatCode="_(* #,##0_);_(* \(#,##0\);_(* &quot;-&quot;_);_(@_)">
                  <c:v>-1599.3934103016022</c:v>
                </c:pt>
                <c:pt idx="235" formatCode="_(* #,##0_);_(* \(#,##0\);_(* &quot;-&quot;_);_(@_)">
                  <c:v>-1617.4941022874791</c:v>
                </c:pt>
                <c:pt idx="236" formatCode="_(* #,##0_);_(* \(#,##0\);_(* &quot;-&quot;_);_(@_)">
                  <c:v>-1635.6947337410134</c:v>
                </c:pt>
                <c:pt idx="237" formatCode="_(* #,##0_);_(* \(#,##0\);_(* &quot;-&quot;_);_(@_)">
                  <c:v>-1653.9948055044651</c:v>
                </c:pt>
                <c:pt idx="238" formatCode="_(* #,##0_);_(* \(#,##0\);_(* &quot;-&quot;_);_(@_)">
                  <c:v>-1672.3938239737004</c:v>
                </c:pt>
                <c:pt idx="239" formatCode="_(* #,##0_);_(* \(#,##0\);_(* &quot;-&quot;_);_(@_)">
                  <c:v>-1690.8913010363058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5-404C-A7CB-0608D38E8083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Bound( Wastage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Sheet8!$A$2:$A$241</c:f>
              <c:numCache>
                <c:formatCode>m/d/yyyy</c:formatCode>
                <c:ptCount val="24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</c:numCache>
            </c:numRef>
          </c:cat>
          <c:val>
            <c:numRef>
              <c:f>Sheet8!$E$2:$E$241</c:f>
              <c:numCache>
                <c:formatCode>General</c:formatCode>
                <c:ptCount val="240"/>
                <c:pt idx="119" formatCode="_(* #,##0_);_(* \(#,##0\);_(* &quot;-&quot;_);_(@_)">
                  <c:v>1540</c:v>
                </c:pt>
                <c:pt idx="120" formatCode="_(* #,##0_);_(* \(#,##0\);_(* &quot;-&quot;_);_(@_)">
                  <c:v>4593.4024039166161</c:v>
                </c:pt>
                <c:pt idx="121" formatCode="_(* #,##0_);_(* \(#,##0\);_(* &quot;-&quot;_);_(@_)">
                  <c:v>4616.6426507232118</c:v>
                </c:pt>
                <c:pt idx="122" formatCode="_(* #,##0_);_(* \(#,##0\);_(* &quot;-&quot;_);_(@_)">
                  <c:v>4640.0684069775452</c:v>
                </c:pt>
                <c:pt idx="123" formatCode="_(* #,##0_);_(* \(#,##0\);_(* &quot;-&quot;_);_(@_)">
                  <c:v>4663.679284010539</c:v>
                </c:pt>
                <c:pt idx="124" formatCode="_(* #,##0_);_(* \(#,##0\);_(* &quot;-&quot;_);_(@_)">
                  <c:v>4687.4748604344277</c:v>
                </c:pt>
                <c:pt idx="125" formatCode="_(* #,##0_);_(* \(#,##0\);_(* &quot;-&quot;_);_(@_)">
                  <c:v>4711.4546832840297</c:v>
                </c:pt>
                <c:pt idx="126" formatCode="_(* #,##0_);_(* \(#,##0\);_(* &quot;-&quot;_);_(@_)">
                  <c:v>4735.6182691564209</c:v>
                </c:pt>
                <c:pt idx="127" formatCode="_(* #,##0_);_(* \(#,##0\);_(* &quot;-&quot;_);_(@_)">
                  <c:v>4759.9651053472753</c:v>
                </c:pt>
                <c:pt idx="128" formatCode="_(* #,##0_);_(* \(#,##0\);_(* &quot;-&quot;_);_(@_)">
                  <c:v>4784.4946509819838</c:v>
                </c:pt>
                <c:pt idx="129" formatCode="_(* #,##0_);_(* \(#,##0\);_(* &quot;-&quot;_);_(@_)">
                  <c:v>4809.2063381399748</c:v>
                </c:pt>
                <c:pt idx="130" formatCode="_(* #,##0_);_(* \(#,##0\);_(* &quot;-&quot;_);_(@_)">
                  <c:v>4834.0995729705282</c:v>
                </c:pt>
                <c:pt idx="131" formatCode="_(* #,##0_);_(* \(#,##0\);_(* &quot;-&quot;_);_(@_)">
                  <c:v>4859.1737367986743</c:v>
                </c:pt>
                <c:pt idx="132" formatCode="_(* #,##0_);_(* \(#,##0\);_(* &quot;-&quot;_);_(@_)">
                  <c:v>4884.4281872196425</c:v>
                </c:pt>
                <c:pt idx="133" formatCode="_(* #,##0_);_(* \(#,##0\);_(* &quot;-&quot;_);_(@_)">
                  <c:v>4909.8622591806416</c:v>
                </c:pt>
                <c:pt idx="134" formatCode="_(* #,##0_);_(* \(#,##0\);_(* &quot;-&quot;_);_(@_)">
                  <c:v>4935.4752660485919</c:v>
                </c:pt>
                <c:pt idx="135" formatCode="_(* #,##0_);_(* \(#,##0\);_(* &quot;-&quot;_);_(@_)">
                  <c:v>4961.2665006627867</c:v>
                </c:pt>
                <c:pt idx="136" formatCode="_(* #,##0_);_(* \(#,##0\);_(* &quot;-&quot;_);_(@_)">
                  <c:v>4987.2352363712671</c:v>
                </c:pt>
                <c:pt idx="137" formatCode="_(* #,##0_);_(* \(#,##0\);_(* &quot;-&quot;_);_(@_)">
                  <c:v>5013.3807280500696</c:v>
                </c:pt>
                <c:pt idx="138" formatCode="_(* #,##0_);_(* \(#,##0\);_(* &quot;-&quot;_);_(@_)">
                  <c:v>5039.7022131043013</c:v>
                </c:pt>
                <c:pt idx="139" formatCode="_(* #,##0_);_(* \(#,##0\);_(* &quot;-&quot;_);_(@_)">
                  <c:v>5066.1989124503598</c:v>
                </c:pt>
                <c:pt idx="140" formatCode="_(* #,##0_);_(* \(#,##0\);_(* &quot;-&quot;_);_(@_)">
                  <c:v>5092.8700314784364</c:v>
                </c:pt>
                <c:pt idx="141" formatCode="_(* #,##0_);_(* \(#,##0\);_(* &quot;-&quot;_);_(@_)">
                  <c:v>5119.7147609947642</c:v>
                </c:pt>
                <c:pt idx="142" formatCode="_(* #,##0_);_(* \(#,##0\);_(* &quot;-&quot;_);_(@_)">
                  <c:v>5146.732278142912</c:v>
                </c:pt>
                <c:pt idx="143" formatCode="_(* #,##0_);_(* \(#,##0\);_(* &quot;-&quot;_);_(@_)">
                  <c:v>5173.9217473037488</c:v>
                </c:pt>
                <c:pt idx="144" formatCode="_(* #,##0_);_(* \(#,##0\);_(* &quot;-&quot;_);_(@_)">
                  <c:v>5201.2823209735061</c:v>
                </c:pt>
                <c:pt idx="145" formatCode="_(* #,##0_);_(* \(#,##0\);_(* &quot;-&quot;_);_(@_)">
                  <c:v>5228.8131406197135</c:v>
                </c:pt>
                <c:pt idx="146" formatCode="_(* #,##0_);_(* \(#,##0\);_(* &quot;-&quot;_);_(@_)">
                  <c:v>5256.5133375145815</c:v>
                </c:pt>
                <c:pt idx="147" formatCode="_(* #,##0_);_(* \(#,##0\);_(* &quot;-&quot;_);_(@_)">
                  <c:v>5284.3820335457212</c:v>
                </c:pt>
                <c:pt idx="148" formatCode="_(* #,##0_);_(* \(#,##0\);_(* &quot;-&quot;_);_(@_)">
                  <c:v>5312.4183420039053</c:v>
                </c:pt>
                <c:pt idx="149" formatCode="_(* #,##0_);_(* \(#,##0\);_(* &quot;-&quot;_);_(@_)">
                  <c:v>5340.6213683478818</c:v>
                </c:pt>
                <c:pt idx="150" formatCode="_(* #,##0_);_(* \(#,##0\);_(* &quot;-&quot;_);_(@_)">
                  <c:v>5368.9902109460454</c:v>
                </c:pt>
                <c:pt idx="151" formatCode="_(* #,##0_);_(* \(#,##0\);_(* &quot;-&quot;_);_(@_)">
                  <c:v>5397.5239617951065</c:v>
                </c:pt>
                <c:pt idx="152" formatCode="_(* #,##0_);_(* \(#,##0\);_(* &quot;-&quot;_);_(@_)">
                  <c:v>5426.2217072156363</c:v>
                </c:pt>
                <c:pt idx="153" formatCode="_(* #,##0_);_(* \(#,##0\);_(* &quot;-&quot;_);_(@_)">
                  <c:v>5455.0825285247302</c:v>
                </c:pt>
                <c:pt idx="154" formatCode="_(* #,##0_);_(* \(#,##0\);_(* &quot;-&quot;_);_(@_)">
                  <c:v>5484.1055026857757</c:v>
                </c:pt>
                <c:pt idx="155" formatCode="_(* #,##0_);_(* \(#,##0\);_(* &quot;-&quot;_);_(@_)">
                  <c:v>5513.2897029356263</c:v>
                </c:pt>
                <c:pt idx="156" formatCode="_(* #,##0_);_(* \(#,##0\);_(* &quot;-&quot;_);_(@_)">
                  <c:v>5542.6341993892347</c:v>
                </c:pt>
                <c:pt idx="157" formatCode="_(* #,##0_);_(* \(#,##0\);_(* &quot;-&quot;_);_(@_)">
                  <c:v>5572.1380596221552</c:v>
                </c:pt>
                <c:pt idx="158" formatCode="_(* #,##0_);_(* \(#,##0\);_(* &quot;-&quot;_);_(@_)">
                  <c:v>5601.8003492310036</c:v>
                </c:pt>
                <c:pt idx="159" formatCode="_(* #,##0_);_(* \(#,##0\);_(* &quot;-&quot;_);_(@_)">
                  <c:v>5631.6201323723435</c:v>
                </c:pt>
                <c:pt idx="160" formatCode="_(* #,##0_);_(* \(#,##0\);_(* &quot;-&quot;_);_(@_)">
                  <c:v>5661.5964722801536</c:v>
                </c:pt>
                <c:pt idx="161" formatCode="_(* #,##0_);_(* \(#,##0\);_(* &quot;-&quot;_);_(@_)">
                  <c:v>5691.7284317623962</c:v>
                </c:pt>
                <c:pt idx="162" formatCode="_(* #,##0_);_(* \(#,##0\);_(* &quot;-&quot;_);_(@_)">
                  <c:v>5722.0150736768792</c:v>
                </c:pt>
                <c:pt idx="163" formatCode="_(* #,##0_);_(* \(#,##0\);_(* &quot;-&quot;_);_(@_)">
                  <c:v>5752.4554613869532</c:v>
                </c:pt>
                <c:pt idx="164" formatCode="_(* #,##0_);_(* \(#,##0\);_(* &quot;-&quot;_);_(@_)">
                  <c:v>5783.0486591973149</c:v>
                </c:pt>
                <c:pt idx="165" formatCode="_(* #,##0_);_(* \(#,##0\);_(* &quot;-&quot;_);_(@_)">
                  <c:v>5813.7937327704512</c:v>
                </c:pt>
                <c:pt idx="166" formatCode="_(* #,##0_);_(* \(#,##0\);_(* &quot;-&quot;_);_(@_)">
                  <c:v>5844.68974952403</c:v>
                </c:pt>
                <c:pt idx="167" formatCode="_(* #,##0_);_(* \(#,##0\);_(* &quot;-&quot;_);_(@_)">
                  <c:v>5875.7357790098122</c:v>
                </c:pt>
                <c:pt idx="168" formatCode="_(* #,##0_);_(* \(#,##0\);_(* &quot;-&quot;_);_(@_)">
                  <c:v>5906.9308932743934</c:v>
                </c:pt>
                <c:pt idx="169" formatCode="_(* #,##0_);_(* \(#,##0\);_(* &quot;-&quot;_);_(@_)">
                  <c:v>5938.2741672023612</c:v>
                </c:pt>
                <c:pt idx="170" formatCode="_(* #,##0_);_(* \(#,##0\);_(* &quot;-&quot;_);_(@_)">
                  <c:v>5969.7646788422044</c:v>
                </c:pt>
                <c:pt idx="171" formatCode="_(* #,##0_);_(* \(#,##0\);_(* &quot;-&quot;_);_(@_)">
                  <c:v>6001.4015097155716</c:v>
                </c:pt>
                <c:pt idx="172" formatCode="_(* #,##0_);_(* \(#,##0\);_(* &quot;-&quot;_);_(@_)">
                  <c:v>6033.1837451101983</c:v>
                </c:pt>
                <c:pt idx="173" formatCode="_(* #,##0_);_(* \(#,##0\);_(* &quot;-&quot;_);_(@_)">
                  <c:v>6065.1104743571232</c:v>
                </c:pt>
                <c:pt idx="174" formatCode="_(* #,##0_);_(* \(#,##0\);_(* &quot;-&quot;_);_(@_)">
                  <c:v>6097.1807910925227</c:v>
                </c:pt>
                <c:pt idx="175" formatCode="_(* #,##0_);_(* \(#,##0\);_(* &quot;-&quot;_);_(@_)">
                  <c:v>6129.3937935047488</c:v>
                </c:pt>
                <c:pt idx="176" formatCode="_(* #,##0_);_(* \(#,##0\);_(* &quot;-&quot;_);_(@_)">
                  <c:v>6161.7485845669325</c:v>
                </c:pt>
                <c:pt idx="177" formatCode="_(* #,##0_);_(* \(#,##0\);_(* &quot;-&quot;_);_(@_)">
                  <c:v>6194.2442722557253</c:v>
                </c:pt>
                <c:pt idx="178" formatCode="_(* #,##0_);_(* \(#,##0\);_(* &quot;-&quot;_);_(@_)">
                  <c:v>6226.8799697565064</c:v>
                </c:pt>
                <c:pt idx="179" formatCode="_(* #,##0_);_(* \(#,##0\);_(* &quot;-&quot;_);_(@_)">
                  <c:v>6259.6547956556542</c:v>
                </c:pt>
                <c:pt idx="180" formatCode="_(* #,##0_);_(* \(#,##0\);_(* &quot;-&quot;_);_(@_)">
                  <c:v>6292.5678741201937</c:v>
                </c:pt>
                <c:pt idx="181" formatCode="_(* #,##0_);_(* \(#,##0\);_(* &quot;-&quot;_);_(@_)">
                  <c:v>6325.618335065381</c:v>
                </c:pt>
                <c:pt idx="182" formatCode="_(* #,##0_);_(* \(#,##0\);_(* &quot;-&quot;_);_(@_)">
                  <c:v>6358.8053143105572</c:v>
                </c:pt>
                <c:pt idx="183" formatCode="_(* #,##0_);_(* \(#,##0\);_(* &quot;-&quot;_);_(@_)">
                  <c:v>6392.1279537237997</c:v>
                </c:pt>
                <c:pt idx="184" formatCode="_(* #,##0_);_(* \(#,##0\);_(* &quot;-&quot;_);_(@_)">
                  <c:v>6425.5854013556918</c:v>
                </c:pt>
                <c:pt idx="185" formatCode="_(* #,##0_);_(* \(#,##0\);_(* &quot;-&quot;_);_(@_)">
                  <c:v>6459.1768115627292</c:v>
                </c:pt>
                <c:pt idx="186" formatCode="_(* #,##0_);_(* \(#,##0\);_(* &quot;-&quot;_);_(@_)">
                  <c:v>6492.9013451206592</c:v>
                </c:pt>
                <c:pt idx="187" formatCode="_(* #,##0_);_(* \(#,##0\);_(* &quot;-&quot;_);_(@_)">
                  <c:v>6526.7581693282682</c:v>
                </c:pt>
                <c:pt idx="188" formatCode="_(* #,##0_);_(* \(#,##0\);_(* &quot;-&quot;_);_(@_)">
                  <c:v>6560.7464581018721</c:v>
                </c:pt>
                <c:pt idx="189" formatCode="_(* #,##0_);_(* \(#,##0\);_(* &quot;-&quot;_);_(@_)">
                  <c:v>6594.8653920610304</c:v>
                </c:pt>
                <c:pt idx="190" formatCode="_(* #,##0_);_(* \(#,##0\);_(* &quot;-&quot;_);_(@_)">
                  <c:v>6629.1141586057156</c:v>
                </c:pt>
                <c:pt idx="191" formatCode="_(* #,##0_);_(* \(#,##0\);_(* &quot;-&quot;_);_(@_)">
                  <c:v>6663.4919519854293</c:v>
                </c:pt>
                <c:pt idx="192" formatCode="_(* #,##0_);_(* \(#,##0\);_(* &quot;-&quot;_);_(@_)">
                  <c:v>6697.9979733604887</c:v>
                </c:pt>
                <c:pt idx="193" formatCode="_(* #,##0_);_(* \(#,##0\);_(* &quot;-&quot;_);_(@_)">
                  <c:v>6732.6314308559467</c:v>
                </c:pt>
                <c:pt idx="194" formatCode="_(* #,##0_);_(* \(#,##0\);_(* &quot;-&quot;_);_(@_)">
                  <c:v>6767.3915396083603</c:v>
                </c:pt>
                <c:pt idx="195" formatCode="_(* #,##0_);_(* \(#,##0\);_(* &quot;-&quot;_);_(@_)">
                  <c:v>6802.2775218058505</c:v>
                </c:pt>
                <c:pt idx="196" formatCode="_(* #,##0_);_(* \(#,##0\);_(* &quot;-&quot;_);_(@_)">
                  <c:v>6837.2886067216368</c:v>
                </c:pt>
                <c:pt idx="197" formatCode="_(* #,##0_);_(* \(#,##0\);_(* &quot;-&quot;_);_(@_)">
                  <c:v>6872.4240307414802</c:v>
                </c:pt>
                <c:pt idx="198" formatCode="_(* #,##0_);_(* \(#,##0\);_(* &quot;-&quot;_);_(@_)">
                  <c:v>6907.6830373852044</c:v>
                </c:pt>
                <c:pt idx="199" formatCode="_(* #,##0_);_(* \(#,##0\);_(* &quot;-&quot;_);_(@_)">
                  <c:v>6943.0648773227012</c:v>
                </c:pt>
                <c:pt idx="200" formatCode="_(* #,##0_);_(* \(#,##0\);_(* &quot;-&quot;_);_(@_)">
                  <c:v>6978.568808384568</c:v>
                </c:pt>
                <c:pt idx="201" formatCode="_(* #,##0_);_(* \(#,##0\);_(* &quot;-&quot;_);_(@_)">
                  <c:v>7014.1940955677746</c:v>
                </c:pt>
                <c:pt idx="202" formatCode="_(* #,##0_);_(* \(#,##0\);_(* &quot;-&quot;_);_(@_)">
                  <c:v>7049.9400110364877</c:v>
                </c:pt>
                <c:pt idx="203" formatCode="_(* #,##0_);_(* \(#,##0\);_(* &quot;-&quot;_);_(@_)">
                  <c:v>7085.8058341184287</c:v>
                </c:pt>
                <c:pt idx="204" formatCode="_(* #,##0_);_(* \(#,##0\);_(* &quot;-&quot;_);_(@_)">
                  <c:v>7121.7908512968761</c:v>
                </c:pt>
                <c:pt idx="205" formatCode="_(* #,##0_);_(* \(#,##0\);_(* &quot;-&quot;_);_(@_)">
                  <c:v>7157.8943561986616</c:v>
                </c:pt>
                <c:pt idx="206" formatCode="_(* #,##0_);_(* \(#,##0\);_(* &quot;-&quot;_);_(@_)">
                  <c:v>7194.1156495782761</c:v>
                </c:pt>
                <c:pt idx="207" formatCode="_(* #,##0_);_(* \(#,##0\);_(* &quot;-&quot;_);_(@_)">
                  <c:v>7230.4540392984109</c:v>
                </c:pt>
                <c:pt idx="208" formatCode="_(* #,##0_);_(* \(#,##0\);_(* &quot;-&quot;_);_(@_)">
                  <c:v>7266.9088403070182</c:v>
                </c:pt>
                <c:pt idx="209" formatCode="_(* #,##0_);_(* \(#,##0\);_(* &quot;-&quot;_);_(@_)">
                  <c:v>7303.4793746112009</c:v>
                </c:pt>
                <c:pt idx="210" formatCode="_(* #,##0_);_(* \(#,##0\);_(* &quot;-&quot;_);_(@_)">
                  <c:v>7340.1649712480348</c:v>
                </c:pt>
                <c:pt idx="211" formatCode="_(* #,##0_);_(* \(#,##0\);_(* &quot;-&quot;_);_(@_)">
                  <c:v>7376.9649662525817</c:v>
                </c:pt>
                <c:pt idx="212" formatCode="_(* #,##0_);_(* \(#,##0\);_(* &quot;-&quot;_);_(@_)">
                  <c:v>7413.8787026231876</c:v>
                </c:pt>
                <c:pt idx="213" formatCode="_(* #,##0_);_(* \(#,##0\);_(* &quot;-&quot;_);_(@_)">
                  <c:v>7450.9055302843253</c:v>
                </c:pt>
                <c:pt idx="214" formatCode="_(* #,##0_);_(* \(#,##0\);_(* &quot;-&quot;_);_(@_)">
                  <c:v>7488.0448060470526</c:v>
                </c:pt>
                <c:pt idx="215" formatCode="_(* #,##0_);_(* \(#,##0\);_(* &quot;-&quot;_);_(@_)">
                  <c:v>7525.2958935673214</c:v>
                </c:pt>
                <c:pt idx="216" formatCode="_(* #,##0_);_(* \(#,##0\);_(* &quot;-&quot;_);_(@_)">
                  <c:v>7562.6581633022151</c:v>
                </c:pt>
                <c:pt idx="217" formatCode="_(* #,##0_);_(* \(#,##0\);_(* &quot;-&quot;_);_(@_)">
                  <c:v>7600.1309924643301</c:v>
                </c:pt>
                <c:pt idx="218" formatCode="_(* #,##0_);_(* \(#,##0\);_(* &quot;-&quot;_);_(@_)">
                  <c:v>7637.7137649743499</c:v>
                </c:pt>
                <c:pt idx="219" formatCode="_(* #,##0_);_(* \(#,##0\);_(* &quot;-&quot;_);_(@_)">
                  <c:v>7675.4058714120447</c:v>
                </c:pt>
                <c:pt idx="220" formatCode="_(* #,##0_);_(* \(#,##0\);_(* &quot;-&quot;_);_(@_)">
                  <c:v>7713.2067089657085</c:v>
                </c:pt>
                <c:pt idx="221" formatCode="_(* #,##0_);_(* \(#,##0\);_(* &quot;-&quot;_);_(@_)">
                  <c:v>7751.1156813802681</c:v>
                </c:pt>
                <c:pt idx="222" formatCode="_(* #,##0_);_(* \(#,##0\);_(* &quot;-&quot;_);_(@_)">
                  <c:v>7789.1321989040625</c:v>
                </c:pt>
                <c:pt idx="223" formatCode="_(* #,##0_);_(* \(#,##0\);_(* &quot;-&quot;_);_(@_)">
                  <c:v>7827.2556782345118</c:v>
                </c:pt>
                <c:pt idx="224" formatCode="_(* #,##0_);_(* \(#,##0\);_(* &quot;-&quot;_);_(@_)">
                  <c:v>7865.4855424626703</c:v>
                </c:pt>
                <c:pt idx="225" formatCode="_(* #,##0_);_(* \(#,##0\);_(* &quot;-&quot;_);_(@_)">
                  <c:v>7903.8212210168758</c:v>
                </c:pt>
                <c:pt idx="226" formatCode="_(* #,##0_);_(* \(#,##0\);_(* &quot;-&quot;_);_(@_)">
                  <c:v>7942.2621496054662</c:v>
                </c:pt>
                <c:pt idx="227" formatCode="_(* #,##0_);_(* \(#,##0\);_(* &quot;-&quot;_);_(@_)">
                  <c:v>7980.8077701587763</c:v>
                </c:pt>
                <c:pt idx="228" formatCode="_(* #,##0_);_(* \(#,##0\);_(* &quot;-&quot;_);_(@_)">
                  <c:v>8019.4575307703853</c:v>
                </c:pt>
                <c:pt idx="229" formatCode="_(* #,##0_);_(* \(#,##0\);_(* &quot;-&quot;_);_(@_)">
                  <c:v>8058.2108856377981</c:v>
                </c:pt>
                <c:pt idx="230" formatCode="_(* #,##0_);_(* \(#,##0\);_(* &quot;-&quot;_);_(@_)">
                  <c:v>8097.06729500254</c:v>
                </c:pt>
                <c:pt idx="231" formatCode="_(* #,##0_);_(* \(#,##0\);_(* &quot;-&quot;_);_(@_)">
                  <c:v>8136.026225089835</c:v>
                </c:pt>
                <c:pt idx="232" formatCode="_(* #,##0_);_(* \(#,##0\);_(* &quot;-&quot;_);_(@_)">
                  <c:v>8175.0871480478399</c:v>
                </c:pt>
                <c:pt idx="233" formatCode="_(* #,##0_);_(* \(#,##0\);_(* &quot;-&quot;_);_(@_)">
                  <c:v>8214.2495418865965</c:v>
                </c:pt>
                <c:pt idx="234" formatCode="_(* #,##0_);_(* \(#,##0\);_(* &quot;-&quot;_);_(@_)">
                  <c:v>8253.5128904166613</c:v>
                </c:pt>
                <c:pt idx="235" formatCode="_(* #,##0_);_(* \(#,##0\);_(* &quot;-&quot;_);_(@_)">
                  <c:v>8292.8766831875764</c:v>
                </c:pt>
                <c:pt idx="236" formatCode="_(* #,##0_);_(* \(#,##0\);_(* &quot;-&quot;_);_(@_)">
                  <c:v>8332.3404154261425</c:v>
                </c:pt>
                <c:pt idx="237" formatCode="_(* #,##0_);_(* \(#,##0\);_(* &quot;-&quot;_);_(@_)">
                  <c:v>8371.9035879746334</c:v>
                </c:pt>
                <c:pt idx="238" formatCode="_(* #,##0_);_(* \(#,##0\);_(* &quot;-&quot;_);_(@_)">
                  <c:v>8411.5657072288996</c:v>
                </c:pt>
                <c:pt idx="239" formatCode="_(* #,##0_);_(* \(#,##0\);_(* &quot;-&quot;_);_(@_)">
                  <c:v>8451.3262850765423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5-404C-A7CB-0608D38E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57584"/>
        <c:axId val="600464928"/>
      </c:lineChart>
      <c:catAx>
        <c:axId val="600457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4928"/>
        <c:crosses val="autoZero"/>
        <c:auto val="1"/>
        <c:lblAlgn val="ctr"/>
        <c:lblOffset val="100"/>
        <c:noMultiLvlLbl val="0"/>
      </c:catAx>
      <c:valAx>
        <c:axId val="600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[Quater1-Analysis.xlsx]S!PivotTable5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Day-wise Sells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S!$A$33:$A$40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Sat</c:v>
                </c:pt>
                <c:pt idx="4">
                  <c:v>Sun</c:v>
                </c:pt>
                <c:pt idx="5">
                  <c:v>Thu</c:v>
                </c:pt>
                <c:pt idx="6">
                  <c:v>Fri</c:v>
                </c:pt>
              </c:strCache>
            </c:strRef>
          </c:cat>
          <c:val>
            <c:numRef>
              <c:f>S!$B$33:$B$40</c:f>
              <c:numCache>
                <c:formatCode>General</c:formatCode>
                <c:ptCount val="7"/>
                <c:pt idx="0">
                  <c:v>568955</c:v>
                </c:pt>
                <c:pt idx="1">
                  <c:v>585638</c:v>
                </c:pt>
                <c:pt idx="2">
                  <c:v>674800</c:v>
                </c:pt>
                <c:pt idx="3">
                  <c:v>683014</c:v>
                </c:pt>
                <c:pt idx="4">
                  <c:v>705833</c:v>
                </c:pt>
                <c:pt idx="5">
                  <c:v>725195</c:v>
                </c:pt>
                <c:pt idx="6">
                  <c:v>739538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0-4D41-8A5C-A619A70AAB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10913808"/>
        <c:axId val="2110906464"/>
      </c:barChart>
      <c:catAx>
        <c:axId val="211091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6464"/>
        <c:crosses val="autoZero"/>
        <c:auto val="1"/>
        <c:lblAlgn val="ctr"/>
        <c:lblOffset val="100"/>
        <c:noMultiLvlLbl val="0"/>
      </c:catAx>
      <c:valAx>
        <c:axId val="21109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[Quater1-Analysis.xlsx]W!PivotTable1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Day-wise Wastage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W!$B$31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W!$A$32:$A$39</c:f>
              <c:strCache>
                <c:ptCount val="7"/>
                <c:pt idx="0">
                  <c:v>Sat</c:v>
                </c:pt>
                <c:pt idx="1">
                  <c:v>Tue</c:v>
                </c:pt>
                <c:pt idx="2">
                  <c:v>Sun</c:v>
                </c:pt>
                <c:pt idx="3">
                  <c:v>Thu</c:v>
                </c:pt>
                <c:pt idx="4">
                  <c:v>Fri</c:v>
                </c:pt>
                <c:pt idx="5">
                  <c:v>Wed</c:v>
                </c:pt>
                <c:pt idx="6">
                  <c:v>Mon</c:v>
                </c:pt>
              </c:strCache>
            </c:strRef>
          </c:cat>
          <c:val>
            <c:numRef>
              <c:f>W!$B$32:$B$39</c:f>
              <c:numCache>
                <c:formatCode>General</c:formatCode>
                <c:ptCount val="7"/>
                <c:pt idx="0">
                  <c:v>31745</c:v>
                </c:pt>
                <c:pt idx="1">
                  <c:v>29055</c:v>
                </c:pt>
                <c:pt idx="2">
                  <c:v>28595</c:v>
                </c:pt>
                <c:pt idx="3">
                  <c:v>26885</c:v>
                </c:pt>
                <c:pt idx="4">
                  <c:v>25908</c:v>
                </c:pt>
                <c:pt idx="5">
                  <c:v>22300</c:v>
                </c:pt>
                <c:pt idx="6">
                  <c:v>17769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E-4732-8FE0-A297F1B6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322080"/>
        <c:axId val="305322560"/>
      </c:barChart>
      <c:catAx>
        <c:axId val="30532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2560"/>
        <c:crosses val="autoZero"/>
        <c:auto val="1"/>
        <c:lblAlgn val="ctr"/>
        <c:lblOffset val="100"/>
        <c:noMultiLvlLbl val="0"/>
      </c:catAx>
      <c:valAx>
        <c:axId val="3053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[Quater1-Analysis.xlsx]SvW!PivotTable6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Sells</a:t>
            </a:r>
            <a:r>
              <a:rPr lang="en-US" sz="1800" b="1" baseline="0"/>
              <a:t> Trend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SvW!$I$6</c:f>
              <c:strCache>
                <c:ptCount val="1"/>
                <c:pt idx="0">
                  <c:v>Sum of Sell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SvW!$H$7:$H$127</c:f>
              <c:strCache>
                <c:ptCount val="120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</c:strCache>
            </c:strRef>
          </c:cat>
          <c:val>
            <c:numRef>
              <c:f>SvW!$I$7:$I$127</c:f>
              <c:numCache>
                <c:formatCode>General</c:formatCode>
                <c:ptCount val="120"/>
                <c:pt idx="0">
                  <c:v>96409</c:v>
                </c:pt>
                <c:pt idx="1">
                  <c:v>47937</c:v>
                </c:pt>
                <c:pt idx="2">
                  <c:v>32873</c:v>
                </c:pt>
                <c:pt idx="3">
                  <c:v>31878</c:v>
                </c:pt>
                <c:pt idx="4">
                  <c:v>40940</c:v>
                </c:pt>
                <c:pt idx="5">
                  <c:v>37245</c:v>
                </c:pt>
                <c:pt idx="6">
                  <c:v>30731</c:v>
                </c:pt>
                <c:pt idx="7">
                  <c:v>35633</c:v>
                </c:pt>
                <c:pt idx="8">
                  <c:v>36570</c:v>
                </c:pt>
                <c:pt idx="9">
                  <c:v>38716</c:v>
                </c:pt>
                <c:pt idx="10">
                  <c:v>29736</c:v>
                </c:pt>
                <c:pt idx="11">
                  <c:v>34060</c:v>
                </c:pt>
                <c:pt idx="12">
                  <c:v>33938</c:v>
                </c:pt>
                <c:pt idx="13">
                  <c:v>47496</c:v>
                </c:pt>
                <c:pt idx="14">
                  <c:v>37758</c:v>
                </c:pt>
                <c:pt idx="15">
                  <c:v>43303</c:v>
                </c:pt>
                <c:pt idx="16">
                  <c:v>57610</c:v>
                </c:pt>
                <c:pt idx="17">
                  <c:v>35094</c:v>
                </c:pt>
                <c:pt idx="18">
                  <c:v>43189</c:v>
                </c:pt>
                <c:pt idx="19">
                  <c:v>36408</c:v>
                </c:pt>
                <c:pt idx="20">
                  <c:v>39400</c:v>
                </c:pt>
                <c:pt idx="21">
                  <c:v>33283</c:v>
                </c:pt>
                <c:pt idx="22">
                  <c:v>49912</c:v>
                </c:pt>
                <c:pt idx="23">
                  <c:v>48804</c:v>
                </c:pt>
                <c:pt idx="24">
                  <c:v>41793</c:v>
                </c:pt>
                <c:pt idx="25">
                  <c:v>35664</c:v>
                </c:pt>
                <c:pt idx="26">
                  <c:v>33364</c:v>
                </c:pt>
                <c:pt idx="27">
                  <c:v>38318</c:v>
                </c:pt>
                <c:pt idx="28">
                  <c:v>31682</c:v>
                </c:pt>
                <c:pt idx="29">
                  <c:v>46616</c:v>
                </c:pt>
                <c:pt idx="30">
                  <c:v>37860</c:v>
                </c:pt>
                <c:pt idx="31">
                  <c:v>42844</c:v>
                </c:pt>
                <c:pt idx="32">
                  <c:v>49051</c:v>
                </c:pt>
                <c:pt idx="33">
                  <c:v>31170</c:v>
                </c:pt>
                <c:pt idx="34">
                  <c:v>30031</c:v>
                </c:pt>
                <c:pt idx="35">
                  <c:v>40020</c:v>
                </c:pt>
                <c:pt idx="36">
                  <c:v>34656</c:v>
                </c:pt>
                <c:pt idx="37">
                  <c:v>51502</c:v>
                </c:pt>
                <c:pt idx="38">
                  <c:v>81479</c:v>
                </c:pt>
                <c:pt idx="39">
                  <c:v>39207</c:v>
                </c:pt>
                <c:pt idx="40">
                  <c:v>55079</c:v>
                </c:pt>
                <c:pt idx="41">
                  <c:v>39426</c:v>
                </c:pt>
                <c:pt idx="42">
                  <c:v>36252</c:v>
                </c:pt>
                <c:pt idx="43">
                  <c:v>33369</c:v>
                </c:pt>
                <c:pt idx="44">
                  <c:v>59214</c:v>
                </c:pt>
                <c:pt idx="45">
                  <c:v>29469</c:v>
                </c:pt>
                <c:pt idx="46">
                  <c:v>52141</c:v>
                </c:pt>
                <c:pt idx="47">
                  <c:v>26555</c:v>
                </c:pt>
                <c:pt idx="48">
                  <c:v>41972</c:v>
                </c:pt>
                <c:pt idx="49">
                  <c:v>42222</c:v>
                </c:pt>
                <c:pt idx="50">
                  <c:v>87828</c:v>
                </c:pt>
                <c:pt idx="51">
                  <c:v>47578</c:v>
                </c:pt>
                <c:pt idx="52">
                  <c:v>48028</c:v>
                </c:pt>
                <c:pt idx="53">
                  <c:v>33225</c:v>
                </c:pt>
                <c:pt idx="54">
                  <c:v>35613</c:v>
                </c:pt>
                <c:pt idx="55">
                  <c:v>40629</c:v>
                </c:pt>
                <c:pt idx="56">
                  <c:v>39016</c:v>
                </c:pt>
                <c:pt idx="57">
                  <c:v>56123</c:v>
                </c:pt>
                <c:pt idx="58">
                  <c:v>42222</c:v>
                </c:pt>
                <c:pt idx="59">
                  <c:v>28614</c:v>
                </c:pt>
                <c:pt idx="60">
                  <c:v>33127</c:v>
                </c:pt>
                <c:pt idx="61">
                  <c:v>11744</c:v>
                </c:pt>
                <c:pt idx="62">
                  <c:v>18646</c:v>
                </c:pt>
                <c:pt idx="63">
                  <c:v>16212</c:v>
                </c:pt>
                <c:pt idx="64">
                  <c:v>38990</c:v>
                </c:pt>
                <c:pt idx="65">
                  <c:v>35376</c:v>
                </c:pt>
                <c:pt idx="66">
                  <c:v>19991</c:v>
                </c:pt>
                <c:pt idx="67">
                  <c:v>23967</c:v>
                </c:pt>
                <c:pt idx="68">
                  <c:v>21006</c:v>
                </c:pt>
                <c:pt idx="69">
                  <c:v>22346</c:v>
                </c:pt>
                <c:pt idx="70">
                  <c:v>9056</c:v>
                </c:pt>
                <c:pt idx="71">
                  <c:v>31807</c:v>
                </c:pt>
                <c:pt idx="72">
                  <c:v>28614</c:v>
                </c:pt>
                <c:pt idx="73">
                  <c:v>33976</c:v>
                </c:pt>
                <c:pt idx="74">
                  <c:v>18943</c:v>
                </c:pt>
                <c:pt idx="75">
                  <c:v>23592</c:v>
                </c:pt>
                <c:pt idx="76">
                  <c:v>15819</c:v>
                </c:pt>
                <c:pt idx="77">
                  <c:v>25610</c:v>
                </c:pt>
                <c:pt idx="78">
                  <c:v>21878</c:v>
                </c:pt>
                <c:pt idx="79">
                  <c:v>26853</c:v>
                </c:pt>
                <c:pt idx="80">
                  <c:v>25010</c:v>
                </c:pt>
                <c:pt idx="81">
                  <c:v>16174</c:v>
                </c:pt>
                <c:pt idx="82">
                  <c:v>28079</c:v>
                </c:pt>
                <c:pt idx="83">
                  <c:v>35381</c:v>
                </c:pt>
                <c:pt idx="84">
                  <c:v>36810</c:v>
                </c:pt>
                <c:pt idx="85">
                  <c:v>30805</c:v>
                </c:pt>
                <c:pt idx="86">
                  <c:v>26411</c:v>
                </c:pt>
                <c:pt idx="87">
                  <c:v>28996</c:v>
                </c:pt>
                <c:pt idx="88">
                  <c:v>49227</c:v>
                </c:pt>
                <c:pt idx="89">
                  <c:v>52352</c:v>
                </c:pt>
                <c:pt idx="90">
                  <c:v>32874</c:v>
                </c:pt>
                <c:pt idx="91">
                  <c:v>51635</c:v>
                </c:pt>
                <c:pt idx="92">
                  <c:v>41277</c:v>
                </c:pt>
                <c:pt idx="93">
                  <c:v>57697</c:v>
                </c:pt>
                <c:pt idx="94">
                  <c:v>43138</c:v>
                </c:pt>
                <c:pt idx="95">
                  <c:v>38963</c:v>
                </c:pt>
                <c:pt idx="96">
                  <c:v>34941</c:v>
                </c:pt>
                <c:pt idx="97">
                  <c:v>38887</c:v>
                </c:pt>
                <c:pt idx="98">
                  <c:v>34914</c:v>
                </c:pt>
                <c:pt idx="99">
                  <c:v>45366</c:v>
                </c:pt>
                <c:pt idx="100">
                  <c:v>64104</c:v>
                </c:pt>
                <c:pt idx="101">
                  <c:v>104095</c:v>
                </c:pt>
                <c:pt idx="102">
                  <c:v>136609</c:v>
                </c:pt>
                <c:pt idx="103">
                  <c:v>61766</c:v>
                </c:pt>
                <c:pt idx="104">
                  <c:v>67191</c:v>
                </c:pt>
                <c:pt idx="105">
                  <c:v>46324</c:v>
                </c:pt>
                <c:pt idx="106">
                  <c:v>46382</c:v>
                </c:pt>
                <c:pt idx="107">
                  <c:v>41455</c:v>
                </c:pt>
                <c:pt idx="108">
                  <c:v>34868</c:v>
                </c:pt>
                <c:pt idx="109">
                  <c:v>33615</c:v>
                </c:pt>
                <c:pt idx="110">
                  <c:v>20842</c:v>
                </c:pt>
                <c:pt idx="111">
                  <c:v>24689</c:v>
                </c:pt>
                <c:pt idx="112">
                  <c:v>34363</c:v>
                </c:pt>
                <c:pt idx="113">
                  <c:v>32376</c:v>
                </c:pt>
                <c:pt idx="114">
                  <c:v>42649</c:v>
                </c:pt>
                <c:pt idx="115">
                  <c:v>24005</c:v>
                </c:pt>
                <c:pt idx="116">
                  <c:v>27731</c:v>
                </c:pt>
                <c:pt idx="117">
                  <c:v>25261</c:v>
                </c:pt>
                <c:pt idx="118">
                  <c:v>21802</c:v>
                </c:pt>
                <c:pt idx="119">
                  <c:v>27601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A-416C-B7FB-DADC199C1CDE}"/>
            </c:ext>
          </c:extLst>
        </c:ser>
        <c:ser>
          <c:idx val="1"/>
          <c:order val="1"/>
          <c:tx>
            <c:strRef>
              <c:f>SvW!$J$6</c:f>
              <c:strCache>
                <c:ptCount val="1"/>
                <c:pt idx="0">
                  <c:v>Sum of Wastage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SvW!$H$7:$H$127</c:f>
              <c:strCache>
                <c:ptCount val="120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</c:strCache>
            </c:strRef>
          </c:cat>
          <c:val>
            <c:numRef>
              <c:f>SvW!$J$7:$J$127</c:f>
              <c:numCache>
                <c:formatCode>General</c:formatCode>
                <c:ptCount val="120"/>
                <c:pt idx="0">
                  <c:v>0</c:v>
                </c:pt>
                <c:pt idx="1">
                  <c:v>454</c:v>
                </c:pt>
                <c:pt idx="2">
                  <c:v>1265</c:v>
                </c:pt>
                <c:pt idx="3">
                  <c:v>6092</c:v>
                </c:pt>
                <c:pt idx="4">
                  <c:v>4273</c:v>
                </c:pt>
                <c:pt idx="5">
                  <c:v>1830</c:v>
                </c:pt>
                <c:pt idx="6">
                  <c:v>2625</c:v>
                </c:pt>
                <c:pt idx="7">
                  <c:v>2204</c:v>
                </c:pt>
                <c:pt idx="8">
                  <c:v>1627</c:v>
                </c:pt>
                <c:pt idx="9">
                  <c:v>2685</c:v>
                </c:pt>
                <c:pt idx="10">
                  <c:v>1690</c:v>
                </c:pt>
                <c:pt idx="11">
                  <c:v>1825</c:v>
                </c:pt>
                <c:pt idx="12">
                  <c:v>1950</c:v>
                </c:pt>
                <c:pt idx="13">
                  <c:v>2952</c:v>
                </c:pt>
                <c:pt idx="14">
                  <c:v>324</c:v>
                </c:pt>
                <c:pt idx="15">
                  <c:v>1828</c:v>
                </c:pt>
                <c:pt idx="16">
                  <c:v>1142</c:v>
                </c:pt>
                <c:pt idx="17">
                  <c:v>1090</c:v>
                </c:pt>
                <c:pt idx="18">
                  <c:v>845</c:v>
                </c:pt>
                <c:pt idx="19">
                  <c:v>1252</c:v>
                </c:pt>
                <c:pt idx="20">
                  <c:v>1783</c:v>
                </c:pt>
                <c:pt idx="21">
                  <c:v>400</c:v>
                </c:pt>
                <c:pt idx="22">
                  <c:v>1740</c:v>
                </c:pt>
                <c:pt idx="23">
                  <c:v>1745</c:v>
                </c:pt>
                <c:pt idx="24">
                  <c:v>1271</c:v>
                </c:pt>
                <c:pt idx="25">
                  <c:v>2414</c:v>
                </c:pt>
                <c:pt idx="26">
                  <c:v>1353</c:v>
                </c:pt>
                <c:pt idx="27">
                  <c:v>1822</c:v>
                </c:pt>
                <c:pt idx="28">
                  <c:v>2272</c:v>
                </c:pt>
                <c:pt idx="29">
                  <c:v>1410</c:v>
                </c:pt>
                <c:pt idx="30">
                  <c:v>2003</c:v>
                </c:pt>
                <c:pt idx="31">
                  <c:v>0</c:v>
                </c:pt>
                <c:pt idx="32">
                  <c:v>340</c:v>
                </c:pt>
                <c:pt idx="33">
                  <c:v>473</c:v>
                </c:pt>
                <c:pt idx="34">
                  <c:v>1953</c:v>
                </c:pt>
                <c:pt idx="35">
                  <c:v>935</c:v>
                </c:pt>
                <c:pt idx="36">
                  <c:v>1080</c:v>
                </c:pt>
                <c:pt idx="37">
                  <c:v>780</c:v>
                </c:pt>
                <c:pt idx="38">
                  <c:v>747</c:v>
                </c:pt>
                <c:pt idx="39">
                  <c:v>1557</c:v>
                </c:pt>
                <c:pt idx="40">
                  <c:v>380</c:v>
                </c:pt>
                <c:pt idx="41">
                  <c:v>565</c:v>
                </c:pt>
                <c:pt idx="42">
                  <c:v>2377</c:v>
                </c:pt>
                <c:pt idx="43">
                  <c:v>2775</c:v>
                </c:pt>
                <c:pt idx="44">
                  <c:v>1229</c:v>
                </c:pt>
                <c:pt idx="45">
                  <c:v>2474</c:v>
                </c:pt>
                <c:pt idx="46">
                  <c:v>290</c:v>
                </c:pt>
                <c:pt idx="47">
                  <c:v>985</c:v>
                </c:pt>
                <c:pt idx="48">
                  <c:v>1489</c:v>
                </c:pt>
                <c:pt idx="49">
                  <c:v>3338</c:v>
                </c:pt>
                <c:pt idx="50">
                  <c:v>2613</c:v>
                </c:pt>
                <c:pt idx="51">
                  <c:v>0</c:v>
                </c:pt>
                <c:pt idx="52">
                  <c:v>3914</c:v>
                </c:pt>
                <c:pt idx="53">
                  <c:v>1953</c:v>
                </c:pt>
                <c:pt idx="54">
                  <c:v>482</c:v>
                </c:pt>
                <c:pt idx="55">
                  <c:v>1424</c:v>
                </c:pt>
                <c:pt idx="56">
                  <c:v>270</c:v>
                </c:pt>
                <c:pt idx="57">
                  <c:v>1754</c:v>
                </c:pt>
                <c:pt idx="58">
                  <c:v>1086</c:v>
                </c:pt>
                <c:pt idx="59">
                  <c:v>1025</c:v>
                </c:pt>
                <c:pt idx="60">
                  <c:v>3545</c:v>
                </c:pt>
                <c:pt idx="61">
                  <c:v>1530</c:v>
                </c:pt>
                <c:pt idx="62">
                  <c:v>3865</c:v>
                </c:pt>
                <c:pt idx="63">
                  <c:v>2152</c:v>
                </c:pt>
                <c:pt idx="64">
                  <c:v>1275</c:v>
                </c:pt>
                <c:pt idx="65">
                  <c:v>1120</c:v>
                </c:pt>
                <c:pt idx="66">
                  <c:v>1305</c:v>
                </c:pt>
                <c:pt idx="67">
                  <c:v>760</c:v>
                </c:pt>
                <c:pt idx="68">
                  <c:v>330</c:v>
                </c:pt>
                <c:pt idx="69">
                  <c:v>1511</c:v>
                </c:pt>
                <c:pt idx="70">
                  <c:v>0</c:v>
                </c:pt>
                <c:pt idx="71">
                  <c:v>862</c:v>
                </c:pt>
                <c:pt idx="72">
                  <c:v>888</c:v>
                </c:pt>
                <c:pt idx="73">
                  <c:v>430</c:v>
                </c:pt>
                <c:pt idx="74">
                  <c:v>1688</c:v>
                </c:pt>
                <c:pt idx="75">
                  <c:v>2635</c:v>
                </c:pt>
                <c:pt idx="76">
                  <c:v>1799</c:v>
                </c:pt>
                <c:pt idx="77">
                  <c:v>4091</c:v>
                </c:pt>
                <c:pt idx="78">
                  <c:v>550</c:v>
                </c:pt>
                <c:pt idx="79">
                  <c:v>2047</c:v>
                </c:pt>
                <c:pt idx="80">
                  <c:v>1400</c:v>
                </c:pt>
                <c:pt idx="81">
                  <c:v>0</c:v>
                </c:pt>
                <c:pt idx="82">
                  <c:v>571</c:v>
                </c:pt>
                <c:pt idx="83">
                  <c:v>1478</c:v>
                </c:pt>
                <c:pt idx="84">
                  <c:v>240</c:v>
                </c:pt>
                <c:pt idx="85">
                  <c:v>765</c:v>
                </c:pt>
                <c:pt idx="86">
                  <c:v>1417</c:v>
                </c:pt>
                <c:pt idx="87">
                  <c:v>3634</c:v>
                </c:pt>
                <c:pt idx="88">
                  <c:v>440</c:v>
                </c:pt>
                <c:pt idx="89">
                  <c:v>132</c:v>
                </c:pt>
                <c:pt idx="90">
                  <c:v>0</c:v>
                </c:pt>
                <c:pt idx="91">
                  <c:v>0</c:v>
                </c:pt>
                <c:pt idx="92">
                  <c:v>150</c:v>
                </c:pt>
                <c:pt idx="93">
                  <c:v>60</c:v>
                </c:pt>
                <c:pt idx="94">
                  <c:v>859</c:v>
                </c:pt>
                <c:pt idx="95">
                  <c:v>72</c:v>
                </c:pt>
                <c:pt idx="96">
                  <c:v>1135</c:v>
                </c:pt>
                <c:pt idx="97">
                  <c:v>1062</c:v>
                </c:pt>
                <c:pt idx="98">
                  <c:v>542</c:v>
                </c:pt>
                <c:pt idx="99">
                  <c:v>2185</c:v>
                </c:pt>
                <c:pt idx="100">
                  <c:v>1645</c:v>
                </c:pt>
                <c:pt idx="101">
                  <c:v>155</c:v>
                </c:pt>
                <c:pt idx="102">
                  <c:v>2995</c:v>
                </c:pt>
                <c:pt idx="103">
                  <c:v>670</c:v>
                </c:pt>
                <c:pt idx="104">
                  <c:v>200</c:v>
                </c:pt>
                <c:pt idx="105">
                  <c:v>470</c:v>
                </c:pt>
                <c:pt idx="106">
                  <c:v>3130</c:v>
                </c:pt>
                <c:pt idx="107">
                  <c:v>2680</c:v>
                </c:pt>
                <c:pt idx="108">
                  <c:v>749</c:v>
                </c:pt>
                <c:pt idx="109">
                  <c:v>4365</c:v>
                </c:pt>
                <c:pt idx="110">
                  <c:v>991</c:v>
                </c:pt>
                <c:pt idx="111">
                  <c:v>750</c:v>
                </c:pt>
                <c:pt idx="112">
                  <c:v>1145</c:v>
                </c:pt>
                <c:pt idx="113">
                  <c:v>2687</c:v>
                </c:pt>
                <c:pt idx="114">
                  <c:v>4116</c:v>
                </c:pt>
                <c:pt idx="115">
                  <c:v>4910</c:v>
                </c:pt>
                <c:pt idx="116">
                  <c:v>1233</c:v>
                </c:pt>
                <c:pt idx="117">
                  <c:v>1070</c:v>
                </c:pt>
                <c:pt idx="118">
                  <c:v>3777</c:v>
                </c:pt>
                <c:pt idx="119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A-416C-B7FB-DADC199C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329952"/>
        <c:axId val="1902330384"/>
      </c:lineChart>
      <c:catAx>
        <c:axId val="19023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30384"/>
        <c:crosses val="autoZero"/>
        <c:auto val="1"/>
        <c:lblAlgn val="ctr"/>
        <c:lblOffset val="100"/>
        <c:noMultiLvlLbl val="0"/>
      </c:catAx>
      <c:valAx>
        <c:axId val="1902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[Quater1-Analysis.xlsx]SvW!PivotTable6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Sells</a:t>
            </a:r>
            <a:r>
              <a:rPr lang="en-US" sz="1800" b="1" baseline="0"/>
              <a:t> Trend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SvW!$I$6</c:f>
              <c:strCache>
                <c:ptCount val="1"/>
                <c:pt idx="0">
                  <c:v>Sum of Sell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SvW!$H$7:$H$127</c:f>
              <c:strCache>
                <c:ptCount val="120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</c:strCache>
            </c:strRef>
          </c:cat>
          <c:val>
            <c:numRef>
              <c:f>SvW!$I$7:$I$127</c:f>
              <c:numCache>
                <c:formatCode>General</c:formatCode>
                <c:ptCount val="120"/>
                <c:pt idx="0">
                  <c:v>96409</c:v>
                </c:pt>
                <c:pt idx="1">
                  <c:v>47937</c:v>
                </c:pt>
                <c:pt idx="2">
                  <c:v>32873</c:v>
                </c:pt>
                <c:pt idx="3">
                  <c:v>31878</c:v>
                </c:pt>
                <c:pt idx="4">
                  <c:v>40940</c:v>
                </c:pt>
                <c:pt idx="5">
                  <c:v>37245</c:v>
                </c:pt>
                <c:pt idx="6">
                  <c:v>30731</c:v>
                </c:pt>
                <c:pt idx="7">
                  <c:v>35633</c:v>
                </c:pt>
                <c:pt idx="8">
                  <c:v>36570</c:v>
                </c:pt>
                <c:pt idx="9">
                  <c:v>38716</c:v>
                </c:pt>
                <c:pt idx="10">
                  <c:v>29736</c:v>
                </c:pt>
                <c:pt idx="11">
                  <c:v>34060</c:v>
                </c:pt>
                <c:pt idx="12">
                  <c:v>33938</c:v>
                </c:pt>
                <c:pt idx="13">
                  <c:v>47496</c:v>
                </c:pt>
                <c:pt idx="14">
                  <c:v>37758</c:v>
                </c:pt>
                <c:pt idx="15">
                  <c:v>43303</c:v>
                </c:pt>
                <c:pt idx="16">
                  <c:v>57610</c:v>
                </c:pt>
                <c:pt idx="17">
                  <c:v>35094</c:v>
                </c:pt>
                <c:pt idx="18">
                  <c:v>43189</c:v>
                </c:pt>
                <c:pt idx="19">
                  <c:v>36408</c:v>
                </c:pt>
                <c:pt idx="20">
                  <c:v>39400</c:v>
                </c:pt>
                <c:pt idx="21">
                  <c:v>33283</c:v>
                </c:pt>
                <c:pt idx="22">
                  <c:v>49912</c:v>
                </c:pt>
                <c:pt idx="23">
                  <c:v>48804</c:v>
                </c:pt>
                <c:pt idx="24">
                  <c:v>41793</c:v>
                </c:pt>
                <c:pt idx="25">
                  <c:v>35664</c:v>
                </c:pt>
                <c:pt idx="26">
                  <c:v>33364</c:v>
                </c:pt>
                <c:pt idx="27">
                  <c:v>38318</c:v>
                </c:pt>
                <c:pt idx="28">
                  <c:v>31682</c:v>
                </c:pt>
                <c:pt idx="29">
                  <c:v>46616</c:v>
                </c:pt>
                <c:pt idx="30">
                  <c:v>37860</c:v>
                </c:pt>
                <c:pt idx="31">
                  <c:v>42844</c:v>
                </c:pt>
                <c:pt idx="32">
                  <c:v>49051</c:v>
                </c:pt>
                <c:pt idx="33">
                  <c:v>31170</c:v>
                </c:pt>
                <c:pt idx="34">
                  <c:v>30031</c:v>
                </c:pt>
                <c:pt idx="35">
                  <c:v>40020</c:v>
                </c:pt>
                <c:pt idx="36">
                  <c:v>34656</c:v>
                </c:pt>
                <c:pt idx="37">
                  <c:v>51502</c:v>
                </c:pt>
                <c:pt idx="38">
                  <c:v>81479</c:v>
                </c:pt>
                <c:pt idx="39">
                  <c:v>39207</c:v>
                </c:pt>
                <c:pt idx="40">
                  <c:v>55079</c:v>
                </c:pt>
                <c:pt idx="41">
                  <c:v>39426</c:v>
                </c:pt>
                <c:pt idx="42">
                  <c:v>36252</c:v>
                </c:pt>
                <c:pt idx="43">
                  <c:v>33369</c:v>
                </c:pt>
                <c:pt idx="44">
                  <c:v>59214</c:v>
                </c:pt>
                <c:pt idx="45">
                  <c:v>29469</c:v>
                </c:pt>
                <c:pt idx="46">
                  <c:v>52141</c:v>
                </c:pt>
                <c:pt idx="47">
                  <c:v>26555</c:v>
                </c:pt>
                <c:pt idx="48">
                  <c:v>41972</c:v>
                </c:pt>
                <c:pt idx="49">
                  <c:v>42222</c:v>
                </c:pt>
                <c:pt idx="50">
                  <c:v>87828</c:v>
                </c:pt>
                <c:pt idx="51">
                  <c:v>47578</c:v>
                </c:pt>
                <c:pt idx="52">
                  <c:v>48028</c:v>
                </c:pt>
                <c:pt idx="53">
                  <c:v>33225</c:v>
                </c:pt>
                <c:pt idx="54">
                  <c:v>35613</c:v>
                </c:pt>
                <c:pt idx="55">
                  <c:v>40629</c:v>
                </c:pt>
                <c:pt idx="56">
                  <c:v>39016</c:v>
                </c:pt>
                <c:pt idx="57">
                  <c:v>56123</c:v>
                </c:pt>
                <c:pt idx="58">
                  <c:v>42222</c:v>
                </c:pt>
                <c:pt idx="59">
                  <c:v>28614</c:v>
                </c:pt>
                <c:pt idx="60">
                  <c:v>33127</c:v>
                </c:pt>
                <c:pt idx="61">
                  <c:v>11744</c:v>
                </c:pt>
                <c:pt idx="62">
                  <c:v>18646</c:v>
                </c:pt>
                <c:pt idx="63">
                  <c:v>16212</c:v>
                </c:pt>
                <c:pt idx="64">
                  <c:v>38990</c:v>
                </c:pt>
                <c:pt idx="65">
                  <c:v>35376</c:v>
                </c:pt>
                <c:pt idx="66">
                  <c:v>19991</c:v>
                </c:pt>
                <c:pt idx="67">
                  <c:v>23967</c:v>
                </c:pt>
                <c:pt idx="68">
                  <c:v>21006</c:v>
                </c:pt>
                <c:pt idx="69">
                  <c:v>22346</c:v>
                </c:pt>
                <c:pt idx="70">
                  <c:v>9056</c:v>
                </c:pt>
                <c:pt idx="71">
                  <c:v>31807</c:v>
                </c:pt>
                <c:pt idx="72">
                  <c:v>28614</c:v>
                </c:pt>
                <c:pt idx="73">
                  <c:v>33976</c:v>
                </c:pt>
                <c:pt idx="74">
                  <c:v>18943</c:v>
                </c:pt>
                <c:pt idx="75">
                  <c:v>23592</c:v>
                </c:pt>
                <c:pt idx="76">
                  <c:v>15819</c:v>
                </c:pt>
                <c:pt idx="77">
                  <c:v>25610</c:v>
                </c:pt>
                <c:pt idx="78">
                  <c:v>21878</c:v>
                </c:pt>
                <c:pt idx="79">
                  <c:v>26853</c:v>
                </c:pt>
                <c:pt idx="80">
                  <c:v>25010</c:v>
                </c:pt>
                <c:pt idx="81">
                  <c:v>16174</c:v>
                </c:pt>
                <c:pt idx="82">
                  <c:v>28079</c:v>
                </c:pt>
                <c:pt idx="83">
                  <c:v>35381</c:v>
                </c:pt>
                <c:pt idx="84">
                  <c:v>36810</c:v>
                </c:pt>
                <c:pt idx="85">
                  <c:v>30805</c:v>
                </c:pt>
                <c:pt idx="86">
                  <c:v>26411</c:v>
                </c:pt>
                <c:pt idx="87">
                  <c:v>28996</c:v>
                </c:pt>
                <c:pt idx="88">
                  <c:v>49227</c:v>
                </c:pt>
                <c:pt idx="89">
                  <c:v>52352</c:v>
                </c:pt>
                <c:pt idx="90">
                  <c:v>32874</c:v>
                </c:pt>
                <c:pt idx="91">
                  <c:v>51635</c:v>
                </c:pt>
                <c:pt idx="92">
                  <c:v>41277</c:v>
                </c:pt>
                <c:pt idx="93">
                  <c:v>57697</c:v>
                </c:pt>
                <c:pt idx="94">
                  <c:v>43138</c:v>
                </c:pt>
                <c:pt idx="95">
                  <c:v>38963</c:v>
                </c:pt>
                <c:pt idx="96">
                  <c:v>34941</c:v>
                </c:pt>
                <c:pt idx="97">
                  <c:v>38887</c:v>
                </c:pt>
                <c:pt idx="98">
                  <c:v>34914</c:v>
                </c:pt>
                <c:pt idx="99">
                  <c:v>45366</c:v>
                </c:pt>
                <c:pt idx="100">
                  <c:v>64104</c:v>
                </c:pt>
                <c:pt idx="101">
                  <c:v>104095</c:v>
                </c:pt>
                <c:pt idx="102">
                  <c:v>136609</c:v>
                </c:pt>
                <c:pt idx="103">
                  <c:v>61766</c:v>
                </c:pt>
                <c:pt idx="104">
                  <c:v>67191</c:v>
                </c:pt>
                <c:pt idx="105">
                  <c:v>46324</c:v>
                </c:pt>
                <c:pt idx="106">
                  <c:v>46382</c:v>
                </c:pt>
                <c:pt idx="107">
                  <c:v>41455</c:v>
                </c:pt>
                <c:pt idx="108">
                  <c:v>34868</c:v>
                </c:pt>
                <c:pt idx="109">
                  <c:v>33615</c:v>
                </c:pt>
                <c:pt idx="110">
                  <c:v>20842</c:v>
                </c:pt>
                <c:pt idx="111">
                  <c:v>24689</c:v>
                </c:pt>
                <c:pt idx="112">
                  <c:v>34363</c:v>
                </c:pt>
                <c:pt idx="113">
                  <c:v>32376</c:v>
                </c:pt>
                <c:pt idx="114">
                  <c:v>42649</c:v>
                </c:pt>
                <c:pt idx="115">
                  <c:v>24005</c:v>
                </c:pt>
                <c:pt idx="116">
                  <c:v>27731</c:v>
                </c:pt>
                <c:pt idx="117">
                  <c:v>25261</c:v>
                </c:pt>
                <c:pt idx="118">
                  <c:v>21802</c:v>
                </c:pt>
                <c:pt idx="119">
                  <c:v>27601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4-4AC2-8D8F-B1C6EBBFAC03}"/>
            </c:ext>
          </c:extLst>
        </c:ser>
        <c:ser>
          <c:idx val="1"/>
          <c:order val="1"/>
          <c:tx>
            <c:strRef>
              <c:f>SvW!$J$6</c:f>
              <c:strCache>
                <c:ptCount val="1"/>
                <c:pt idx="0">
                  <c:v>Sum of Wastage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SvW!$H$7:$H$127</c:f>
              <c:strCache>
                <c:ptCount val="120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</c:strCache>
            </c:strRef>
          </c:cat>
          <c:val>
            <c:numRef>
              <c:f>SvW!$J$7:$J$127</c:f>
              <c:numCache>
                <c:formatCode>General</c:formatCode>
                <c:ptCount val="120"/>
                <c:pt idx="0">
                  <c:v>0</c:v>
                </c:pt>
                <c:pt idx="1">
                  <c:v>454</c:v>
                </c:pt>
                <c:pt idx="2">
                  <c:v>1265</c:v>
                </c:pt>
                <c:pt idx="3">
                  <c:v>6092</c:v>
                </c:pt>
                <c:pt idx="4">
                  <c:v>4273</c:v>
                </c:pt>
                <c:pt idx="5">
                  <c:v>1830</c:v>
                </c:pt>
                <c:pt idx="6">
                  <c:v>2625</c:v>
                </c:pt>
                <c:pt idx="7">
                  <c:v>2204</c:v>
                </c:pt>
                <c:pt idx="8">
                  <c:v>1627</c:v>
                </c:pt>
                <c:pt idx="9">
                  <c:v>2685</c:v>
                </c:pt>
                <c:pt idx="10">
                  <c:v>1690</c:v>
                </c:pt>
                <c:pt idx="11">
                  <c:v>1825</c:v>
                </c:pt>
                <c:pt idx="12">
                  <c:v>1950</c:v>
                </c:pt>
                <c:pt idx="13">
                  <c:v>2952</c:v>
                </c:pt>
                <c:pt idx="14">
                  <c:v>324</c:v>
                </c:pt>
                <c:pt idx="15">
                  <c:v>1828</c:v>
                </c:pt>
                <c:pt idx="16">
                  <c:v>1142</c:v>
                </c:pt>
                <c:pt idx="17">
                  <c:v>1090</c:v>
                </c:pt>
                <c:pt idx="18">
                  <c:v>845</c:v>
                </c:pt>
                <c:pt idx="19">
                  <c:v>1252</c:v>
                </c:pt>
                <c:pt idx="20">
                  <c:v>1783</c:v>
                </c:pt>
                <c:pt idx="21">
                  <c:v>400</c:v>
                </c:pt>
                <c:pt idx="22">
                  <c:v>1740</c:v>
                </c:pt>
                <c:pt idx="23">
                  <c:v>1745</c:v>
                </c:pt>
                <c:pt idx="24">
                  <c:v>1271</c:v>
                </c:pt>
                <c:pt idx="25">
                  <c:v>2414</c:v>
                </c:pt>
                <c:pt idx="26">
                  <c:v>1353</c:v>
                </c:pt>
                <c:pt idx="27">
                  <c:v>1822</c:v>
                </c:pt>
                <c:pt idx="28">
                  <c:v>2272</c:v>
                </c:pt>
                <c:pt idx="29">
                  <c:v>1410</c:v>
                </c:pt>
                <c:pt idx="30">
                  <c:v>2003</c:v>
                </c:pt>
                <c:pt idx="31">
                  <c:v>0</c:v>
                </c:pt>
                <c:pt idx="32">
                  <c:v>340</c:v>
                </c:pt>
                <c:pt idx="33">
                  <c:v>473</c:v>
                </c:pt>
                <c:pt idx="34">
                  <c:v>1953</c:v>
                </c:pt>
                <c:pt idx="35">
                  <c:v>935</c:v>
                </c:pt>
                <c:pt idx="36">
                  <c:v>1080</c:v>
                </c:pt>
                <c:pt idx="37">
                  <c:v>780</c:v>
                </c:pt>
                <c:pt idx="38">
                  <c:v>747</c:v>
                </c:pt>
                <c:pt idx="39">
                  <c:v>1557</c:v>
                </c:pt>
                <c:pt idx="40">
                  <c:v>380</c:v>
                </c:pt>
                <c:pt idx="41">
                  <c:v>565</c:v>
                </c:pt>
                <c:pt idx="42">
                  <c:v>2377</c:v>
                </c:pt>
                <c:pt idx="43">
                  <c:v>2775</c:v>
                </c:pt>
                <c:pt idx="44">
                  <c:v>1229</c:v>
                </c:pt>
                <c:pt idx="45">
                  <c:v>2474</c:v>
                </c:pt>
                <c:pt idx="46">
                  <c:v>290</c:v>
                </c:pt>
                <c:pt idx="47">
                  <c:v>985</c:v>
                </c:pt>
                <c:pt idx="48">
                  <c:v>1489</c:v>
                </c:pt>
                <c:pt idx="49">
                  <c:v>3338</c:v>
                </c:pt>
                <c:pt idx="50">
                  <c:v>2613</c:v>
                </c:pt>
                <c:pt idx="51">
                  <c:v>0</c:v>
                </c:pt>
                <c:pt idx="52">
                  <c:v>3914</c:v>
                </c:pt>
                <c:pt idx="53">
                  <c:v>1953</c:v>
                </c:pt>
                <c:pt idx="54">
                  <c:v>482</c:v>
                </c:pt>
                <c:pt idx="55">
                  <c:v>1424</c:v>
                </c:pt>
                <c:pt idx="56">
                  <c:v>270</c:v>
                </c:pt>
                <c:pt idx="57">
                  <c:v>1754</c:v>
                </c:pt>
                <c:pt idx="58">
                  <c:v>1086</c:v>
                </c:pt>
                <c:pt idx="59">
                  <c:v>1025</c:v>
                </c:pt>
                <c:pt idx="60">
                  <c:v>3545</c:v>
                </c:pt>
                <c:pt idx="61">
                  <c:v>1530</c:v>
                </c:pt>
                <c:pt idx="62">
                  <c:v>3865</c:v>
                </c:pt>
                <c:pt idx="63">
                  <c:v>2152</c:v>
                </c:pt>
                <c:pt idx="64">
                  <c:v>1275</c:v>
                </c:pt>
                <c:pt idx="65">
                  <c:v>1120</c:v>
                </c:pt>
                <c:pt idx="66">
                  <c:v>1305</c:v>
                </c:pt>
                <c:pt idx="67">
                  <c:v>760</c:v>
                </c:pt>
                <c:pt idx="68">
                  <c:v>330</c:v>
                </c:pt>
                <c:pt idx="69">
                  <c:v>1511</c:v>
                </c:pt>
                <c:pt idx="70">
                  <c:v>0</c:v>
                </c:pt>
                <c:pt idx="71">
                  <c:v>862</c:v>
                </c:pt>
                <c:pt idx="72">
                  <c:v>888</c:v>
                </c:pt>
                <c:pt idx="73">
                  <c:v>430</c:v>
                </c:pt>
                <c:pt idx="74">
                  <c:v>1688</c:v>
                </c:pt>
                <c:pt idx="75">
                  <c:v>2635</c:v>
                </c:pt>
                <c:pt idx="76">
                  <c:v>1799</c:v>
                </c:pt>
                <c:pt idx="77">
                  <c:v>4091</c:v>
                </c:pt>
                <c:pt idx="78">
                  <c:v>550</c:v>
                </c:pt>
                <c:pt idx="79">
                  <c:v>2047</c:v>
                </c:pt>
                <c:pt idx="80">
                  <c:v>1400</c:v>
                </c:pt>
                <c:pt idx="81">
                  <c:v>0</c:v>
                </c:pt>
                <c:pt idx="82">
                  <c:v>571</c:v>
                </c:pt>
                <c:pt idx="83">
                  <c:v>1478</c:v>
                </c:pt>
                <c:pt idx="84">
                  <c:v>240</c:v>
                </c:pt>
                <c:pt idx="85">
                  <c:v>765</c:v>
                </c:pt>
                <c:pt idx="86">
                  <c:v>1417</c:v>
                </c:pt>
                <c:pt idx="87">
                  <c:v>3634</c:v>
                </c:pt>
                <c:pt idx="88">
                  <c:v>440</c:v>
                </c:pt>
                <c:pt idx="89">
                  <c:v>132</c:v>
                </c:pt>
                <c:pt idx="90">
                  <c:v>0</c:v>
                </c:pt>
                <c:pt idx="91">
                  <c:v>0</c:v>
                </c:pt>
                <c:pt idx="92">
                  <c:v>150</c:v>
                </c:pt>
                <c:pt idx="93">
                  <c:v>60</c:v>
                </c:pt>
                <c:pt idx="94">
                  <c:v>859</c:v>
                </c:pt>
                <c:pt idx="95">
                  <c:v>72</c:v>
                </c:pt>
                <c:pt idx="96">
                  <c:v>1135</c:v>
                </c:pt>
                <c:pt idx="97">
                  <c:v>1062</c:v>
                </c:pt>
                <c:pt idx="98">
                  <c:v>542</c:v>
                </c:pt>
                <c:pt idx="99">
                  <c:v>2185</c:v>
                </c:pt>
                <c:pt idx="100">
                  <c:v>1645</c:v>
                </c:pt>
                <c:pt idx="101">
                  <c:v>155</c:v>
                </c:pt>
                <c:pt idx="102">
                  <c:v>2995</c:v>
                </c:pt>
                <c:pt idx="103">
                  <c:v>670</c:v>
                </c:pt>
                <c:pt idx="104">
                  <c:v>200</c:v>
                </c:pt>
                <c:pt idx="105">
                  <c:v>470</c:v>
                </c:pt>
                <c:pt idx="106">
                  <c:v>3130</c:v>
                </c:pt>
                <c:pt idx="107">
                  <c:v>2680</c:v>
                </c:pt>
                <c:pt idx="108">
                  <c:v>749</c:v>
                </c:pt>
                <c:pt idx="109">
                  <c:v>4365</c:v>
                </c:pt>
                <c:pt idx="110">
                  <c:v>991</c:v>
                </c:pt>
                <c:pt idx="111">
                  <c:v>750</c:v>
                </c:pt>
                <c:pt idx="112">
                  <c:v>1145</c:v>
                </c:pt>
                <c:pt idx="113">
                  <c:v>2687</c:v>
                </c:pt>
                <c:pt idx="114">
                  <c:v>4116</c:v>
                </c:pt>
                <c:pt idx="115">
                  <c:v>4910</c:v>
                </c:pt>
                <c:pt idx="116">
                  <c:v>1233</c:v>
                </c:pt>
                <c:pt idx="117">
                  <c:v>1070</c:v>
                </c:pt>
                <c:pt idx="118">
                  <c:v>3777</c:v>
                </c:pt>
                <c:pt idx="119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4-4AC2-8D8F-B1C6EBBF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329952"/>
        <c:axId val="1902330384"/>
      </c:lineChart>
      <c:catAx>
        <c:axId val="19023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30384"/>
        <c:crosses val="autoZero"/>
        <c:auto val="1"/>
        <c:lblAlgn val="ctr"/>
        <c:lblOffset val="100"/>
        <c:noMultiLvlLbl val="0"/>
      </c:catAx>
      <c:valAx>
        <c:axId val="1902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[Quater1-Analysis.xlsx]S!PivotTable1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</a:t>
            </a:r>
            <a:r>
              <a:rPr lang="en-US" baseline="0"/>
              <a:t>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S!$B$5:$B$9</c:f>
              <c:numCache>
                <c:formatCode>General</c:formatCode>
                <c:ptCount val="4"/>
                <c:pt idx="0">
                  <c:v>1264220</c:v>
                </c:pt>
                <c:pt idx="1">
                  <c:v>1245921</c:v>
                </c:pt>
                <c:pt idx="2">
                  <c:v>835412</c:v>
                </c:pt>
                <c:pt idx="3">
                  <c:v>1337420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4-4FF2-826C-67626C17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364544"/>
        <c:axId val="2039363712"/>
      </c:barChart>
      <c:catAx>
        <c:axId val="20393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3712"/>
        <c:crosses val="autoZero"/>
        <c:auto val="1"/>
        <c:lblAlgn val="ctr"/>
        <c:lblOffset val="100"/>
        <c:noMultiLvlLbl val="0"/>
      </c:catAx>
      <c:valAx>
        <c:axId val="2039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[Quater1-Analysis.xlsx]S!PivotTable5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S!$A$33:$A$40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Sat</c:v>
                </c:pt>
                <c:pt idx="4">
                  <c:v>Sun</c:v>
                </c:pt>
                <c:pt idx="5">
                  <c:v>Thu</c:v>
                </c:pt>
                <c:pt idx="6">
                  <c:v>Fri</c:v>
                </c:pt>
              </c:strCache>
            </c:strRef>
          </c:cat>
          <c:val>
            <c:numRef>
              <c:f>S!$B$33:$B$40</c:f>
              <c:numCache>
                <c:formatCode>General</c:formatCode>
                <c:ptCount val="7"/>
                <c:pt idx="0">
                  <c:v>568955</c:v>
                </c:pt>
                <c:pt idx="1">
                  <c:v>585638</c:v>
                </c:pt>
                <c:pt idx="2">
                  <c:v>674800</c:v>
                </c:pt>
                <c:pt idx="3">
                  <c:v>683014</c:v>
                </c:pt>
                <c:pt idx="4">
                  <c:v>705833</c:v>
                </c:pt>
                <c:pt idx="5">
                  <c:v>725195</c:v>
                </c:pt>
                <c:pt idx="6">
                  <c:v>739538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F-4433-8296-ED84485A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10913808"/>
        <c:axId val="2110906464"/>
      </c:barChart>
      <c:catAx>
        <c:axId val="211091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6464"/>
        <c:crosses val="autoZero"/>
        <c:auto val="1"/>
        <c:lblAlgn val="ctr"/>
        <c:lblOffset val="100"/>
        <c:noMultiLvlLbl val="0"/>
      </c:catAx>
      <c:valAx>
        <c:axId val="21109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[Quater1-Analysis.xlsx]W!PivotTable4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W!$F$4</c:f>
              <c:strCache>
                <c:ptCount val="1"/>
                <c:pt idx="0">
                  <c:v>Sum of Hot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W!$E$5:$E$12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W!$F$5:$F$12</c:f>
              <c:numCache>
                <c:formatCode>General</c:formatCode>
                <c:ptCount val="7"/>
                <c:pt idx="0">
                  <c:v>8335</c:v>
                </c:pt>
                <c:pt idx="1">
                  <c:v>3875</c:v>
                </c:pt>
                <c:pt idx="2">
                  <c:v>2750</c:v>
                </c:pt>
                <c:pt idx="3">
                  <c:v>5455</c:v>
                </c:pt>
                <c:pt idx="4">
                  <c:v>1425</c:v>
                </c:pt>
                <c:pt idx="5">
                  <c:v>2645</c:v>
                </c:pt>
                <c:pt idx="6">
                  <c:v>7330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A-4F22-A899-6DB3B4F36540}"/>
            </c:ext>
          </c:extLst>
        </c:ser>
        <c:ser>
          <c:idx val="1"/>
          <c:order val="1"/>
          <c:tx>
            <c:strRef>
              <c:f>W!$G$4</c:f>
              <c:strCache>
                <c:ptCount val="1"/>
                <c:pt idx="0">
                  <c:v>Sum of Cake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W!$E$5:$E$12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W!$G$5:$G$12</c:f>
              <c:numCache>
                <c:formatCode>General</c:formatCode>
                <c:ptCount val="7"/>
                <c:pt idx="0">
                  <c:v>4620</c:v>
                </c:pt>
                <c:pt idx="1">
                  <c:v>2920</c:v>
                </c:pt>
                <c:pt idx="2">
                  <c:v>5735</c:v>
                </c:pt>
                <c:pt idx="3">
                  <c:v>5420</c:v>
                </c:pt>
                <c:pt idx="4">
                  <c:v>6830</c:v>
                </c:pt>
                <c:pt idx="5">
                  <c:v>2830</c:v>
                </c:pt>
                <c:pt idx="6">
                  <c:v>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A-4F22-A899-6DB3B4F36540}"/>
            </c:ext>
          </c:extLst>
        </c:ser>
        <c:ser>
          <c:idx val="2"/>
          <c:order val="2"/>
          <c:tx>
            <c:strRef>
              <c:f>W!$H$4</c:f>
              <c:strCache>
                <c:ptCount val="1"/>
                <c:pt idx="0">
                  <c:v>Sum of Bakery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W!$E$5:$E$12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W!$H$5:$H$12</c:f>
              <c:numCache>
                <c:formatCode>General</c:formatCode>
                <c:ptCount val="7"/>
                <c:pt idx="0">
                  <c:v>2980</c:v>
                </c:pt>
                <c:pt idx="1">
                  <c:v>1320</c:v>
                </c:pt>
                <c:pt idx="2">
                  <c:v>1110</c:v>
                </c:pt>
                <c:pt idx="3">
                  <c:v>65</c:v>
                </c:pt>
                <c:pt idx="4">
                  <c:v>1280</c:v>
                </c:pt>
                <c:pt idx="5">
                  <c:v>1560</c:v>
                </c:pt>
                <c:pt idx="6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A-4F22-A899-6DB3B4F36540}"/>
            </c:ext>
          </c:extLst>
        </c:ser>
        <c:ser>
          <c:idx val="3"/>
          <c:order val="3"/>
          <c:tx>
            <c:strRef>
              <c:f>W!$I$4</c:f>
              <c:strCache>
                <c:ptCount val="1"/>
                <c:pt idx="0">
                  <c:v>Sum of Arabian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W!$E$5:$E$12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W!$I$5:$I$12</c:f>
              <c:numCache>
                <c:formatCode>General</c:formatCode>
                <c:ptCount val="7"/>
                <c:pt idx="0">
                  <c:v>1150</c:v>
                </c:pt>
                <c:pt idx="1">
                  <c:v>1500</c:v>
                </c:pt>
                <c:pt idx="2">
                  <c:v>2300</c:v>
                </c:pt>
                <c:pt idx="3">
                  <c:v>950</c:v>
                </c:pt>
                <c:pt idx="4">
                  <c:v>850</c:v>
                </c:pt>
                <c:pt idx="5">
                  <c:v>1410</c:v>
                </c:pt>
                <c:pt idx="6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A-4F22-A899-6DB3B4F36540}"/>
            </c:ext>
          </c:extLst>
        </c:ser>
        <c:ser>
          <c:idx val="4"/>
          <c:order val="4"/>
          <c:tx>
            <c:strRef>
              <c:f>W!$J$4</c:f>
              <c:strCache>
                <c:ptCount val="1"/>
                <c:pt idx="0">
                  <c:v>Sum of Wastage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W!$E$5:$E$12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W!$J$5:$J$12</c:f>
              <c:numCache>
                <c:formatCode>General</c:formatCode>
                <c:ptCount val="7"/>
                <c:pt idx="0">
                  <c:v>28595</c:v>
                </c:pt>
                <c:pt idx="1">
                  <c:v>17769</c:v>
                </c:pt>
                <c:pt idx="2">
                  <c:v>29055</c:v>
                </c:pt>
                <c:pt idx="3">
                  <c:v>22300</c:v>
                </c:pt>
                <c:pt idx="4">
                  <c:v>26885</c:v>
                </c:pt>
                <c:pt idx="5">
                  <c:v>25908</c:v>
                </c:pt>
                <c:pt idx="6">
                  <c:v>31745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A-4F22-A899-6DB3B4F36540}"/>
            </c:ext>
          </c:extLst>
        </c:ser>
        <c:ser>
          <c:idx val="5"/>
          <c:order val="5"/>
          <c:tx>
            <c:strRef>
              <c:f>W!$K$4</c:f>
              <c:strCache>
                <c:ptCount val="1"/>
                <c:pt idx="0">
                  <c:v>Sum of Sweets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W!$E$5:$E$12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W!$K$5:$K$12</c:f>
              <c:numCache>
                <c:formatCode>General</c:formatCode>
                <c:ptCount val="7"/>
                <c:pt idx="0">
                  <c:v>11510</c:v>
                </c:pt>
                <c:pt idx="1">
                  <c:v>8154</c:v>
                </c:pt>
                <c:pt idx="2">
                  <c:v>17160</c:v>
                </c:pt>
                <c:pt idx="3">
                  <c:v>10410</c:v>
                </c:pt>
                <c:pt idx="4">
                  <c:v>16500</c:v>
                </c:pt>
                <c:pt idx="5">
                  <c:v>17463</c:v>
                </c:pt>
                <c:pt idx="6">
                  <c:v>15815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A-4F22-A899-6DB3B4F3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0915536"/>
        <c:axId val="2110889184"/>
      </c:barChart>
      <c:catAx>
        <c:axId val="211091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9184"/>
        <c:crosses val="autoZero"/>
        <c:auto val="1"/>
        <c:lblAlgn val="ctr"/>
        <c:lblOffset val="100"/>
        <c:noMultiLvlLbl val="0"/>
      </c:catAx>
      <c:valAx>
        <c:axId val="21108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[Quater1-Analysis.xlsx]W!PivotTable1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W!$A$32:$A$39</c:f>
              <c:strCache>
                <c:ptCount val="7"/>
                <c:pt idx="0">
                  <c:v>Sat</c:v>
                </c:pt>
                <c:pt idx="1">
                  <c:v>Tue</c:v>
                </c:pt>
                <c:pt idx="2">
                  <c:v>Sun</c:v>
                </c:pt>
                <c:pt idx="3">
                  <c:v>Thu</c:v>
                </c:pt>
                <c:pt idx="4">
                  <c:v>Fri</c:v>
                </c:pt>
                <c:pt idx="5">
                  <c:v>Wed</c:v>
                </c:pt>
                <c:pt idx="6">
                  <c:v>Mon</c:v>
                </c:pt>
              </c:strCache>
            </c:strRef>
          </c:cat>
          <c:val>
            <c:numRef>
              <c:f>W!$B$32:$B$39</c:f>
              <c:numCache>
                <c:formatCode>General</c:formatCode>
                <c:ptCount val="7"/>
                <c:pt idx="0">
                  <c:v>31745</c:v>
                </c:pt>
                <c:pt idx="1">
                  <c:v>29055</c:v>
                </c:pt>
                <c:pt idx="2">
                  <c:v>28595</c:v>
                </c:pt>
                <c:pt idx="3">
                  <c:v>26885</c:v>
                </c:pt>
                <c:pt idx="4">
                  <c:v>25908</c:v>
                </c:pt>
                <c:pt idx="5">
                  <c:v>22300</c:v>
                </c:pt>
                <c:pt idx="6">
                  <c:v>17769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3-40F6-BCB2-607B04CE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322080"/>
        <c:axId val="305322560"/>
      </c:barChart>
      <c:catAx>
        <c:axId val="30532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2560"/>
        <c:crosses val="autoZero"/>
        <c:auto val="1"/>
        <c:lblAlgn val="ctr"/>
        <c:lblOffset val="100"/>
        <c:noMultiLvlLbl val="0"/>
      </c:catAx>
      <c:valAx>
        <c:axId val="3053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Catagory</a:t>
            </a:r>
            <a:r>
              <a:rPr lang="en-US" baseline="0"/>
              <a:t>wise Sells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D6-40E2-9193-87EA0B2737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D6-40E2-9193-87EA0B2737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D6-40E2-9193-87EA0B2737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D6-40E2-9193-87EA0B2737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D6-40E2-9193-87EA0B2737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D6-40E2-9193-87EA0B2737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D6-40E2-9193-87EA0B2737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Sheet5!$C$15:$C$21</c:f>
              <c:strCache>
                <c:ptCount val="7"/>
                <c:pt idx="0">
                  <c:v>Sweets </c:v>
                </c:pt>
                <c:pt idx="1">
                  <c:v>Hot</c:v>
                </c:pt>
                <c:pt idx="2">
                  <c:v>Bakery </c:v>
                </c:pt>
                <c:pt idx="3">
                  <c:v>Cake</c:v>
                </c:pt>
                <c:pt idx="4">
                  <c:v>Arabian </c:v>
                </c:pt>
                <c:pt idx="5">
                  <c:v>Cookies </c:v>
                </c:pt>
                <c:pt idx="6">
                  <c:v>Others</c:v>
                </c:pt>
              </c:strCache>
            </c:strRef>
          </c:cat>
          <c:val>
            <c:numRef>
              <c:f>Sheet5!$D$15:$D$21</c:f>
              <c:numCache>
                <c:formatCode>0%</c:formatCode>
                <c:ptCount val="7"/>
                <c:pt idx="0">
                  <c:v>0.45</c:v>
                </c:pt>
                <c:pt idx="1">
                  <c:v>0.11</c:v>
                </c:pt>
                <c:pt idx="2">
                  <c:v>0.15</c:v>
                </c:pt>
                <c:pt idx="3">
                  <c:v>0.16</c:v>
                </c:pt>
                <c:pt idx="4">
                  <c:v>0.08</c:v>
                </c:pt>
                <c:pt idx="5">
                  <c:v>0.05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1-436D-ACEC-BC93CC8ECB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Catagory</a:t>
            </a:r>
            <a:r>
              <a:rPr lang="en-US" baseline="0"/>
              <a:t>wise Wastage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53214722205526"/>
          <c:y val="0.25506545919956186"/>
          <c:w val="0.37267669785551621"/>
          <c:h val="0.582353525596337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0-459C-91A6-1C3FB6C537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0-459C-91A6-1C3FB6C537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C0-459C-91A6-1C3FB6C537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0-459C-91A6-1C3FB6C537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C0-459C-91A6-1C3FB6C537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C0-459C-91A6-1C3FB6C537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C0-459C-91A6-1C3FB6C53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Sheet5!$C$24:$C$30</c:f>
              <c:strCache>
                <c:ptCount val="7"/>
                <c:pt idx="0">
                  <c:v>Sweets </c:v>
                </c:pt>
                <c:pt idx="1">
                  <c:v>Hot</c:v>
                </c:pt>
                <c:pt idx="2">
                  <c:v>Bakery </c:v>
                </c:pt>
                <c:pt idx="3">
                  <c:v>Cake</c:v>
                </c:pt>
                <c:pt idx="4">
                  <c:v>Arabian </c:v>
                </c:pt>
                <c:pt idx="5">
                  <c:v>Cookies </c:v>
                </c:pt>
                <c:pt idx="6">
                  <c:v>Others</c:v>
                </c:pt>
              </c:strCache>
            </c:strRef>
          </c:cat>
          <c:val>
            <c:numRef>
              <c:f>Sheet5!$D$24:$D$30</c:f>
              <c:numCache>
                <c:formatCode>0%</c:formatCode>
                <c:ptCount val="7"/>
                <c:pt idx="0">
                  <c:v>0.53228133898835162</c:v>
                </c:pt>
                <c:pt idx="1">
                  <c:v>0.17456119655212146</c:v>
                </c:pt>
                <c:pt idx="2">
                  <c:v>5.5498554239343342E-2</c:v>
                </c:pt>
                <c:pt idx="3">
                  <c:v>0.17851166210351316</c:v>
                </c:pt>
                <c:pt idx="4">
                  <c:v>5.9147248116670416E-2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6-41F8-978E-8B032B3A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Catagorywise Sells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69737793978066"/>
          <c:y val="0.1704941248984943"/>
          <c:w val="0.43816960998560678"/>
          <c:h val="0.664685063251509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0A-4C2A-B89D-04560BCF49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0A-4C2A-B89D-04560BCF49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0A-4C2A-B89D-04560BCF49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0A-4C2A-B89D-04560BCF49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0A-4C2A-B89D-04560BCF49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E0A-4C2A-B89D-04560BCF49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E0A-4C2A-B89D-04560BCF4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Sheet5!$C$15:$C$21</c:f>
              <c:strCache>
                <c:ptCount val="7"/>
                <c:pt idx="0">
                  <c:v>Sweets </c:v>
                </c:pt>
                <c:pt idx="1">
                  <c:v>Hot</c:v>
                </c:pt>
                <c:pt idx="2">
                  <c:v>Bakery </c:v>
                </c:pt>
                <c:pt idx="3">
                  <c:v>Cake</c:v>
                </c:pt>
                <c:pt idx="4">
                  <c:v>Arabian </c:v>
                </c:pt>
                <c:pt idx="5">
                  <c:v>Cookies </c:v>
                </c:pt>
                <c:pt idx="6">
                  <c:v>Others</c:v>
                </c:pt>
              </c:strCache>
            </c:strRef>
          </c:cat>
          <c:val>
            <c:numRef>
              <c:f>Sheet5!$D$15:$D$21</c:f>
              <c:numCache>
                <c:formatCode>0%</c:formatCode>
                <c:ptCount val="7"/>
                <c:pt idx="0">
                  <c:v>0.45</c:v>
                </c:pt>
                <c:pt idx="1">
                  <c:v>0.11</c:v>
                </c:pt>
                <c:pt idx="2">
                  <c:v>0.15</c:v>
                </c:pt>
                <c:pt idx="3">
                  <c:v>0.16</c:v>
                </c:pt>
                <c:pt idx="4">
                  <c:v>0.08</c:v>
                </c:pt>
                <c:pt idx="5">
                  <c:v>0.05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0A-4C2A-B89D-04560BCF49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7</xdr:row>
      <xdr:rowOff>168592</xdr:rowOff>
    </xdr:from>
    <xdr:to>
      <xdr:col>15</xdr:col>
      <xdr:colOff>577215</xdr:colOff>
      <xdr:row>23</xdr:row>
      <xdr:rowOff>54292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4</xdr:row>
      <xdr:rowOff>138112</xdr:rowOff>
    </xdr:from>
    <xdr:to>
      <xdr:col>21</xdr:col>
      <xdr:colOff>247650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14287</xdr:rowOff>
    </xdr:from>
    <xdr:to>
      <xdr:col>5</xdr:col>
      <xdr:colOff>781050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446722</xdr:colOff>
      <xdr:row>42</xdr:row>
      <xdr:rowOff>100012</xdr:rowOff>
    </xdr:from>
    <xdr:to>
      <xdr:col>8</xdr:col>
      <xdr:colOff>561022</xdr:colOff>
      <xdr:row>56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12</xdr:row>
      <xdr:rowOff>166687</xdr:rowOff>
    </xdr:from>
    <xdr:to>
      <xdr:col>8</xdr:col>
      <xdr:colOff>923925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28</xdr:row>
      <xdr:rowOff>83820</xdr:rowOff>
    </xdr:from>
    <xdr:to>
      <xdr:col>9</xdr:col>
      <xdr:colOff>106680</xdr:colOff>
      <xdr:row>43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B771F-2097-3C83-CDC6-D0252083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2</xdr:row>
      <xdr:rowOff>57151</xdr:rowOff>
    </xdr:from>
    <xdr:to>
      <xdr:col>13</xdr:col>
      <xdr:colOff>133350</xdr:colOff>
      <xdr:row>15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542924</xdr:colOff>
      <xdr:row>18</xdr:row>
      <xdr:rowOff>100012</xdr:rowOff>
    </xdr:from>
    <xdr:to>
      <xdr:col>14</xdr:col>
      <xdr:colOff>19049</xdr:colOff>
      <xdr:row>31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85725</xdr:rowOff>
    </xdr:from>
    <xdr:to>
      <xdr:col>25</xdr:col>
      <xdr:colOff>533401</xdr:colOff>
      <xdr:row>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04776" y="85725"/>
          <a:ext cx="15940768" cy="526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Quater Analysis of</a:t>
          </a:r>
          <a:r>
            <a:rPr lang="en-US" sz="2400" b="1" baseline="0"/>
            <a:t> Well Food Khagrachari Brunch </a:t>
          </a:r>
          <a:endParaRPr lang="en-US" sz="2400" b="1"/>
        </a:p>
      </xdr:txBody>
    </xdr:sp>
    <xdr:clientData/>
  </xdr:twoCellAnchor>
  <xdr:twoCellAnchor>
    <xdr:from>
      <xdr:col>0</xdr:col>
      <xdr:colOff>139411</xdr:colOff>
      <xdr:row>4</xdr:row>
      <xdr:rowOff>24246</xdr:rowOff>
    </xdr:from>
    <xdr:to>
      <xdr:col>3</xdr:col>
      <xdr:colOff>139411</xdr:colOff>
      <xdr:row>7</xdr:row>
      <xdr:rowOff>129021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39411" y="786246"/>
          <a:ext cx="1818409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Total Sell </a:t>
          </a:r>
        </a:p>
        <a:p>
          <a:endParaRPr lang="en-US" sz="1100"/>
        </a:p>
      </xdr:txBody>
    </xdr:sp>
    <xdr:clientData/>
  </xdr:twoCellAnchor>
  <xdr:twoCellAnchor>
    <xdr:from>
      <xdr:col>0</xdr:col>
      <xdr:colOff>430604</xdr:colOff>
      <xdr:row>5</xdr:row>
      <xdr:rowOff>122588</xdr:rowOff>
    </xdr:from>
    <xdr:to>
      <xdr:col>2</xdr:col>
      <xdr:colOff>468086</xdr:colOff>
      <xdr:row>7</xdr:row>
      <xdr:rowOff>54429</xdr:rowOff>
    </xdr:to>
    <xdr:sp macro="" textlink="Sells!P7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430604" y="1047874"/>
          <a:ext cx="1278453" cy="3019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D190ED29-476A-4884-8F29-F5BD81925DA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4,682,973 </a:t>
          </a:fld>
          <a:endParaRPr lang="en-US" sz="1600" b="1"/>
        </a:p>
      </xdr:txBody>
    </xdr:sp>
    <xdr:clientData/>
  </xdr:twoCellAnchor>
  <xdr:twoCellAnchor>
    <xdr:from>
      <xdr:col>3</xdr:col>
      <xdr:colOff>320387</xdr:colOff>
      <xdr:row>4</xdr:row>
      <xdr:rowOff>25111</xdr:rowOff>
    </xdr:from>
    <xdr:to>
      <xdr:col>5</xdr:col>
      <xdr:colOff>511628</xdr:colOff>
      <xdr:row>7</xdr:row>
      <xdr:rowOff>129886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2181844" y="765340"/>
          <a:ext cx="1432213" cy="659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Total</a:t>
          </a:r>
          <a:r>
            <a:rPr lang="en-US" sz="1400" baseline="0"/>
            <a:t> Wastage</a:t>
          </a:r>
          <a:r>
            <a:rPr lang="en-US" sz="1400"/>
            <a:t> </a:t>
          </a:r>
        </a:p>
        <a:p>
          <a:endParaRPr lang="en-US" sz="1100"/>
        </a:p>
      </xdr:txBody>
    </xdr:sp>
    <xdr:clientData/>
  </xdr:twoCellAnchor>
  <xdr:twoCellAnchor>
    <xdr:from>
      <xdr:col>3</xdr:col>
      <xdr:colOff>411307</xdr:colOff>
      <xdr:row>5</xdr:row>
      <xdr:rowOff>129887</xdr:rowOff>
    </xdr:from>
    <xdr:to>
      <xdr:col>5</xdr:col>
      <xdr:colOff>348342</xdr:colOff>
      <xdr:row>7</xdr:row>
      <xdr:rowOff>65314</xdr:rowOff>
    </xdr:to>
    <xdr:sp macro="" textlink="Wastage!O7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2272764" y="1055173"/>
          <a:ext cx="1178007" cy="3055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2E7C903-3384-4FAB-8700-05AC16361A27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182,257 </a:t>
          </a:fld>
          <a:endParaRPr lang="en-US" sz="1600" b="1"/>
        </a:p>
      </xdr:txBody>
    </xdr:sp>
    <xdr:clientData/>
  </xdr:twoCellAnchor>
  <xdr:twoCellAnchor>
    <xdr:from>
      <xdr:col>6</xdr:col>
      <xdr:colOff>27214</xdr:colOff>
      <xdr:row>4</xdr:row>
      <xdr:rowOff>10391</xdr:rowOff>
    </xdr:from>
    <xdr:to>
      <xdr:col>9</xdr:col>
      <xdr:colOff>27214</xdr:colOff>
      <xdr:row>7</xdr:row>
      <xdr:rowOff>115166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3750128" y="750620"/>
          <a:ext cx="1861457" cy="659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aseline="0"/>
            <a:t>Average Sells  </a:t>
          </a:r>
          <a:r>
            <a:rPr lang="en-US" sz="1400"/>
            <a:t> </a:t>
          </a:r>
        </a:p>
        <a:p>
          <a:endParaRPr lang="en-US" sz="1100"/>
        </a:p>
      </xdr:txBody>
    </xdr:sp>
    <xdr:clientData/>
  </xdr:twoCellAnchor>
  <xdr:twoCellAnchor>
    <xdr:from>
      <xdr:col>6</xdr:col>
      <xdr:colOff>260640</xdr:colOff>
      <xdr:row>5</xdr:row>
      <xdr:rowOff>116897</xdr:rowOff>
    </xdr:from>
    <xdr:to>
      <xdr:col>8</xdr:col>
      <xdr:colOff>381000</xdr:colOff>
      <xdr:row>7</xdr:row>
      <xdr:rowOff>97971</xdr:rowOff>
    </xdr:to>
    <xdr:sp macro="" textlink="Sells!P12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3983554" y="1042183"/>
          <a:ext cx="1361332" cy="3511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7F338E5-4D6A-443E-B9CF-4966508DBA99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39,025 </a:t>
          </a:fld>
          <a:endParaRPr lang="en-US" sz="2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165141</xdr:colOff>
      <xdr:row>3</xdr:row>
      <xdr:rowOff>173183</xdr:rowOff>
    </xdr:from>
    <xdr:to>
      <xdr:col>12</xdr:col>
      <xdr:colOff>108856</xdr:colOff>
      <xdr:row>7</xdr:row>
      <xdr:rowOff>92900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749512" y="728354"/>
          <a:ext cx="1805173" cy="659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aseline="0"/>
            <a:t>Average Wastage  </a:t>
          </a:r>
          <a:r>
            <a:rPr lang="en-US" sz="1400"/>
            <a:t> </a:t>
          </a:r>
        </a:p>
        <a:p>
          <a:endParaRPr lang="en-US" sz="1100"/>
        </a:p>
      </xdr:txBody>
    </xdr:sp>
    <xdr:clientData/>
  </xdr:twoCellAnchor>
  <xdr:twoCellAnchor>
    <xdr:from>
      <xdr:col>9</xdr:col>
      <xdr:colOff>388301</xdr:colOff>
      <xdr:row>5</xdr:row>
      <xdr:rowOff>96239</xdr:rowOff>
    </xdr:from>
    <xdr:to>
      <xdr:col>11</xdr:col>
      <xdr:colOff>457200</xdr:colOff>
      <xdr:row>7</xdr:row>
      <xdr:rowOff>54428</xdr:rowOff>
    </xdr:to>
    <xdr:sp macro="" textlink="Wastage!O8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5972672" y="1021525"/>
          <a:ext cx="1309871" cy="3283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B6A9E185-2076-4749-A65A-C5C77C539A7D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1518.81</a:t>
          </a:fld>
          <a:endParaRPr lang="en-US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301758</xdr:colOff>
      <xdr:row>3</xdr:row>
      <xdr:rowOff>164823</xdr:rowOff>
    </xdr:from>
    <xdr:to>
      <xdr:col>15</xdr:col>
      <xdr:colOff>152400</xdr:colOff>
      <xdr:row>7</xdr:row>
      <xdr:rowOff>84540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7747587" y="719994"/>
          <a:ext cx="1712099" cy="659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Top</a:t>
          </a:r>
          <a:r>
            <a:rPr lang="en-US" sz="1400" baseline="0"/>
            <a:t> Selling Category</a:t>
          </a:r>
          <a:endParaRPr lang="en-US" sz="1400"/>
        </a:p>
        <a:p>
          <a:endParaRPr lang="en-US" sz="1100"/>
        </a:p>
      </xdr:txBody>
    </xdr:sp>
    <xdr:clientData/>
  </xdr:twoCellAnchor>
  <xdr:twoCellAnchor>
    <xdr:from>
      <xdr:col>12</xdr:col>
      <xdr:colOff>494752</xdr:colOff>
      <xdr:row>5</xdr:row>
      <xdr:rowOff>94261</xdr:rowOff>
    </xdr:from>
    <xdr:to>
      <xdr:col>14</xdr:col>
      <xdr:colOff>500742</xdr:colOff>
      <xdr:row>7</xdr:row>
      <xdr:rowOff>65314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7940581" y="1019547"/>
          <a:ext cx="1246961" cy="3411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1"/>
              </a:solidFill>
            </a:rPr>
            <a:t> Sweets </a:t>
          </a:r>
        </a:p>
      </xdr:txBody>
    </xdr:sp>
    <xdr:clientData/>
  </xdr:twoCellAnchor>
  <xdr:twoCellAnchor>
    <xdr:from>
      <xdr:col>11</xdr:col>
      <xdr:colOff>587828</xdr:colOff>
      <xdr:row>8</xdr:row>
      <xdr:rowOff>119743</xdr:rowOff>
    </xdr:from>
    <xdr:to>
      <xdr:col>18</xdr:col>
      <xdr:colOff>97971</xdr:colOff>
      <xdr:row>21</xdr:row>
      <xdr:rowOff>183201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598713</xdr:colOff>
      <xdr:row>22</xdr:row>
      <xdr:rowOff>152401</xdr:rowOff>
    </xdr:from>
    <xdr:to>
      <xdr:col>18</xdr:col>
      <xdr:colOff>108856</xdr:colOff>
      <xdr:row>35</xdr:row>
      <xdr:rowOff>163286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99220</xdr:colOff>
      <xdr:row>22</xdr:row>
      <xdr:rowOff>119061</xdr:rowOff>
    </xdr:from>
    <xdr:to>
      <xdr:col>11</xdr:col>
      <xdr:colOff>357187</xdr:colOff>
      <xdr:row>35</xdr:row>
      <xdr:rowOff>138904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244930</xdr:colOff>
      <xdr:row>4</xdr:row>
      <xdr:rowOff>32657</xdr:rowOff>
    </xdr:from>
    <xdr:to>
      <xdr:col>25</xdr:col>
      <xdr:colOff>530680</xdr:colOff>
      <xdr:row>18</xdr:row>
      <xdr:rowOff>130629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348344</xdr:colOff>
      <xdr:row>4</xdr:row>
      <xdr:rowOff>1537</xdr:rowOff>
    </xdr:from>
    <xdr:to>
      <xdr:col>18</xdr:col>
      <xdr:colOff>195943</xdr:colOff>
      <xdr:row>7</xdr:row>
      <xdr:rowOff>119744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2CCCF1-4901-4303-B194-7F07A1ECE469}"/>
            </a:ext>
          </a:extLst>
        </xdr:cNvPr>
        <xdr:cNvSpPr txBox="1"/>
      </xdr:nvSpPr>
      <xdr:spPr>
        <a:xfrm>
          <a:off x="9655630" y="741766"/>
          <a:ext cx="1709056" cy="673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Sells vs Waste Ratio</a:t>
          </a:r>
        </a:p>
        <a:p>
          <a:endParaRPr lang="en-US" sz="1100"/>
        </a:p>
      </xdr:txBody>
    </xdr:sp>
    <xdr:clientData/>
  </xdr:twoCellAnchor>
  <xdr:twoCellAnchor>
    <xdr:from>
      <xdr:col>16</xdr:col>
      <xdr:colOff>59326</xdr:colOff>
      <xdr:row>5</xdr:row>
      <xdr:rowOff>163286</xdr:rowOff>
    </xdr:from>
    <xdr:to>
      <xdr:col>17</xdr:col>
      <xdr:colOff>304799</xdr:colOff>
      <xdr:row>7</xdr:row>
      <xdr:rowOff>65314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7BDDA17-E8A2-4FD9-862E-4AB6E6EAFDD2}"/>
            </a:ext>
          </a:extLst>
        </xdr:cNvPr>
        <xdr:cNvSpPr/>
      </xdr:nvSpPr>
      <xdr:spPr>
        <a:xfrm>
          <a:off x="9987097" y="1088572"/>
          <a:ext cx="865959" cy="272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1"/>
              </a:solidFill>
            </a:rPr>
            <a:t> 4% </a:t>
          </a:r>
        </a:p>
      </xdr:txBody>
    </xdr:sp>
    <xdr:clientData/>
  </xdr:twoCellAnchor>
  <xdr:twoCellAnchor>
    <xdr:from>
      <xdr:col>18</xdr:col>
      <xdr:colOff>277090</xdr:colOff>
      <xdr:row>19</xdr:row>
      <xdr:rowOff>152400</xdr:rowOff>
    </xdr:from>
    <xdr:to>
      <xdr:col>25</xdr:col>
      <xdr:colOff>484908</xdr:colOff>
      <xdr:row>35</xdr:row>
      <xdr:rowOff>166255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66C0D8-9B55-4504-B54F-823CC56FC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116974</xdr:colOff>
      <xdr:row>8</xdr:row>
      <xdr:rowOff>167106</xdr:rowOff>
    </xdr:from>
    <xdr:to>
      <xdr:col>11</xdr:col>
      <xdr:colOff>367631</xdr:colOff>
      <xdr:row>21</xdr:row>
      <xdr:rowOff>144463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iar Sakib" refreshedDate="45819.530468750003" createdVersion="6" refreshedVersion="6" minRefreshableVersion="3" recordCount="127">
  <cacheSource type="worksheet">
    <worksheetSource ref="A1:E1048576" sheet="SvW"/>
  </cacheSource>
  <cacheFields count="6">
    <cacheField name="Date" numFmtId="0">
      <sharedItems containsNonDate="0" containsDate="1" containsString="0" containsBlank="1" minDate="2025-01-01T00:00:00" maxDate="2025-05-01T00:00:00" count="12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m/>
      </sharedItems>
      <fieldGroup par="5" base="0">
        <rangePr groupBy="days" startDate="2025-01-01T00:00:00" endDate="2025-05-0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/2025"/>
        </groupItems>
      </fieldGroup>
    </cacheField>
    <cacheField name="Day " numFmtId="0">
      <sharedItems containsBlank="1"/>
    </cacheField>
    <cacheField name="Month" numFmtId="0">
      <sharedItems containsBlank="1"/>
    </cacheField>
    <cacheField name="Sell" numFmtId="0">
      <sharedItems containsString="0" containsBlank="1" containsNumber="1" containsInteger="1" minValue="9056" maxValue="136609"/>
    </cacheField>
    <cacheField name="Wastage" numFmtId="41">
      <sharedItems containsString="0" containsBlank="1" containsNumber="1" containsInteger="1" minValue="0" maxValue="6092"/>
    </cacheField>
    <cacheField name="Months" numFmtId="0" databaseField="0">
      <fieldGroup base="0">
        <rangePr groupBy="months" startDate="2025-01-01T00:00:00" endDate="2025-05-01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riar Sakib" refreshedDate="45819.530469097219" createdVersion="8" refreshedVersion="6" minRefreshableVersion="3" recordCount="121">
  <cacheSource type="worksheet">
    <worksheetSource ref="A1:K122" sheet="Sells"/>
  </cacheSource>
  <cacheFields count="11">
    <cacheField name="Date" numFmtId="0">
      <sharedItems containsNonDate="0" containsDate="1" containsString="0" containsBlank="1" minDate="2025-01-01T00:00:00" maxDate="2025-05-01T00:00:00"/>
    </cacheField>
    <cacheField name="Month" numFmtId="0">
      <sharedItems containsBlank="1" count="5">
        <s v="Jan"/>
        <s v="Feb"/>
        <s v="Mar"/>
        <s v="Apr"/>
        <m/>
      </sharedItems>
    </cacheField>
    <cacheField name="Day" numFmtId="0">
      <sharedItems containsBlank="1" count="8">
        <s v="Wed"/>
        <s v="Thu"/>
        <s v="Fri"/>
        <s v="Sat"/>
        <s v="Sun"/>
        <s v="Mon"/>
        <s v="Tue"/>
        <m/>
      </sharedItems>
    </cacheField>
    <cacheField name="Sweets" numFmtId="0">
      <sharedItems containsString="0" containsBlank="1" containsNumber="1" containsInteger="1" minValue="4383" maxValue="116689"/>
    </cacheField>
    <cacheField name="Hot " numFmtId="0">
      <sharedItems containsString="0" containsBlank="1" containsNumber="1" containsInteger="1" minValue="0" maxValue="19490"/>
    </cacheField>
    <cacheField name="Bakery " numFmtId="0">
      <sharedItems containsString="0" containsBlank="1" containsNumber="1" containsInteger="1" minValue="500" maxValue="18010"/>
    </cacheField>
    <cacheField name="Cake" numFmtId="0">
      <sharedItems containsString="0" containsBlank="1" containsNumber="1" containsInteger="1" minValue="0" maxValue="48590"/>
    </cacheField>
    <cacheField name="Arabian " numFmtId="0">
      <sharedItems containsString="0" containsBlank="1" containsNumber="1" containsInteger="1" minValue="0" maxValue="7020"/>
    </cacheField>
    <cacheField name="Cookies" numFmtId="0">
      <sharedItems containsString="0" containsBlank="1" containsNumber="1" containsInteger="1" minValue="0" maxValue="7800"/>
    </cacheField>
    <cacheField name="Others " numFmtId="0">
      <sharedItems containsString="0" containsBlank="1" containsNumber="1" containsInteger="1" minValue="0" maxValue="800"/>
    </cacheField>
    <cacheField name="Total Sell" numFmtId="0">
      <sharedItems containsString="0" containsBlank="1" containsNumber="1" containsInteger="1" minValue="9056" maxValue="136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ariar Sakib" refreshedDate="45819.530469675927" createdVersion="8" refreshedVersion="6" minRefreshableVersion="3" recordCount="121">
  <cacheSource type="worksheet">
    <worksheetSource ref="A1:K122" sheet="Wastage"/>
  </cacheSource>
  <cacheFields count="11">
    <cacheField name="Date" numFmtId="0">
      <sharedItems containsNonDate="0" containsDate="1" containsString="0" containsBlank="1" minDate="2025-01-01T00:00:00" maxDate="2025-05-01T00:00:00"/>
    </cacheField>
    <cacheField name="Month" numFmtId="14">
      <sharedItems containsBlank="1" count="5">
        <s v="Jan"/>
        <s v="Feb"/>
        <s v="Mar"/>
        <s v="Apr"/>
        <m/>
      </sharedItems>
    </cacheField>
    <cacheField name="Day" numFmtId="0">
      <sharedItems containsBlank="1" count="8">
        <s v="Wed"/>
        <s v="Thu"/>
        <s v="Fri"/>
        <s v="Sat"/>
        <s v="Sun"/>
        <s v="Mon"/>
        <s v="Tue"/>
        <m/>
      </sharedItems>
    </cacheField>
    <cacheField name="Sweets" numFmtId="0">
      <sharedItems containsString="0" containsBlank="1" containsNumber="1" containsInteger="1" minValue="0" maxValue="4116"/>
    </cacheField>
    <cacheField name="Hot " numFmtId="0">
      <sharedItems containsString="0" containsBlank="1" containsNumber="1" containsInteger="1" minValue="0" maxValue="2595"/>
    </cacheField>
    <cacheField name="Bakery " numFmtId="0">
      <sharedItems containsString="0" containsBlank="1" containsNumber="1" containsInteger="1" minValue="0" maxValue="960"/>
    </cacheField>
    <cacheField name="Cake" numFmtId="0">
      <sharedItems containsString="0" containsBlank="1" containsNumber="1" containsInteger="1" minValue="0" maxValue="2800"/>
    </cacheField>
    <cacheField name="Arabian " numFmtId="0">
      <sharedItems containsString="0" containsBlank="1" containsNumber="1" containsInteger="1" minValue="0" maxValue="1170"/>
    </cacheField>
    <cacheField name="Cookies" numFmtId="0">
      <sharedItems containsString="0" containsBlank="1" containsNumber="1" containsInteger="1" minValue="0" maxValue="0"/>
    </cacheField>
    <cacheField name="Others " numFmtId="0">
      <sharedItems containsString="0" containsBlank="1" containsNumber="1" containsInteger="1" minValue="0" maxValue="0"/>
    </cacheField>
    <cacheField name="Wastage " numFmtId="0">
      <sharedItems containsString="0" containsBlank="1" containsNumber="1" containsInteger="1" minValue="0" maxValue="6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x v="0"/>
    <s v="Wed"/>
    <s v="Jan"/>
    <n v="96409"/>
    <n v="0"/>
  </r>
  <r>
    <x v="1"/>
    <s v="Thu"/>
    <s v="Jan"/>
    <n v="47937"/>
    <n v="454"/>
  </r>
  <r>
    <x v="2"/>
    <s v="Fri"/>
    <s v="Jan"/>
    <n v="32873"/>
    <n v="1265"/>
  </r>
  <r>
    <x v="3"/>
    <s v="Sat"/>
    <s v="Jan"/>
    <n v="31878"/>
    <n v="6092"/>
  </r>
  <r>
    <x v="4"/>
    <s v="Sun"/>
    <s v="Jan"/>
    <n v="40940"/>
    <n v="4273"/>
  </r>
  <r>
    <x v="5"/>
    <s v="Mon"/>
    <s v="Jan"/>
    <n v="37245"/>
    <n v="1830"/>
  </r>
  <r>
    <x v="6"/>
    <s v="Tue"/>
    <s v="Jan"/>
    <n v="30731"/>
    <n v="2625"/>
  </r>
  <r>
    <x v="7"/>
    <s v="Wed"/>
    <s v="Jan"/>
    <n v="35633"/>
    <n v="2204"/>
  </r>
  <r>
    <x v="8"/>
    <s v="Thu"/>
    <s v="Jan"/>
    <n v="36570"/>
    <n v="1627"/>
  </r>
  <r>
    <x v="9"/>
    <s v="Fri"/>
    <s v="Jan"/>
    <n v="38716"/>
    <n v="2685"/>
  </r>
  <r>
    <x v="10"/>
    <s v="Sat"/>
    <s v="Jan"/>
    <n v="29736"/>
    <n v="1690"/>
  </r>
  <r>
    <x v="11"/>
    <s v="Sun"/>
    <s v="Jan"/>
    <n v="34060"/>
    <n v="1825"/>
  </r>
  <r>
    <x v="12"/>
    <s v="Mon"/>
    <s v="Jan"/>
    <n v="33938"/>
    <n v="1950"/>
  </r>
  <r>
    <x v="13"/>
    <s v="Tue"/>
    <s v="Jan"/>
    <n v="47496"/>
    <n v="2952"/>
  </r>
  <r>
    <x v="14"/>
    <s v="Wed"/>
    <s v="Jan"/>
    <n v="37758"/>
    <n v="324"/>
  </r>
  <r>
    <x v="15"/>
    <s v="Thu"/>
    <s v="Jan"/>
    <n v="43303"/>
    <n v="1828"/>
  </r>
  <r>
    <x v="16"/>
    <s v="Fri"/>
    <s v="Jan"/>
    <n v="57610"/>
    <n v="1142"/>
  </r>
  <r>
    <x v="17"/>
    <s v="Sat"/>
    <s v="Jan"/>
    <n v="35094"/>
    <n v="1090"/>
  </r>
  <r>
    <x v="18"/>
    <s v="Sun"/>
    <s v="Jan"/>
    <n v="43189"/>
    <n v="845"/>
  </r>
  <r>
    <x v="19"/>
    <s v="Mon"/>
    <s v="Jan"/>
    <n v="36408"/>
    <n v="1252"/>
  </r>
  <r>
    <x v="20"/>
    <s v="Tue"/>
    <s v="Jan"/>
    <n v="39400"/>
    <n v="1783"/>
  </r>
  <r>
    <x v="21"/>
    <s v="Wed"/>
    <s v="Jan"/>
    <n v="33283"/>
    <n v="400"/>
  </r>
  <r>
    <x v="22"/>
    <s v="Thu"/>
    <s v="Jan"/>
    <n v="49912"/>
    <n v="1740"/>
  </r>
  <r>
    <x v="23"/>
    <s v="Fri"/>
    <s v="Jan"/>
    <n v="48804"/>
    <n v="1745"/>
  </r>
  <r>
    <x v="24"/>
    <s v="Sat"/>
    <s v="Jan"/>
    <n v="41793"/>
    <n v="1271"/>
  </r>
  <r>
    <x v="25"/>
    <s v="Sun"/>
    <s v="Jan"/>
    <n v="35664"/>
    <n v="2414"/>
  </r>
  <r>
    <x v="26"/>
    <s v="Mon"/>
    <s v="Jan"/>
    <n v="33364"/>
    <n v="1353"/>
  </r>
  <r>
    <x v="27"/>
    <s v="Tue"/>
    <s v="Jan"/>
    <n v="38318"/>
    <n v="1822"/>
  </r>
  <r>
    <x v="28"/>
    <s v="Wed"/>
    <s v="Jan"/>
    <n v="31682"/>
    <n v="2272"/>
  </r>
  <r>
    <x v="29"/>
    <s v="Thu"/>
    <s v="Jan"/>
    <n v="46616"/>
    <n v="1410"/>
  </r>
  <r>
    <x v="30"/>
    <s v="Fri"/>
    <s v="Jan"/>
    <n v="37860"/>
    <n v="2003"/>
  </r>
  <r>
    <x v="31"/>
    <s v="Sat"/>
    <s v="Feb"/>
    <n v="42844"/>
    <n v="0"/>
  </r>
  <r>
    <x v="32"/>
    <s v="Sun"/>
    <s v="Feb"/>
    <n v="49051"/>
    <n v="340"/>
  </r>
  <r>
    <x v="33"/>
    <s v="Mon"/>
    <s v="Feb"/>
    <n v="31170"/>
    <n v="473"/>
  </r>
  <r>
    <x v="34"/>
    <s v="Tue"/>
    <s v="Feb"/>
    <n v="30031"/>
    <n v="1953"/>
  </r>
  <r>
    <x v="35"/>
    <s v="Wed"/>
    <s v="Feb"/>
    <n v="40020"/>
    <n v="935"/>
  </r>
  <r>
    <x v="36"/>
    <s v="Thu"/>
    <s v="Feb"/>
    <n v="34656"/>
    <n v="1080"/>
  </r>
  <r>
    <x v="37"/>
    <s v="Fri"/>
    <s v="Feb"/>
    <n v="51502"/>
    <n v="780"/>
  </r>
  <r>
    <x v="38"/>
    <s v="Sat"/>
    <s v="Feb"/>
    <n v="81479"/>
    <n v="747"/>
  </r>
  <r>
    <x v="39"/>
    <s v="Sun"/>
    <s v="Feb"/>
    <n v="39207"/>
    <n v="1557"/>
  </r>
  <r>
    <x v="40"/>
    <s v="Mon"/>
    <s v="Feb"/>
    <n v="55079"/>
    <n v="380"/>
  </r>
  <r>
    <x v="41"/>
    <s v="Tue"/>
    <s v="Feb"/>
    <n v="39426"/>
    <n v="565"/>
  </r>
  <r>
    <x v="42"/>
    <s v="Wed"/>
    <s v="Feb"/>
    <n v="36252"/>
    <n v="2377"/>
  </r>
  <r>
    <x v="43"/>
    <s v="Thu"/>
    <s v="Feb"/>
    <n v="33369"/>
    <n v="2775"/>
  </r>
  <r>
    <x v="44"/>
    <s v="Fri"/>
    <s v="Feb"/>
    <n v="59214"/>
    <n v="1229"/>
  </r>
  <r>
    <x v="45"/>
    <s v="Sat"/>
    <s v="Feb"/>
    <n v="29469"/>
    <n v="2474"/>
  </r>
  <r>
    <x v="46"/>
    <s v="Sun"/>
    <s v="Feb"/>
    <n v="52141"/>
    <n v="290"/>
  </r>
  <r>
    <x v="47"/>
    <s v="Mon"/>
    <s v="Feb"/>
    <n v="26555"/>
    <n v="985"/>
  </r>
  <r>
    <x v="48"/>
    <s v="Tue"/>
    <s v="Feb"/>
    <n v="41972"/>
    <n v="1489"/>
  </r>
  <r>
    <x v="49"/>
    <s v="Wed"/>
    <s v="Feb"/>
    <n v="42222"/>
    <n v="3338"/>
  </r>
  <r>
    <x v="50"/>
    <s v="Thu"/>
    <s v="Feb"/>
    <n v="87828"/>
    <n v="2613"/>
  </r>
  <r>
    <x v="51"/>
    <s v="Fri"/>
    <s v="Feb"/>
    <n v="47578"/>
    <n v="0"/>
  </r>
  <r>
    <x v="52"/>
    <s v="Sat"/>
    <s v="Feb"/>
    <n v="48028"/>
    <n v="3914"/>
  </r>
  <r>
    <x v="53"/>
    <s v="Sun"/>
    <s v="Feb"/>
    <n v="33225"/>
    <n v="1953"/>
  </r>
  <r>
    <x v="54"/>
    <s v="Mon"/>
    <s v="Feb"/>
    <n v="35613"/>
    <n v="482"/>
  </r>
  <r>
    <x v="55"/>
    <s v="Tue"/>
    <s v="Feb"/>
    <n v="40629"/>
    <n v="1424"/>
  </r>
  <r>
    <x v="56"/>
    <s v="Wed"/>
    <s v="Feb"/>
    <n v="39016"/>
    <n v="270"/>
  </r>
  <r>
    <x v="57"/>
    <s v="Thu"/>
    <s v="Feb"/>
    <n v="56123"/>
    <n v="1754"/>
  </r>
  <r>
    <x v="58"/>
    <s v="Fri"/>
    <s v="Feb"/>
    <n v="42222"/>
    <n v="1086"/>
  </r>
  <r>
    <x v="59"/>
    <s v="Sat"/>
    <s v="Mar"/>
    <n v="28614"/>
    <n v="1025"/>
  </r>
  <r>
    <x v="60"/>
    <s v="Sun"/>
    <s v="Mar"/>
    <n v="33127"/>
    <n v="3545"/>
  </r>
  <r>
    <x v="61"/>
    <s v="Mon"/>
    <s v="Mar"/>
    <n v="11744"/>
    <n v="1530"/>
  </r>
  <r>
    <x v="62"/>
    <s v="Tue"/>
    <s v="Mar"/>
    <n v="18646"/>
    <n v="3865"/>
  </r>
  <r>
    <x v="63"/>
    <s v="Wed"/>
    <s v="Mar"/>
    <n v="16212"/>
    <n v="2152"/>
  </r>
  <r>
    <x v="64"/>
    <s v="Thu"/>
    <s v="Mar"/>
    <n v="38990"/>
    <n v="1275"/>
  </r>
  <r>
    <x v="65"/>
    <s v="Fri"/>
    <s v="Mar"/>
    <n v="35376"/>
    <n v="1120"/>
  </r>
  <r>
    <x v="66"/>
    <s v="Sat"/>
    <s v="Mar"/>
    <n v="19991"/>
    <n v="1305"/>
  </r>
  <r>
    <x v="67"/>
    <s v="Sun"/>
    <s v="Mar"/>
    <n v="23967"/>
    <n v="760"/>
  </r>
  <r>
    <x v="68"/>
    <s v="Mon"/>
    <s v="Mar"/>
    <n v="21006"/>
    <n v="330"/>
  </r>
  <r>
    <x v="69"/>
    <s v="Tue"/>
    <s v="Mar"/>
    <n v="22346"/>
    <n v="1511"/>
  </r>
  <r>
    <x v="70"/>
    <s v="Wed"/>
    <s v="Mar"/>
    <n v="9056"/>
    <n v="0"/>
  </r>
  <r>
    <x v="71"/>
    <s v="Thu"/>
    <s v="Mar"/>
    <n v="31807"/>
    <n v="862"/>
  </r>
  <r>
    <x v="72"/>
    <s v="Fri"/>
    <s v="Mar"/>
    <n v="28614"/>
    <n v="888"/>
  </r>
  <r>
    <x v="73"/>
    <s v="Sat"/>
    <s v="Mar"/>
    <n v="33976"/>
    <n v="430"/>
  </r>
  <r>
    <x v="74"/>
    <s v="Sun"/>
    <s v="Mar"/>
    <n v="18943"/>
    <n v="1688"/>
  </r>
  <r>
    <x v="75"/>
    <s v="Mon"/>
    <s v="Mar"/>
    <n v="23592"/>
    <n v="2635"/>
  </r>
  <r>
    <x v="76"/>
    <s v="Tue"/>
    <s v="Mar"/>
    <n v="15819"/>
    <n v="1799"/>
  </r>
  <r>
    <x v="77"/>
    <s v="Wed"/>
    <s v="Mar"/>
    <n v="25610"/>
    <n v="4091"/>
  </r>
  <r>
    <x v="78"/>
    <s v="Thu"/>
    <s v="Mar"/>
    <n v="21878"/>
    <n v="550"/>
  </r>
  <r>
    <x v="79"/>
    <s v="Fri"/>
    <s v="Mar"/>
    <n v="26853"/>
    <n v="2047"/>
  </r>
  <r>
    <x v="80"/>
    <s v="Sat"/>
    <s v="Mar"/>
    <n v="25010"/>
    <n v="1400"/>
  </r>
  <r>
    <x v="81"/>
    <s v="Sun"/>
    <s v="Mar"/>
    <n v="16174"/>
    <n v="0"/>
  </r>
  <r>
    <x v="82"/>
    <s v="Mon"/>
    <s v="Mar"/>
    <n v="28079"/>
    <n v="571"/>
  </r>
  <r>
    <x v="83"/>
    <s v="Tue"/>
    <s v="Mar"/>
    <n v="35381"/>
    <n v="1478"/>
  </r>
  <r>
    <x v="84"/>
    <s v="Wed"/>
    <s v="Mar"/>
    <n v="36810"/>
    <n v="240"/>
  </r>
  <r>
    <x v="85"/>
    <s v="Thu"/>
    <s v="Mar"/>
    <n v="30805"/>
    <n v="765"/>
  </r>
  <r>
    <x v="86"/>
    <s v="Fri"/>
    <s v="Mar"/>
    <n v="26411"/>
    <n v="1417"/>
  </r>
  <r>
    <x v="87"/>
    <s v="Sat"/>
    <s v="Mar"/>
    <n v="28996"/>
    <n v="3634"/>
  </r>
  <r>
    <x v="88"/>
    <s v="Sun"/>
    <s v="Mar"/>
    <n v="49227"/>
    <n v="440"/>
  </r>
  <r>
    <x v="89"/>
    <s v="Mon"/>
    <s v="Mar"/>
    <n v="52352"/>
    <n v="132"/>
  </r>
  <r>
    <x v="90"/>
    <s v="Tue"/>
    <s v="Apr"/>
    <n v="32874"/>
    <n v="0"/>
  </r>
  <r>
    <x v="91"/>
    <s v="Wed"/>
    <s v="Apr"/>
    <n v="51635"/>
    <n v="0"/>
  </r>
  <r>
    <x v="92"/>
    <s v="Thu"/>
    <s v="Apr"/>
    <n v="41277"/>
    <n v="150"/>
  </r>
  <r>
    <x v="93"/>
    <s v="Fri"/>
    <s v="Apr"/>
    <n v="57697"/>
    <n v="60"/>
  </r>
  <r>
    <x v="94"/>
    <s v="Sat"/>
    <s v="Apr"/>
    <n v="43138"/>
    <n v="859"/>
  </r>
  <r>
    <x v="95"/>
    <s v="Sun"/>
    <s v="Apr"/>
    <n v="38963"/>
    <n v="72"/>
  </r>
  <r>
    <x v="96"/>
    <s v="Mon"/>
    <s v="Apr"/>
    <n v="34941"/>
    <n v="1135"/>
  </r>
  <r>
    <x v="97"/>
    <s v="Tue"/>
    <s v="Apr"/>
    <n v="38887"/>
    <n v="1062"/>
  </r>
  <r>
    <x v="98"/>
    <s v="Wed"/>
    <s v="Apr"/>
    <n v="34914"/>
    <n v="542"/>
  </r>
  <r>
    <x v="99"/>
    <s v="Thu"/>
    <s v="Apr"/>
    <n v="45366"/>
    <n v="2185"/>
  </r>
  <r>
    <x v="100"/>
    <s v="Fri"/>
    <s v="Apr"/>
    <n v="64104"/>
    <n v="1645"/>
  </r>
  <r>
    <x v="101"/>
    <s v="Sat"/>
    <s v="Apr"/>
    <n v="104095"/>
    <n v="155"/>
  </r>
  <r>
    <x v="102"/>
    <s v="Sun"/>
    <s v="Apr"/>
    <n v="136609"/>
    <n v="2995"/>
  </r>
  <r>
    <x v="103"/>
    <s v="Mon"/>
    <s v="Apr"/>
    <n v="61766"/>
    <n v="670"/>
  </r>
  <r>
    <x v="104"/>
    <s v="Tue"/>
    <s v="Apr"/>
    <n v="67191"/>
    <n v="200"/>
  </r>
  <r>
    <x v="105"/>
    <s v="Wed"/>
    <s v="Apr"/>
    <n v="46324"/>
    <n v="470"/>
  </r>
  <r>
    <x v="106"/>
    <s v="Thu"/>
    <s v="Apr"/>
    <n v="46382"/>
    <n v="3130"/>
  </r>
  <r>
    <x v="107"/>
    <s v="Fri"/>
    <s v="Apr"/>
    <n v="41455"/>
    <n v="2680"/>
  </r>
  <r>
    <x v="108"/>
    <s v="Sat"/>
    <s v="Apr"/>
    <n v="34868"/>
    <n v="749"/>
  </r>
  <r>
    <x v="109"/>
    <s v="Sun"/>
    <s v="Apr"/>
    <n v="33615"/>
    <n v="4365"/>
  </r>
  <r>
    <x v="110"/>
    <s v="Mon"/>
    <s v="Apr"/>
    <n v="20842"/>
    <n v="991"/>
  </r>
  <r>
    <x v="111"/>
    <s v="Tue"/>
    <s v="Apr"/>
    <n v="24689"/>
    <n v="750"/>
  </r>
  <r>
    <x v="112"/>
    <s v="Wed"/>
    <s v="Apr"/>
    <n v="34363"/>
    <n v="1145"/>
  </r>
  <r>
    <x v="113"/>
    <s v="Thu"/>
    <s v="Apr"/>
    <n v="32376"/>
    <n v="2687"/>
  </r>
  <r>
    <x v="114"/>
    <s v="Fri"/>
    <s v="Apr"/>
    <n v="42649"/>
    <n v="4116"/>
  </r>
  <r>
    <x v="115"/>
    <s v="Sat"/>
    <s v="Apr"/>
    <n v="24005"/>
    <n v="4910"/>
  </r>
  <r>
    <x v="116"/>
    <s v="Sun"/>
    <s v="Apr"/>
    <n v="27731"/>
    <n v="1233"/>
  </r>
  <r>
    <x v="117"/>
    <s v="Mon"/>
    <s v="Apr"/>
    <n v="25261"/>
    <n v="1070"/>
  </r>
  <r>
    <x v="118"/>
    <s v="Tue"/>
    <s v="Apr"/>
    <n v="21802"/>
    <n v="3777"/>
  </r>
  <r>
    <x v="119"/>
    <s v="Wed"/>
    <s v="Apr"/>
    <n v="27601"/>
    <n v="1540"/>
  </r>
  <r>
    <x v="120"/>
    <m/>
    <m/>
    <m/>
    <m/>
  </r>
  <r>
    <x v="120"/>
    <m/>
    <m/>
    <m/>
    <m/>
  </r>
  <r>
    <x v="120"/>
    <m/>
    <m/>
    <m/>
    <m/>
  </r>
  <r>
    <x v="120"/>
    <m/>
    <m/>
    <m/>
    <m/>
  </r>
  <r>
    <x v="120"/>
    <m/>
    <m/>
    <m/>
    <m/>
  </r>
  <r>
    <x v="120"/>
    <m/>
    <m/>
    <m/>
    <m/>
  </r>
  <r>
    <x v="12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d v="2025-01-01T00:00:00"/>
    <x v="0"/>
    <x v="0"/>
    <n v="24944"/>
    <n v="6385"/>
    <n v="15120"/>
    <n v="44320"/>
    <n v="4400"/>
    <n v="1240"/>
    <n v="0"/>
    <n v="96409"/>
  </r>
  <r>
    <d v="2025-01-02T00:00:00"/>
    <x v="0"/>
    <x v="1"/>
    <n v="14232"/>
    <n v="6705"/>
    <n v="4400"/>
    <n v="13790"/>
    <n v="5020"/>
    <n v="3630"/>
    <n v="160"/>
    <n v="47937"/>
  </r>
  <r>
    <d v="2025-01-03T00:00:00"/>
    <x v="0"/>
    <x v="2"/>
    <n v="12298"/>
    <n v="6245"/>
    <n v="4025"/>
    <n v="6060"/>
    <n v="2505"/>
    <n v="1740"/>
    <n v="0"/>
    <n v="32873"/>
  </r>
  <r>
    <d v="2025-01-04T00:00:00"/>
    <x v="0"/>
    <x v="3"/>
    <n v="10103"/>
    <n v="4470"/>
    <n v="5290"/>
    <n v="5290"/>
    <n v="3580"/>
    <n v="3145"/>
    <m/>
    <n v="31878"/>
  </r>
  <r>
    <d v="2025-01-05T00:00:00"/>
    <x v="0"/>
    <x v="4"/>
    <n v="20715"/>
    <n v="4200"/>
    <n v="3925"/>
    <n v="8445"/>
    <n v="1380"/>
    <n v="2275"/>
    <n v="0"/>
    <n v="40940"/>
  </r>
  <r>
    <d v="2025-01-06T00:00:00"/>
    <x v="0"/>
    <x v="5"/>
    <n v="15865"/>
    <n v="4990"/>
    <n v="4950"/>
    <n v="6120"/>
    <n v="2185"/>
    <n v="2655"/>
    <n v="480"/>
    <n v="37245"/>
  </r>
  <r>
    <d v="2025-01-07T00:00:00"/>
    <x v="0"/>
    <x v="6"/>
    <n v="9041"/>
    <n v="4300"/>
    <n v="7695"/>
    <n v="4440"/>
    <n v="2225"/>
    <n v="3030"/>
    <n v="0"/>
    <n v="30731"/>
  </r>
  <r>
    <d v="2025-01-08T00:00:00"/>
    <x v="0"/>
    <x v="0"/>
    <n v="13183"/>
    <n v="4080"/>
    <n v="4850"/>
    <n v="7600"/>
    <n v="2475"/>
    <n v="3445"/>
    <n v="0"/>
    <n v="35633"/>
  </r>
  <r>
    <d v="2025-01-09T00:00:00"/>
    <x v="0"/>
    <x v="1"/>
    <n v="16555"/>
    <n v="4650"/>
    <n v="2870"/>
    <n v="4265"/>
    <n v="4560"/>
    <n v="3670"/>
    <n v="0"/>
    <n v="36570"/>
  </r>
  <r>
    <d v="2025-01-10T00:00:00"/>
    <x v="0"/>
    <x v="2"/>
    <n v="18406"/>
    <n v="4915"/>
    <n v="4630"/>
    <n v="3745"/>
    <n v="7020"/>
    <n v="0"/>
    <n v="0"/>
    <n v="38716"/>
  </r>
  <r>
    <d v="2025-01-11T00:00:00"/>
    <x v="0"/>
    <x v="3"/>
    <n v="16571"/>
    <n v="4115"/>
    <n v="2755"/>
    <n v="6295"/>
    <n v="0"/>
    <n v="0"/>
    <n v="0"/>
    <n v="29736"/>
  </r>
  <r>
    <d v="2025-01-12T00:00:00"/>
    <x v="0"/>
    <x v="4"/>
    <n v="12915"/>
    <n v="5815"/>
    <n v="5695"/>
    <n v="5375"/>
    <n v="4260"/>
    <n v="0"/>
    <n v="0"/>
    <n v="34060"/>
  </r>
  <r>
    <d v="2025-01-13T00:00:00"/>
    <x v="0"/>
    <x v="5"/>
    <n v="14893"/>
    <n v="3880"/>
    <n v="5995"/>
    <n v="3690"/>
    <n v="4085"/>
    <n v="1395"/>
    <n v="0"/>
    <n v="33938"/>
  </r>
  <r>
    <d v="2025-01-14T00:00:00"/>
    <x v="0"/>
    <x v="6"/>
    <n v="23871"/>
    <n v="4340"/>
    <n v="5460"/>
    <n v="8280"/>
    <n v="4305"/>
    <n v="1080"/>
    <n v="160"/>
    <n v="47496"/>
  </r>
  <r>
    <d v="2025-01-15T00:00:00"/>
    <x v="0"/>
    <x v="0"/>
    <n v="19573"/>
    <n v="3880"/>
    <n v="3580"/>
    <n v="4105"/>
    <n v="5465"/>
    <n v="995"/>
    <n v="160"/>
    <n v="37758"/>
  </r>
  <r>
    <d v="2025-01-16T00:00:00"/>
    <x v="0"/>
    <x v="1"/>
    <n v="20343"/>
    <n v="4960"/>
    <n v="5095"/>
    <n v="6650"/>
    <n v="5095"/>
    <n v="1000"/>
    <n v="160"/>
    <n v="43303"/>
  </r>
  <r>
    <d v="2025-01-17T00:00:00"/>
    <x v="0"/>
    <x v="2"/>
    <n v="32305"/>
    <n v="5270"/>
    <n v="6615"/>
    <n v="6680"/>
    <n v="5085"/>
    <n v="1495"/>
    <n v="160"/>
    <n v="57610"/>
  </r>
  <r>
    <d v="2025-01-18T00:00:00"/>
    <x v="0"/>
    <x v="3"/>
    <n v="13574"/>
    <n v="4950"/>
    <n v="5290"/>
    <n v="5525"/>
    <n v="4225"/>
    <n v="1530"/>
    <n v="0"/>
    <n v="35094"/>
  </r>
  <r>
    <d v="2025-01-19T00:00:00"/>
    <x v="0"/>
    <x v="4"/>
    <n v="18789"/>
    <n v="8660"/>
    <n v="5065"/>
    <n v="5925"/>
    <n v="3530"/>
    <n v="1220"/>
    <n v="0"/>
    <n v="43189"/>
  </r>
  <r>
    <d v="2025-01-20T00:00:00"/>
    <x v="0"/>
    <x v="5"/>
    <n v="16383"/>
    <n v="4260"/>
    <n v="4090"/>
    <n v="5935"/>
    <n v="4260"/>
    <n v="680"/>
    <n v="800"/>
    <n v="36408"/>
  </r>
  <r>
    <d v="2025-01-21T00:00:00"/>
    <x v="0"/>
    <x v="6"/>
    <n v="11455"/>
    <n v="5645"/>
    <n v="5670"/>
    <n v="13070"/>
    <n v="2790"/>
    <n v="770"/>
    <n v="0"/>
    <n v="39400"/>
  </r>
  <r>
    <d v="2025-01-22T00:00:00"/>
    <x v="0"/>
    <x v="0"/>
    <n v="10653"/>
    <n v="3975"/>
    <n v="5685"/>
    <n v="9185"/>
    <n v="2155"/>
    <n v="1630"/>
    <n v="0"/>
    <n v="33283"/>
  </r>
  <r>
    <d v="2025-01-23T00:00:00"/>
    <x v="0"/>
    <x v="1"/>
    <n v="19867"/>
    <n v="5125"/>
    <n v="7730"/>
    <n v="9015"/>
    <n v="4130"/>
    <n v="4045"/>
    <n v="0"/>
    <n v="49912"/>
  </r>
  <r>
    <d v="2025-01-24T00:00:00"/>
    <x v="0"/>
    <x v="2"/>
    <n v="19159"/>
    <n v="5490"/>
    <n v="6580"/>
    <n v="9540"/>
    <n v="4060"/>
    <n v="3975"/>
    <n v="0"/>
    <n v="48804"/>
  </r>
  <r>
    <d v="2025-01-25T00:00:00"/>
    <x v="0"/>
    <x v="3"/>
    <n v="13268"/>
    <n v="4850"/>
    <n v="7740"/>
    <n v="9335"/>
    <n v="3820"/>
    <n v="2780"/>
    <n v="0"/>
    <n v="41793"/>
  </r>
  <r>
    <d v="2025-01-26T00:00:00"/>
    <x v="0"/>
    <x v="4"/>
    <n v="19974"/>
    <n v="4615"/>
    <n v="3775"/>
    <n v="2860"/>
    <n v="3970"/>
    <n v="470"/>
    <n v="0"/>
    <n v="35664"/>
  </r>
  <r>
    <d v="2025-01-27T00:00:00"/>
    <x v="0"/>
    <x v="5"/>
    <n v="15214"/>
    <n v="4615"/>
    <n v="2710"/>
    <n v="6365"/>
    <n v="4080"/>
    <n v="380"/>
    <n v="0"/>
    <n v="33364"/>
  </r>
  <r>
    <d v="2025-01-28T00:00:00"/>
    <x v="0"/>
    <x v="6"/>
    <n v="9538"/>
    <n v="4565"/>
    <n v="7930"/>
    <n v="4095"/>
    <n v="5365"/>
    <n v="6825"/>
    <n v="0"/>
    <n v="38318"/>
  </r>
  <r>
    <d v="2025-01-29T00:00:00"/>
    <x v="0"/>
    <x v="0"/>
    <n v="15802"/>
    <n v="4565"/>
    <n v="3240"/>
    <n v="5045"/>
    <n v="3030"/>
    <n v="0"/>
    <n v="0"/>
    <n v="31682"/>
  </r>
  <r>
    <d v="2025-01-30T00:00:00"/>
    <x v="0"/>
    <x v="1"/>
    <n v="24686"/>
    <n v="4565"/>
    <n v="4900"/>
    <n v="8345"/>
    <n v="4120"/>
    <n v="0"/>
    <n v="0"/>
    <n v="46616"/>
  </r>
  <r>
    <d v="2025-01-31T00:00:00"/>
    <x v="0"/>
    <x v="2"/>
    <n v="18210"/>
    <n v="5360"/>
    <n v="4315"/>
    <n v="6350"/>
    <n v="3625"/>
    <n v="0"/>
    <n v="0"/>
    <n v="37860"/>
  </r>
  <r>
    <d v="2025-02-01T00:00:00"/>
    <x v="1"/>
    <x v="3"/>
    <n v="14249"/>
    <n v="8330"/>
    <n v="5805"/>
    <n v="9100"/>
    <n v="3630"/>
    <n v="1730"/>
    <n v="0"/>
    <n v="42844"/>
  </r>
  <r>
    <d v="2025-02-02T00:00:00"/>
    <x v="1"/>
    <x v="4"/>
    <n v="26286"/>
    <n v="4660"/>
    <n v="8505"/>
    <n v="5425"/>
    <n v="2265"/>
    <n v="1910"/>
    <n v="0"/>
    <n v="49051"/>
  </r>
  <r>
    <d v="2025-02-03T00:00:00"/>
    <x v="1"/>
    <x v="5"/>
    <n v="8435"/>
    <n v="4580"/>
    <n v="7370"/>
    <n v="4640"/>
    <n v="4815"/>
    <n v="1330"/>
    <n v="0"/>
    <n v="31170"/>
  </r>
  <r>
    <d v="2025-02-04T00:00:00"/>
    <x v="1"/>
    <x v="6"/>
    <n v="12346"/>
    <n v="4295"/>
    <n v="4165"/>
    <n v="5980"/>
    <n v="2555"/>
    <n v="690"/>
    <n v="0"/>
    <n v="30031"/>
  </r>
  <r>
    <d v="2025-02-05T00:00:00"/>
    <x v="1"/>
    <x v="0"/>
    <n v="13005"/>
    <n v="4240"/>
    <n v="7770"/>
    <n v="9405"/>
    <n v="5420"/>
    <n v="180"/>
    <n v="0"/>
    <n v="40020"/>
  </r>
  <r>
    <d v="2025-02-06T00:00:00"/>
    <x v="1"/>
    <x v="1"/>
    <n v="12261"/>
    <n v="4350"/>
    <n v="6540"/>
    <n v="5560"/>
    <n v="3945"/>
    <n v="2000"/>
    <n v="0"/>
    <n v="34656"/>
  </r>
  <r>
    <d v="2025-02-07T00:00:00"/>
    <x v="1"/>
    <x v="2"/>
    <n v="21505"/>
    <n v="5410"/>
    <n v="13275"/>
    <n v="6815"/>
    <n v="3857"/>
    <n v="640"/>
    <n v="0"/>
    <n v="51502"/>
  </r>
  <r>
    <d v="2025-02-08T00:00:00"/>
    <x v="1"/>
    <x v="3"/>
    <n v="17136"/>
    <n v="1500"/>
    <n v="5255"/>
    <n v="48590"/>
    <n v="5658"/>
    <n v="3340"/>
    <n v="0"/>
    <n v="81479"/>
  </r>
  <r>
    <d v="2025-02-09T00:00:00"/>
    <x v="1"/>
    <x v="4"/>
    <n v="13877"/>
    <n v="4470"/>
    <n v="10165"/>
    <n v="5500"/>
    <n v="3960"/>
    <n v="1235"/>
    <n v="0"/>
    <n v="39207"/>
  </r>
  <r>
    <d v="2025-02-10T00:00:00"/>
    <x v="1"/>
    <x v="5"/>
    <n v="26354"/>
    <n v="5340"/>
    <n v="7995"/>
    <n v="8960"/>
    <n v="4820"/>
    <n v="1610"/>
    <n v="0"/>
    <n v="55079"/>
  </r>
  <r>
    <d v="2025-02-11T00:00:00"/>
    <x v="1"/>
    <x v="6"/>
    <n v="10821"/>
    <n v="7330"/>
    <n v="7940"/>
    <n v="7650"/>
    <n v="3820"/>
    <n v="1865"/>
    <n v="0"/>
    <n v="39426"/>
  </r>
  <r>
    <d v="2025-02-12T00:00:00"/>
    <x v="1"/>
    <x v="0"/>
    <n v="8322"/>
    <n v="5185"/>
    <n v="4180"/>
    <n v="10855"/>
    <n v="1750"/>
    <n v="5960"/>
    <n v="0"/>
    <n v="36252"/>
  </r>
  <r>
    <d v="2025-02-13T00:00:00"/>
    <x v="1"/>
    <x v="1"/>
    <n v="17379"/>
    <n v="4485"/>
    <n v="4630"/>
    <n v="3995"/>
    <n v="2880"/>
    <n v="0"/>
    <n v="0"/>
    <n v="33369"/>
  </r>
  <r>
    <d v="2025-02-14T00:00:00"/>
    <x v="1"/>
    <x v="2"/>
    <n v="34064"/>
    <n v="5100"/>
    <n v="5915"/>
    <n v="7545"/>
    <n v="6590"/>
    <n v="0"/>
    <n v="0"/>
    <n v="59214"/>
  </r>
  <r>
    <d v="2025-02-15T00:00:00"/>
    <x v="1"/>
    <x v="3"/>
    <n v="11564"/>
    <n v="4115"/>
    <n v="5555"/>
    <n v="4985"/>
    <n v="3070"/>
    <n v="180"/>
    <n v="0"/>
    <n v="29469"/>
  </r>
  <r>
    <d v="2025-02-16T00:00:00"/>
    <x v="1"/>
    <x v="4"/>
    <n v="22891"/>
    <n v="4230"/>
    <n v="7520"/>
    <n v="13030"/>
    <n v="3440"/>
    <n v="1030"/>
    <n v="0"/>
    <n v="52141"/>
  </r>
  <r>
    <d v="2025-02-17T00:00:00"/>
    <x v="1"/>
    <x v="5"/>
    <n v="9565"/>
    <n v="3745"/>
    <n v="3750"/>
    <n v="5700"/>
    <n v="2090"/>
    <n v="1545"/>
    <n v="160"/>
    <n v="26555"/>
  </r>
  <r>
    <d v="2025-02-18T00:00:00"/>
    <x v="1"/>
    <x v="6"/>
    <n v="19917"/>
    <n v="4510"/>
    <n v="8665"/>
    <n v="3870"/>
    <n v="2430"/>
    <n v="2580"/>
    <n v="0"/>
    <n v="41972"/>
  </r>
  <r>
    <d v="2025-02-19T00:00:00"/>
    <x v="1"/>
    <x v="0"/>
    <n v="17432"/>
    <n v="2680"/>
    <n v="6700"/>
    <n v="8535"/>
    <n v="3600"/>
    <n v="2575"/>
    <n v="700"/>
    <n v="42222"/>
  </r>
  <r>
    <d v="2025-02-20T00:00:00"/>
    <x v="1"/>
    <x v="1"/>
    <n v="29368"/>
    <n v="18140"/>
    <n v="8575"/>
    <n v="22145"/>
    <n v="4950"/>
    <n v="4650"/>
    <n v="0"/>
    <n v="87828"/>
  </r>
  <r>
    <d v="2025-02-21T00:00:00"/>
    <x v="1"/>
    <x v="2"/>
    <n v="12863"/>
    <n v="4690"/>
    <n v="10240"/>
    <n v="7560"/>
    <n v="5030"/>
    <n v="7195"/>
    <n v="0"/>
    <n v="47578"/>
  </r>
  <r>
    <d v="2025-02-22T00:00:00"/>
    <x v="1"/>
    <x v="3"/>
    <n v="21422"/>
    <n v="5045"/>
    <n v="8870"/>
    <n v="7006"/>
    <n v="4485"/>
    <n v="860"/>
    <n v="340"/>
    <n v="48028"/>
  </r>
  <r>
    <d v="2025-02-23T00:00:00"/>
    <x v="1"/>
    <x v="4"/>
    <n v="10295"/>
    <n v="2925"/>
    <n v="7245"/>
    <n v="6330"/>
    <n v="3295"/>
    <n v="3135"/>
    <n v="0"/>
    <n v="33225"/>
  </r>
  <r>
    <d v="2025-02-24T00:00:00"/>
    <x v="1"/>
    <x v="5"/>
    <n v="12688"/>
    <n v="4490"/>
    <n v="6825"/>
    <n v="8400"/>
    <n v="1025"/>
    <n v="2185"/>
    <n v="0"/>
    <n v="35613"/>
  </r>
  <r>
    <d v="2025-02-25T00:00:00"/>
    <x v="1"/>
    <x v="6"/>
    <n v="15199"/>
    <n v="5140"/>
    <n v="7155"/>
    <n v="6825"/>
    <n v="3950"/>
    <n v="2020"/>
    <n v="340"/>
    <n v="40629"/>
  </r>
  <r>
    <d v="2025-02-26T00:00:00"/>
    <x v="1"/>
    <x v="0"/>
    <n v="18076"/>
    <n v="4140"/>
    <n v="6890"/>
    <n v="3665"/>
    <n v="3820"/>
    <n v="1885"/>
    <n v="540"/>
    <n v="39016"/>
  </r>
  <r>
    <d v="2025-02-27T00:00:00"/>
    <x v="1"/>
    <x v="1"/>
    <n v="17468"/>
    <n v="19490"/>
    <n v="11570"/>
    <n v="3625"/>
    <n v="3820"/>
    <n v="150"/>
    <n v="0"/>
    <n v="56123"/>
  </r>
  <r>
    <d v="2025-02-28T00:00:00"/>
    <x v="1"/>
    <x v="2"/>
    <n v="18662"/>
    <n v="5100"/>
    <n v="6700"/>
    <n v="7505"/>
    <n v="2305"/>
    <n v="1950"/>
    <n v="0"/>
    <n v="42222"/>
  </r>
  <r>
    <d v="2025-03-01T00:00:00"/>
    <x v="2"/>
    <x v="3"/>
    <n v="12359"/>
    <n v="2280"/>
    <n v="3855"/>
    <n v="2880"/>
    <n v="1610"/>
    <n v="5580"/>
    <n v="50"/>
    <n v="28614"/>
  </r>
  <r>
    <d v="2025-03-02T00:00:00"/>
    <x v="2"/>
    <x v="4"/>
    <n v="16827"/>
    <n v="1815"/>
    <n v="3820"/>
    <n v="3955"/>
    <n v="3225"/>
    <n v="3485"/>
    <n v="0"/>
    <n v="33127"/>
  </r>
  <r>
    <d v="2025-03-03T00:00:00"/>
    <x v="2"/>
    <x v="5"/>
    <n v="6524"/>
    <n v="1580"/>
    <n v="1660"/>
    <n v="1955"/>
    <n v="0"/>
    <n v="0"/>
    <n v="25"/>
    <n v="11744"/>
  </r>
  <r>
    <d v="2025-03-04T00:00:00"/>
    <x v="2"/>
    <x v="6"/>
    <n v="7796"/>
    <n v="2440"/>
    <n v="3250"/>
    <n v="2185"/>
    <n v="1620"/>
    <n v="1355"/>
    <n v="0"/>
    <n v="18646"/>
  </r>
  <r>
    <d v="2025-03-05T00:00:00"/>
    <x v="2"/>
    <x v="0"/>
    <n v="7471"/>
    <n v="1690"/>
    <n v="3950"/>
    <n v="2521"/>
    <n v="0"/>
    <n v="415"/>
    <n v="165"/>
    <n v="16212"/>
  </r>
  <r>
    <d v="2025-03-06T00:00:00"/>
    <x v="2"/>
    <x v="1"/>
    <n v="18365"/>
    <n v="2430"/>
    <n v="2780"/>
    <n v="12585"/>
    <n v="1715"/>
    <n v="920"/>
    <n v="195"/>
    <n v="38990"/>
  </r>
  <r>
    <d v="2025-03-07T00:00:00"/>
    <x v="2"/>
    <x v="2"/>
    <n v="16851"/>
    <n v="2210"/>
    <n v="2205"/>
    <n v="10035"/>
    <n v="2000"/>
    <n v="1915"/>
    <n v="160"/>
    <n v="35376"/>
  </r>
  <r>
    <d v="2025-03-08T00:00:00"/>
    <x v="2"/>
    <x v="3"/>
    <n v="11866"/>
    <n v="1415"/>
    <n v="1800"/>
    <n v="3015"/>
    <n v="1210"/>
    <n v="500"/>
    <n v="185"/>
    <n v="19991"/>
  </r>
  <r>
    <d v="2025-03-09T00:00:00"/>
    <x v="2"/>
    <x v="4"/>
    <n v="10017"/>
    <n v="1400"/>
    <n v="3400"/>
    <n v="5915"/>
    <n v="2580"/>
    <n v="655"/>
    <n v="0"/>
    <n v="23967"/>
  </r>
  <r>
    <d v="2025-03-10T00:00:00"/>
    <x v="2"/>
    <x v="5"/>
    <n v="8621"/>
    <n v="1430"/>
    <n v="2760"/>
    <n v="5295"/>
    <n v="2260"/>
    <n v="640"/>
    <n v="0"/>
    <n v="21006"/>
  </r>
  <r>
    <d v="2025-03-11T00:00:00"/>
    <x v="2"/>
    <x v="6"/>
    <n v="10311"/>
    <n v="2050"/>
    <n v="4045"/>
    <n v="3710"/>
    <n v="1180"/>
    <n v="1050"/>
    <n v="0"/>
    <n v="22346"/>
  </r>
  <r>
    <d v="2025-03-12T00:00:00"/>
    <x v="2"/>
    <x v="0"/>
    <n v="5031"/>
    <n v="0"/>
    <n v="500"/>
    <n v="1780"/>
    <n v="600"/>
    <n v="1145"/>
    <n v="0"/>
    <n v="9056"/>
  </r>
  <r>
    <d v="2025-03-13T00:00:00"/>
    <x v="2"/>
    <x v="1"/>
    <n v="14687"/>
    <n v="1900"/>
    <n v="3675"/>
    <n v="5770"/>
    <n v="3910"/>
    <n v="1865"/>
    <n v="0"/>
    <n v="31807"/>
  </r>
  <r>
    <d v="2025-03-14T00:00:00"/>
    <x v="2"/>
    <x v="2"/>
    <n v="12359"/>
    <n v="2280"/>
    <n v="3855"/>
    <n v="2880"/>
    <n v="1610"/>
    <n v="5580"/>
    <n v="50"/>
    <n v="28614"/>
  </r>
  <r>
    <d v="2025-03-15T00:00:00"/>
    <x v="2"/>
    <x v="3"/>
    <n v="24541"/>
    <n v="1810"/>
    <n v="2875"/>
    <n v="1220"/>
    <n v="2070"/>
    <n v="1160"/>
    <n v="300"/>
    <n v="33976"/>
  </r>
  <r>
    <d v="2025-03-16T00:00:00"/>
    <x v="2"/>
    <x v="4"/>
    <n v="4383"/>
    <n v="0"/>
    <n v="2045"/>
    <n v="5100"/>
    <n v="2420"/>
    <n v="4995"/>
    <n v="0"/>
    <n v="18943"/>
  </r>
  <r>
    <d v="2025-03-17T00:00:00"/>
    <x v="2"/>
    <x v="5"/>
    <n v="11432"/>
    <n v="1655"/>
    <n v="3605"/>
    <n v="4265"/>
    <n v="1630"/>
    <n v="955"/>
    <n v="50"/>
    <n v="23592"/>
  </r>
  <r>
    <d v="2025-03-18T00:00:00"/>
    <x v="2"/>
    <x v="6"/>
    <n v="8829"/>
    <n v="0"/>
    <n v="2260"/>
    <n v="0"/>
    <n v="2110"/>
    <n v="2620"/>
    <n v="0"/>
    <n v="15819"/>
  </r>
  <r>
    <d v="2025-03-19T00:00:00"/>
    <x v="2"/>
    <x v="0"/>
    <n v="17685"/>
    <n v="1510"/>
    <n v="3100"/>
    <n v="980"/>
    <n v="1590"/>
    <n v="745"/>
    <n v="0"/>
    <n v="25610"/>
  </r>
  <r>
    <d v="2025-03-20T00:00:00"/>
    <x v="2"/>
    <x v="1"/>
    <n v="11183"/>
    <n v="2210"/>
    <n v="3180"/>
    <n v="2375"/>
    <n v="1910"/>
    <n v="1020"/>
    <n v="0"/>
    <n v="21878"/>
  </r>
  <r>
    <d v="2025-03-21T00:00:00"/>
    <x v="2"/>
    <x v="2"/>
    <n v="13133"/>
    <n v="2280"/>
    <n v="4735"/>
    <n v="2440"/>
    <n v="1610"/>
    <n v="2415"/>
    <n v="240"/>
    <n v="26853"/>
  </r>
  <r>
    <d v="2025-03-22T00:00:00"/>
    <x v="2"/>
    <x v="3"/>
    <n v="10445"/>
    <n v="1840"/>
    <n v="4245"/>
    <n v="1765"/>
    <n v="1240"/>
    <n v="5315"/>
    <n v="160"/>
    <n v="25010"/>
  </r>
  <r>
    <d v="2025-03-23T00:00:00"/>
    <x v="2"/>
    <x v="4"/>
    <n v="9219"/>
    <n v="0"/>
    <n v="2535"/>
    <n v="2050"/>
    <n v="1090"/>
    <n v="1120"/>
    <n v="160"/>
    <n v="16174"/>
  </r>
  <r>
    <d v="2025-03-24T00:00:00"/>
    <x v="2"/>
    <x v="5"/>
    <n v="8919"/>
    <n v="1905"/>
    <n v="12665"/>
    <n v="2095"/>
    <n v="2100"/>
    <n v="395"/>
    <n v="0"/>
    <n v="28079"/>
  </r>
  <r>
    <d v="2025-03-25T00:00:00"/>
    <x v="2"/>
    <x v="6"/>
    <n v="16416"/>
    <n v="1940"/>
    <n v="6190"/>
    <n v="3255"/>
    <n v="2800"/>
    <n v="4600"/>
    <n v="180"/>
    <n v="35381"/>
  </r>
  <r>
    <d v="2025-03-26T00:00:00"/>
    <x v="2"/>
    <x v="0"/>
    <n v="14045"/>
    <n v="2650"/>
    <n v="11565"/>
    <n v="4985"/>
    <n v="1850"/>
    <n v="1505"/>
    <n v="210"/>
    <n v="36810"/>
  </r>
  <r>
    <d v="2025-03-27T00:00:00"/>
    <x v="2"/>
    <x v="1"/>
    <n v="15635"/>
    <n v="2795"/>
    <n v="5625"/>
    <n v="3220"/>
    <n v="1420"/>
    <n v="1510"/>
    <n v="600"/>
    <n v="30805"/>
  </r>
  <r>
    <d v="2025-03-28T00:00:00"/>
    <x v="2"/>
    <x v="2"/>
    <n v="7951"/>
    <n v="2625"/>
    <n v="6200"/>
    <n v="5250"/>
    <n v="2900"/>
    <n v="1275"/>
    <n v="210"/>
    <n v="26411"/>
  </r>
  <r>
    <d v="2025-03-29T00:00:00"/>
    <x v="2"/>
    <x v="3"/>
    <n v="11546"/>
    <n v="1890"/>
    <n v="8730"/>
    <n v="4480"/>
    <n v="690"/>
    <n v="1450"/>
    <n v="210"/>
    <n v="28996"/>
  </r>
  <r>
    <d v="2025-03-30T00:00:00"/>
    <x v="2"/>
    <x v="4"/>
    <n v="21447"/>
    <n v="1370"/>
    <n v="15045"/>
    <n v="3370"/>
    <n v="3200"/>
    <n v="4795"/>
    <n v="0"/>
    <n v="49227"/>
  </r>
  <r>
    <d v="2025-03-31T00:00:00"/>
    <x v="2"/>
    <x v="5"/>
    <n v="26792"/>
    <n v="0"/>
    <n v="18010"/>
    <n v="1125"/>
    <n v="1920"/>
    <n v="3975"/>
    <n v="530"/>
    <n v="52352"/>
  </r>
  <r>
    <d v="2025-04-01T00:00:00"/>
    <x v="3"/>
    <x v="6"/>
    <n v="19849"/>
    <n v="0"/>
    <n v="3555"/>
    <n v="1260"/>
    <n v="230"/>
    <n v="7800"/>
    <n v="180"/>
    <n v="32874"/>
  </r>
  <r>
    <d v="2025-04-02T00:00:00"/>
    <x v="3"/>
    <x v="0"/>
    <n v="31795"/>
    <n v="1600"/>
    <n v="6585"/>
    <n v="5210"/>
    <n v="1470"/>
    <n v="4665"/>
    <n v="310"/>
    <n v="51635"/>
  </r>
  <r>
    <d v="2025-04-03T00:00:00"/>
    <x v="3"/>
    <x v="1"/>
    <n v="21312"/>
    <n v="4070"/>
    <n v="6135"/>
    <n v="3140"/>
    <n v="2130"/>
    <n v="4490"/>
    <n v="0"/>
    <n v="41277"/>
  </r>
  <r>
    <d v="2025-04-04T00:00:00"/>
    <x v="3"/>
    <x v="2"/>
    <n v="23387"/>
    <n v="6130"/>
    <n v="9995"/>
    <n v="8420"/>
    <n v="4150"/>
    <n v="5615"/>
    <n v="0"/>
    <n v="57697"/>
  </r>
  <r>
    <d v="2025-04-05T00:00:00"/>
    <x v="3"/>
    <x v="3"/>
    <n v="15848"/>
    <n v="6215"/>
    <n v="8455"/>
    <n v="6795"/>
    <n v="3240"/>
    <n v="2425"/>
    <n v="160"/>
    <n v="43138"/>
  </r>
  <r>
    <d v="2025-04-06T00:00:00"/>
    <x v="3"/>
    <x v="4"/>
    <n v="16298"/>
    <n v="4540"/>
    <n v="6710"/>
    <n v="6435"/>
    <n v="2830"/>
    <n v="1970"/>
    <n v="180"/>
    <n v="38963"/>
  </r>
  <r>
    <d v="2025-04-07T00:00:00"/>
    <x v="3"/>
    <x v="5"/>
    <n v="9621"/>
    <n v="4230"/>
    <n v="8210"/>
    <n v="10115"/>
    <n v="1860"/>
    <n v="880"/>
    <n v="25"/>
    <n v="34941"/>
  </r>
  <r>
    <d v="2025-04-08T00:00:00"/>
    <x v="3"/>
    <x v="6"/>
    <n v="19322"/>
    <n v="4590"/>
    <n v="7190"/>
    <n v="4695"/>
    <n v="2100"/>
    <n v="990"/>
    <n v="0"/>
    <n v="38887"/>
  </r>
  <r>
    <d v="2025-04-09T00:00:00"/>
    <x v="3"/>
    <x v="0"/>
    <n v="14465"/>
    <n v="4525"/>
    <n v="8520"/>
    <n v="2465"/>
    <n v="3220"/>
    <n v="1719"/>
    <n v="0"/>
    <n v="34914"/>
  </r>
  <r>
    <d v="2025-04-10T00:00:00"/>
    <x v="3"/>
    <x v="1"/>
    <n v="20741"/>
    <n v="5220"/>
    <n v="7875"/>
    <n v="4385"/>
    <n v="5430"/>
    <n v="1715"/>
    <n v="0"/>
    <n v="45366"/>
  </r>
  <r>
    <d v="2025-04-11T00:00:00"/>
    <x v="3"/>
    <x v="2"/>
    <n v="37999"/>
    <n v="5650"/>
    <n v="7225"/>
    <n v="5770"/>
    <n v="3950"/>
    <n v="3250"/>
    <n v="260"/>
    <n v="64104"/>
  </r>
  <r>
    <d v="2025-04-12T00:00:00"/>
    <x v="3"/>
    <x v="3"/>
    <n v="74185"/>
    <n v="8560"/>
    <n v="8915"/>
    <n v="5270"/>
    <n v="5360"/>
    <n v="1805"/>
    <n v="0"/>
    <n v="104095"/>
  </r>
  <r>
    <d v="2025-04-13T00:00:00"/>
    <x v="3"/>
    <x v="4"/>
    <n v="116689"/>
    <n v="5150"/>
    <n v="7100"/>
    <n v="3615"/>
    <n v="2440"/>
    <n v="1615"/>
    <n v="0"/>
    <n v="136609"/>
  </r>
  <r>
    <d v="2025-04-14T00:00:00"/>
    <x v="3"/>
    <x v="5"/>
    <n v="39351"/>
    <n v="3940"/>
    <n v="5660"/>
    <n v="7150"/>
    <n v="2680"/>
    <n v="2985"/>
    <n v="0"/>
    <n v="61766"/>
  </r>
  <r>
    <d v="2025-04-15T00:00:00"/>
    <x v="3"/>
    <x v="6"/>
    <n v="42251"/>
    <n v="4525"/>
    <n v="8235"/>
    <n v="6460"/>
    <n v="2410"/>
    <n v="3310"/>
    <n v="0"/>
    <n v="67191"/>
  </r>
  <r>
    <d v="2025-04-16T00:00:00"/>
    <x v="3"/>
    <x v="0"/>
    <n v="24974"/>
    <n v="4530"/>
    <n v="5065"/>
    <n v="5220"/>
    <n v="4540"/>
    <n v="1995"/>
    <n v="0"/>
    <n v="46324"/>
  </r>
  <r>
    <d v="2025-04-17T00:00:00"/>
    <x v="3"/>
    <x v="1"/>
    <n v="24542"/>
    <n v="3760"/>
    <n v="7930"/>
    <n v="5280"/>
    <n v="1400"/>
    <n v="3470"/>
    <n v="0"/>
    <n v="46382"/>
  </r>
  <r>
    <d v="2025-04-18T00:00:00"/>
    <x v="3"/>
    <x v="2"/>
    <n v="23220"/>
    <n v="4965"/>
    <n v="4015"/>
    <n v="3085"/>
    <n v="1250"/>
    <n v="4920"/>
    <n v="0"/>
    <n v="41455"/>
  </r>
  <r>
    <d v="2025-04-19T00:00:00"/>
    <x v="3"/>
    <x v="3"/>
    <n v="17418"/>
    <n v="4170"/>
    <n v="4205"/>
    <n v="5330"/>
    <n v="3010"/>
    <n v="735"/>
    <n v="0"/>
    <n v="34868"/>
  </r>
  <r>
    <d v="2025-04-20T00:00:00"/>
    <x v="3"/>
    <x v="4"/>
    <n v="8560"/>
    <n v="4085"/>
    <n v="7975"/>
    <n v="9625"/>
    <n v="2360"/>
    <n v="1010"/>
    <n v="0"/>
    <n v="33615"/>
  </r>
  <r>
    <d v="2025-04-21T00:00:00"/>
    <x v="3"/>
    <x v="5"/>
    <n v="6212"/>
    <n v="2995"/>
    <n v="4005"/>
    <n v="4130"/>
    <n v="1170"/>
    <n v="2070"/>
    <n v="260"/>
    <n v="20842"/>
  </r>
  <r>
    <d v="2025-04-22T00:00:00"/>
    <x v="3"/>
    <x v="6"/>
    <n v="7434"/>
    <n v="3820"/>
    <n v="7030"/>
    <n v="2100"/>
    <n v="2860"/>
    <n v="1235"/>
    <n v="210"/>
    <n v="24689"/>
  </r>
  <r>
    <d v="2025-04-23T00:00:00"/>
    <x v="3"/>
    <x v="0"/>
    <n v="14013"/>
    <n v="4810"/>
    <n v="6690"/>
    <n v="5810"/>
    <n v="1120"/>
    <n v="1710"/>
    <n v="210"/>
    <n v="34363"/>
  </r>
  <r>
    <d v="2025-04-24T00:00:00"/>
    <x v="3"/>
    <x v="1"/>
    <n v="13186"/>
    <n v="4590"/>
    <n v="5795"/>
    <n v="5395"/>
    <n v="2720"/>
    <n v="690"/>
    <n v="0"/>
    <n v="32376"/>
  </r>
  <r>
    <d v="2025-04-25T00:00:00"/>
    <x v="3"/>
    <x v="2"/>
    <n v="18799"/>
    <n v="5810"/>
    <n v="6535"/>
    <n v="6690"/>
    <n v="3000"/>
    <n v="1790"/>
    <n v="25"/>
    <n v="42649"/>
  </r>
  <r>
    <d v="2025-04-26T00:00:00"/>
    <x v="3"/>
    <x v="3"/>
    <n v="11445"/>
    <n v="3280"/>
    <n v="4870"/>
    <n v="2380"/>
    <n v="2030"/>
    <n v="0"/>
    <n v="0"/>
    <n v="24005"/>
  </r>
  <r>
    <d v="2025-04-27T00:00:00"/>
    <x v="3"/>
    <x v="4"/>
    <n v="8601"/>
    <n v="3960"/>
    <n v="6430"/>
    <n v="5385"/>
    <n v="1530"/>
    <n v="1825"/>
    <n v="0"/>
    <n v="27731"/>
  </r>
  <r>
    <d v="2025-04-28T00:00:00"/>
    <x v="3"/>
    <x v="5"/>
    <n v="8931"/>
    <n v="5235"/>
    <n v="5845"/>
    <n v="2330"/>
    <n v="1480"/>
    <n v="1440"/>
    <n v="0"/>
    <n v="25261"/>
  </r>
  <r>
    <d v="2025-04-29T00:00:00"/>
    <x v="3"/>
    <x v="6"/>
    <n v="9197"/>
    <n v="4105"/>
    <n v="4175"/>
    <n v="920"/>
    <n v="3140"/>
    <n v="265"/>
    <n v="0"/>
    <n v="21802"/>
  </r>
  <r>
    <d v="2025-04-30T00:00:00"/>
    <x v="3"/>
    <x v="0"/>
    <n v="10866"/>
    <n v="4655"/>
    <n v="4150"/>
    <n v="3990"/>
    <n v="2910"/>
    <n v="1030"/>
    <n v="0"/>
    <n v="27601"/>
  </r>
  <r>
    <m/>
    <x v="4"/>
    <x v="7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1">
  <r>
    <d v="2025-01-01T00:00:00"/>
    <x v="0"/>
    <x v="0"/>
    <n v="0"/>
    <n v="0"/>
    <n v="0"/>
    <n v="0"/>
    <n v="0"/>
    <n v="0"/>
    <n v="0"/>
    <n v="0"/>
  </r>
  <r>
    <d v="2025-01-02T00:00:00"/>
    <x v="0"/>
    <x v="1"/>
    <n v="154"/>
    <n v="0"/>
    <n v="300"/>
    <n v="0"/>
    <n v="0"/>
    <n v="0"/>
    <n v="0"/>
    <n v="454"/>
  </r>
  <r>
    <d v="2025-01-03T00:00:00"/>
    <x v="0"/>
    <x v="2"/>
    <n v="0"/>
    <n v="1265"/>
    <n v="0"/>
    <n v="0"/>
    <n v="0"/>
    <n v="0"/>
    <n v="0"/>
    <n v="1265"/>
  </r>
  <r>
    <d v="2025-01-04T00:00:00"/>
    <x v="0"/>
    <x v="3"/>
    <n v="1882"/>
    <n v="910"/>
    <n v="0"/>
    <n v="2800"/>
    <n v="500"/>
    <n v="0"/>
    <n v="0"/>
    <n v="6092"/>
  </r>
  <r>
    <d v="2025-01-05T00:00:00"/>
    <x v="0"/>
    <x v="4"/>
    <n v="2233"/>
    <n v="790"/>
    <n v="50"/>
    <n v="1200"/>
    <n v="0"/>
    <n v="0"/>
    <n v="0"/>
    <n v="4273"/>
  </r>
  <r>
    <d v="2025-01-06T00:00:00"/>
    <x v="0"/>
    <x v="5"/>
    <n v="1200"/>
    <n v="0"/>
    <n v="230"/>
    <n v="0"/>
    <n v="400"/>
    <n v="0"/>
    <n v="0"/>
    <n v="1830"/>
  </r>
  <r>
    <d v="2025-01-07T00:00:00"/>
    <x v="0"/>
    <x v="6"/>
    <n v="2245"/>
    <n v="0"/>
    <n v="0"/>
    <n v="0"/>
    <n v="380"/>
    <n v="0"/>
    <n v="0"/>
    <n v="2625"/>
  </r>
  <r>
    <d v="2025-01-08T00:00:00"/>
    <x v="0"/>
    <x v="0"/>
    <n v="144"/>
    <n v="220"/>
    <n v="0"/>
    <n v="1840"/>
    <n v="0"/>
    <n v="0"/>
    <n v="0"/>
    <n v="2204"/>
  </r>
  <r>
    <d v="2025-01-09T00:00:00"/>
    <x v="0"/>
    <x v="1"/>
    <n v="1627"/>
    <n v="0"/>
    <n v="0"/>
    <n v="0"/>
    <n v="0"/>
    <n v="0"/>
    <n v="0"/>
    <n v="1627"/>
  </r>
  <r>
    <d v="2025-01-10T00:00:00"/>
    <x v="0"/>
    <x v="2"/>
    <n v="0"/>
    <n v="185"/>
    <n v="0"/>
    <n v="1940"/>
    <n v="560"/>
    <n v="0"/>
    <n v="0"/>
    <n v="2685"/>
  </r>
  <r>
    <d v="2025-01-11T00:00:00"/>
    <x v="0"/>
    <x v="3"/>
    <n v="0"/>
    <n v="1120"/>
    <n v="570"/>
    <n v="0"/>
    <n v="0"/>
    <n v="0"/>
    <n v="0"/>
    <n v="1690"/>
  </r>
  <r>
    <d v="2025-01-12T00:00:00"/>
    <x v="0"/>
    <x v="4"/>
    <n v="0"/>
    <n v="0"/>
    <n v="915"/>
    <n v="850"/>
    <n v="60"/>
    <n v="0"/>
    <n v="0"/>
    <n v="1825"/>
  </r>
  <r>
    <d v="2025-01-13T00:00:00"/>
    <x v="0"/>
    <x v="5"/>
    <n v="1650"/>
    <n v="0"/>
    <n v="0"/>
    <n v="300"/>
    <n v="0"/>
    <n v="0"/>
    <n v="0"/>
    <n v="1950"/>
  </r>
  <r>
    <d v="2025-01-14T00:00:00"/>
    <x v="0"/>
    <x v="6"/>
    <n v="1782"/>
    <n v="0"/>
    <n v="0"/>
    <n v="1170"/>
    <n v="0"/>
    <n v="0"/>
    <n v="0"/>
    <n v="2952"/>
  </r>
  <r>
    <d v="2025-01-15T00:00:00"/>
    <x v="0"/>
    <x v="0"/>
    <n v="324"/>
    <n v="0"/>
    <n v="0"/>
    <n v="0"/>
    <n v="0"/>
    <n v="0"/>
    <n v="0"/>
    <n v="324"/>
  </r>
  <r>
    <d v="2025-01-16T00:00:00"/>
    <x v="0"/>
    <x v="1"/>
    <n v="1828"/>
    <n v="0"/>
    <n v="0"/>
    <n v="0"/>
    <n v="0"/>
    <n v="0"/>
    <n v="0"/>
    <n v="1828"/>
  </r>
  <r>
    <d v="2025-01-17T00:00:00"/>
    <x v="0"/>
    <x v="2"/>
    <n v="1142"/>
    <n v="0"/>
    <n v="0"/>
    <n v="0"/>
    <n v="0"/>
    <n v="0"/>
    <n v="0"/>
    <n v="1142"/>
  </r>
  <r>
    <d v="2025-01-18T00:00:00"/>
    <x v="0"/>
    <x v="3"/>
    <n v="0"/>
    <n v="170"/>
    <n v="90"/>
    <n v="280"/>
    <n v="550"/>
    <n v="0"/>
    <n v="0"/>
    <n v="1090"/>
  </r>
  <r>
    <d v="2025-01-19T00:00:00"/>
    <x v="0"/>
    <x v="4"/>
    <n v="0"/>
    <n v="75"/>
    <n v="0"/>
    <n v="770"/>
    <n v="0"/>
    <n v="0"/>
    <n v="0"/>
    <n v="845"/>
  </r>
  <r>
    <d v="2025-01-20T00:00:00"/>
    <x v="0"/>
    <x v="5"/>
    <n v="1252"/>
    <n v="0"/>
    <n v="0"/>
    <n v="0"/>
    <n v="0"/>
    <n v="0"/>
    <n v="0"/>
    <n v="1252"/>
  </r>
  <r>
    <d v="2025-01-21T00:00:00"/>
    <x v="0"/>
    <x v="6"/>
    <n v="1423"/>
    <n v="0"/>
    <n v="0"/>
    <n v="0"/>
    <n v="360"/>
    <n v="0"/>
    <n v="0"/>
    <n v="1783"/>
  </r>
  <r>
    <d v="2025-01-22T00:00:00"/>
    <x v="0"/>
    <x v="0"/>
    <n v="0"/>
    <n v="150"/>
    <n v="0"/>
    <n v="0"/>
    <n v="250"/>
    <n v="0"/>
    <n v="0"/>
    <n v="400"/>
  </r>
  <r>
    <d v="2025-01-23T00:00:00"/>
    <x v="0"/>
    <x v="1"/>
    <n v="1360"/>
    <n v="0"/>
    <n v="0"/>
    <n v="0"/>
    <n v="380"/>
    <n v="0"/>
    <n v="0"/>
    <n v="1740"/>
  </r>
  <r>
    <d v="2025-01-24T00:00:00"/>
    <x v="0"/>
    <x v="2"/>
    <n v="1125"/>
    <n v="330"/>
    <n v="0"/>
    <n v="0"/>
    <n v="290"/>
    <n v="0"/>
    <n v="0"/>
    <n v="1745"/>
  </r>
  <r>
    <d v="2025-01-25T00:00:00"/>
    <x v="0"/>
    <x v="3"/>
    <n v="1271"/>
    <n v="0"/>
    <n v="0"/>
    <n v="0"/>
    <n v="0"/>
    <n v="0"/>
    <n v="0"/>
    <n v="1271"/>
  </r>
  <r>
    <d v="2025-01-26T00:00:00"/>
    <x v="0"/>
    <x v="4"/>
    <n v="2414"/>
    <n v="0"/>
    <n v="0"/>
    <n v="0"/>
    <n v="0"/>
    <n v="0"/>
    <n v="0"/>
    <n v="2414"/>
  </r>
  <r>
    <d v="2025-01-27T00:00:00"/>
    <x v="0"/>
    <x v="5"/>
    <n v="1023"/>
    <n v="0"/>
    <n v="0"/>
    <n v="330"/>
    <n v="0"/>
    <n v="0"/>
    <n v="0"/>
    <n v="1353"/>
  </r>
  <r>
    <d v="2025-01-28T00:00:00"/>
    <x v="0"/>
    <x v="6"/>
    <n v="1822"/>
    <n v="0"/>
    <n v="0"/>
    <n v="0"/>
    <n v="0"/>
    <n v="0"/>
    <n v="0"/>
    <n v="1822"/>
  </r>
  <r>
    <d v="2025-01-29T00:00:00"/>
    <x v="0"/>
    <x v="0"/>
    <n v="162"/>
    <n v="0"/>
    <n v="0"/>
    <n v="2110"/>
    <n v="0"/>
    <n v="0"/>
    <n v="0"/>
    <n v="2272"/>
  </r>
  <r>
    <d v="2025-01-30T00:00:00"/>
    <x v="0"/>
    <x v="1"/>
    <n v="1300"/>
    <n v="0"/>
    <n v="110"/>
    <n v="0"/>
    <n v="0"/>
    <n v="0"/>
    <n v="0"/>
    <n v="1410"/>
  </r>
  <r>
    <d v="2025-01-31T00:00:00"/>
    <x v="0"/>
    <x v="2"/>
    <n v="1678"/>
    <n v="0"/>
    <n v="325"/>
    <n v="0"/>
    <n v="0"/>
    <n v="0"/>
    <n v="0"/>
    <n v="2003"/>
  </r>
  <r>
    <d v="2025-02-01T00:00:00"/>
    <x v="1"/>
    <x v="3"/>
    <n v="0"/>
    <n v="0"/>
    <n v="0"/>
    <n v="0"/>
    <n v="0"/>
    <n v="0"/>
    <n v="0"/>
    <n v="0"/>
  </r>
  <r>
    <d v="2025-02-02T00:00:00"/>
    <x v="1"/>
    <x v="4"/>
    <n v="0"/>
    <n v="230"/>
    <n v="110"/>
    <n v="0"/>
    <n v="0"/>
    <n v="0"/>
    <n v="0"/>
    <n v="340"/>
  </r>
  <r>
    <d v="2025-02-03T00:00:00"/>
    <x v="1"/>
    <x v="5"/>
    <n v="473"/>
    <n v="0"/>
    <n v="0"/>
    <n v="0"/>
    <n v="0"/>
    <n v="0"/>
    <n v="0"/>
    <n v="473"/>
  </r>
  <r>
    <d v="2025-02-04T00:00:00"/>
    <x v="1"/>
    <x v="6"/>
    <n v="693"/>
    <n v="545"/>
    <n v="0"/>
    <n v="715"/>
    <n v="0"/>
    <n v="0"/>
    <n v="0"/>
    <n v="1953"/>
  </r>
  <r>
    <d v="2025-02-05T00:00:00"/>
    <x v="1"/>
    <x v="0"/>
    <n v="660"/>
    <n v="275"/>
    <n v="0"/>
    <n v="0"/>
    <n v="0"/>
    <n v="0"/>
    <n v="0"/>
    <n v="935"/>
  </r>
  <r>
    <d v="2025-02-06T00:00:00"/>
    <x v="1"/>
    <x v="1"/>
    <n v="785"/>
    <n v="165"/>
    <n v="130"/>
    <n v="0"/>
    <n v="0"/>
    <n v="0"/>
    <n v="0"/>
    <n v="1080"/>
  </r>
  <r>
    <d v="2025-02-07T00:00:00"/>
    <x v="1"/>
    <x v="2"/>
    <n v="380"/>
    <n v="100"/>
    <n v="0"/>
    <n v="0"/>
    <n v="300"/>
    <n v="0"/>
    <n v="0"/>
    <n v="780"/>
  </r>
  <r>
    <d v="2025-02-08T00:00:00"/>
    <x v="1"/>
    <x v="3"/>
    <n v="582"/>
    <n v="0"/>
    <n v="165"/>
    <n v="0"/>
    <n v="0"/>
    <n v="0"/>
    <n v="0"/>
    <n v="747"/>
  </r>
  <r>
    <d v="2025-02-09T00:00:00"/>
    <x v="1"/>
    <x v="4"/>
    <n v="1392"/>
    <n v="0"/>
    <n v="165"/>
    <n v="0"/>
    <n v="0"/>
    <n v="0"/>
    <n v="0"/>
    <n v="1557"/>
  </r>
  <r>
    <d v="2025-02-10T00:00:00"/>
    <x v="1"/>
    <x v="5"/>
    <n v="0"/>
    <n v="0"/>
    <n v="0"/>
    <n v="0"/>
    <n v="380"/>
    <n v="0"/>
    <n v="0"/>
    <n v="380"/>
  </r>
  <r>
    <d v="2025-02-11T00:00:00"/>
    <x v="1"/>
    <x v="6"/>
    <n v="285"/>
    <n v="0"/>
    <n v="0"/>
    <n v="280"/>
    <n v="0"/>
    <n v="0"/>
    <n v="0"/>
    <n v="565"/>
  </r>
  <r>
    <d v="2025-02-12T00:00:00"/>
    <x v="1"/>
    <x v="0"/>
    <n v="1702"/>
    <n v="385"/>
    <n v="0"/>
    <n v="0"/>
    <n v="290"/>
    <n v="0"/>
    <n v="0"/>
    <n v="2377"/>
  </r>
  <r>
    <d v="2025-02-13T00:00:00"/>
    <x v="1"/>
    <x v="1"/>
    <n v="900"/>
    <n v="335"/>
    <n v="0"/>
    <n v="1540"/>
    <n v="0"/>
    <n v="0"/>
    <n v="0"/>
    <n v="2775"/>
  </r>
  <r>
    <d v="2025-02-14T00:00:00"/>
    <x v="1"/>
    <x v="2"/>
    <n v="539"/>
    <n v="0"/>
    <n v="360"/>
    <n v="330"/>
    <n v="0"/>
    <n v="0"/>
    <n v="0"/>
    <n v="1229"/>
  </r>
  <r>
    <d v="2025-02-15T00:00:00"/>
    <x v="1"/>
    <x v="3"/>
    <n v="1309"/>
    <n v="1065"/>
    <n v="100"/>
    <n v="0"/>
    <n v="0"/>
    <n v="0"/>
    <n v="0"/>
    <n v="2474"/>
  </r>
  <r>
    <d v="2025-02-16T00:00:00"/>
    <x v="1"/>
    <x v="4"/>
    <n v="0"/>
    <n v="0"/>
    <n v="290"/>
    <n v="0"/>
    <n v="0"/>
    <n v="0"/>
    <n v="0"/>
    <n v="290"/>
  </r>
  <r>
    <d v="2025-02-17T00:00:00"/>
    <x v="1"/>
    <x v="5"/>
    <n v="0"/>
    <n v="985"/>
    <n v="0"/>
    <n v="0"/>
    <n v="0"/>
    <n v="0"/>
    <n v="0"/>
    <n v="985"/>
  </r>
  <r>
    <d v="2025-02-18T00:00:00"/>
    <x v="1"/>
    <x v="6"/>
    <n v="1089"/>
    <n v="0"/>
    <n v="0"/>
    <n v="400"/>
    <n v="0"/>
    <n v="0"/>
    <n v="0"/>
    <n v="1489"/>
  </r>
  <r>
    <d v="2025-02-19T00:00:00"/>
    <x v="1"/>
    <x v="0"/>
    <n v="1418"/>
    <n v="1550"/>
    <n v="0"/>
    <n v="370"/>
    <n v="0"/>
    <n v="0"/>
    <n v="0"/>
    <n v="3338"/>
  </r>
  <r>
    <d v="2025-02-20T00:00:00"/>
    <x v="1"/>
    <x v="1"/>
    <n v="1603"/>
    <n v="0"/>
    <n v="0"/>
    <n v="850"/>
    <n v="160"/>
    <n v="0"/>
    <n v="0"/>
    <n v="2613"/>
  </r>
  <r>
    <d v="2025-02-21T00:00:00"/>
    <x v="1"/>
    <x v="2"/>
    <n v="0"/>
    <n v="0"/>
    <n v="0"/>
    <n v="0"/>
    <n v="0"/>
    <n v="0"/>
    <n v="0"/>
    <n v="0"/>
  </r>
  <r>
    <d v="2025-02-22T00:00:00"/>
    <x v="1"/>
    <x v="3"/>
    <n v="3559"/>
    <n v="355"/>
    <n v="0"/>
    <n v="0"/>
    <n v="0"/>
    <n v="0"/>
    <n v="0"/>
    <n v="3914"/>
  </r>
  <r>
    <d v="2025-02-23T00:00:00"/>
    <x v="1"/>
    <x v="4"/>
    <n v="388"/>
    <n v="1565"/>
    <n v="0"/>
    <n v="0"/>
    <n v="0"/>
    <n v="0"/>
    <n v="0"/>
    <n v="1953"/>
  </r>
  <r>
    <d v="2025-02-24T00:00:00"/>
    <x v="1"/>
    <x v="5"/>
    <n v="482"/>
    <n v="0"/>
    <n v="0"/>
    <n v="0"/>
    <n v="0"/>
    <n v="0"/>
    <n v="0"/>
    <n v="482"/>
  </r>
  <r>
    <d v="2025-02-25T00:00:00"/>
    <x v="1"/>
    <x v="6"/>
    <n v="354"/>
    <n v="990"/>
    <n v="0"/>
    <n v="0"/>
    <n v="80"/>
    <n v="0"/>
    <n v="0"/>
    <n v="1424"/>
  </r>
  <r>
    <d v="2025-02-26T00:00:00"/>
    <x v="1"/>
    <x v="0"/>
    <n v="0"/>
    <n v="0"/>
    <n v="0"/>
    <n v="0"/>
    <n v="270"/>
    <n v="0"/>
    <n v="0"/>
    <n v="270"/>
  </r>
  <r>
    <d v="2025-02-27T00:00:00"/>
    <x v="1"/>
    <x v="1"/>
    <n v="329"/>
    <n v="0"/>
    <n v="255"/>
    <n v="1170"/>
    <n v="0"/>
    <n v="0"/>
    <n v="0"/>
    <n v="1754"/>
  </r>
  <r>
    <d v="2025-02-28T00:00:00"/>
    <x v="1"/>
    <x v="2"/>
    <n v="876"/>
    <n v="0"/>
    <n v="50"/>
    <n v="0"/>
    <n v="160"/>
    <n v="0"/>
    <n v="0"/>
    <n v="1086"/>
  </r>
  <r>
    <d v="2025-03-01T00:00:00"/>
    <x v="2"/>
    <x v="3"/>
    <n v="200"/>
    <n v="825"/>
    <n v="0"/>
    <n v="0"/>
    <n v="0"/>
    <n v="0"/>
    <n v="0"/>
    <n v="1025"/>
  </r>
  <r>
    <d v="2025-03-02T00:00:00"/>
    <x v="2"/>
    <x v="4"/>
    <n v="530"/>
    <n v="2345"/>
    <n v="670"/>
    <n v="0"/>
    <n v="0"/>
    <n v="0"/>
    <n v="0"/>
    <n v="3545"/>
  </r>
  <r>
    <d v="2025-03-03T00:00:00"/>
    <x v="2"/>
    <x v="5"/>
    <n v="210"/>
    <n v="575"/>
    <n v="65"/>
    <n v="240"/>
    <n v="440"/>
    <n v="0"/>
    <n v="0"/>
    <n v="1530"/>
  </r>
  <r>
    <d v="2025-03-04T00:00:00"/>
    <x v="2"/>
    <x v="6"/>
    <n v="1005"/>
    <n v="100"/>
    <n v="960"/>
    <n v="630"/>
    <n v="1170"/>
    <n v="0"/>
    <n v="0"/>
    <n v="3865"/>
  </r>
  <r>
    <d v="2025-03-05T00:00:00"/>
    <x v="2"/>
    <x v="0"/>
    <n v="1062"/>
    <n v="1090"/>
    <n v="0"/>
    <n v="0"/>
    <n v="0"/>
    <n v="0"/>
    <n v="0"/>
    <n v="2152"/>
  </r>
  <r>
    <d v="2025-03-06T00:00:00"/>
    <x v="2"/>
    <x v="1"/>
    <n v="510"/>
    <n v="200"/>
    <n v="0"/>
    <n v="565"/>
    <n v="0"/>
    <n v="0"/>
    <n v="0"/>
    <n v="1275"/>
  </r>
  <r>
    <d v="2025-03-07T00:00:00"/>
    <x v="2"/>
    <x v="2"/>
    <n v="600"/>
    <n v="370"/>
    <n v="150"/>
    <n v="0"/>
    <n v="0"/>
    <n v="0"/>
    <n v="0"/>
    <n v="1120"/>
  </r>
  <r>
    <d v="2025-03-08T00:00:00"/>
    <x v="2"/>
    <x v="3"/>
    <n v="530"/>
    <n v="775"/>
    <n v="0"/>
    <n v="0"/>
    <n v="0"/>
    <n v="0"/>
    <n v="0"/>
    <n v="1305"/>
  </r>
  <r>
    <d v="2025-03-09T00:00:00"/>
    <x v="2"/>
    <x v="4"/>
    <n v="260"/>
    <n v="500"/>
    <n v="0"/>
    <n v="0"/>
    <n v="0"/>
    <n v="0"/>
    <n v="0"/>
    <n v="760"/>
  </r>
  <r>
    <d v="2025-03-10T00:00:00"/>
    <x v="2"/>
    <x v="5"/>
    <n v="0"/>
    <n v="0"/>
    <n v="330"/>
    <n v="0"/>
    <n v="0"/>
    <n v="0"/>
    <n v="0"/>
    <n v="330"/>
  </r>
  <r>
    <d v="2025-03-11T00:00:00"/>
    <x v="2"/>
    <x v="6"/>
    <n v="1001"/>
    <n v="320"/>
    <n v="0"/>
    <n v="0"/>
    <n v="190"/>
    <n v="0"/>
    <n v="0"/>
    <n v="1511"/>
  </r>
  <r>
    <d v="2025-03-12T00:00:00"/>
    <x v="2"/>
    <x v="0"/>
    <n v="0"/>
    <n v="0"/>
    <n v="0"/>
    <n v="0"/>
    <n v="0"/>
    <n v="0"/>
    <n v="0"/>
    <n v="0"/>
  </r>
  <r>
    <d v="2025-03-13T00:00:00"/>
    <x v="2"/>
    <x v="1"/>
    <n v="862"/>
    <n v="0"/>
    <n v="0"/>
    <n v="0"/>
    <n v="0"/>
    <n v="0"/>
    <n v="0"/>
    <n v="862"/>
  </r>
  <r>
    <d v="2025-03-14T00:00:00"/>
    <x v="2"/>
    <x v="2"/>
    <n v="788"/>
    <n v="100"/>
    <n v="0"/>
    <n v="0"/>
    <n v="0"/>
    <n v="0"/>
    <n v="0"/>
    <n v="888"/>
  </r>
  <r>
    <d v="2025-03-15T00:00:00"/>
    <x v="2"/>
    <x v="3"/>
    <n v="0"/>
    <n v="30"/>
    <n v="0"/>
    <n v="400"/>
    <n v="0"/>
    <n v="0"/>
    <n v="0"/>
    <n v="430"/>
  </r>
  <r>
    <d v="2025-03-16T00:00:00"/>
    <x v="2"/>
    <x v="4"/>
    <n v="1688"/>
    <n v="0"/>
    <n v="0"/>
    <n v="0"/>
    <n v="0"/>
    <n v="0"/>
    <n v="0"/>
    <n v="1688"/>
  </r>
  <r>
    <d v="2025-03-17T00:00:00"/>
    <x v="2"/>
    <x v="5"/>
    <n v="260"/>
    <n v="245"/>
    <n v="630"/>
    <n v="1500"/>
    <n v="0"/>
    <n v="0"/>
    <n v="0"/>
    <n v="2635"/>
  </r>
  <r>
    <d v="2025-03-18T00:00:00"/>
    <x v="2"/>
    <x v="6"/>
    <n v="684"/>
    <n v="0"/>
    <n v="0"/>
    <n v="1115"/>
    <n v="0"/>
    <n v="0"/>
    <n v="0"/>
    <n v="1799"/>
  </r>
  <r>
    <d v="2025-03-19T00:00:00"/>
    <x v="2"/>
    <x v="0"/>
    <n v="3591"/>
    <n v="500"/>
    <n v="0"/>
    <n v="0"/>
    <n v="0"/>
    <n v="0"/>
    <n v="0"/>
    <n v="4091"/>
  </r>
  <r>
    <d v="2025-03-20T00:00:00"/>
    <x v="2"/>
    <x v="1"/>
    <n v="240"/>
    <n v="0"/>
    <n v="0"/>
    <n v="0"/>
    <n v="310"/>
    <n v="0"/>
    <n v="0"/>
    <n v="550"/>
  </r>
  <r>
    <d v="2025-03-21T00:00:00"/>
    <x v="2"/>
    <x v="2"/>
    <n v="1742"/>
    <n v="0"/>
    <n v="265"/>
    <n v="0"/>
    <n v="40"/>
    <n v="0"/>
    <n v="0"/>
    <n v="2047"/>
  </r>
  <r>
    <d v="2025-03-22T00:00:00"/>
    <x v="2"/>
    <x v="3"/>
    <n v="200"/>
    <n v="100"/>
    <n v="0"/>
    <n v="700"/>
    <n v="400"/>
    <n v="0"/>
    <n v="0"/>
    <n v="1400"/>
  </r>
  <r>
    <d v="2025-03-23T00:00:00"/>
    <x v="2"/>
    <x v="4"/>
    <n v="0"/>
    <n v="0"/>
    <n v="0"/>
    <n v="0"/>
    <n v="0"/>
    <n v="0"/>
    <n v="0"/>
    <n v="0"/>
  </r>
  <r>
    <d v="2025-03-24T00:00:00"/>
    <x v="2"/>
    <x v="5"/>
    <n v="396"/>
    <n v="175"/>
    <n v="0"/>
    <n v="0"/>
    <n v="0"/>
    <n v="0"/>
    <n v="0"/>
    <n v="571"/>
  </r>
  <r>
    <d v="2025-03-25T00:00:00"/>
    <x v="2"/>
    <x v="6"/>
    <n v="1438"/>
    <n v="40"/>
    <n v="0"/>
    <n v="0"/>
    <n v="0"/>
    <n v="0"/>
    <n v="0"/>
    <n v="1478"/>
  </r>
  <r>
    <d v="2025-03-26T00:00:00"/>
    <x v="2"/>
    <x v="0"/>
    <n v="0"/>
    <n v="240"/>
    <n v="0"/>
    <n v="0"/>
    <n v="0"/>
    <n v="0"/>
    <n v="0"/>
    <n v="240"/>
  </r>
  <r>
    <d v="2025-03-27T00:00:00"/>
    <x v="2"/>
    <x v="1"/>
    <n v="400"/>
    <n v="95"/>
    <n v="270"/>
    <n v="0"/>
    <n v="0"/>
    <n v="0"/>
    <n v="0"/>
    <n v="765"/>
  </r>
  <r>
    <d v="2025-03-28T00:00:00"/>
    <x v="2"/>
    <x v="2"/>
    <n v="1232"/>
    <n v="185"/>
    <n v="0"/>
    <n v="0"/>
    <n v="0"/>
    <n v="0"/>
    <n v="0"/>
    <n v="1417"/>
  </r>
  <r>
    <d v="2025-03-29T00:00:00"/>
    <x v="2"/>
    <x v="3"/>
    <n v="1614"/>
    <n v="400"/>
    <n v="720"/>
    <n v="0"/>
    <n v="900"/>
    <n v="0"/>
    <n v="0"/>
    <n v="3634"/>
  </r>
  <r>
    <d v="2025-03-30T00:00:00"/>
    <x v="2"/>
    <x v="4"/>
    <n v="400"/>
    <n v="0"/>
    <n v="0"/>
    <n v="0"/>
    <n v="40"/>
    <n v="0"/>
    <n v="0"/>
    <n v="440"/>
  </r>
  <r>
    <d v="2025-03-31T00:00:00"/>
    <x v="2"/>
    <x v="5"/>
    <n v="132"/>
    <n v="0"/>
    <n v="0"/>
    <n v="0"/>
    <n v="0"/>
    <n v="0"/>
    <n v="0"/>
    <n v="132"/>
  </r>
  <r>
    <d v="2025-04-01T00:00:00"/>
    <x v="3"/>
    <x v="6"/>
    <n v="0"/>
    <n v="0"/>
    <n v="0"/>
    <n v="0"/>
    <n v="0"/>
    <n v="0"/>
    <n v="0"/>
    <n v="0"/>
  </r>
  <r>
    <d v="2025-04-02T00:00:00"/>
    <x v="3"/>
    <x v="0"/>
    <n v="0"/>
    <n v="0"/>
    <n v="0"/>
    <n v="0"/>
    <n v="0"/>
    <n v="0"/>
    <n v="0"/>
    <n v="0"/>
  </r>
  <r>
    <d v="2025-04-03T00:00:00"/>
    <x v="3"/>
    <x v="1"/>
    <n v="0"/>
    <n v="150"/>
    <n v="0"/>
    <n v="0"/>
    <n v="0"/>
    <n v="0"/>
    <n v="0"/>
    <n v="150"/>
  </r>
  <r>
    <d v="2025-04-04T00:00:00"/>
    <x v="3"/>
    <x v="2"/>
    <n v="0"/>
    <n v="0"/>
    <n v="0"/>
    <n v="0"/>
    <n v="60"/>
    <n v="0"/>
    <n v="0"/>
    <n v="60"/>
  </r>
  <r>
    <d v="2025-04-05T00:00:00"/>
    <x v="3"/>
    <x v="3"/>
    <n v="169"/>
    <n v="690"/>
    <n v="0"/>
    <n v="0"/>
    <n v="0"/>
    <n v="0"/>
    <n v="0"/>
    <n v="859"/>
  </r>
  <r>
    <d v="2025-04-06T00:00:00"/>
    <x v="3"/>
    <x v="4"/>
    <n v="72"/>
    <n v="0"/>
    <n v="0"/>
    <n v="0"/>
    <n v="0"/>
    <n v="0"/>
    <n v="0"/>
    <n v="72"/>
  </r>
  <r>
    <d v="2025-04-07T00:00:00"/>
    <x v="3"/>
    <x v="5"/>
    <n v="0"/>
    <n v="1070"/>
    <n v="65"/>
    <n v="0"/>
    <n v="0"/>
    <n v="0"/>
    <n v="0"/>
    <n v="1135"/>
  </r>
  <r>
    <d v="2025-04-08T00:00:00"/>
    <x v="3"/>
    <x v="6"/>
    <n v="842"/>
    <n v="100"/>
    <n v="0"/>
    <n v="0"/>
    <n v="120"/>
    <n v="0"/>
    <n v="0"/>
    <n v="1062"/>
  </r>
  <r>
    <d v="2025-04-09T00:00:00"/>
    <x v="3"/>
    <x v="0"/>
    <n v="252"/>
    <n v="225"/>
    <n v="65"/>
    <n v="0"/>
    <n v="0"/>
    <n v="0"/>
    <n v="0"/>
    <n v="542"/>
  </r>
  <r>
    <d v="2025-04-10T00:00:00"/>
    <x v="3"/>
    <x v="1"/>
    <n v="0"/>
    <n v="430"/>
    <n v="215"/>
    <n v="1540"/>
    <n v="0"/>
    <n v="0"/>
    <n v="0"/>
    <n v="2185"/>
  </r>
  <r>
    <d v="2025-04-11T00:00:00"/>
    <x v="3"/>
    <x v="2"/>
    <n v="725"/>
    <n v="0"/>
    <n v="360"/>
    <n v="560"/>
    <n v="0"/>
    <n v="0"/>
    <n v="0"/>
    <n v="1645"/>
  </r>
  <r>
    <d v="2025-04-12T00:00:00"/>
    <x v="3"/>
    <x v="3"/>
    <n v="0"/>
    <n v="0"/>
    <n v="155"/>
    <n v="0"/>
    <n v="0"/>
    <n v="0"/>
    <n v="0"/>
    <n v="155"/>
  </r>
  <r>
    <d v="2025-04-13T00:00:00"/>
    <x v="3"/>
    <x v="4"/>
    <n v="0"/>
    <n v="2595"/>
    <n v="110"/>
    <n v="0"/>
    <n v="290"/>
    <n v="0"/>
    <n v="0"/>
    <n v="2995"/>
  </r>
  <r>
    <d v="2025-04-14T00:00:00"/>
    <x v="3"/>
    <x v="5"/>
    <n v="330"/>
    <n v="0"/>
    <n v="0"/>
    <n v="150"/>
    <n v="190"/>
    <n v="0"/>
    <n v="0"/>
    <n v="670"/>
  </r>
  <r>
    <d v="2025-04-15T00:00:00"/>
    <x v="3"/>
    <x v="6"/>
    <n v="0"/>
    <n v="110"/>
    <n v="90"/>
    <n v="0"/>
    <n v="0"/>
    <n v="0"/>
    <n v="0"/>
    <n v="200"/>
  </r>
  <r>
    <d v="2025-04-16T00:00:00"/>
    <x v="3"/>
    <x v="0"/>
    <n v="0"/>
    <n v="470"/>
    <n v="0"/>
    <n v="0"/>
    <n v="0"/>
    <n v="0"/>
    <n v="0"/>
    <n v="470"/>
  </r>
  <r>
    <d v="2025-04-17T00:00:00"/>
    <x v="3"/>
    <x v="1"/>
    <n v="3080"/>
    <n v="50"/>
    <n v="0"/>
    <n v="0"/>
    <n v="0"/>
    <n v="0"/>
    <n v="0"/>
    <n v="3130"/>
  </r>
  <r>
    <d v="2025-04-18T00:00:00"/>
    <x v="3"/>
    <x v="2"/>
    <n v="2520"/>
    <n v="110"/>
    <n v="50"/>
    <n v="0"/>
    <n v="0"/>
    <n v="0"/>
    <n v="0"/>
    <n v="2680"/>
  </r>
  <r>
    <d v="2025-04-19T00:00:00"/>
    <x v="3"/>
    <x v="3"/>
    <n v="749"/>
    <n v="0"/>
    <n v="0"/>
    <n v="0"/>
    <n v="0"/>
    <n v="0"/>
    <n v="0"/>
    <n v="749"/>
  </r>
  <r>
    <d v="2025-04-20T00:00:00"/>
    <x v="3"/>
    <x v="4"/>
    <n v="1080"/>
    <n v="235"/>
    <n v="670"/>
    <n v="1800"/>
    <n v="580"/>
    <n v="0"/>
    <n v="0"/>
    <n v="4365"/>
  </r>
  <r>
    <d v="2025-04-21T00:00:00"/>
    <x v="3"/>
    <x v="5"/>
    <n v="166"/>
    <n v="825"/>
    <n v="0"/>
    <n v="0"/>
    <n v="0"/>
    <n v="0"/>
    <n v="0"/>
    <n v="991"/>
  </r>
  <r>
    <d v="2025-04-22T00:00:00"/>
    <x v="3"/>
    <x v="6"/>
    <n v="690"/>
    <n v="0"/>
    <n v="60"/>
    <n v="0"/>
    <n v="0"/>
    <n v="0"/>
    <n v="0"/>
    <n v="750"/>
  </r>
  <r>
    <d v="2025-04-23T00:00:00"/>
    <x v="3"/>
    <x v="0"/>
    <n v="895"/>
    <n v="250"/>
    <n v="0"/>
    <n v="0"/>
    <n v="0"/>
    <n v="0"/>
    <n v="0"/>
    <n v="1145"/>
  </r>
  <r>
    <d v="2025-04-24T00:00:00"/>
    <x v="3"/>
    <x v="1"/>
    <n v="1522"/>
    <n v="0"/>
    <n v="0"/>
    <n v="1165"/>
    <n v="0"/>
    <n v="0"/>
    <n v="0"/>
    <n v="2687"/>
  </r>
  <r>
    <d v="2025-04-25T00:00:00"/>
    <x v="3"/>
    <x v="2"/>
    <n v="4116"/>
    <n v="0"/>
    <n v="0"/>
    <n v="0"/>
    <n v="0"/>
    <n v="0"/>
    <n v="0"/>
    <n v="4116"/>
  </r>
  <r>
    <d v="2025-04-26T00:00:00"/>
    <x v="3"/>
    <x v="3"/>
    <n v="3750"/>
    <n v="890"/>
    <n v="0"/>
    <n v="0"/>
    <n v="270"/>
    <n v="0"/>
    <n v="0"/>
    <n v="4910"/>
  </r>
  <r>
    <d v="2025-04-27T00:00:00"/>
    <x v="3"/>
    <x v="4"/>
    <n v="1053"/>
    <n v="0"/>
    <n v="0"/>
    <n v="0"/>
    <n v="180"/>
    <n v="0"/>
    <n v="0"/>
    <n v="1233"/>
  </r>
  <r>
    <d v="2025-04-28T00:00:00"/>
    <x v="3"/>
    <x v="5"/>
    <n v="580"/>
    <n v="0"/>
    <n v="0"/>
    <n v="400"/>
    <n v="90"/>
    <n v="0"/>
    <n v="0"/>
    <n v="1070"/>
  </r>
  <r>
    <d v="2025-04-29T00:00:00"/>
    <x v="3"/>
    <x v="6"/>
    <n v="1807"/>
    <n v="545"/>
    <n v="0"/>
    <n v="1425"/>
    <n v="0"/>
    <n v="0"/>
    <n v="0"/>
    <n v="3777"/>
  </r>
  <r>
    <d v="2025-04-30T00:00:00"/>
    <x v="3"/>
    <x v="0"/>
    <n v="200"/>
    <n v="100"/>
    <n v="0"/>
    <n v="1100"/>
    <n v="140"/>
    <n v="0"/>
    <n v="0"/>
    <n v="1540"/>
  </r>
  <r>
    <m/>
    <x v="4"/>
    <x v="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H6:J127" firstHeaderRow="0" firstDataRow="1" firstDataCol="1"/>
  <pivotFields count="6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ll" fld="3" baseField="0" baseItem="1"/>
    <dataField name="Sum of Wastage" fld="4" baseField="0" baseItem="1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49">
  <location ref="A32:B40" firstHeaderRow="1" firstDataRow="1" firstDataCol="1"/>
  <pivotFields count="11">
    <pivotField multipleItemSelectionAllowed="1" showAll="0"/>
    <pivotField showAll="0"/>
    <pivotField axis="axisRow" showAll="0" sortType="ascending">
      <items count="9">
        <item x="4"/>
        <item x="5"/>
        <item x="6"/>
        <item x="0"/>
        <item x="1"/>
        <item x="2"/>
        <item x="3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">
    <i>
      <x v="1"/>
    </i>
    <i>
      <x v="2"/>
    </i>
    <i>
      <x v="3"/>
    </i>
    <i>
      <x v="6"/>
    </i>
    <i>
      <x/>
    </i>
    <i>
      <x v="4"/>
    </i>
    <i>
      <x v="5"/>
    </i>
    <i t="grand">
      <x/>
    </i>
  </rowItems>
  <colItems count="1">
    <i/>
  </colItems>
  <dataFields count="1">
    <dataField name="Sum of Total Sell" fld="10" baseField="0" baseItem="0"/>
  </dataFields>
  <chartFormats count="2">
    <chartFormat chart="3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4">
  <location ref="D4:L9" firstHeaderRow="0" firstDataRow="1" firstDataCol="1"/>
  <pivotFields count="11">
    <pivotField multipleItemSelectionAllowed="1"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Sweets" fld="3" baseField="2" baseItem="3"/>
    <dataField name="Sum of Others " fld="9" baseField="1" baseItem="1"/>
    <dataField name="Sum of Cookies" fld="8" baseField="2" baseItem="4"/>
    <dataField name="Sum of Arabian " fld="7" baseField="2" baseItem="4"/>
    <dataField name="Average of Total Sell" fld="10" subtotal="average" baseField="1" baseItem="0"/>
    <dataField name="Sum of Cake" fld="6" baseField="2" baseItem="4"/>
    <dataField name="Sum of Bakery " fld="5" baseField="2" baseItem="3"/>
    <dataField name="Sum of Hot " fld="4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7">
  <location ref="A4:B9" firstHeaderRow="1" firstDataRow="1" firstDataCol="1"/>
  <pivotFields count="11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ell" fld="10" baseField="1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28">
  <location ref="A31:B39" firstHeaderRow="1" firstDataRow="1" firstDataCol="1"/>
  <pivotFields count="11">
    <pivotField showAll="0"/>
    <pivotField showAll="0"/>
    <pivotField axis="axisRow" showAll="0" sortType="descending">
      <items count="9">
        <item x="4"/>
        <item x="5"/>
        <item x="6"/>
        <item x="0"/>
        <item x="1"/>
        <item x="2"/>
        <item x="3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">
    <i>
      <x v="6"/>
    </i>
    <i>
      <x v="2"/>
    </i>
    <i>
      <x/>
    </i>
    <i>
      <x v="4"/>
    </i>
    <i>
      <x v="5"/>
    </i>
    <i>
      <x v="3"/>
    </i>
    <i>
      <x v="1"/>
    </i>
    <i t="grand">
      <x/>
    </i>
  </rowItems>
  <colItems count="1">
    <i/>
  </colItems>
  <dataFields count="1">
    <dataField name="Sum of Wastage " fld="10" baseField="2" baseItem="4"/>
  </dataFields>
  <chartFormats count="6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3">
  <location ref="E4:K12" firstHeaderRow="0" firstDataRow="1" firstDataCol="1"/>
  <pivotFields count="11">
    <pivotField showAll="0"/>
    <pivotField showAll="0"/>
    <pivotField axis="axisRow" showAll="0">
      <items count="9">
        <item x="4"/>
        <item x="5"/>
        <item x="6"/>
        <item x="0"/>
        <item x="1"/>
        <item x="2"/>
        <item x="3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ot " fld="4" baseField="1" baseItem="0"/>
    <dataField name="Sum of Cake" fld="6" baseField="1" baseItem="0"/>
    <dataField name="Sum of Bakery " fld="5" baseField="1" baseItem="0"/>
    <dataField name="Sum of Arabian " fld="7" baseField="1" baseItem="0"/>
    <dataField name="Sum of Wastage " fld="10" baseField="2" baseItem="4"/>
    <dataField name="Sum of Sweets" fld="3" baseField="1" baseItem="0"/>
  </dataFields>
  <chartFormats count="2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axis="axisRow" showAll="0" sortType="descending">
      <items count="6">
        <item h="1"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astage 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E241" totalsRowShown="0">
  <autoFilter ref="A1:E241"/>
  <tableColumns count="5">
    <tableColumn id="1" name="Date" dataDxfId="4"/>
    <tableColumn id="2" name=" Wastage "/>
    <tableColumn id="3" name="Forecast( Wastage )" dataDxfId="3">
      <calculatedColumnFormula>_xlfn.FORECAST.ETS(A2,$B$2:$B$121,$A$2:$A$121,1,1)</calculatedColumnFormula>
    </tableColumn>
    <tableColumn id="4" name="Lower Confidence Bound( Wastage )" dataDxfId="2">
      <calculatedColumnFormula>C2-_xlfn.FORECAST.ETS.CONFINT(A2,$B$2:$B$121,$A$2:$A$121,0.95,1,1)</calculatedColumnFormula>
    </tableColumn>
    <tableColumn id="5" name="Upper Confidence Bound( Wastage )" dataDxfId="1">
      <calculatedColumnFormula>C2+_xlfn.FORECAST.ETS.CONFINT(A2,$B$2:$B$121,$A$2:$A$121,0.95,1,1)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selection activeCell="P12" sqref="P12"/>
    </sheetView>
  </sheetViews>
  <sheetFormatPr defaultRowHeight="15"/>
  <cols>
    <col min="1" max="1" width="9.5703125" bestFit="1" customWidth="1"/>
    <col min="2" max="2" width="9.5703125" customWidth="1"/>
    <col min="16" max="16" width="14.28515625" bestFit="1" customWidth="1"/>
  </cols>
  <sheetData>
    <row r="1" spans="1:16">
      <c r="A1" s="5" t="s">
        <v>0</v>
      </c>
      <c r="B1" s="5" t="s">
        <v>18</v>
      </c>
      <c r="C1" s="4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10</v>
      </c>
      <c r="L1" s="6" t="s">
        <v>9</v>
      </c>
    </row>
    <row r="2" spans="1:16">
      <c r="A2" s="2">
        <v>45658</v>
      </c>
      <c r="B2" s="2" t="str">
        <f>TEXT(A2,"mmm")</f>
        <v>Jan</v>
      </c>
      <c r="C2" s="1" t="str">
        <f t="shared" ref="C2:C32" si="0">TEXT(A2,"ddd")</f>
        <v>Wed</v>
      </c>
      <c r="D2" s="3">
        <v>24944</v>
      </c>
      <c r="E2" s="3">
        <v>6385</v>
      </c>
      <c r="F2" s="3">
        <v>15120</v>
      </c>
      <c r="G2" s="3">
        <v>44320</v>
      </c>
      <c r="H2" s="3">
        <v>4400</v>
      </c>
      <c r="I2" s="3">
        <v>1240</v>
      </c>
      <c r="J2" s="3">
        <v>0</v>
      </c>
      <c r="K2" s="3">
        <f t="shared" ref="K2:L32" si="1">D2+E2+F2+G2+H2+I2+J2</f>
        <v>96409</v>
      </c>
      <c r="L2" s="1">
        <f t="shared" si="1"/>
        <v>167874</v>
      </c>
    </row>
    <row r="3" spans="1:16">
      <c r="A3" s="2">
        <v>45659</v>
      </c>
      <c r="B3" s="2" t="str">
        <f t="shared" ref="B3:B66" si="2">TEXT(A3,"mmm")</f>
        <v>Jan</v>
      </c>
      <c r="C3" s="1" t="str">
        <f t="shared" si="0"/>
        <v>Thu</v>
      </c>
      <c r="D3" s="3">
        <v>14232</v>
      </c>
      <c r="E3" s="3">
        <v>6705</v>
      </c>
      <c r="F3" s="3">
        <v>4400</v>
      </c>
      <c r="G3" s="3">
        <v>13790</v>
      </c>
      <c r="H3" s="3">
        <v>5020</v>
      </c>
      <c r="I3" s="3">
        <v>3630</v>
      </c>
      <c r="J3" s="3">
        <v>160</v>
      </c>
      <c r="K3" s="3">
        <f t="shared" si="1"/>
        <v>47937</v>
      </c>
      <c r="L3" s="1">
        <f t="shared" si="1"/>
        <v>81642</v>
      </c>
    </row>
    <row r="4" spans="1:16">
      <c r="A4" s="2">
        <v>45660</v>
      </c>
      <c r="B4" s="2" t="str">
        <f t="shared" si="2"/>
        <v>Jan</v>
      </c>
      <c r="C4" s="1" t="str">
        <f t="shared" si="0"/>
        <v>Fri</v>
      </c>
      <c r="D4" s="3">
        <v>12298</v>
      </c>
      <c r="E4" s="3">
        <v>6245</v>
      </c>
      <c r="F4" s="3">
        <v>4025</v>
      </c>
      <c r="G4" s="3">
        <v>6060</v>
      </c>
      <c r="H4" s="3">
        <v>2505</v>
      </c>
      <c r="I4" s="3">
        <v>1740</v>
      </c>
      <c r="J4" s="3">
        <v>0</v>
      </c>
      <c r="K4" s="3">
        <f t="shared" si="1"/>
        <v>32873</v>
      </c>
      <c r="L4" s="1">
        <f t="shared" si="1"/>
        <v>53448</v>
      </c>
    </row>
    <row r="5" spans="1:16">
      <c r="A5" s="2">
        <v>45661</v>
      </c>
      <c r="B5" s="2" t="str">
        <f t="shared" si="2"/>
        <v>Jan</v>
      </c>
      <c r="C5" s="1" t="str">
        <f t="shared" si="0"/>
        <v>Sat</v>
      </c>
      <c r="D5" s="3">
        <v>10103</v>
      </c>
      <c r="E5" s="3">
        <v>4470</v>
      </c>
      <c r="F5" s="3">
        <v>5290</v>
      </c>
      <c r="G5" s="3">
        <v>5290</v>
      </c>
      <c r="H5" s="3">
        <v>3580</v>
      </c>
      <c r="I5" s="3">
        <v>3145</v>
      </c>
      <c r="J5" s="3"/>
      <c r="K5" s="3">
        <f t="shared" si="1"/>
        <v>31878</v>
      </c>
      <c r="L5" s="1">
        <f t="shared" si="1"/>
        <v>53653</v>
      </c>
    </row>
    <row r="6" spans="1:16">
      <c r="A6" s="2">
        <v>45662</v>
      </c>
      <c r="B6" s="2" t="str">
        <f t="shared" si="2"/>
        <v>Jan</v>
      </c>
      <c r="C6" s="1" t="str">
        <f t="shared" si="0"/>
        <v>Sun</v>
      </c>
      <c r="D6" s="3">
        <v>20715</v>
      </c>
      <c r="E6" s="3">
        <v>4200</v>
      </c>
      <c r="F6" s="3">
        <v>3925</v>
      </c>
      <c r="G6" s="3">
        <v>8445</v>
      </c>
      <c r="H6" s="3">
        <v>1380</v>
      </c>
      <c r="I6" s="3">
        <v>2275</v>
      </c>
      <c r="J6" s="3">
        <v>0</v>
      </c>
      <c r="K6" s="3">
        <f t="shared" si="1"/>
        <v>40940</v>
      </c>
      <c r="L6" s="1">
        <f t="shared" si="1"/>
        <v>61165</v>
      </c>
    </row>
    <row r="7" spans="1:16">
      <c r="A7" s="2">
        <v>45663</v>
      </c>
      <c r="B7" s="2" t="str">
        <f t="shared" si="2"/>
        <v>Jan</v>
      </c>
      <c r="C7" s="1" t="str">
        <f t="shared" si="0"/>
        <v>Mon</v>
      </c>
      <c r="D7" s="3">
        <v>15865</v>
      </c>
      <c r="E7" s="3">
        <v>4990</v>
      </c>
      <c r="F7" s="3">
        <v>4950</v>
      </c>
      <c r="G7" s="3">
        <v>6120</v>
      </c>
      <c r="H7" s="3">
        <v>2185</v>
      </c>
      <c r="I7" s="3">
        <v>2655</v>
      </c>
      <c r="J7" s="3">
        <v>480</v>
      </c>
      <c r="K7" s="3">
        <f t="shared" si="1"/>
        <v>37245</v>
      </c>
      <c r="L7" s="1">
        <f t="shared" si="1"/>
        <v>58625</v>
      </c>
      <c r="P7" s="16">
        <f>SUM(K2:K121)</f>
        <v>4682973</v>
      </c>
    </row>
    <row r="8" spans="1:16">
      <c r="A8" s="2">
        <v>45664</v>
      </c>
      <c r="B8" s="2" t="str">
        <f t="shared" si="2"/>
        <v>Jan</v>
      </c>
      <c r="C8" s="1" t="str">
        <f t="shared" si="0"/>
        <v>Tue</v>
      </c>
      <c r="D8" s="3">
        <v>9041</v>
      </c>
      <c r="E8" s="3">
        <v>4300</v>
      </c>
      <c r="F8" s="3">
        <v>7695</v>
      </c>
      <c r="G8" s="3">
        <v>4440</v>
      </c>
      <c r="H8" s="3">
        <v>2225</v>
      </c>
      <c r="I8" s="3">
        <v>3030</v>
      </c>
      <c r="J8" s="3">
        <v>0</v>
      </c>
      <c r="K8" s="3">
        <f t="shared" si="1"/>
        <v>30731</v>
      </c>
      <c r="L8" s="1">
        <f t="shared" si="1"/>
        <v>52421</v>
      </c>
    </row>
    <row r="9" spans="1:16">
      <c r="A9" s="2">
        <v>45665</v>
      </c>
      <c r="B9" s="2" t="str">
        <f t="shared" si="2"/>
        <v>Jan</v>
      </c>
      <c r="C9" s="1" t="str">
        <f t="shared" si="0"/>
        <v>Wed</v>
      </c>
      <c r="D9" s="3">
        <v>13183</v>
      </c>
      <c r="E9" s="3">
        <v>4080</v>
      </c>
      <c r="F9" s="3">
        <v>4850</v>
      </c>
      <c r="G9" s="3">
        <v>7600</v>
      </c>
      <c r="H9" s="3">
        <v>2475</v>
      </c>
      <c r="I9" s="3">
        <v>3445</v>
      </c>
      <c r="J9" s="3">
        <v>0</v>
      </c>
      <c r="K9" s="3">
        <f t="shared" si="1"/>
        <v>35633</v>
      </c>
      <c r="L9" s="1">
        <f t="shared" si="1"/>
        <v>58083</v>
      </c>
    </row>
    <row r="10" spans="1:16">
      <c r="A10" s="2">
        <v>45666</v>
      </c>
      <c r="B10" s="2" t="str">
        <f t="shared" si="2"/>
        <v>Jan</v>
      </c>
      <c r="C10" s="1" t="str">
        <f t="shared" si="0"/>
        <v>Thu</v>
      </c>
      <c r="D10" s="3">
        <v>16555</v>
      </c>
      <c r="E10" s="3">
        <v>4650</v>
      </c>
      <c r="F10" s="3">
        <v>2870</v>
      </c>
      <c r="G10" s="3">
        <v>4265</v>
      </c>
      <c r="H10" s="3">
        <v>4560</v>
      </c>
      <c r="I10" s="3">
        <v>3670</v>
      </c>
      <c r="J10" s="3">
        <v>0</v>
      </c>
      <c r="K10" s="3">
        <f t="shared" si="1"/>
        <v>36570</v>
      </c>
      <c r="L10" s="1">
        <f t="shared" si="1"/>
        <v>56585</v>
      </c>
    </row>
    <row r="11" spans="1:16">
      <c r="A11" s="2">
        <v>45667</v>
      </c>
      <c r="B11" s="2" t="str">
        <f t="shared" si="2"/>
        <v>Jan</v>
      </c>
      <c r="C11" s="1" t="str">
        <f t="shared" si="0"/>
        <v>Fri</v>
      </c>
      <c r="D11" s="3">
        <v>18406</v>
      </c>
      <c r="E11" s="3">
        <v>4915</v>
      </c>
      <c r="F11" s="3">
        <v>4630</v>
      </c>
      <c r="G11" s="3">
        <v>3745</v>
      </c>
      <c r="H11" s="3">
        <v>7020</v>
      </c>
      <c r="I11" s="3">
        <v>0</v>
      </c>
      <c r="J11" s="3">
        <v>0</v>
      </c>
      <c r="K11" s="3">
        <f t="shared" si="1"/>
        <v>38716</v>
      </c>
      <c r="L11" s="1">
        <f t="shared" si="1"/>
        <v>59026</v>
      </c>
    </row>
    <row r="12" spans="1:16">
      <c r="A12" s="2">
        <v>45668</v>
      </c>
      <c r="B12" s="2" t="str">
        <f t="shared" si="2"/>
        <v>Jan</v>
      </c>
      <c r="C12" s="1" t="str">
        <f t="shared" si="0"/>
        <v>Sat</v>
      </c>
      <c r="D12" s="3">
        <v>16571</v>
      </c>
      <c r="E12" s="3">
        <v>4115</v>
      </c>
      <c r="F12" s="3">
        <v>2755</v>
      </c>
      <c r="G12" s="3">
        <v>6295</v>
      </c>
      <c r="H12" s="3">
        <v>0</v>
      </c>
      <c r="I12" s="3">
        <v>0</v>
      </c>
      <c r="J12" s="3">
        <v>0</v>
      </c>
      <c r="K12" s="3">
        <f t="shared" si="1"/>
        <v>29736</v>
      </c>
      <c r="L12" s="1">
        <f t="shared" si="1"/>
        <v>42901</v>
      </c>
      <c r="P12" s="18">
        <f>AVERAGE(K2:K121)</f>
        <v>39024.775000000001</v>
      </c>
    </row>
    <row r="13" spans="1:16">
      <c r="A13" s="2">
        <v>45669</v>
      </c>
      <c r="B13" s="2" t="str">
        <f t="shared" si="2"/>
        <v>Jan</v>
      </c>
      <c r="C13" s="1" t="str">
        <f t="shared" si="0"/>
        <v>Sun</v>
      </c>
      <c r="D13" s="3">
        <v>12915</v>
      </c>
      <c r="E13" s="3">
        <v>5815</v>
      </c>
      <c r="F13" s="3">
        <v>5695</v>
      </c>
      <c r="G13" s="3">
        <v>5375</v>
      </c>
      <c r="H13" s="3">
        <v>4260</v>
      </c>
      <c r="I13" s="3">
        <v>0</v>
      </c>
      <c r="J13" s="3">
        <v>0</v>
      </c>
      <c r="K13" s="3">
        <f t="shared" si="1"/>
        <v>34060</v>
      </c>
      <c r="L13" s="1">
        <f t="shared" si="1"/>
        <v>55205</v>
      </c>
    </row>
    <row r="14" spans="1:16">
      <c r="A14" s="2">
        <v>45670</v>
      </c>
      <c r="B14" s="2" t="str">
        <f t="shared" si="2"/>
        <v>Jan</v>
      </c>
      <c r="C14" s="1" t="str">
        <f t="shared" si="0"/>
        <v>Mon</v>
      </c>
      <c r="D14" s="3">
        <v>14893</v>
      </c>
      <c r="E14" s="3">
        <v>3880</v>
      </c>
      <c r="F14" s="3">
        <v>5995</v>
      </c>
      <c r="G14" s="3">
        <v>3690</v>
      </c>
      <c r="H14" s="3">
        <v>4085</v>
      </c>
      <c r="I14" s="3">
        <v>1395</v>
      </c>
      <c r="J14" s="3">
        <v>0</v>
      </c>
      <c r="K14" s="3">
        <f t="shared" si="1"/>
        <v>33938</v>
      </c>
      <c r="L14" s="1">
        <f t="shared" si="1"/>
        <v>52983</v>
      </c>
    </row>
    <row r="15" spans="1:16">
      <c r="A15" s="2">
        <v>45671</v>
      </c>
      <c r="B15" s="2" t="str">
        <f t="shared" si="2"/>
        <v>Jan</v>
      </c>
      <c r="C15" s="1" t="str">
        <f t="shared" si="0"/>
        <v>Tue</v>
      </c>
      <c r="D15" s="3">
        <v>23871</v>
      </c>
      <c r="E15" s="3">
        <v>4340</v>
      </c>
      <c r="F15" s="3">
        <v>5460</v>
      </c>
      <c r="G15" s="3">
        <v>8280</v>
      </c>
      <c r="H15" s="3">
        <v>4305</v>
      </c>
      <c r="I15" s="3">
        <v>1080</v>
      </c>
      <c r="J15" s="3">
        <v>160</v>
      </c>
      <c r="K15" s="3">
        <f t="shared" si="1"/>
        <v>47496</v>
      </c>
      <c r="L15" s="1">
        <f t="shared" si="1"/>
        <v>71121</v>
      </c>
    </row>
    <row r="16" spans="1:16">
      <c r="A16" s="2">
        <v>45672</v>
      </c>
      <c r="B16" s="2" t="str">
        <f t="shared" si="2"/>
        <v>Jan</v>
      </c>
      <c r="C16" s="1" t="str">
        <f t="shared" si="0"/>
        <v>Wed</v>
      </c>
      <c r="D16" s="3">
        <v>19573</v>
      </c>
      <c r="E16" s="3">
        <v>3880</v>
      </c>
      <c r="F16" s="3">
        <v>3580</v>
      </c>
      <c r="G16" s="3">
        <v>4105</v>
      </c>
      <c r="H16" s="3">
        <v>5465</v>
      </c>
      <c r="I16" s="3">
        <v>995</v>
      </c>
      <c r="J16" s="3">
        <v>160</v>
      </c>
      <c r="K16" s="3">
        <f t="shared" si="1"/>
        <v>37758</v>
      </c>
      <c r="L16" s="1">
        <f t="shared" si="1"/>
        <v>55943</v>
      </c>
    </row>
    <row r="17" spans="1:12">
      <c r="A17" s="2">
        <v>45673</v>
      </c>
      <c r="B17" s="2" t="str">
        <f t="shared" si="2"/>
        <v>Jan</v>
      </c>
      <c r="C17" s="1" t="str">
        <f t="shared" si="0"/>
        <v>Thu</v>
      </c>
      <c r="D17" s="3">
        <v>20343</v>
      </c>
      <c r="E17" s="3">
        <v>4960</v>
      </c>
      <c r="F17" s="3">
        <v>5095</v>
      </c>
      <c r="G17" s="3">
        <v>6650</v>
      </c>
      <c r="H17" s="3">
        <v>5095</v>
      </c>
      <c r="I17" s="3">
        <v>1000</v>
      </c>
      <c r="J17" s="3">
        <v>160</v>
      </c>
      <c r="K17" s="3">
        <f t="shared" si="1"/>
        <v>43303</v>
      </c>
      <c r="L17" s="1">
        <f t="shared" si="1"/>
        <v>66263</v>
      </c>
    </row>
    <row r="18" spans="1:12">
      <c r="A18" s="2">
        <v>45674</v>
      </c>
      <c r="B18" s="2" t="str">
        <f t="shared" si="2"/>
        <v>Jan</v>
      </c>
      <c r="C18" s="1" t="str">
        <f t="shared" si="0"/>
        <v>Fri</v>
      </c>
      <c r="D18" s="3">
        <v>32305</v>
      </c>
      <c r="E18" s="3">
        <v>5270</v>
      </c>
      <c r="F18" s="3">
        <v>6615</v>
      </c>
      <c r="G18" s="3">
        <v>6680</v>
      </c>
      <c r="H18" s="3">
        <v>5085</v>
      </c>
      <c r="I18" s="3">
        <v>1495</v>
      </c>
      <c r="J18" s="3">
        <v>160</v>
      </c>
      <c r="K18" s="3">
        <f t="shared" si="1"/>
        <v>57610</v>
      </c>
      <c r="L18" s="1">
        <f t="shared" si="1"/>
        <v>82915</v>
      </c>
    </row>
    <row r="19" spans="1:12">
      <c r="A19" s="2">
        <v>45675</v>
      </c>
      <c r="B19" s="2" t="str">
        <f t="shared" si="2"/>
        <v>Jan</v>
      </c>
      <c r="C19" s="1" t="str">
        <f t="shared" si="0"/>
        <v>Sat</v>
      </c>
      <c r="D19" s="3">
        <v>13574</v>
      </c>
      <c r="E19" s="3">
        <v>4950</v>
      </c>
      <c r="F19" s="3">
        <v>5290</v>
      </c>
      <c r="G19" s="3">
        <v>5525</v>
      </c>
      <c r="H19" s="3">
        <v>4225</v>
      </c>
      <c r="I19" s="3">
        <v>1530</v>
      </c>
      <c r="J19" s="3">
        <v>0</v>
      </c>
      <c r="K19" s="3">
        <f t="shared" si="1"/>
        <v>35094</v>
      </c>
      <c r="L19" s="1">
        <f t="shared" si="1"/>
        <v>56614</v>
      </c>
    </row>
    <row r="20" spans="1:12">
      <c r="A20" s="2">
        <v>45676</v>
      </c>
      <c r="B20" s="2" t="str">
        <f t="shared" si="2"/>
        <v>Jan</v>
      </c>
      <c r="C20" s="1" t="str">
        <f t="shared" si="0"/>
        <v>Sun</v>
      </c>
      <c r="D20" s="3">
        <v>18789</v>
      </c>
      <c r="E20" s="3">
        <v>8660</v>
      </c>
      <c r="F20" s="3">
        <v>5065</v>
      </c>
      <c r="G20" s="3">
        <v>5925</v>
      </c>
      <c r="H20" s="3">
        <v>3530</v>
      </c>
      <c r="I20" s="3">
        <v>1220</v>
      </c>
      <c r="J20" s="3">
        <v>0</v>
      </c>
      <c r="K20" s="3">
        <f t="shared" si="1"/>
        <v>43189</v>
      </c>
      <c r="L20" s="1">
        <f t="shared" si="1"/>
        <v>67589</v>
      </c>
    </row>
    <row r="21" spans="1:12">
      <c r="A21" s="2">
        <v>45677</v>
      </c>
      <c r="B21" s="2" t="str">
        <f t="shared" si="2"/>
        <v>Jan</v>
      </c>
      <c r="C21" s="1" t="str">
        <f t="shared" si="0"/>
        <v>Mon</v>
      </c>
      <c r="D21" s="3">
        <v>16383</v>
      </c>
      <c r="E21" s="3">
        <v>4260</v>
      </c>
      <c r="F21" s="3">
        <v>4090</v>
      </c>
      <c r="G21" s="3">
        <v>5935</v>
      </c>
      <c r="H21" s="3">
        <v>4260</v>
      </c>
      <c r="I21" s="3">
        <v>680</v>
      </c>
      <c r="J21" s="3">
        <v>800</v>
      </c>
      <c r="K21" s="3">
        <f t="shared" si="1"/>
        <v>36408</v>
      </c>
      <c r="L21" s="1">
        <f t="shared" si="1"/>
        <v>56433</v>
      </c>
    </row>
    <row r="22" spans="1:12">
      <c r="A22" s="2">
        <v>45678</v>
      </c>
      <c r="B22" s="2" t="str">
        <f t="shared" si="2"/>
        <v>Jan</v>
      </c>
      <c r="C22" s="1" t="str">
        <f t="shared" si="0"/>
        <v>Tue</v>
      </c>
      <c r="D22" s="3">
        <v>11455</v>
      </c>
      <c r="E22" s="3">
        <v>5645</v>
      </c>
      <c r="F22" s="3">
        <v>5670</v>
      </c>
      <c r="G22" s="3">
        <v>13070</v>
      </c>
      <c r="H22" s="3">
        <v>2790</v>
      </c>
      <c r="I22" s="3">
        <v>770</v>
      </c>
      <c r="J22" s="3">
        <v>0</v>
      </c>
      <c r="K22" s="3">
        <f t="shared" si="1"/>
        <v>39400</v>
      </c>
      <c r="L22" s="1">
        <f t="shared" si="1"/>
        <v>67345</v>
      </c>
    </row>
    <row r="23" spans="1:12">
      <c r="A23" s="2">
        <v>45679</v>
      </c>
      <c r="B23" s="2" t="str">
        <f t="shared" si="2"/>
        <v>Jan</v>
      </c>
      <c r="C23" s="1" t="str">
        <f t="shared" si="0"/>
        <v>Wed</v>
      </c>
      <c r="D23" s="3">
        <v>10653</v>
      </c>
      <c r="E23" s="3">
        <v>3975</v>
      </c>
      <c r="F23" s="3">
        <v>5685</v>
      </c>
      <c r="G23" s="3">
        <v>9185</v>
      </c>
      <c r="H23" s="3">
        <v>2155</v>
      </c>
      <c r="I23" s="3">
        <v>1630</v>
      </c>
      <c r="J23" s="3">
        <v>0</v>
      </c>
      <c r="K23" s="3">
        <f t="shared" si="1"/>
        <v>33283</v>
      </c>
      <c r="L23" s="1">
        <f t="shared" si="1"/>
        <v>55913</v>
      </c>
    </row>
    <row r="24" spans="1:12">
      <c r="A24" s="2">
        <v>45680</v>
      </c>
      <c r="B24" s="2" t="str">
        <f t="shared" si="2"/>
        <v>Jan</v>
      </c>
      <c r="C24" s="1" t="str">
        <f t="shared" si="0"/>
        <v>Thu</v>
      </c>
      <c r="D24" s="3">
        <v>19867</v>
      </c>
      <c r="E24" s="3">
        <v>5125</v>
      </c>
      <c r="F24" s="3">
        <v>7730</v>
      </c>
      <c r="G24" s="3">
        <v>9015</v>
      </c>
      <c r="H24" s="3">
        <v>4130</v>
      </c>
      <c r="I24" s="3">
        <v>4045</v>
      </c>
      <c r="J24" s="3">
        <v>0</v>
      </c>
      <c r="K24" s="3">
        <f t="shared" si="1"/>
        <v>49912</v>
      </c>
      <c r="L24" s="1">
        <f t="shared" si="1"/>
        <v>79957</v>
      </c>
    </row>
    <row r="25" spans="1:12">
      <c r="A25" s="2">
        <v>45681</v>
      </c>
      <c r="B25" s="2" t="str">
        <f t="shared" si="2"/>
        <v>Jan</v>
      </c>
      <c r="C25" s="1" t="str">
        <f t="shared" si="0"/>
        <v>Fri</v>
      </c>
      <c r="D25" s="3">
        <v>19159</v>
      </c>
      <c r="E25" s="3">
        <v>5490</v>
      </c>
      <c r="F25" s="3">
        <v>6580</v>
      </c>
      <c r="G25" s="3">
        <v>9540</v>
      </c>
      <c r="H25" s="3">
        <v>4060</v>
      </c>
      <c r="I25" s="3">
        <v>3975</v>
      </c>
      <c r="J25" s="3">
        <v>0</v>
      </c>
      <c r="K25" s="3">
        <f t="shared" si="1"/>
        <v>48804</v>
      </c>
      <c r="L25" s="1">
        <f t="shared" si="1"/>
        <v>78449</v>
      </c>
    </row>
    <row r="26" spans="1:12">
      <c r="A26" s="2">
        <v>45682</v>
      </c>
      <c r="B26" s="2" t="str">
        <f t="shared" si="2"/>
        <v>Jan</v>
      </c>
      <c r="C26" s="1" t="str">
        <f t="shared" si="0"/>
        <v>Sat</v>
      </c>
      <c r="D26" s="3">
        <v>13268</v>
      </c>
      <c r="E26" s="3">
        <v>4850</v>
      </c>
      <c r="F26" s="3">
        <v>7740</v>
      </c>
      <c r="G26" s="3">
        <v>9335</v>
      </c>
      <c r="H26" s="3">
        <v>3820</v>
      </c>
      <c r="I26" s="3">
        <v>2780</v>
      </c>
      <c r="J26" s="3">
        <v>0</v>
      </c>
      <c r="K26" s="3">
        <f t="shared" si="1"/>
        <v>41793</v>
      </c>
      <c r="L26" s="1">
        <f t="shared" si="1"/>
        <v>70318</v>
      </c>
    </row>
    <row r="27" spans="1:12">
      <c r="A27" s="2">
        <v>45683</v>
      </c>
      <c r="B27" s="2" t="str">
        <f t="shared" si="2"/>
        <v>Jan</v>
      </c>
      <c r="C27" s="1" t="str">
        <f t="shared" si="0"/>
        <v>Sun</v>
      </c>
      <c r="D27" s="3">
        <v>19974</v>
      </c>
      <c r="E27" s="3">
        <v>4615</v>
      </c>
      <c r="F27" s="3">
        <v>3775</v>
      </c>
      <c r="G27" s="3">
        <v>2860</v>
      </c>
      <c r="H27" s="3">
        <v>3970</v>
      </c>
      <c r="I27" s="3">
        <v>470</v>
      </c>
      <c r="J27" s="3">
        <v>0</v>
      </c>
      <c r="K27" s="3">
        <f t="shared" si="1"/>
        <v>35664</v>
      </c>
      <c r="L27" s="1">
        <f t="shared" si="1"/>
        <v>51354</v>
      </c>
    </row>
    <row r="28" spans="1:12">
      <c r="A28" s="2">
        <v>45684</v>
      </c>
      <c r="B28" s="2" t="str">
        <f t="shared" si="2"/>
        <v>Jan</v>
      </c>
      <c r="C28" s="1" t="str">
        <f t="shared" si="0"/>
        <v>Mon</v>
      </c>
      <c r="D28" s="3">
        <v>15214</v>
      </c>
      <c r="E28" s="3">
        <v>4615</v>
      </c>
      <c r="F28" s="3">
        <v>2710</v>
      </c>
      <c r="G28" s="3">
        <v>6365</v>
      </c>
      <c r="H28" s="3">
        <v>4080</v>
      </c>
      <c r="I28" s="3">
        <v>380</v>
      </c>
      <c r="J28" s="3">
        <v>0</v>
      </c>
      <c r="K28" s="3">
        <f t="shared" si="1"/>
        <v>33364</v>
      </c>
      <c r="L28" s="1">
        <f t="shared" si="1"/>
        <v>51514</v>
      </c>
    </row>
    <row r="29" spans="1:12">
      <c r="A29" s="2">
        <v>45685</v>
      </c>
      <c r="B29" s="2" t="str">
        <f t="shared" si="2"/>
        <v>Jan</v>
      </c>
      <c r="C29" s="1" t="str">
        <f t="shared" si="0"/>
        <v>Tue</v>
      </c>
      <c r="D29" s="3">
        <v>9538</v>
      </c>
      <c r="E29" s="3">
        <v>4565</v>
      </c>
      <c r="F29" s="3">
        <v>7930</v>
      </c>
      <c r="G29" s="3">
        <v>4095</v>
      </c>
      <c r="H29" s="3">
        <v>5365</v>
      </c>
      <c r="I29" s="3">
        <v>6825</v>
      </c>
      <c r="J29" s="3">
        <v>0</v>
      </c>
      <c r="K29" s="3">
        <f t="shared" si="1"/>
        <v>38318</v>
      </c>
      <c r="L29" s="1">
        <f t="shared" si="1"/>
        <v>67098</v>
      </c>
    </row>
    <row r="30" spans="1:12">
      <c r="A30" s="2">
        <v>45686</v>
      </c>
      <c r="B30" s="2" t="str">
        <f t="shared" si="2"/>
        <v>Jan</v>
      </c>
      <c r="C30" s="1" t="str">
        <f t="shared" si="0"/>
        <v>Wed</v>
      </c>
      <c r="D30" s="3">
        <v>15802</v>
      </c>
      <c r="E30" s="3">
        <v>4565</v>
      </c>
      <c r="F30" s="3">
        <v>3240</v>
      </c>
      <c r="G30" s="3">
        <v>5045</v>
      </c>
      <c r="H30" s="3">
        <v>3030</v>
      </c>
      <c r="I30" s="3">
        <v>0</v>
      </c>
      <c r="J30" s="3">
        <v>0</v>
      </c>
      <c r="K30" s="3">
        <f t="shared" si="1"/>
        <v>31682</v>
      </c>
      <c r="L30" s="1">
        <f t="shared" si="1"/>
        <v>47562</v>
      </c>
    </row>
    <row r="31" spans="1:12">
      <c r="A31" s="2">
        <v>45687</v>
      </c>
      <c r="B31" s="2" t="str">
        <f t="shared" si="2"/>
        <v>Jan</v>
      </c>
      <c r="C31" s="1" t="str">
        <f t="shared" si="0"/>
        <v>Thu</v>
      </c>
      <c r="D31" s="3">
        <v>24686</v>
      </c>
      <c r="E31" s="3">
        <v>4565</v>
      </c>
      <c r="F31" s="3">
        <v>4900</v>
      </c>
      <c r="G31" s="3">
        <v>8345</v>
      </c>
      <c r="H31" s="3">
        <v>4120</v>
      </c>
      <c r="I31" s="3">
        <v>0</v>
      </c>
      <c r="J31" s="3">
        <v>0</v>
      </c>
      <c r="K31" s="3">
        <f t="shared" si="1"/>
        <v>46616</v>
      </c>
      <c r="L31" s="1">
        <f t="shared" si="1"/>
        <v>68546</v>
      </c>
    </row>
    <row r="32" spans="1:12">
      <c r="A32" s="2">
        <v>45688</v>
      </c>
      <c r="B32" s="2" t="str">
        <f t="shared" si="2"/>
        <v>Jan</v>
      </c>
      <c r="C32" s="1" t="str">
        <f t="shared" si="0"/>
        <v>Fri</v>
      </c>
      <c r="D32" s="3">
        <v>18210</v>
      </c>
      <c r="E32" s="3">
        <v>5360</v>
      </c>
      <c r="F32" s="3">
        <v>4315</v>
      </c>
      <c r="G32" s="3">
        <v>6350</v>
      </c>
      <c r="H32" s="3">
        <v>3625</v>
      </c>
      <c r="I32" s="3">
        <v>0</v>
      </c>
      <c r="J32" s="3">
        <v>0</v>
      </c>
      <c r="K32" s="3">
        <f t="shared" si="1"/>
        <v>37860</v>
      </c>
      <c r="L32" s="1">
        <f t="shared" si="1"/>
        <v>57510</v>
      </c>
    </row>
    <row r="33" spans="1:12">
      <c r="A33" s="2">
        <v>45689</v>
      </c>
      <c r="B33" s="2" t="str">
        <f t="shared" si="2"/>
        <v>Feb</v>
      </c>
      <c r="C33" s="1" t="str">
        <f>TEXT(A33:A60,"ddd")</f>
        <v>Sat</v>
      </c>
      <c r="D33" s="1">
        <v>14249</v>
      </c>
      <c r="E33" s="1">
        <v>8330</v>
      </c>
      <c r="F33" s="1">
        <v>5805</v>
      </c>
      <c r="G33" s="1">
        <v>9100</v>
      </c>
      <c r="H33" s="1">
        <v>3630</v>
      </c>
      <c r="I33" s="1">
        <v>1730</v>
      </c>
      <c r="J33" s="1">
        <v>0</v>
      </c>
      <c r="K33" s="3">
        <f t="shared" ref="K33:L96" si="3">D33+E33+F33+G33+H33+I33+J33</f>
        <v>42844</v>
      </c>
      <c r="L33" s="1">
        <f t="shared" si="3"/>
        <v>71439</v>
      </c>
    </row>
    <row r="34" spans="1:12">
      <c r="A34" s="2">
        <v>45690</v>
      </c>
      <c r="B34" s="2" t="str">
        <f t="shared" si="2"/>
        <v>Feb</v>
      </c>
      <c r="C34" s="1" t="s">
        <v>11</v>
      </c>
      <c r="D34" s="1">
        <v>26286</v>
      </c>
      <c r="E34" s="1">
        <v>4660</v>
      </c>
      <c r="F34" s="1">
        <v>8505</v>
      </c>
      <c r="G34" s="1">
        <v>5425</v>
      </c>
      <c r="H34" s="1">
        <v>2265</v>
      </c>
      <c r="I34" s="1">
        <v>1910</v>
      </c>
      <c r="J34" s="1">
        <v>0</v>
      </c>
      <c r="K34" s="3">
        <f t="shared" si="3"/>
        <v>49051</v>
      </c>
      <c r="L34" s="1">
        <f t="shared" si="3"/>
        <v>71816</v>
      </c>
    </row>
    <row r="35" spans="1:12">
      <c r="A35" s="2">
        <v>45691</v>
      </c>
      <c r="B35" s="2" t="str">
        <f t="shared" si="2"/>
        <v>Feb</v>
      </c>
      <c r="C35" s="1" t="s">
        <v>12</v>
      </c>
      <c r="D35" s="1">
        <v>8435</v>
      </c>
      <c r="E35" s="1">
        <v>4580</v>
      </c>
      <c r="F35" s="1">
        <v>7370</v>
      </c>
      <c r="G35" s="1">
        <v>4640</v>
      </c>
      <c r="H35" s="1">
        <v>4815</v>
      </c>
      <c r="I35" s="1">
        <v>1330</v>
      </c>
      <c r="J35" s="1">
        <v>0</v>
      </c>
      <c r="K35" s="3">
        <f t="shared" si="3"/>
        <v>31170</v>
      </c>
      <c r="L35" s="1">
        <f t="shared" si="3"/>
        <v>53905</v>
      </c>
    </row>
    <row r="36" spans="1:12">
      <c r="A36" s="2">
        <v>45692</v>
      </c>
      <c r="B36" s="2" t="str">
        <f t="shared" si="2"/>
        <v>Feb</v>
      </c>
      <c r="C36" s="1" t="s">
        <v>13</v>
      </c>
      <c r="D36" s="1">
        <v>12346</v>
      </c>
      <c r="E36" s="1">
        <v>4295</v>
      </c>
      <c r="F36" s="1">
        <v>4165</v>
      </c>
      <c r="G36" s="1">
        <v>5980</v>
      </c>
      <c r="H36" s="1">
        <v>2555</v>
      </c>
      <c r="I36" s="1">
        <v>690</v>
      </c>
      <c r="J36" s="1">
        <v>0</v>
      </c>
      <c r="K36" s="3">
        <f t="shared" si="3"/>
        <v>30031</v>
      </c>
      <c r="L36" s="1">
        <f t="shared" si="3"/>
        <v>47716</v>
      </c>
    </row>
    <row r="37" spans="1:12">
      <c r="A37" s="2">
        <v>45693</v>
      </c>
      <c r="B37" s="2" t="str">
        <f t="shared" si="2"/>
        <v>Feb</v>
      </c>
      <c r="C37" s="1" t="s">
        <v>14</v>
      </c>
      <c r="D37" s="1">
        <v>13005</v>
      </c>
      <c r="E37" s="1">
        <v>4240</v>
      </c>
      <c r="F37" s="1">
        <v>7770</v>
      </c>
      <c r="G37" s="1">
        <v>9405</v>
      </c>
      <c r="H37" s="1">
        <v>5420</v>
      </c>
      <c r="I37" s="1">
        <v>180</v>
      </c>
      <c r="J37" s="1">
        <v>0</v>
      </c>
      <c r="K37" s="3">
        <f t="shared" si="3"/>
        <v>40020</v>
      </c>
      <c r="L37" s="1">
        <f t="shared" si="3"/>
        <v>67035</v>
      </c>
    </row>
    <row r="38" spans="1:12">
      <c r="A38" s="2">
        <v>45694</v>
      </c>
      <c r="B38" s="2" t="str">
        <f t="shared" si="2"/>
        <v>Feb</v>
      </c>
      <c r="C38" s="1" t="s">
        <v>15</v>
      </c>
      <c r="D38" s="1">
        <v>12261</v>
      </c>
      <c r="E38" s="1">
        <v>4350</v>
      </c>
      <c r="F38" s="1">
        <v>6540</v>
      </c>
      <c r="G38" s="1">
        <v>5560</v>
      </c>
      <c r="H38" s="1">
        <v>3945</v>
      </c>
      <c r="I38" s="1">
        <v>2000</v>
      </c>
      <c r="J38" s="1">
        <v>0</v>
      </c>
      <c r="K38" s="3">
        <f t="shared" si="3"/>
        <v>34656</v>
      </c>
      <c r="L38" s="1">
        <f t="shared" si="3"/>
        <v>57051</v>
      </c>
    </row>
    <row r="39" spans="1:12">
      <c r="A39" s="2">
        <v>45695</v>
      </c>
      <c r="B39" s="2" t="str">
        <f t="shared" si="2"/>
        <v>Feb</v>
      </c>
      <c r="C39" s="1" t="s">
        <v>16</v>
      </c>
      <c r="D39" s="1">
        <v>21505</v>
      </c>
      <c r="E39" s="1">
        <v>5410</v>
      </c>
      <c r="F39" s="1">
        <v>13275</v>
      </c>
      <c r="G39" s="1">
        <v>6815</v>
      </c>
      <c r="H39" s="1">
        <v>3857</v>
      </c>
      <c r="I39" s="1">
        <v>640</v>
      </c>
      <c r="J39" s="1">
        <v>0</v>
      </c>
      <c r="K39" s="3">
        <f t="shared" si="3"/>
        <v>51502</v>
      </c>
      <c r="L39" s="1">
        <f t="shared" si="3"/>
        <v>81499</v>
      </c>
    </row>
    <row r="40" spans="1:12">
      <c r="A40" s="2">
        <v>45696</v>
      </c>
      <c r="B40" s="2" t="str">
        <f t="shared" si="2"/>
        <v>Feb</v>
      </c>
      <c r="C40" s="1" t="s">
        <v>17</v>
      </c>
      <c r="D40" s="1">
        <v>17136</v>
      </c>
      <c r="E40" s="1">
        <v>1500</v>
      </c>
      <c r="F40" s="1">
        <v>5255</v>
      </c>
      <c r="G40" s="1">
        <v>48590</v>
      </c>
      <c r="H40" s="1">
        <v>5658</v>
      </c>
      <c r="I40" s="1">
        <v>3340</v>
      </c>
      <c r="J40" s="1">
        <v>0</v>
      </c>
      <c r="K40" s="3">
        <f t="shared" si="3"/>
        <v>81479</v>
      </c>
      <c r="L40" s="3">
        <f>E40+F40+G40+H40+I40+J40+K40</f>
        <v>145822</v>
      </c>
    </row>
    <row r="41" spans="1:12">
      <c r="A41" s="2">
        <v>45697</v>
      </c>
      <c r="B41" s="2" t="str">
        <f t="shared" si="2"/>
        <v>Feb</v>
      </c>
      <c r="C41" s="1" t="s">
        <v>11</v>
      </c>
      <c r="D41" s="1">
        <v>13877</v>
      </c>
      <c r="E41" s="1">
        <v>4470</v>
      </c>
      <c r="F41" s="1">
        <v>10165</v>
      </c>
      <c r="G41" s="1">
        <v>5500</v>
      </c>
      <c r="H41" s="1">
        <v>3960</v>
      </c>
      <c r="I41" s="1">
        <v>1235</v>
      </c>
      <c r="J41" s="1">
        <v>0</v>
      </c>
      <c r="K41" s="3">
        <f t="shared" si="3"/>
        <v>39207</v>
      </c>
      <c r="L41" s="1">
        <f t="shared" si="3"/>
        <v>64537</v>
      </c>
    </row>
    <row r="42" spans="1:12">
      <c r="A42" s="2">
        <v>45698</v>
      </c>
      <c r="B42" s="2" t="str">
        <f t="shared" si="2"/>
        <v>Feb</v>
      </c>
      <c r="C42" s="1" t="s">
        <v>12</v>
      </c>
      <c r="D42" s="1">
        <v>26354</v>
      </c>
      <c r="E42" s="1">
        <v>5340</v>
      </c>
      <c r="F42" s="1">
        <v>7995</v>
      </c>
      <c r="G42" s="1">
        <v>8960</v>
      </c>
      <c r="H42" s="1">
        <v>4820</v>
      </c>
      <c r="I42" s="1">
        <v>1610</v>
      </c>
      <c r="J42" s="1">
        <v>0</v>
      </c>
      <c r="K42" s="3">
        <f t="shared" si="3"/>
        <v>55079</v>
      </c>
      <c r="L42" s="1">
        <f t="shared" si="3"/>
        <v>83804</v>
      </c>
    </row>
    <row r="43" spans="1:12">
      <c r="A43" s="2">
        <v>45699</v>
      </c>
      <c r="B43" s="2" t="str">
        <f t="shared" si="2"/>
        <v>Feb</v>
      </c>
      <c r="C43" s="1" t="s">
        <v>13</v>
      </c>
      <c r="D43" s="1">
        <v>10821</v>
      </c>
      <c r="E43" s="1">
        <v>7330</v>
      </c>
      <c r="F43" s="1">
        <v>7940</v>
      </c>
      <c r="G43" s="1">
        <v>7650</v>
      </c>
      <c r="H43" s="1">
        <v>3820</v>
      </c>
      <c r="I43" s="1">
        <v>1865</v>
      </c>
      <c r="J43" s="1">
        <v>0</v>
      </c>
      <c r="K43" s="3">
        <f t="shared" si="3"/>
        <v>39426</v>
      </c>
      <c r="L43" s="1">
        <f t="shared" si="3"/>
        <v>68031</v>
      </c>
    </row>
    <row r="44" spans="1:12">
      <c r="A44" s="2">
        <v>45700</v>
      </c>
      <c r="B44" s="2" t="str">
        <f t="shared" si="2"/>
        <v>Feb</v>
      </c>
      <c r="C44" s="1" t="s">
        <v>14</v>
      </c>
      <c r="D44" s="1">
        <v>8322</v>
      </c>
      <c r="E44" s="1">
        <v>5185</v>
      </c>
      <c r="F44" s="1">
        <v>4180</v>
      </c>
      <c r="G44" s="1">
        <v>10855</v>
      </c>
      <c r="H44" s="1">
        <v>1750</v>
      </c>
      <c r="I44" s="1">
        <v>5960</v>
      </c>
      <c r="J44" s="1">
        <v>0</v>
      </c>
      <c r="K44" s="3">
        <f t="shared" si="3"/>
        <v>36252</v>
      </c>
      <c r="L44" s="1">
        <f t="shared" si="3"/>
        <v>64182</v>
      </c>
    </row>
    <row r="45" spans="1:12">
      <c r="A45" s="2">
        <v>45701</v>
      </c>
      <c r="B45" s="2" t="str">
        <f t="shared" si="2"/>
        <v>Feb</v>
      </c>
      <c r="C45" s="1" t="s">
        <v>15</v>
      </c>
      <c r="D45" s="1">
        <v>17379</v>
      </c>
      <c r="E45" s="1">
        <v>4485</v>
      </c>
      <c r="F45" s="1">
        <v>4630</v>
      </c>
      <c r="G45" s="1">
        <v>3995</v>
      </c>
      <c r="H45" s="1">
        <v>2880</v>
      </c>
      <c r="I45" s="1">
        <v>0</v>
      </c>
      <c r="J45" s="1">
        <v>0</v>
      </c>
      <c r="K45" s="3">
        <f t="shared" si="3"/>
        <v>33369</v>
      </c>
      <c r="L45" s="1">
        <f t="shared" si="3"/>
        <v>49359</v>
      </c>
    </row>
    <row r="46" spans="1:12">
      <c r="A46" s="2">
        <v>45702</v>
      </c>
      <c r="B46" s="2" t="str">
        <f t="shared" si="2"/>
        <v>Feb</v>
      </c>
      <c r="C46" s="1" t="s">
        <v>16</v>
      </c>
      <c r="D46" s="1">
        <v>34064</v>
      </c>
      <c r="E46" s="1">
        <v>5100</v>
      </c>
      <c r="F46" s="1">
        <v>5915</v>
      </c>
      <c r="G46" s="1">
        <v>7545</v>
      </c>
      <c r="H46" s="1">
        <v>6590</v>
      </c>
      <c r="I46" s="1">
        <v>0</v>
      </c>
      <c r="J46" s="1">
        <v>0</v>
      </c>
      <c r="K46" s="3">
        <f t="shared" si="3"/>
        <v>59214</v>
      </c>
      <c r="L46" s="1">
        <f t="shared" si="3"/>
        <v>84364</v>
      </c>
    </row>
    <row r="47" spans="1:12">
      <c r="A47" s="2">
        <v>45703</v>
      </c>
      <c r="B47" s="2" t="str">
        <f t="shared" si="2"/>
        <v>Feb</v>
      </c>
      <c r="C47" s="1" t="s">
        <v>17</v>
      </c>
      <c r="D47" s="1">
        <v>11564</v>
      </c>
      <c r="E47" s="1">
        <v>4115</v>
      </c>
      <c r="F47" s="1">
        <v>5555</v>
      </c>
      <c r="G47" s="1">
        <v>4985</v>
      </c>
      <c r="H47" s="1">
        <v>3070</v>
      </c>
      <c r="I47" s="1">
        <v>180</v>
      </c>
      <c r="J47" s="1">
        <v>0</v>
      </c>
      <c r="K47" s="3">
        <f t="shared" si="3"/>
        <v>29469</v>
      </c>
      <c r="L47" s="1">
        <f t="shared" si="3"/>
        <v>47374</v>
      </c>
    </row>
    <row r="48" spans="1:12">
      <c r="A48" s="2">
        <v>45704</v>
      </c>
      <c r="B48" s="2" t="str">
        <f t="shared" si="2"/>
        <v>Feb</v>
      </c>
      <c r="C48" s="1" t="s">
        <v>11</v>
      </c>
      <c r="D48" s="1">
        <v>22891</v>
      </c>
      <c r="E48" s="1">
        <v>4230</v>
      </c>
      <c r="F48" s="1">
        <v>7520</v>
      </c>
      <c r="G48" s="1">
        <v>13030</v>
      </c>
      <c r="H48" s="1">
        <v>3440</v>
      </c>
      <c r="I48" s="1">
        <v>1030</v>
      </c>
      <c r="J48" s="1">
        <v>0</v>
      </c>
      <c r="K48" s="3">
        <f t="shared" si="3"/>
        <v>52141</v>
      </c>
      <c r="L48" s="1">
        <f t="shared" si="3"/>
        <v>81391</v>
      </c>
    </row>
    <row r="49" spans="1:12">
      <c r="A49" s="2">
        <v>45705</v>
      </c>
      <c r="B49" s="2" t="str">
        <f t="shared" si="2"/>
        <v>Feb</v>
      </c>
      <c r="C49" s="1" t="s">
        <v>12</v>
      </c>
      <c r="D49" s="1">
        <v>9565</v>
      </c>
      <c r="E49" s="1">
        <v>3745</v>
      </c>
      <c r="F49" s="1">
        <v>3750</v>
      </c>
      <c r="G49" s="1">
        <v>5700</v>
      </c>
      <c r="H49" s="1">
        <v>2090</v>
      </c>
      <c r="I49" s="1">
        <v>1545</v>
      </c>
      <c r="J49" s="1">
        <v>160</v>
      </c>
      <c r="K49" s="3">
        <f t="shared" si="3"/>
        <v>26555</v>
      </c>
      <c r="L49" s="1">
        <f t="shared" si="3"/>
        <v>43545</v>
      </c>
    </row>
    <row r="50" spans="1:12">
      <c r="A50" s="2">
        <v>45706</v>
      </c>
      <c r="B50" s="2" t="str">
        <f t="shared" si="2"/>
        <v>Feb</v>
      </c>
      <c r="C50" s="1" t="s">
        <v>13</v>
      </c>
      <c r="D50" s="1">
        <v>19917</v>
      </c>
      <c r="E50" s="1">
        <v>4510</v>
      </c>
      <c r="F50" s="1">
        <v>8665</v>
      </c>
      <c r="G50" s="1">
        <v>3870</v>
      </c>
      <c r="H50" s="1">
        <v>2430</v>
      </c>
      <c r="I50" s="1">
        <v>2580</v>
      </c>
      <c r="J50" s="1">
        <v>0</v>
      </c>
      <c r="K50" s="3">
        <f t="shared" si="3"/>
        <v>41972</v>
      </c>
      <c r="L50" s="3">
        <f>E50+F50+G50+H50+I50+J50+K50</f>
        <v>64027</v>
      </c>
    </row>
    <row r="51" spans="1:12">
      <c r="A51" s="2">
        <v>45707</v>
      </c>
      <c r="B51" s="2" t="str">
        <f t="shared" si="2"/>
        <v>Feb</v>
      </c>
      <c r="C51" s="1" t="s">
        <v>14</v>
      </c>
      <c r="D51" s="1">
        <v>17432</v>
      </c>
      <c r="E51" s="1">
        <v>2680</v>
      </c>
      <c r="F51" s="1">
        <v>6700</v>
      </c>
      <c r="G51" s="1">
        <v>8535</v>
      </c>
      <c r="H51" s="1">
        <v>3600</v>
      </c>
      <c r="I51" s="1">
        <v>2575</v>
      </c>
      <c r="J51" s="1">
        <v>700</v>
      </c>
      <c r="K51" s="3">
        <f t="shared" si="3"/>
        <v>42222</v>
      </c>
      <c r="L51" s="1">
        <f t="shared" si="3"/>
        <v>67012</v>
      </c>
    </row>
    <row r="52" spans="1:12">
      <c r="A52" s="2">
        <v>45708</v>
      </c>
      <c r="B52" s="2" t="str">
        <f t="shared" si="2"/>
        <v>Feb</v>
      </c>
      <c r="C52" s="1" t="s">
        <v>15</v>
      </c>
      <c r="D52" s="1">
        <v>29368</v>
      </c>
      <c r="E52" s="1">
        <v>18140</v>
      </c>
      <c r="F52" s="1">
        <v>8575</v>
      </c>
      <c r="G52" s="1">
        <v>22145</v>
      </c>
      <c r="H52" s="1">
        <v>4950</v>
      </c>
      <c r="I52" s="1">
        <v>4650</v>
      </c>
      <c r="J52" s="1">
        <v>0</v>
      </c>
      <c r="K52" s="3">
        <f t="shared" si="3"/>
        <v>87828</v>
      </c>
      <c r="L52" s="1">
        <f t="shared" si="3"/>
        <v>146288</v>
      </c>
    </row>
    <row r="53" spans="1:12">
      <c r="A53" s="2">
        <v>45709</v>
      </c>
      <c r="B53" s="2" t="str">
        <f t="shared" si="2"/>
        <v>Feb</v>
      </c>
      <c r="C53" s="1" t="s">
        <v>16</v>
      </c>
      <c r="D53" s="1">
        <v>12863</v>
      </c>
      <c r="E53" s="1">
        <v>4690</v>
      </c>
      <c r="F53" s="1">
        <v>10240</v>
      </c>
      <c r="G53" s="1">
        <v>7560</v>
      </c>
      <c r="H53" s="1">
        <v>5030</v>
      </c>
      <c r="I53" s="1">
        <v>7195</v>
      </c>
      <c r="J53" s="1">
        <v>0</v>
      </c>
      <c r="K53" s="3">
        <f t="shared" si="3"/>
        <v>47578</v>
      </c>
      <c r="L53" s="1">
        <f t="shared" si="3"/>
        <v>82293</v>
      </c>
    </row>
    <row r="54" spans="1:12">
      <c r="A54" s="2">
        <v>45710</v>
      </c>
      <c r="B54" s="2" t="str">
        <f t="shared" si="2"/>
        <v>Feb</v>
      </c>
      <c r="C54" s="1" t="s">
        <v>17</v>
      </c>
      <c r="D54" s="1">
        <v>21422</v>
      </c>
      <c r="E54" s="1">
        <v>5045</v>
      </c>
      <c r="F54" s="1">
        <v>8870</v>
      </c>
      <c r="G54" s="1">
        <v>7006</v>
      </c>
      <c r="H54" s="1">
        <v>4485</v>
      </c>
      <c r="I54" s="1">
        <v>860</v>
      </c>
      <c r="J54" s="1">
        <v>340</v>
      </c>
      <c r="K54" s="3">
        <f t="shared" si="3"/>
        <v>48028</v>
      </c>
      <c r="L54" s="1">
        <f t="shared" si="3"/>
        <v>74634</v>
      </c>
    </row>
    <row r="55" spans="1:12">
      <c r="A55" s="2">
        <v>45711</v>
      </c>
      <c r="B55" s="2" t="str">
        <f t="shared" si="2"/>
        <v>Feb</v>
      </c>
      <c r="C55" s="1" t="s">
        <v>11</v>
      </c>
      <c r="D55" s="1">
        <v>10295</v>
      </c>
      <c r="E55" s="1">
        <v>2925</v>
      </c>
      <c r="F55" s="1">
        <v>7245</v>
      </c>
      <c r="G55" s="1">
        <v>6330</v>
      </c>
      <c r="H55" s="1">
        <v>3295</v>
      </c>
      <c r="I55" s="1">
        <v>3135</v>
      </c>
      <c r="J55" s="1">
        <v>0</v>
      </c>
      <c r="K55" s="3">
        <f t="shared" si="3"/>
        <v>33225</v>
      </c>
      <c r="L55" s="1">
        <f t="shared" si="3"/>
        <v>56155</v>
      </c>
    </row>
    <row r="56" spans="1:12">
      <c r="A56" s="2">
        <v>45712</v>
      </c>
      <c r="B56" s="2" t="str">
        <f t="shared" si="2"/>
        <v>Feb</v>
      </c>
      <c r="C56" s="1" t="s">
        <v>12</v>
      </c>
      <c r="D56" s="1">
        <v>12688</v>
      </c>
      <c r="E56" s="1">
        <v>4490</v>
      </c>
      <c r="F56" s="1">
        <v>6825</v>
      </c>
      <c r="G56" s="1">
        <v>8400</v>
      </c>
      <c r="H56" s="1">
        <v>1025</v>
      </c>
      <c r="I56" s="1">
        <v>2185</v>
      </c>
      <c r="J56" s="1">
        <v>0</v>
      </c>
      <c r="K56" s="3">
        <f t="shared" si="3"/>
        <v>35613</v>
      </c>
      <c r="L56" s="1">
        <f t="shared" si="3"/>
        <v>58538</v>
      </c>
    </row>
    <row r="57" spans="1:12">
      <c r="A57" s="2">
        <v>45713</v>
      </c>
      <c r="B57" s="2" t="str">
        <f t="shared" si="2"/>
        <v>Feb</v>
      </c>
      <c r="C57" s="1" t="s">
        <v>13</v>
      </c>
      <c r="D57" s="1">
        <v>15199</v>
      </c>
      <c r="E57" s="1">
        <v>5140</v>
      </c>
      <c r="F57" s="1">
        <v>7155</v>
      </c>
      <c r="G57" s="1">
        <v>6825</v>
      </c>
      <c r="H57" s="1">
        <v>3950</v>
      </c>
      <c r="I57" s="1">
        <v>2020</v>
      </c>
      <c r="J57" s="1">
        <v>340</v>
      </c>
      <c r="K57" s="3">
        <f t="shared" si="3"/>
        <v>40629</v>
      </c>
      <c r="L57" s="1">
        <f t="shared" si="3"/>
        <v>66059</v>
      </c>
    </row>
    <row r="58" spans="1:12">
      <c r="A58" s="2">
        <v>45714</v>
      </c>
      <c r="B58" s="2" t="str">
        <f t="shared" si="2"/>
        <v>Feb</v>
      </c>
      <c r="C58" s="1" t="s">
        <v>14</v>
      </c>
      <c r="D58" s="1">
        <v>18076</v>
      </c>
      <c r="E58" s="1">
        <v>4140</v>
      </c>
      <c r="F58" s="1">
        <v>6890</v>
      </c>
      <c r="G58" s="1">
        <v>3665</v>
      </c>
      <c r="H58" s="1">
        <v>3820</v>
      </c>
      <c r="I58" s="1">
        <v>1885</v>
      </c>
      <c r="J58" s="1">
        <v>540</v>
      </c>
      <c r="K58" s="3">
        <f t="shared" si="3"/>
        <v>39016</v>
      </c>
      <c r="L58" s="1">
        <f t="shared" si="3"/>
        <v>59956</v>
      </c>
    </row>
    <row r="59" spans="1:12">
      <c r="A59" s="2">
        <v>45715</v>
      </c>
      <c r="B59" s="2" t="str">
        <f t="shared" si="2"/>
        <v>Feb</v>
      </c>
      <c r="C59" s="1" t="s">
        <v>15</v>
      </c>
      <c r="D59" s="1">
        <v>17468</v>
      </c>
      <c r="E59" s="1">
        <v>19490</v>
      </c>
      <c r="F59" s="1">
        <v>11570</v>
      </c>
      <c r="G59" s="1">
        <v>3625</v>
      </c>
      <c r="H59" s="1">
        <v>3820</v>
      </c>
      <c r="I59" s="1">
        <v>150</v>
      </c>
      <c r="J59" s="1">
        <v>0</v>
      </c>
      <c r="K59" s="3">
        <f t="shared" si="3"/>
        <v>56123</v>
      </c>
      <c r="L59" s="1">
        <f t="shared" si="3"/>
        <v>94778</v>
      </c>
    </row>
    <row r="60" spans="1:12">
      <c r="A60" s="2">
        <v>45716</v>
      </c>
      <c r="B60" s="2" t="str">
        <f t="shared" si="2"/>
        <v>Feb</v>
      </c>
      <c r="C60" s="1" t="s">
        <v>16</v>
      </c>
      <c r="D60" s="1">
        <v>18662</v>
      </c>
      <c r="E60" s="1">
        <v>5100</v>
      </c>
      <c r="F60" s="1">
        <v>6700</v>
      </c>
      <c r="G60" s="1">
        <v>7505</v>
      </c>
      <c r="H60" s="1">
        <v>2305</v>
      </c>
      <c r="I60" s="1">
        <v>1950</v>
      </c>
      <c r="J60" s="1">
        <v>0</v>
      </c>
      <c r="K60" s="3">
        <f t="shared" si="3"/>
        <v>42222</v>
      </c>
      <c r="L60" s="3">
        <f>E60+F60+G60+H60+I60+J60+K60</f>
        <v>65782</v>
      </c>
    </row>
    <row r="61" spans="1:12">
      <c r="A61" s="2">
        <v>45717</v>
      </c>
      <c r="B61" s="2" t="str">
        <f t="shared" si="2"/>
        <v>Mar</v>
      </c>
      <c r="C61" s="1" t="str">
        <f>TEXT(A61:A88,"ddd")</f>
        <v>Sat</v>
      </c>
      <c r="D61" s="3">
        <v>12359</v>
      </c>
      <c r="E61" s="3">
        <v>2280</v>
      </c>
      <c r="F61" s="3">
        <v>3855</v>
      </c>
      <c r="G61" s="3">
        <v>2880</v>
      </c>
      <c r="H61" s="3">
        <v>1610</v>
      </c>
      <c r="I61" s="3">
        <v>5580</v>
      </c>
      <c r="J61" s="3">
        <v>50</v>
      </c>
      <c r="K61" s="3">
        <f t="shared" si="3"/>
        <v>28614</v>
      </c>
      <c r="L61" s="1">
        <f t="shared" si="3"/>
        <v>44869</v>
      </c>
    </row>
    <row r="62" spans="1:12">
      <c r="A62" s="2">
        <v>45718</v>
      </c>
      <c r="B62" s="2" t="str">
        <f t="shared" si="2"/>
        <v>Mar</v>
      </c>
      <c r="C62" s="1" t="str">
        <f>TEXT(A62:A89,"ddd")</f>
        <v>Sun</v>
      </c>
      <c r="D62" s="3">
        <v>16827</v>
      </c>
      <c r="E62" s="3">
        <v>1815</v>
      </c>
      <c r="F62" s="3">
        <v>3820</v>
      </c>
      <c r="G62" s="3">
        <v>3955</v>
      </c>
      <c r="H62" s="3">
        <v>3225</v>
      </c>
      <c r="I62" s="3">
        <v>3485</v>
      </c>
      <c r="J62" s="3">
        <v>0</v>
      </c>
      <c r="K62" s="3">
        <f t="shared" si="3"/>
        <v>33127</v>
      </c>
      <c r="L62" s="1">
        <f t="shared" si="3"/>
        <v>49427</v>
      </c>
    </row>
    <row r="63" spans="1:12">
      <c r="A63" s="2">
        <v>45719</v>
      </c>
      <c r="B63" s="2" t="str">
        <f t="shared" si="2"/>
        <v>Mar</v>
      </c>
      <c r="C63" s="1" t="str">
        <f>TEXT(A63:A90,"ddd")</f>
        <v>Mon</v>
      </c>
      <c r="D63" s="3">
        <v>6524</v>
      </c>
      <c r="E63" s="3">
        <v>1580</v>
      </c>
      <c r="F63" s="3">
        <v>1660</v>
      </c>
      <c r="G63" s="3">
        <v>1955</v>
      </c>
      <c r="H63" s="3">
        <v>0</v>
      </c>
      <c r="I63" s="3">
        <v>0</v>
      </c>
      <c r="J63" s="3">
        <v>25</v>
      </c>
      <c r="K63" s="3">
        <f t="shared" si="3"/>
        <v>11744</v>
      </c>
      <c r="L63" s="1">
        <f t="shared" si="3"/>
        <v>16964</v>
      </c>
    </row>
    <row r="64" spans="1:12">
      <c r="A64" s="2">
        <v>45720</v>
      </c>
      <c r="B64" s="2" t="str">
        <f t="shared" si="2"/>
        <v>Mar</v>
      </c>
      <c r="C64" s="1" t="str">
        <f>TEXT(A64:A91,"ddd")</f>
        <v>Tue</v>
      </c>
      <c r="D64" s="3">
        <v>7796</v>
      </c>
      <c r="E64" s="3">
        <v>2440</v>
      </c>
      <c r="F64" s="3">
        <v>3250</v>
      </c>
      <c r="G64" s="3">
        <v>2185</v>
      </c>
      <c r="H64" s="3">
        <v>1620</v>
      </c>
      <c r="I64" s="3">
        <v>1355</v>
      </c>
      <c r="J64" s="3">
        <v>0</v>
      </c>
      <c r="K64" s="3">
        <f t="shared" si="3"/>
        <v>18646</v>
      </c>
      <c r="L64" s="1">
        <f t="shared" si="3"/>
        <v>29496</v>
      </c>
    </row>
    <row r="65" spans="1:12">
      <c r="A65" s="2">
        <v>45721</v>
      </c>
      <c r="B65" s="2" t="str">
        <f t="shared" si="2"/>
        <v>Mar</v>
      </c>
      <c r="C65" s="1" t="s">
        <v>14</v>
      </c>
      <c r="D65" s="3">
        <v>7471</v>
      </c>
      <c r="E65" s="3">
        <v>1690</v>
      </c>
      <c r="F65" s="3">
        <v>3950</v>
      </c>
      <c r="G65" s="3">
        <v>2521</v>
      </c>
      <c r="H65" s="3">
        <v>0</v>
      </c>
      <c r="I65" s="3">
        <v>415</v>
      </c>
      <c r="J65" s="3">
        <v>165</v>
      </c>
      <c r="K65" s="3">
        <f t="shared" si="3"/>
        <v>16212</v>
      </c>
      <c r="L65" s="1">
        <f t="shared" si="3"/>
        <v>24953</v>
      </c>
    </row>
    <row r="66" spans="1:12">
      <c r="A66" s="2">
        <v>45722</v>
      </c>
      <c r="B66" s="2" t="str">
        <f t="shared" si="2"/>
        <v>Mar</v>
      </c>
      <c r="C66" s="1" t="s">
        <v>15</v>
      </c>
      <c r="D66" s="3">
        <v>18365</v>
      </c>
      <c r="E66" s="3">
        <v>2430</v>
      </c>
      <c r="F66" s="3">
        <v>2780</v>
      </c>
      <c r="G66" s="3">
        <v>12585</v>
      </c>
      <c r="H66" s="3">
        <v>1715</v>
      </c>
      <c r="I66" s="3">
        <v>920</v>
      </c>
      <c r="J66" s="3">
        <v>195</v>
      </c>
      <c r="K66" s="3">
        <f t="shared" si="3"/>
        <v>38990</v>
      </c>
      <c r="L66" s="1">
        <f t="shared" si="3"/>
        <v>59615</v>
      </c>
    </row>
    <row r="67" spans="1:12">
      <c r="A67" s="2">
        <v>45723</v>
      </c>
      <c r="B67" s="2" t="str">
        <f t="shared" ref="B67:B121" si="4">TEXT(A67,"mmm")</f>
        <v>Mar</v>
      </c>
      <c r="C67" s="1" t="s">
        <v>16</v>
      </c>
      <c r="D67" s="3">
        <v>16851</v>
      </c>
      <c r="E67" s="3">
        <v>2210</v>
      </c>
      <c r="F67" s="3">
        <v>2205</v>
      </c>
      <c r="G67" s="3">
        <v>10035</v>
      </c>
      <c r="H67" s="3">
        <v>2000</v>
      </c>
      <c r="I67" s="3">
        <v>1915</v>
      </c>
      <c r="J67" s="3">
        <v>160</v>
      </c>
      <c r="K67" s="3">
        <f t="shared" si="3"/>
        <v>35376</v>
      </c>
      <c r="L67" s="1">
        <f t="shared" si="3"/>
        <v>53901</v>
      </c>
    </row>
    <row r="68" spans="1:12">
      <c r="A68" s="2">
        <v>45724</v>
      </c>
      <c r="B68" s="2" t="str">
        <f t="shared" si="4"/>
        <v>Mar</v>
      </c>
      <c r="C68" s="1" t="s">
        <v>17</v>
      </c>
      <c r="D68" s="3">
        <v>11866</v>
      </c>
      <c r="E68" s="3">
        <v>1415</v>
      </c>
      <c r="F68" s="3">
        <v>1800</v>
      </c>
      <c r="G68" s="3">
        <v>3015</v>
      </c>
      <c r="H68" s="3">
        <v>1210</v>
      </c>
      <c r="I68" s="3">
        <v>500</v>
      </c>
      <c r="J68" s="3">
        <v>185</v>
      </c>
      <c r="K68" s="3">
        <f t="shared" si="3"/>
        <v>19991</v>
      </c>
      <c r="L68" s="1">
        <f t="shared" si="3"/>
        <v>28116</v>
      </c>
    </row>
    <row r="69" spans="1:12">
      <c r="A69" s="2">
        <v>45725</v>
      </c>
      <c r="B69" s="2" t="str">
        <f t="shared" si="4"/>
        <v>Mar</v>
      </c>
      <c r="C69" s="1" t="s">
        <v>11</v>
      </c>
      <c r="D69" s="3">
        <v>10017</v>
      </c>
      <c r="E69" s="3">
        <v>1400</v>
      </c>
      <c r="F69" s="3">
        <v>3400</v>
      </c>
      <c r="G69" s="3">
        <v>5915</v>
      </c>
      <c r="H69" s="3">
        <v>2580</v>
      </c>
      <c r="I69" s="3">
        <v>655</v>
      </c>
      <c r="J69" s="3">
        <v>0</v>
      </c>
      <c r="K69" s="3">
        <f t="shared" si="3"/>
        <v>23967</v>
      </c>
      <c r="L69" s="1">
        <f t="shared" si="3"/>
        <v>37917</v>
      </c>
    </row>
    <row r="70" spans="1:12">
      <c r="A70" s="2">
        <v>45726</v>
      </c>
      <c r="B70" s="2" t="str">
        <f t="shared" si="4"/>
        <v>Mar</v>
      </c>
      <c r="C70" s="1" t="s">
        <v>12</v>
      </c>
      <c r="D70" s="3">
        <v>8621</v>
      </c>
      <c r="E70" s="3">
        <v>1430</v>
      </c>
      <c r="F70" s="3">
        <v>2760</v>
      </c>
      <c r="G70" s="3">
        <v>5295</v>
      </c>
      <c r="H70" s="3">
        <v>2260</v>
      </c>
      <c r="I70" s="3">
        <v>640</v>
      </c>
      <c r="J70" s="3">
        <v>0</v>
      </c>
      <c r="K70" s="3">
        <f t="shared" si="3"/>
        <v>21006</v>
      </c>
      <c r="L70" s="3">
        <f>E70+F70+G70+H70+I70+J70+K70</f>
        <v>33391</v>
      </c>
    </row>
    <row r="71" spans="1:12">
      <c r="A71" s="2">
        <v>45727</v>
      </c>
      <c r="B71" s="2" t="str">
        <f t="shared" si="4"/>
        <v>Mar</v>
      </c>
      <c r="C71" s="1" t="s">
        <v>13</v>
      </c>
      <c r="D71" s="3">
        <v>10311</v>
      </c>
      <c r="E71" s="3">
        <v>2050</v>
      </c>
      <c r="F71" s="3">
        <v>4045</v>
      </c>
      <c r="G71" s="3">
        <v>3710</v>
      </c>
      <c r="H71" s="3">
        <v>1180</v>
      </c>
      <c r="I71" s="3">
        <v>1050</v>
      </c>
      <c r="J71" s="3">
        <v>0</v>
      </c>
      <c r="K71" s="3">
        <f t="shared" si="3"/>
        <v>22346</v>
      </c>
      <c r="L71" s="1">
        <f t="shared" si="3"/>
        <v>34381</v>
      </c>
    </row>
    <row r="72" spans="1:12">
      <c r="A72" s="2">
        <v>45728</v>
      </c>
      <c r="B72" s="2" t="str">
        <f t="shared" si="4"/>
        <v>Mar</v>
      </c>
      <c r="C72" s="1" t="s">
        <v>14</v>
      </c>
      <c r="D72" s="3">
        <v>5031</v>
      </c>
      <c r="E72" s="3">
        <v>0</v>
      </c>
      <c r="F72" s="3">
        <v>500</v>
      </c>
      <c r="G72" s="3">
        <v>1780</v>
      </c>
      <c r="H72" s="3">
        <v>600</v>
      </c>
      <c r="I72" s="3">
        <v>1145</v>
      </c>
      <c r="J72" s="3">
        <v>0</v>
      </c>
      <c r="K72" s="3">
        <f t="shared" si="3"/>
        <v>9056</v>
      </c>
      <c r="L72" s="1">
        <f t="shared" si="3"/>
        <v>13081</v>
      </c>
    </row>
    <row r="73" spans="1:12">
      <c r="A73" s="2">
        <v>45729</v>
      </c>
      <c r="B73" s="2" t="str">
        <f t="shared" si="4"/>
        <v>Mar</v>
      </c>
      <c r="C73" s="1" t="s">
        <v>15</v>
      </c>
      <c r="D73" s="3">
        <v>14687</v>
      </c>
      <c r="E73" s="3">
        <v>1900</v>
      </c>
      <c r="F73" s="3">
        <v>3675</v>
      </c>
      <c r="G73" s="3">
        <v>5770</v>
      </c>
      <c r="H73" s="3">
        <v>3910</v>
      </c>
      <c r="I73" s="3">
        <v>1865</v>
      </c>
      <c r="J73" s="3">
        <v>0</v>
      </c>
      <c r="K73" s="3">
        <f t="shared" si="3"/>
        <v>31807</v>
      </c>
      <c r="L73" s="1">
        <f t="shared" si="3"/>
        <v>48927</v>
      </c>
    </row>
    <row r="74" spans="1:12">
      <c r="A74" s="2">
        <v>45730</v>
      </c>
      <c r="B74" s="2" t="str">
        <f t="shared" si="4"/>
        <v>Mar</v>
      </c>
      <c r="C74" s="1" t="s">
        <v>16</v>
      </c>
      <c r="D74" s="3">
        <v>12359</v>
      </c>
      <c r="E74" s="3">
        <v>2280</v>
      </c>
      <c r="F74" s="3">
        <v>3855</v>
      </c>
      <c r="G74" s="3">
        <v>2880</v>
      </c>
      <c r="H74" s="3">
        <v>1610</v>
      </c>
      <c r="I74" s="3">
        <v>5580</v>
      </c>
      <c r="J74" s="3">
        <v>50</v>
      </c>
      <c r="K74" s="3">
        <f t="shared" si="3"/>
        <v>28614</v>
      </c>
      <c r="L74" s="1">
        <f t="shared" si="3"/>
        <v>44869</v>
      </c>
    </row>
    <row r="75" spans="1:12">
      <c r="A75" s="2">
        <v>45731</v>
      </c>
      <c r="B75" s="2" t="str">
        <f t="shared" si="4"/>
        <v>Mar</v>
      </c>
      <c r="C75" s="1" t="s">
        <v>17</v>
      </c>
      <c r="D75" s="3">
        <v>24541</v>
      </c>
      <c r="E75" s="3">
        <v>1810</v>
      </c>
      <c r="F75" s="3">
        <v>2875</v>
      </c>
      <c r="G75" s="3">
        <v>1220</v>
      </c>
      <c r="H75" s="3">
        <v>2070</v>
      </c>
      <c r="I75" s="3">
        <v>1160</v>
      </c>
      <c r="J75" s="3">
        <v>300</v>
      </c>
      <c r="K75" s="3">
        <f t="shared" si="3"/>
        <v>33976</v>
      </c>
      <c r="L75" s="1">
        <f t="shared" si="3"/>
        <v>43411</v>
      </c>
    </row>
    <row r="76" spans="1:12">
      <c r="A76" s="2">
        <v>45732</v>
      </c>
      <c r="B76" s="2" t="str">
        <f t="shared" si="4"/>
        <v>Mar</v>
      </c>
      <c r="C76" s="1" t="s">
        <v>11</v>
      </c>
      <c r="D76" s="3">
        <v>4383</v>
      </c>
      <c r="E76" s="3">
        <v>0</v>
      </c>
      <c r="F76" s="3">
        <v>2045</v>
      </c>
      <c r="G76" s="3">
        <v>5100</v>
      </c>
      <c r="H76" s="3">
        <v>2420</v>
      </c>
      <c r="I76" s="3">
        <v>4995</v>
      </c>
      <c r="J76" s="3">
        <v>0</v>
      </c>
      <c r="K76" s="3">
        <f t="shared" si="3"/>
        <v>18943</v>
      </c>
      <c r="L76" s="1">
        <f t="shared" si="3"/>
        <v>33503</v>
      </c>
    </row>
    <row r="77" spans="1:12">
      <c r="A77" s="2">
        <v>45733</v>
      </c>
      <c r="B77" s="2" t="str">
        <f t="shared" si="4"/>
        <v>Mar</v>
      </c>
      <c r="C77" s="1" t="s">
        <v>12</v>
      </c>
      <c r="D77" s="3">
        <v>11432</v>
      </c>
      <c r="E77" s="3">
        <v>1655</v>
      </c>
      <c r="F77" s="3">
        <v>3605</v>
      </c>
      <c r="G77" s="3">
        <v>4265</v>
      </c>
      <c r="H77" s="3">
        <v>1630</v>
      </c>
      <c r="I77" s="3">
        <v>955</v>
      </c>
      <c r="J77" s="3">
        <v>50</v>
      </c>
      <c r="K77" s="3">
        <f t="shared" si="3"/>
        <v>23592</v>
      </c>
      <c r="L77" s="1">
        <f t="shared" si="3"/>
        <v>35752</v>
      </c>
    </row>
    <row r="78" spans="1:12">
      <c r="A78" s="2">
        <v>45734</v>
      </c>
      <c r="B78" s="2" t="str">
        <f t="shared" si="4"/>
        <v>Mar</v>
      </c>
      <c r="C78" s="1" t="s">
        <v>13</v>
      </c>
      <c r="D78" s="3">
        <v>8829</v>
      </c>
      <c r="E78" s="3">
        <v>0</v>
      </c>
      <c r="F78" s="3">
        <v>2260</v>
      </c>
      <c r="G78" s="3">
        <v>0</v>
      </c>
      <c r="H78" s="3">
        <v>2110</v>
      </c>
      <c r="I78" s="3">
        <v>2620</v>
      </c>
      <c r="J78" s="3">
        <v>0</v>
      </c>
      <c r="K78" s="3">
        <f t="shared" si="3"/>
        <v>15819</v>
      </c>
      <c r="L78" s="1">
        <f t="shared" si="3"/>
        <v>22809</v>
      </c>
    </row>
    <row r="79" spans="1:12">
      <c r="A79" s="2">
        <v>45735</v>
      </c>
      <c r="B79" s="2" t="str">
        <f t="shared" si="4"/>
        <v>Mar</v>
      </c>
      <c r="C79" s="1" t="s">
        <v>14</v>
      </c>
      <c r="D79" s="3">
        <v>17685</v>
      </c>
      <c r="E79" s="3">
        <v>1510</v>
      </c>
      <c r="F79" s="3">
        <v>3100</v>
      </c>
      <c r="G79" s="3">
        <v>980</v>
      </c>
      <c r="H79" s="3">
        <v>1590</v>
      </c>
      <c r="I79" s="3">
        <v>745</v>
      </c>
      <c r="J79" s="3">
        <v>0</v>
      </c>
      <c r="K79" s="3">
        <f t="shared" si="3"/>
        <v>25610</v>
      </c>
      <c r="L79" s="1">
        <f t="shared" si="3"/>
        <v>33535</v>
      </c>
    </row>
    <row r="80" spans="1:12">
      <c r="A80" s="2">
        <v>45736</v>
      </c>
      <c r="B80" s="2" t="str">
        <f t="shared" si="4"/>
        <v>Mar</v>
      </c>
      <c r="C80" s="1" t="s">
        <v>15</v>
      </c>
      <c r="D80" s="3">
        <v>11183</v>
      </c>
      <c r="E80" s="3">
        <v>2210</v>
      </c>
      <c r="F80" s="3">
        <v>3180</v>
      </c>
      <c r="G80" s="3">
        <v>2375</v>
      </c>
      <c r="H80" s="3">
        <v>1910</v>
      </c>
      <c r="I80" s="3">
        <v>1020</v>
      </c>
      <c r="J80" s="3">
        <v>0</v>
      </c>
      <c r="K80" s="3">
        <f t="shared" si="3"/>
        <v>21878</v>
      </c>
      <c r="L80" s="3">
        <f>E80+F80+G80+H80+I80+J80+K80</f>
        <v>32573</v>
      </c>
    </row>
    <row r="81" spans="1:12">
      <c r="A81" s="2">
        <v>45737</v>
      </c>
      <c r="B81" s="2" t="str">
        <f t="shared" si="4"/>
        <v>Mar</v>
      </c>
      <c r="C81" s="1" t="s">
        <v>16</v>
      </c>
      <c r="D81" s="3">
        <v>13133</v>
      </c>
      <c r="E81" s="3">
        <v>2280</v>
      </c>
      <c r="F81" s="3">
        <v>4735</v>
      </c>
      <c r="G81" s="3">
        <v>2440</v>
      </c>
      <c r="H81" s="3">
        <v>1610</v>
      </c>
      <c r="I81" s="3">
        <v>2415</v>
      </c>
      <c r="J81" s="3">
        <v>240</v>
      </c>
      <c r="K81" s="3">
        <f t="shared" si="3"/>
        <v>26853</v>
      </c>
      <c r="L81" s="1">
        <f t="shared" si="3"/>
        <v>40573</v>
      </c>
    </row>
    <row r="82" spans="1:12">
      <c r="A82" s="2">
        <v>45738</v>
      </c>
      <c r="B82" s="2" t="str">
        <f t="shared" si="4"/>
        <v>Mar</v>
      </c>
      <c r="C82" s="1" t="s">
        <v>17</v>
      </c>
      <c r="D82" s="3">
        <v>10445</v>
      </c>
      <c r="E82" s="3">
        <v>1840</v>
      </c>
      <c r="F82" s="3">
        <v>4245</v>
      </c>
      <c r="G82" s="3">
        <v>1765</v>
      </c>
      <c r="H82" s="3">
        <v>1240</v>
      </c>
      <c r="I82" s="3">
        <v>5315</v>
      </c>
      <c r="J82" s="3">
        <v>160</v>
      </c>
      <c r="K82" s="3">
        <f t="shared" si="3"/>
        <v>25010</v>
      </c>
      <c r="L82" s="1">
        <f t="shared" si="3"/>
        <v>39575</v>
      </c>
    </row>
    <row r="83" spans="1:12">
      <c r="A83" s="2">
        <v>45739</v>
      </c>
      <c r="B83" s="2" t="str">
        <f t="shared" si="4"/>
        <v>Mar</v>
      </c>
      <c r="C83" s="1" t="s">
        <v>11</v>
      </c>
      <c r="D83" s="3">
        <v>9219</v>
      </c>
      <c r="E83" s="3">
        <v>0</v>
      </c>
      <c r="F83" s="3">
        <v>2535</v>
      </c>
      <c r="G83" s="3">
        <v>2050</v>
      </c>
      <c r="H83" s="3">
        <v>1090</v>
      </c>
      <c r="I83" s="3">
        <v>1120</v>
      </c>
      <c r="J83" s="3">
        <v>160</v>
      </c>
      <c r="K83" s="3">
        <f t="shared" si="3"/>
        <v>16174</v>
      </c>
      <c r="L83" s="1">
        <f t="shared" si="3"/>
        <v>23129</v>
      </c>
    </row>
    <row r="84" spans="1:12">
      <c r="A84" s="2">
        <v>45740</v>
      </c>
      <c r="B84" s="2" t="str">
        <f t="shared" si="4"/>
        <v>Mar</v>
      </c>
      <c r="C84" s="1" t="s">
        <v>12</v>
      </c>
      <c r="D84" s="3">
        <v>8919</v>
      </c>
      <c r="E84" s="3">
        <v>1905</v>
      </c>
      <c r="F84" s="3">
        <v>12665</v>
      </c>
      <c r="G84" s="3">
        <v>2095</v>
      </c>
      <c r="H84" s="3">
        <v>2100</v>
      </c>
      <c r="I84" s="3">
        <v>395</v>
      </c>
      <c r="J84" s="3">
        <v>0</v>
      </c>
      <c r="K84" s="3">
        <f t="shared" si="3"/>
        <v>28079</v>
      </c>
      <c r="L84" s="1">
        <f t="shared" si="3"/>
        <v>47239</v>
      </c>
    </row>
    <row r="85" spans="1:12">
      <c r="A85" s="2">
        <v>45741</v>
      </c>
      <c r="B85" s="2" t="str">
        <f t="shared" si="4"/>
        <v>Mar</v>
      </c>
      <c r="C85" s="1" t="s">
        <v>13</v>
      </c>
      <c r="D85" s="3">
        <v>16416</v>
      </c>
      <c r="E85" s="3">
        <v>1940</v>
      </c>
      <c r="F85" s="3">
        <v>6190</v>
      </c>
      <c r="G85" s="3">
        <v>3255</v>
      </c>
      <c r="H85" s="3">
        <v>2800</v>
      </c>
      <c r="I85" s="3">
        <v>4600</v>
      </c>
      <c r="J85" s="3">
        <v>180</v>
      </c>
      <c r="K85" s="3">
        <f t="shared" si="3"/>
        <v>35381</v>
      </c>
      <c r="L85" s="1">
        <f t="shared" si="3"/>
        <v>54346</v>
      </c>
    </row>
    <row r="86" spans="1:12">
      <c r="A86" s="2">
        <v>45742</v>
      </c>
      <c r="B86" s="2" t="str">
        <f t="shared" si="4"/>
        <v>Mar</v>
      </c>
      <c r="C86" s="1" t="s">
        <v>14</v>
      </c>
      <c r="D86" s="3">
        <v>14045</v>
      </c>
      <c r="E86" s="3">
        <v>2650</v>
      </c>
      <c r="F86" s="3">
        <v>11565</v>
      </c>
      <c r="G86" s="3">
        <v>4985</v>
      </c>
      <c r="H86" s="3">
        <v>1850</v>
      </c>
      <c r="I86" s="3">
        <v>1505</v>
      </c>
      <c r="J86" s="3">
        <v>210</v>
      </c>
      <c r="K86" s="3">
        <f t="shared" si="3"/>
        <v>36810</v>
      </c>
      <c r="L86" s="1">
        <f t="shared" si="3"/>
        <v>59575</v>
      </c>
    </row>
    <row r="87" spans="1:12">
      <c r="A87" s="2">
        <v>45743</v>
      </c>
      <c r="B87" s="2" t="str">
        <f t="shared" si="4"/>
        <v>Mar</v>
      </c>
      <c r="C87" s="1" t="s">
        <v>15</v>
      </c>
      <c r="D87" s="3">
        <v>15635</v>
      </c>
      <c r="E87" s="3">
        <v>2795</v>
      </c>
      <c r="F87" s="3">
        <v>5625</v>
      </c>
      <c r="G87" s="3">
        <v>3220</v>
      </c>
      <c r="H87" s="3">
        <v>1420</v>
      </c>
      <c r="I87" s="3">
        <v>1510</v>
      </c>
      <c r="J87" s="3">
        <v>600</v>
      </c>
      <c r="K87" s="3">
        <f t="shared" si="3"/>
        <v>30805</v>
      </c>
      <c r="L87" s="1">
        <f t="shared" si="3"/>
        <v>45975</v>
      </c>
    </row>
    <row r="88" spans="1:12">
      <c r="A88" s="2">
        <v>45744</v>
      </c>
      <c r="B88" s="2" t="str">
        <f t="shared" si="4"/>
        <v>Mar</v>
      </c>
      <c r="C88" s="1" t="s">
        <v>16</v>
      </c>
      <c r="D88" s="3">
        <v>7951</v>
      </c>
      <c r="E88" s="3">
        <v>2625</v>
      </c>
      <c r="F88" s="3">
        <v>6200</v>
      </c>
      <c r="G88" s="3">
        <v>5250</v>
      </c>
      <c r="H88" s="3">
        <v>2900</v>
      </c>
      <c r="I88" s="3">
        <v>1275</v>
      </c>
      <c r="J88" s="3">
        <v>210</v>
      </c>
      <c r="K88" s="3">
        <f t="shared" si="3"/>
        <v>26411</v>
      </c>
      <c r="L88" s="1">
        <f t="shared" si="3"/>
        <v>44871</v>
      </c>
    </row>
    <row r="89" spans="1:12">
      <c r="A89" s="2">
        <v>45745</v>
      </c>
      <c r="B89" s="2" t="str">
        <f t="shared" si="4"/>
        <v>Mar</v>
      </c>
      <c r="C89" s="1" t="s">
        <v>17</v>
      </c>
      <c r="D89" s="3">
        <v>11546</v>
      </c>
      <c r="E89" s="3">
        <v>1890</v>
      </c>
      <c r="F89" s="3">
        <v>8730</v>
      </c>
      <c r="G89" s="3">
        <v>4480</v>
      </c>
      <c r="H89" s="3">
        <v>690</v>
      </c>
      <c r="I89" s="3">
        <v>1450</v>
      </c>
      <c r="J89" s="3">
        <v>210</v>
      </c>
      <c r="K89" s="3">
        <f t="shared" si="3"/>
        <v>28996</v>
      </c>
      <c r="L89" s="1">
        <f t="shared" si="3"/>
        <v>46446</v>
      </c>
    </row>
    <row r="90" spans="1:12">
      <c r="A90" s="2">
        <v>45746</v>
      </c>
      <c r="B90" s="2" t="str">
        <f t="shared" si="4"/>
        <v>Mar</v>
      </c>
      <c r="C90" s="1" t="s">
        <v>11</v>
      </c>
      <c r="D90" s="3">
        <v>21447</v>
      </c>
      <c r="E90" s="3">
        <v>1370</v>
      </c>
      <c r="F90" s="3">
        <v>15045</v>
      </c>
      <c r="G90" s="3">
        <v>3370</v>
      </c>
      <c r="H90" s="3">
        <v>3200</v>
      </c>
      <c r="I90" s="3">
        <v>4795</v>
      </c>
      <c r="J90" s="3">
        <v>0</v>
      </c>
      <c r="K90" s="3">
        <f t="shared" si="3"/>
        <v>49227</v>
      </c>
      <c r="L90" s="3">
        <f>E90+F90+G90+H90+I90+J90+K90</f>
        <v>77007</v>
      </c>
    </row>
    <row r="91" spans="1:12">
      <c r="A91" s="2">
        <v>45747</v>
      </c>
      <c r="B91" s="2" t="str">
        <f t="shared" si="4"/>
        <v>Mar</v>
      </c>
      <c r="C91" s="1" t="s">
        <v>12</v>
      </c>
      <c r="D91" s="3">
        <v>26792</v>
      </c>
      <c r="E91" s="3">
        <v>0</v>
      </c>
      <c r="F91" s="3">
        <v>18010</v>
      </c>
      <c r="G91" s="3">
        <v>1125</v>
      </c>
      <c r="H91" s="3">
        <v>1920</v>
      </c>
      <c r="I91" s="3">
        <v>3975</v>
      </c>
      <c r="J91" s="3">
        <v>530</v>
      </c>
      <c r="K91" s="3">
        <f t="shared" si="3"/>
        <v>52352</v>
      </c>
      <c r="L91" s="1">
        <f t="shared" si="3"/>
        <v>77912</v>
      </c>
    </row>
    <row r="92" spans="1:12">
      <c r="A92" s="7">
        <v>45748</v>
      </c>
      <c r="B92" s="2" t="str">
        <f t="shared" si="4"/>
        <v>Apr</v>
      </c>
      <c r="C92" s="8" t="str">
        <f>TEXT(A92:A119,"ddd")</f>
        <v>Tue</v>
      </c>
      <c r="D92" s="9">
        <v>19849</v>
      </c>
      <c r="E92" s="9">
        <v>0</v>
      </c>
      <c r="F92" s="9">
        <v>3555</v>
      </c>
      <c r="G92" s="9">
        <v>1260</v>
      </c>
      <c r="H92" s="9">
        <v>230</v>
      </c>
      <c r="I92" s="9">
        <v>7800</v>
      </c>
      <c r="J92" s="9">
        <v>180</v>
      </c>
      <c r="K92" s="3">
        <f t="shared" si="3"/>
        <v>32874</v>
      </c>
      <c r="L92" s="1">
        <f t="shared" si="3"/>
        <v>45899</v>
      </c>
    </row>
    <row r="93" spans="1:12">
      <c r="A93" s="7">
        <v>45749</v>
      </c>
      <c r="B93" s="2" t="str">
        <f t="shared" si="4"/>
        <v>Apr</v>
      </c>
      <c r="C93" s="8" t="str">
        <f>TEXT(A93:A120,"ddd")</f>
        <v>Wed</v>
      </c>
      <c r="D93" s="9">
        <v>31795</v>
      </c>
      <c r="E93" s="9">
        <v>1600</v>
      </c>
      <c r="F93" s="9">
        <v>6585</v>
      </c>
      <c r="G93" s="9">
        <v>5210</v>
      </c>
      <c r="H93" s="9">
        <v>1470</v>
      </c>
      <c r="I93" s="9">
        <v>4665</v>
      </c>
      <c r="J93" s="9">
        <v>310</v>
      </c>
      <c r="K93" s="3">
        <f t="shared" si="3"/>
        <v>51635</v>
      </c>
      <c r="L93" s="1">
        <f t="shared" si="3"/>
        <v>71475</v>
      </c>
    </row>
    <row r="94" spans="1:12">
      <c r="A94" s="7">
        <v>45750</v>
      </c>
      <c r="B94" s="2" t="str">
        <f t="shared" si="4"/>
        <v>Apr</v>
      </c>
      <c r="C94" s="8" t="str">
        <f>TEXT(A94:A121,"ddd")</f>
        <v>Thu</v>
      </c>
      <c r="D94" s="9">
        <v>21312</v>
      </c>
      <c r="E94" s="9">
        <v>4070</v>
      </c>
      <c r="F94" s="9">
        <v>6135</v>
      </c>
      <c r="G94" s="9">
        <v>3140</v>
      </c>
      <c r="H94" s="9">
        <v>2130</v>
      </c>
      <c r="I94" s="9">
        <v>4490</v>
      </c>
      <c r="J94" s="9">
        <v>0</v>
      </c>
      <c r="K94" s="3">
        <f t="shared" si="3"/>
        <v>41277</v>
      </c>
      <c r="L94" s="1">
        <f t="shared" si="3"/>
        <v>61242</v>
      </c>
    </row>
    <row r="95" spans="1:12">
      <c r="A95" s="7">
        <v>45751</v>
      </c>
      <c r="B95" s="2" t="str">
        <f t="shared" si="4"/>
        <v>Apr</v>
      </c>
      <c r="C95" s="8" t="s">
        <v>16</v>
      </c>
      <c r="D95" s="9">
        <v>23387</v>
      </c>
      <c r="E95" s="9">
        <v>6130</v>
      </c>
      <c r="F95" s="9">
        <v>9995</v>
      </c>
      <c r="G95" s="9">
        <v>8420</v>
      </c>
      <c r="H95" s="9">
        <v>4150</v>
      </c>
      <c r="I95" s="9">
        <v>5615</v>
      </c>
      <c r="J95" s="9">
        <v>0</v>
      </c>
      <c r="K95" s="3">
        <f t="shared" si="3"/>
        <v>57697</v>
      </c>
      <c r="L95" s="1">
        <f t="shared" si="3"/>
        <v>92007</v>
      </c>
    </row>
    <row r="96" spans="1:12">
      <c r="A96" s="7">
        <v>45752</v>
      </c>
      <c r="B96" s="2" t="str">
        <f t="shared" si="4"/>
        <v>Apr</v>
      </c>
      <c r="C96" s="8" t="s">
        <v>17</v>
      </c>
      <c r="D96" s="9">
        <v>15848</v>
      </c>
      <c r="E96" s="9">
        <v>6215</v>
      </c>
      <c r="F96" s="9">
        <v>8455</v>
      </c>
      <c r="G96" s="9">
        <v>6795</v>
      </c>
      <c r="H96" s="9">
        <v>3240</v>
      </c>
      <c r="I96" s="9">
        <v>2425</v>
      </c>
      <c r="J96" s="9">
        <v>160</v>
      </c>
      <c r="K96" s="3">
        <f t="shared" si="3"/>
        <v>43138</v>
      </c>
      <c r="L96" s="1">
        <f t="shared" si="3"/>
        <v>70428</v>
      </c>
    </row>
    <row r="97" spans="1:12">
      <c r="A97" s="7">
        <v>45753</v>
      </c>
      <c r="B97" s="2" t="str">
        <f t="shared" si="4"/>
        <v>Apr</v>
      </c>
      <c r="C97" s="8" t="s">
        <v>11</v>
      </c>
      <c r="D97" s="9">
        <v>16298</v>
      </c>
      <c r="E97" s="9">
        <v>4540</v>
      </c>
      <c r="F97" s="9">
        <v>6710</v>
      </c>
      <c r="G97" s="9">
        <v>6435</v>
      </c>
      <c r="H97" s="9">
        <v>2830</v>
      </c>
      <c r="I97" s="9">
        <v>1970</v>
      </c>
      <c r="J97" s="9">
        <v>180</v>
      </c>
      <c r="K97" s="3">
        <f t="shared" ref="K97:L121" si="5">D97+E97+F97+G97+H97+I97+J97</f>
        <v>38963</v>
      </c>
      <c r="L97" s="1">
        <f t="shared" si="5"/>
        <v>61628</v>
      </c>
    </row>
    <row r="98" spans="1:12">
      <c r="A98" s="7">
        <v>45754</v>
      </c>
      <c r="B98" s="2" t="str">
        <f t="shared" si="4"/>
        <v>Apr</v>
      </c>
      <c r="C98" s="8" t="s">
        <v>12</v>
      </c>
      <c r="D98" s="9">
        <v>9621</v>
      </c>
      <c r="E98" s="9">
        <v>4230</v>
      </c>
      <c r="F98" s="9">
        <v>8210</v>
      </c>
      <c r="G98" s="9">
        <v>10115</v>
      </c>
      <c r="H98" s="9">
        <v>1860</v>
      </c>
      <c r="I98" s="9">
        <v>880</v>
      </c>
      <c r="J98" s="9">
        <v>25</v>
      </c>
      <c r="K98" s="3">
        <f t="shared" si="5"/>
        <v>34941</v>
      </c>
      <c r="L98" s="1">
        <f t="shared" si="5"/>
        <v>60261</v>
      </c>
    </row>
    <row r="99" spans="1:12">
      <c r="A99" s="7">
        <v>45755</v>
      </c>
      <c r="B99" s="2" t="str">
        <f t="shared" si="4"/>
        <v>Apr</v>
      </c>
      <c r="C99" s="8" t="s">
        <v>13</v>
      </c>
      <c r="D99" s="9">
        <v>19322</v>
      </c>
      <c r="E99" s="9">
        <v>4590</v>
      </c>
      <c r="F99" s="9">
        <v>7190</v>
      </c>
      <c r="G99" s="9">
        <v>4695</v>
      </c>
      <c r="H99" s="9">
        <v>2100</v>
      </c>
      <c r="I99" s="9">
        <v>990</v>
      </c>
      <c r="J99" s="9">
        <v>0</v>
      </c>
      <c r="K99" s="3">
        <f t="shared" si="5"/>
        <v>38887</v>
      </c>
      <c r="L99" s="1">
        <f t="shared" si="5"/>
        <v>58452</v>
      </c>
    </row>
    <row r="100" spans="1:12">
      <c r="A100" s="7">
        <v>45756</v>
      </c>
      <c r="B100" s="2" t="str">
        <f t="shared" si="4"/>
        <v>Apr</v>
      </c>
      <c r="C100" s="8" t="s">
        <v>14</v>
      </c>
      <c r="D100" s="9">
        <v>14465</v>
      </c>
      <c r="E100" s="9">
        <v>4525</v>
      </c>
      <c r="F100" s="9">
        <v>8520</v>
      </c>
      <c r="G100" s="9">
        <v>2465</v>
      </c>
      <c r="H100" s="9">
        <v>3220</v>
      </c>
      <c r="I100" s="9">
        <v>1719</v>
      </c>
      <c r="J100" s="9">
        <v>0</v>
      </c>
      <c r="K100" s="3">
        <f t="shared" si="5"/>
        <v>34914</v>
      </c>
      <c r="L100" s="3">
        <f t="shared" si="5"/>
        <v>55363</v>
      </c>
    </row>
    <row r="101" spans="1:12">
      <c r="A101" s="7">
        <v>45757</v>
      </c>
      <c r="B101" s="2" t="str">
        <f t="shared" si="4"/>
        <v>Apr</v>
      </c>
      <c r="C101" s="8" t="s">
        <v>15</v>
      </c>
      <c r="D101" s="9">
        <v>20741</v>
      </c>
      <c r="E101" s="9">
        <v>5220</v>
      </c>
      <c r="F101" s="9">
        <v>7875</v>
      </c>
      <c r="G101" s="9">
        <v>4385</v>
      </c>
      <c r="H101" s="9">
        <v>5430</v>
      </c>
      <c r="I101" s="9">
        <v>1715</v>
      </c>
      <c r="J101" s="9">
        <v>0</v>
      </c>
      <c r="K101" s="3">
        <f t="shared" si="5"/>
        <v>45366</v>
      </c>
      <c r="L101" s="3">
        <f t="shared" si="5"/>
        <v>69991</v>
      </c>
    </row>
    <row r="102" spans="1:12">
      <c r="A102" s="7">
        <v>45758</v>
      </c>
      <c r="B102" s="2" t="str">
        <f t="shared" si="4"/>
        <v>Apr</v>
      </c>
      <c r="C102" s="8" t="s">
        <v>16</v>
      </c>
      <c r="D102" s="9">
        <v>37999</v>
      </c>
      <c r="E102" s="9">
        <v>5650</v>
      </c>
      <c r="F102" s="9">
        <v>7225</v>
      </c>
      <c r="G102" s="9">
        <v>5770</v>
      </c>
      <c r="H102" s="9">
        <v>3950</v>
      </c>
      <c r="I102" s="9">
        <v>3250</v>
      </c>
      <c r="J102" s="9">
        <v>260</v>
      </c>
      <c r="K102" s="3">
        <f t="shared" si="5"/>
        <v>64104</v>
      </c>
      <c r="L102" s="3">
        <f t="shared" si="5"/>
        <v>90209</v>
      </c>
    </row>
    <row r="103" spans="1:12">
      <c r="A103" s="7">
        <v>45759</v>
      </c>
      <c r="B103" s="2" t="str">
        <f t="shared" si="4"/>
        <v>Apr</v>
      </c>
      <c r="C103" s="8" t="s">
        <v>17</v>
      </c>
      <c r="D103" s="9">
        <v>74185</v>
      </c>
      <c r="E103" s="9">
        <v>8560</v>
      </c>
      <c r="F103" s="9">
        <v>8915</v>
      </c>
      <c r="G103" s="9">
        <v>5270</v>
      </c>
      <c r="H103" s="9">
        <v>5360</v>
      </c>
      <c r="I103" s="9">
        <v>1805</v>
      </c>
      <c r="J103" s="9">
        <v>0</v>
      </c>
      <c r="K103" s="3">
        <f t="shared" si="5"/>
        <v>104095</v>
      </c>
      <c r="L103" s="3">
        <f t="shared" si="5"/>
        <v>134005</v>
      </c>
    </row>
    <row r="104" spans="1:12">
      <c r="A104" s="7">
        <v>45760</v>
      </c>
      <c r="B104" s="2" t="str">
        <f t="shared" si="4"/>
        <v>Apr</v>
      </c>
      <c r="C104" s="8" t="s">
        <v>11</v>
      </c>
      <c r="D104" s="9">
        <v>116689</v>
      </c>
      <c r="E104" s="9">
        <v>5150</v>
      </c>
      <c r="F104" s="9">
        <v>7100</v>
      </c>
      <c r="G104" s="9">
        <v>3615</v>
      </c>
      <c r="H104" s="9">
        <v>2440</v>
      </c>
      <c r="I104" s="9">
        <v>1615</v>
      </c>
      <c r="J104" s="9">
        <v>0</v>
      </c>
      <c r="K104" s="3">
        <f t="shared" si="5"/>
        <v>136609</v>
      </c>
      <c r="L104" s="3">
        <f t="shared" si="5"/>
        <v>156529</v>
      </c>
    </row>
    <row r="105" spans="1:12">
      <c r="A105" s="7">
        <v>45761</v>
      </c>
      <c r="B105" s="2" t="str">
        <f t="shared" si="4"/>
        <v>Apr</v>
      </c>
      <c r="C105" s="8" t="s">
        <v>12</v>
      </c>
      <c r="D105" s="9">
        <v>39351</v>
      </c>
      <c r="E105" s="9">
        <v>3940</v>
      </c>
      <c r="F105" s="9">
        <v>5660</v>
      </c>
      <c r="G105" s="9">
        <v>7150</v>
      </c>
      <c r="H105" s="9">
        <v>2680</v>
      </c>
      <c r="I105" s="9">
        <v>2985</v>
      </c>
      <c r="J105" s="9">
        <v>0</v>
      </c>
      <c r="K105" s="3">
        <f t="shared" si="5"/>
        <v>61766</v>
      </c>
      <c r="L105" s="3">
        <f t="shared" si="5"/>
        <v>84181</v>
      </c>
    </row>
    <row r="106" spans="1:12">
      <c r="A106" s="7">
        <v>45762</v>
      </c>
      <c r="B106" s="2" t="str">
        <f t="shared" si="4"/>
        <v>Apr</v>
      </c>
      <c r="C106" s="8" t="s">
        <v>13</v>
      </c>
      <c r="D106" s="9">
        <v>42251</v>
      </c>
      <c r="E106" s="9">
        <v>4525</v>
      </c>
      <c r="F106" s="9">
        <v>8235</v>
      </c>
      <c r="G106" s="9">
        <v>6460</v>
      </c>
      <c r="H106" s="9">
        <v>2410</v>
      </c>
      <c r="I106" s="9">
        <v>3310</v>
      </c>
      <c r="J106" s="9">
        <v>0</v>
      </c>
      <c r="K106" s="3">
        <f t="shared" si="5"/>
        <v>67191</v>
      </c>
      <c r="L106" s="3">
        <f t="shared" si="5"/>
        <v>92131</v>
      </c>
    </row>
    <row r="107" spans="1:12">
      <c r="A107" s="7">
        <v>45763</v>
      </c>
      <c r="B107" s="2" t="str">
        <f t="shared" si="4"/>
        <v>Apr</v>
      </c>
      <c r="C107" s="8" t="s">
        <v>14</v>
      </c>
      <c r="D107" s="9">
        <v>24974</v>
      </c>
      <c r="E107" s="9">
        <v>4530</v>
      </c>
      <c r="F107" s="9">
        <v>5065</v>
      </c>
      <c r="G107" s="9">
        <v>5220</v>
      </c>
      <c r="H107" s="9">
        <v>4540</v>
      </c>
      <c r="I107" s="9">
        <v>1995</v>
      </c>
      <c r="J107" s="9">
        <v>0</v>
      </c>
      <c r="K107" s="3">
        <f t="shared" si="5"/>
        <v>46324</v>
      </c>
      <c r="L107" s="3">
        <f t="shared" si="5"/>
        <v>67674</v>
      </c>
    </row>
    <row r="108" spans="1:12">
      <c r="A108" s="7">
        <v>45764</v>
      </c>
      <c r="B108" s="2" t="str">
        <f t="shared" si="4"/>
        <v>Apr</v>
      </c>
      <c r="C108" s="8" t="s">
        <v>15</v>
      </c>
      <c r="D108" s="9">
        <v>24542</v>
      </c>
      <c r="E108" s="9">
        <v>3760</v>
      </c>
      <c r="F108" s="9">
        <v>7930</v>
      </c>
      <c r="G108" s="9">
        <v>5280</v>
      </c>
      <c r="H108" s="9">
        <v>1400</v>
      </c>
      <c r="I108" s="9">
        <v>3470</v>
      </c>
      <c r="J108" s="9">
        <v>0</v>
      </c>
      <c r="K108" s="3">
        <f t="shared" si="5"/>
        <v>46382</v>
      </c>
      <c r="L108" s="3">
        <f t="shared" si="5"/>
        <v>68222</v>
      </c>
    </row>
    <row r="109" spans="1:12">
      <c r="A109" s="7">
        <v>45765</v>
      </c>
      <c r="B109" s="2" t="str">
        <f t="shared" si="4"/>
        <v>Apr</v>
      </c>
      <c r="C109" s="8" t="s">
        <v>16</v>
      </c>
      <c r="D109" s="9">
        <v>23220</v>
      </c>
      <c r="E109" s="9">
        <v>4965</v>
      </c>
      <c r="F109" s="9">
        <v>4015</v>
      </c>
      <c r="G109" s="9">
        <v>3085</v>
      </c>
      <c r="H109" s="9">
        <v>1250</v>
      </c>
      <c r="I109" s="9">
        <v>4920</v>
      </c>
      <c r="J109" s="9">
        <v>0</v>
      </c>
      <c r="K109" s="3">
        <f t="shared" si="5"/>
        <v>41455</v>
      </c>
      <c r="L109" s="3">
        <f t="shared" si="5"/>
        <v>59690</v>
      </c>
    </row>
    <row r="110" spans="1:12">
      <c r="A110" s="7">
        <v>45766</v>
      </c>
      <c r="B110" s="2" t="str">
        <f t="shared" si="4"/>
        <v>Apr</v>
      </c>
      <c r="C110" s="8" t="s">
        <v>17</v>
      </c>
      <c r="D110" s="9">
        <v>17418</v>
      </c>
      <c r="E110" s="9">
        <v>4170</v>
      </c>
      <c r="F110" s="9">
        <v>4205</v>
      </c>
      <c r="G110" s="9">
        <v>5330</v>
      </c>
      <c r="H110" s="9">
        <v>3010</v>
      </c>
      <c r="I110" s="9">
        <v>735</v>
      </c>
      <c r="J110" s="9">
        <v>0</v>
      </c>
      <c r="K110" s="3">
        <f t="shared" si="5"/>
        <v>34868</v>
      </c>
      <c r="L110" s="3">
        <f t="shared" si="5"/>
        <v>52318</v>
      </c>
    </row>
    <row r="111" spans="1:12">
      <c r="A111" s="7">
        <v>45767</v>
      </c>
      <c r="B111" s="2" t="str">
        <f t="shared" si="4"/>
        <v>Apr</v>
      </c>
      <c r="C111" s="8" t="s">
        <v>11</v>
      </c>
      <c r="D111" s="9">
        <v>8560</v>
      </c>
      <c r="E111" s="9">
        <v>4085</v>
      </c>
      <c r="F111" s="9">
        <v>7975</v>
      </c>
      <c r="G111" s="9">
        <v>9625</v>
      </c>
      <c r="H111" s="9">
        <v>2360</v>
      </c>
      <c r="I111" s="9">
        <v>1010</v>
      </c>
      <c r="J111" s="9">
        <v>0</v>
      </c>
      <c r="K111" s="3">
        <f t="shared" si="5"/>
        <v>33615</v>
      </c>
      <c r="L111" s="1">
        <f t="shared" si="5"/>
        <v>58670</v>
      </c>
    </row>
    <row r="112" spans="1:12">
      <c r="A112" s="7">
        <v>45768</v>
      </c>
      <c r="B112" s="2" t="str">
        <f t="shared" si="4"/>
        <v>Apr</v>
      </c>
      <c r="C112" s="8" t="s">
        <v>12</v>
      </c>
      <c r="D112" s="9">
        <v>6212</v>
      </c>
      <c r="E112" s="9">
        <v>2995</v>
      </c>
      <c r="F112" s="9">
        <v>4005</v>
      </c>
      <c r="G112" s="9">
        <v>4130</v>
      </c>
      <c r="H112" s="9">
        <v>1170</v>
      </c>
      <c r="I112" s="9">
        <v>2070</v>
      </c>
      <c r="J112" s="9">
        <v>260</v>
      </c>
      <c r="K112" s="3">
        <f t="shared" si="5"/>
        <v>20842</v>
      </c>
      <c r="L112" s="1">
        <f t="shared" si="5"/>
        <v>35472</v>
      </c>
    </row>
    <row r="113" spans="1:12">
      <c r="A113" s="7">
        <v>45769</v>
      </c>
      <c r="B113" s="2" t="str">
        <f t="shared" si="4"/>
        <v>Apr</v>
      </c>
      <c r="C113" s="8" t="s">
        <v>13</v>
      </c>
      <c r="D113" s="9">
        <v>7434</v>
      </c>
      <c r="E113" s="9">
        <v>3820</v>
      </c>
      <c r="F113" s="9">
        <v>7030</v>
      </c>
      <c r="G113" s="9">
        <v>2100</v>
      </c>
      <c r="H113" s="9">
        <v>2860</v>
      </c>
      <c r="I113" s="9">
        <v>1235</v>
      </c>
      <c r="J113" s="9">
        <v>210</v>
      </c>
      <c r="K113" s="3">
        <f t="shared" si="5"/>
        <v>24689</v>
      </c>
      <c r="L113" s="1">
        <f t="shared" si="5"/>
        <v>41944</v>
      </c>
    </row>
    <row r="114" spans="1:12">
      <c r="A114" s="7">
        <v>45770</v>
      </c>
      <c r="B114" s="2" t="str">
        <f t="shared" si="4"/>
        <v>Apr</v>
      </c>
      <c r="C114" s="8" t="s">
        <v>14</v>
      </c>
      <c r="D114" s="9">
        <v>14013</v>
      </c>
      <c r="E114" s="9">
        <v>4810</v>
      </c>
      <c r="F114" s="9">
        <v>6690</v>
      </c>
      <c r="G114" s="9">
        <v>5810</v>
      </c>
      <c r="H114" s="9">
        <v>1120</v>
      </c>
      <c r="I114" s="9">
        <v>1710</v>
      </c>
      <c r="J114" s="9">
        <v>210</v>
      </c>
      <c r="K114" s="3">
        <f t="shared" si="5"/>
        <v>34363</v>
      </c>
      <c r="L114" s="1">
        <f t="shared" si="5"/>
        <v>54713</v>
      </c>
    </row>
    <row r="115" spans="1:12">
      <c r="A115" s="7">
        <v>45771</v>
      </c>
      <c r="B115" s="2" t="str">
        <f t="shared" si="4"/>
        <v>Apr</v>
      </c>
      <c r="C115" s="8" t="s">
        <v>15</v>
      </c>
      <c r="D115" s="9">
        <v>13186</v>
      </c>
      <c r="E115" s="9">
        <v>4590</v>
      </c>
      <c r="F115" s="9">
        <v>5795</v>
      </c>
      <c r="G115" s="9">
        <v>5395</v>
      </c>
      <c r="H115" s="9">
        <v>2720</v>
      </c>
      <c r="I115" s="9">
        <v>690</v>
      </c>
      <c r="J115" s="9">
        <v>0</v>
      </c>
      <c r="K115" s="3">
        <f t="shared" si="5"/>
        <v>32376</v>
      </c>
      <c r="L115" s="1">
        <f t="shared" si="5"/>
        <v>51566</v>
      </c>
    </row>
    <row r="116" spans="1:12">
      <c r="A116" s="7">
        <v>45772</v>
      </c>
      <c r="B116" s="2" t="str">
        <f t="shared" si="4"/>
        <v>Apr</v>
      </c>
      <c r="C116" s="8" t="s">
        <v>16</v>
      </c>
      <c r="D116" s="9">
        <v>18799</v>
      </c>
      <c r="E116" s="9">
        <v>5810</v>
      </c>
      <c r="F116" s="9">
        <v>6535</v>
      </c>
      <c r="G116" s="9">
        <v>6690</v>
      </c>
      <c r="H116" s="9">
        <v>3000</v>
      </c>
      <c r="I116" s="9">
        <v>1790</v>
      </c>
      <c r="J116" s="9">
        <v>25</v>
      </c>
      <c r="K116" s="3">
        <f t="shared" si="5"/>
        <v>42649</v>
      </c>
      <c r="L116" s="1">
        <f t="shared" si="5"/>
        <v>66499</v>
      </c>
    </row>
    <row r="117" spans="1:12">
      <c r="A117" s="7">
        <v>45773</v>
      </c>
      <c r="B117" s="2" t="str">
        <f t="shared" si="4"/>
        <v>Apr</v>
      </c>
      <c r="C117" s="8" t="s">
        <v>17</v>
      </c>
      <c r="D117" s="9">
        <v>11445</v>
      </c>
      <c r="E117" s="9">
        <v>3280</v>
      </c>
      <c r="F117" s="9">
        <v>4870</v>
      </c>
      <c r="G117" s="9">
        <v>2380</v>
      </c>
      <c r="H117" s="9">
        <v>2030</v>
      </c>
      <c r="I117" s="9">
        <v>0</v>
      </c>
      <c r="J117" s="9">
        <v>0</v>
      </c>
      <c r="K117" s="3">
        <f t="shared" si="5"/>
        <v>24005</v>
      </c>
      <c r="L117" s="1">
        <f t="shared" si="5"/>
        <v>36565</v>
      </c>
    </row>
    <row r="118" spans="1:12">
      <c r="A118" s="7">
        <v>45774</v>
      </c>
      <c r="B118" s="2" t="str">
        <f t="shared" si="4"/>
        <v>Apr</v>
      </c>
      <c r="C118" s="8" t="s">
        <v>11</v>
      </c>
      <c r="D118" s="9">
        <v>8601</v>
      </c>
      <c r="E118" s="9">
        <v>3960</v>
      </c>
      <c r="F118" s="9">
        <v>6430</v>
      </c>
      <c r="G118" s="9">
        <v>5385</v>
      </c>
      <c r="H118" s="9">
        <v>1530</v>
      </c>
      <c r="I118" s="9">
        <v>1825</v>
      </c>
      <c r="J118" s="9">
        <v>0</v>
      </c>
      <c r="K118" s="3">
        <f t="shared" si="5"/>
        <v>27731</v>
      </c>
      <c r="L118" s="1">
        <f t="shared" si="5"/>
        <v>46861</v>
      </c>
    </row>
    <row r="119" spans="1:12">
      <c r="A119" s="7">
        <v>45775</v>
      </c>
      <c r="B119" s="2" t="str">
        <f t="shared" si="4"/>
        <v>Apr</v>
      </c>
      <c r="C119" s="8" t="s">
        <v>12</v>
      </c>
      <c r="D119" s="9">
        <v>8931</v>
      </c>
      <c r="E119" s="9">
        <v>5235</v>
      </c>
      <c r="F119" s="9">
        <v>5845</v>
      </c>
      <c r="G119" s="9">
        <v>2330</v>
      </c>
      <c r="H119" s="9">
        <v>1480</v>
      </c>
      <c r="I119" s="9">
        <v>1440</v>
      </c>
      <c r="J119" s="9">
        <v>0</v>
      </c>
      <c r="K119" s="3">
        <f t="shared" si="5"/>
        <v>25261</v>
      </c>
      <c r="L119" s="1">
        <f t="shared" si="5"/>
        <v>41591</v>
      </c>
    </row>
    <row r="120" spans="1:12">
      <c r="A120" s="7">
        <v>45776</v>
      </c>
      <c r="B120" s="2" t="str">
        <f t="shared" si="4"/>
        <v>Apr</v>
      </c>
      <c r="C120" s="8" t="s">
        <v>13</v>
      </c>
      <c r="D120" s="9">
        <v>9197</v>
      </c>
      <c r="E120" s="9">
        <v>4105</v>
      </c>
      <c r="F120" s="9">
        <v>4175</v>
      </c>
      <c r="G120" s="9">
        <v>920</v>
      </c>
      <c r="H120" s="9">
        <v>3140</v>
      </c>
      <c r="I120" s="9">
        <v>265</v>
      </c>
      <c r="J120" s="9">
        <v>0</v>
      </c>
      <c r="K120" s="3">
        <f t="shared" si="5"/>
        <v>21802</v>
      </c>
      <c r="L120" s="3">
        <f>E120+F120+G120+H120+I120+J120+K120</f>
        <v>34407</v>
      </c>
    </row>
    <row r="121" spans="1:12">
      <c r="A121" s="7">
        <v>45777</v>
      </c>
      <c r="B121" s="2" t="str">
        <f t="shared" si="4"/>
        <v>Apr</v>
      </c>
      <c r="C121" s="8" t="s">
        <v>14</v>
      </c>
      <c r="D121" s="9">
        <v>10866</v>
      </c>
      <c r="E121" s="9">
        <v>4655</v>
      </c>
      <c r="F121" s="9">
        <v>4150</v>
      </c>
      <c r="G121" s="9">
        <v>3990</v>
      </c>
      <c r="H121" s="9">
        <v>2910</v>
      </c>
      <c r="I121" s="9">
        <v>1030</v>
      </c>
      <c r="J121" s="9">
        <v>0</v>
      </c>
      <c r="K121" s="3">
        <f t="shared" si="5"/>
        <v>27601</v>
      </c>
      <c r="L121" s="1">
        <f t="shared" si="5"/>
        <v>44336</v>
      </c>
    </row>
    <row r="122" spans="1:12">
      <c r="L1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opLeftCell="F8" workbookViewId="0">
      <selection activeCell="R18" sqref="R18"/>
    </sheetView>
  </sheetViews>
  <sheetFormatPr defaultRowHeight="15"/>
  <cols>
    <col min="1" max="1" width="9.7109375" bestFit="1" customWidth="1"/>
    <col min="2" max="2" width="11.7109375" customWidth="1"/>
    <col min="3" max="3" width="20.5703125" customWidth="1"/>
    <col min="4" max="4" width="35.28515625" customWidth="1"/>
    <col min="5" max="5" width="35.42578125" customWidth="1"/>
  </cols>
  <sheetData>
    <row r="1" spans="1:5">
      <c r="A1" t="s">
        <v>0</v>
      </c>
      <c r="B1" t="s">
        <v>166</v>
      </c>
      <c r="C1" t="s">
        <v>167</v>
      </c>
      <c r="D1" t="s">
        <v>168</v>
      </c>
      <c r="E1" t="s">
        <v>169</v>
      </c>
    </row>
    <row r="2" spans="1:5">
      <c r="A2" s="17">
        <v>45658</v>
      </c>
      <c r="B2" s="18">
        <v>0</v>
      </c>
    </row>
    <row r="3" spans="1:5">
      <c r="A3" s="17">
        <v>45659</v>
      </c>
      <c r="B3" s="18">
        <v>454</v>
      </c>
    </row>
    <row r="4" spans="1:5">
      <c r="A4" s="17">
        <v>45660</v>
      </c>
      <c r="B4" s="18">
        <v>1265</v>
      </c>
    </row>
    <row r="5" spans="1:5">
      <c r="A5" s="17">
        <v>45661</v>
      </c>
      <c r="B5" s="18">
        <v>6092</v>
      </c>
    </row>
    <row r="6" spans="1:5">
      <c r="A6" s="17">
        <v>45662</v>
      </c>
      <c r="B6" s="18">
        <v>4273</v>
      </c>
    </row>
    <row r="7" spans="1:5">
      <c r="A7" s="17">
        <v>45663</v>
      </c>
      <c r="B7" s="18">
        <v>1830</v>
      </c>
    </row>
    <row r="8" spans="1:5">
      <c r="A8" s="17">
        <v>45664</v>
      </c>
      <c r="B8" s="18">
        <v>2625</v>
      </c>
    </row>
    <row r="9" spans="1:5">
      <c r="A9" s="17">
        <v>45665</v>
      </c>
      <c r="B9" s="18">
        <v>2204</v>
      </c>
    </row>
    <row r="10" spans="1:5">
      <c r="A10" s="17">
        <v>45666</v>
      </c>
      <c r="B10" s="18">
        <v>1627</v>
      </c>
    </row>
    <row r="11" spans="1:5">
      <c r="A11" s="17">
        <v>45667</v>
      </c>
      <c r="B11" s="18">
        <v>2685</v>
      </c>
    </row>
    <row r="12" spans="1:5">
      <c r="A12" s="17">
        <v>45668</v>
      </c>
      <c r="B12" s="18">
        <v>1690</v>
      </c>
    </row>
    <row r="13" spans="1:5">
      <c r="A13" s="17">
        <v>45669</v>
      </c>
      <c r="B13" s="18">
        <v>1825</v>
      </c>
    </row>
    <row r="14" spans="1:5">
      <c r="A14" s="17">
        <v>45670</v>
      </c>
      <c r="B14" s="18">
        <v>1950</v>
      </c>
    </row>
    <row r="15" spans="1:5">
      <c r="A15" s="17">
        <v>45671</v>
      </c>
      <c r="B15" s="18">
        <v>2952</v>
      </c>
    </row>
    <row r="16" spans="1:5">
      <c r="A16" s="17">
        <v>45672</v>
      </c>
      <c r="B16" s="18">
        <v>324</v>
      </c>
    </row>
    <row r="17" spans="1:2">
      <c r="A17" s="17">
        <v>45673</v>
      </c>
      <c r="B17" s="18">
        <v>1828</v>
      </c>
    </row>
    <row r="18" spans="1:2">
      <c r="A18" s="17">
        <v>45674</v>
      </c>
      <c r="B18" s="18">
        <v>1142</v>
      </c>
    </row>
    <row r="19" spans="1:2">
      <c r="A19" s="17">
        <v>45675</v>
      </c>
      <c r="B19" s="18">
        <v>1090</v>
      </c>
    </row>
    <row r="20" spans="1:2">
      <c r="A20" s="17">
        <v>45676</v>
      </c>
      <c r="B20" s="18">
        <v>845</v>
      </c>
    </row>
    <row r="21" spans="1:2">
      <c r="A21" s="17">
        <v>45677</v>
      </c>
      <c r="B21" s="18">
        <v>1252</v>
      </c>
    </row>
    <row r="22" spans="1:2">
      <c r="A22" s="17">
        <v>45678</v>
      </c>
      <c r="B22" s="18">
        <v>1783</v>
      </c>
    </row>
    <row r="23" spans="1:2">
      <c r="A23" s="17">
        <v>45679</v>
      </c>
      <c r="B23" s="18">
        <v>400</v>
      </c>
    </row>
    <row r="24" spans="1:2">
      <c r="A24" s="17">
        <v>45680</v>
      </c>
      <c r="B24" s="18">
        <v>1740</v>
      </c>
    </row>
    <row r="25" spans="1:2">
      <c r="A25" s="17">
        <v>45681</v>
      </c>
      <c r="B25" s="18">
        <v>1745</v>
      </c>
    </row>
    <row r="26" spans="1:2">
      <c r="A26" s="17">
        <v>45682</v>
      </c>
      <c r="B26" s="18">
        <v>1271</v>
      </c>
    </row>
    <row r="27" spans="1:2">
      <c r="A27" s="17">
        <v>45683</v>
      </c>
      <c r="B27" s="18">
        <v>2414</v>
      </c>
    </row>
    <row r="28" spans="1:2">
      <c r="A28" s="17">
        <v>45684</v>
      </c>
      <c r="B28" s="18">
        <v>1353</v>
      </c>
    </row>
    <row r="29" spans="1:2">
      <c r="A29" s="17">
        <v>45685</v>
      </c>
      <c r="B29" s="18">
        <v>1822</v>
      </c>
    </row>
    <row r="30" spans="1:2">
      <c r="A30" s="17">
        <v>45686</v>
      </c>
      <c r="B30" s="18">
        <v>2272</v>
      </c>
    </row>
    <row r="31" spans="1:2">
      <c r="A31" s="17">
        <v>45687</v>
      </c>
      <c r="B31" s="18">
        <v>1410</v>
      </c>
    </row>
    <row r="32" spans="1:2">
      <c r="A32" s="17">
        <v>45688</v>
      </c>
      <c r="B32" s="18">
        <v>2003</v>
      </c>
    </row>
    <row r="33" spans="1:2">
      <c r="A33" s="17">
        <v>45689</v>
      </c>
      <c r="B33" s="18">
        <v>0</v>
      </c>
    </row>
    <row r="34" spans="1:2">
      <c r="A34" s="17">
        <v>45690</v>
      </c>
      <c r="B34" s="18">
        <v>340</v>
      </c>
    </row>
    <row r="35" spans="1:2">
      <c r="A35" s="17">
        <v>45691</v>
      </c>
      <c r="B35" s="18">
        <v>473</v>
      </c>
    </row>
    <row r="36" spans="1:2">
      <c r="A36" s="17">
        <v>45692</v>
      </c>
      <c r="B36" s="18">
        <v>1953</v>
      </c>
    </row>
    <row r="37" spans="1:2">
      <c r="A37" s="17">
        <v>45693</v>
      </c>
      <c r="B37" s="18">
        <v>935</v>
      </c>
    </row>
    <row r="38" spans="1:2">
      <c r="A38" s="17">
        <v>45694</v>
      </c>
      <c r="B38" s="18">
        <v>1080</v>
      </c>
    </row>
    <row r="39" spans="1:2">
      <c r="A39" s="17">
        <v>45695</v>
      </c>
      <c r="B39" s="18">
        <v>780</v>
      </c>
    </row>
    <row r="40" spans="1:2">
      <c r="A40" s="17">
        <v>45696</v>
      </c>
      <c r="B40" s="18">
        <v>747</v>
      </c>
    </row>
    <row r="41" spans="1:2">
      <c r="A41" s="17">
        <v>45697</v>
      </c>
      <c r="B41" s="18">
        <v>1557</v>
      </c>
    </row>
    <row r="42" spans="1:2">
      <c r="A42" s="17">
        <v>45698</v>
      </c>
      <c r="B42" s="18">
        <v>380</v>
      </c>
    </row>
    <row r="43" spans="1:2">
      <c r="A43" s="17">
        <v>45699</v>
      </c>
      <c r="B43" s="18">
        <v>565</v>
      </c>
    </row>
    <row r="44" spans="1:2">
      <c r="A44" s="17">
        <v>45700</v>
      </c>
      <c r="B44" s="18">
        <v>2377</v>
      </c>
    </row>
    <row r="45" spans="1:2">
      <c r="A45" s="17">
        <v>45701</v>
      </c>
      <c r="B45" s="18">
        <v>2775</v>
      </c>
    </row>
    <row r="46" spans="1:2">
      <c r="A46" s="17">
        <v>45702</v>
      </c>
      <c r="B46" s="18">
        <v>1229</v>
      </c>
    </row>
    <row r="47" spans="1:2">
      <c r="A47" s="17">
        <v>45703</v>
      </c>
      <c r="B47" s="18">
        <v>2474</v>
      </c>
    </row>
    <row r="48" spans="1:2">
      <c r="A48" s="17">
        <v>45704</v>
      </c>
      <c r="B48" s="18">
        <v>290</v>
      </c>
    </row>
    <row r="49" spans="1:2">
      <c r="A49" s="17">
        <v>45705</v>
      </c>
      <c r="B49" s="18">
        <v>985</v>
      </c>
    </row>
    <row r="50" spans="1:2">
      <c r="A50" s="17">
        <v>45706</v>
      </c>
      <c r="B50" s="18">
        <v>1489</v>
      </c>
    </row>
    <row r="51" spans="1:2">
      <c r="A51" s="17">
        <v>45707</v>
      </c>
      <c r="B51" s="18">
        <v>3338</v>
      </c>
    </row>
    <row r="52" spans="1:2">
      <c r="A52" s="17">
        <v>45708</v>
      </c>
      <c r="B52" s="18">
        <v>2613</v>
      </c>
    </row>
    <row r="53" spans="1:2">
      <c r="A53" s="17">
        <v>45709</v>
      </c>
      <c r="B53" s="18">
        <v>0</v>
      </c>
    </row>
    <row r="54" spans="1:2">
      <c r="A54" s="17">
        <v>45710</v>
      </c>
      <c r="B54" s="18">
        <v>3914</v>
      </c>
    </row>
    <row r="55" spans="1:2">
      <c r="A55" s="17">
        <v>45711</v>
      </c>
      <c r="B55" s="18">
        <v>1953</v>
      </c>
    </row>
    <row r="56" spans="1:2">
      <c r="A56" s="17">
        <v>45712</v>
      </c>
      <c r="B56" s="18">
        <v>482</v>
      </c>
    </row>
    <row r="57" spans="1:2">
      <c r="A57" s="17">
        <v>45713</v>
      </c>
      <c r="B57" s="18">
        <v>1424</v>
      </c>
    </row>
    <row r="58" spans="1:2">
      <c r="A58" s="17">
        <v>45714</v>
      </c>
      <c r="B58" s="18">
        <v>270</v>
      </c>
    </row>
    <row r="59" spans="1:2">
      <c r="A59" s="17">
        <v>45715</v>
      </c>
      <c r="B59" s="18">
        <v>1754</v>
      </c>
    </row>
    <row r="60" spans="1:2">
      <c r="A60" s="17">
        <v>45716</v>
      </c>
      <c r="B60" s="18">
        <v>1086</v>
      </c>
    </row>
    <row r="61" spans="1:2">
      <c r="A61" s="17">
        <v>45717</v>
      </c>
      <c r="B61" s="18">
        <v>1025</v>
      </c>
    </row>
    <row r="62" spans="1:2">
      <c r="A62" s="17">
        <v>45718</v>
      </c>
      <c r="B62" s="18">
        <v>3545</v>
      </c>
    </row>
    <row r="63" spans="1:2">
      <c r="A63" s="17">
        <v>45719</v>
      </c>
      <c r="B63" s="18">
        <v>1530</v>
      </c>
    </row>
    <row r="64" spans="1:2">
      <c r="A64" s="17">
        <v>45720</v>
      </c>
      <c r="B64" s="18">
        <v>3865</v>
      </c>
    </row>
    <row r="65" spans="1:2">
      <c r="A65" s="17">
        <v>45721</v>
      </c>
      <c r="B65" s="18">
        <v>2152</v>
      </c>
    </row>
    <row r="66" spans="1:2">
      <c r="A66" s="17">
        <v>45722</v>
      </c>
      <c r="B66" s="18">
        <v>1275</v>
      </c>
    </row>
    <row r="67" spans="1:2">
      <c r="A67" s="17">
        <v>45723</v>
      </c>
      <c r="B67" s="18">
        <v>1120</v>
      </c>
    </row>
    <row r="68" spans="1:2">
      <c r="A68" s="17">
        <v>45724</v>
      </c>
      <c r="B68" s="18">
        <v>1305</v>
      </c>
    </row>
    <row r="69" spans="1:2">
      <c r="A69" s="17">
        <v>45725</v>
      </c>
      <c r="B69" s="18">
        <v>760</v>
      </c>
    </row>
    <row r="70" spans="1:2">
      <c r="A70" s="17">
        <v>45726</v>
      </c>
      <c r="B70" s="18">
        <v>330</v>
      </c>
    </row>
    <row r="71" spans="1:2">
      <c r="A71" s="17">
        <v>45727</v>
      </c>
      <c r="B71" s="18">
        <v>1511</v>
      </c>
    </row>
    <row r="72" spans="1:2">
      <c r="A72" s="17">
        <v>45728</v>
      </c>
      <c r="B72" s="18">
        <v>0</v>
      </c>
    </row>
    <row r="73" spans="1:2">
      <c r="A73" s="17">
        <v>45729</v>
      </c>
      <c r="B73" s="18">
        <v>862</v>
      </c>
    </row>
    <row r="74" spans="1:2">
      <c r="A74" s="17">
        <v>45730</v>
      </c>
      <c r="B74" s="18">
        <v>888</v>
      </c>
    </row>
    <row r="75" spans="1:2">
      <c r="A75" s="17">
        <v>45731</v>
      </c>
      <c r="B75" s="18">
        <v>430</v>
      </c>
    </row>
    <row r="76" spans="1:2">
      <c r="A76" s="17">
        <v>45732</v>
      </c>
      <c r="B76" s="18">
        <v>1688</v>
      </c>
    </row>
    <row r="77" spans="1:2">
      <c r="A77" s="17">
        <v>45733</v>
      </c>
      <c r="B77" s="18">
        <v>2635</v>
      </c>
    </row>
    <row r="78" spans="1:2">
      <c r="A78" s="17">
        <v>45734</v>
      </c>
      <c r="B78" s="18">
        <v>1799</v>
      </c>
    </row>
    <row r="79" spans="1:2">
      <c r="A79" s="17">
        <v>45735</v>
      </c>
      <c r="B79" s="18">
        <v>4091</v>
      </c>
    </row>
    <row r="80" spans="1:2">
      <c r="A80" s="17">
        <v>45736</v>
      </c>
      <c r="B80" s="18">
        <v>550</v>
      </c>
    </row>
    <row r="81" spans="1:2">
      <c r="A81" s="17">
        <v>45737</v>
      </c>
      <c r="B81" s="18">
        <v>2047</v>
      </c>
    </row>
    <row r="82" spans="1:2">
      <c r="A82" s="17">
        <v>45738</v>
      </c>
      <c r="B82" s="18">
        <v>1400</v>
      </c>
    </row>
    <row r="83" spans="1:2">
      <c r="A83" s="17">
        <v>45739</v>
      </c>
      <c r="B83" s="18">
        <v>0</v>
      </c>
    </row>
    <row r="84" spans="1:2">
      <c r="A84" s="17">
        <v>45740</v>
      </c>
      <c r="B84" s="18">
        <v>571</v>
      </c>
    </row>
    <row r="85" spans="1:2">
      <c r="A85" s="17">
        <v>45741</v>
      </c>
      <c r="B85" s="18">
        <v>1478</v>
      </c>
    </row>
    <row r="86" spans="1:2">
      <c r="A86" s="17">
        <v>45742</v>
      </c>
      <c r="B86" s="18">
        <v>240</v>
      </c>
    </row>
    <row r="87" spans="1:2">
      <c r="A87" s="17">
        <v>45743</v>
      </c>
      <c r="B87" s="18">
        <v>765</v>
      </c>
    </row>
    <row r="88" spans="1:2">
      <c r="A88" s="17">
        <v>45744</v>
      </c>
      <c r="B88" s="18">
        <v>1417</v>
      </c>
    </row>
    <row r="89" spans="1:2">
      <c r="A89" s="17">
        <v>45745</v>
      </c>
      <c r="B89" s="18">
        <v>3634</v>
      </c>
    </row>
    <row r="90" spans="1:2">
      <c r="A90" s="17">
        <v>45746</v>
      </c>
      <c r="B90" s="18">
        <v>440</v>
      </c>
    </row>
    <row r="91" spans="1:2">
      <c r="A91" s="17">
        <v>45747</v>
      </c>
      <c r="B91" s="18">
        <v>132</v>
      </c>
    </row>
    <row r="92" spans="1:2">
      <c r="A92" s="17">
        <v>45748</v>
      </c>
      <c r="B92" s="18">
        <v>0</v>
      </c>
    </row>
    <row r="93" spans="1:2">
      <c r="A93" s="17">
        <v>45749</v>
      </c>
      <c r="B93" s="18">
        <v>0</v>
      </c>
    </row>
    <row r="94" spans="1:2">
      <c r="A94" s="17">
        <v>45750</v>
      </c>
      <c r="B94" s="18">
        <v>150</v>
      </c>
    </row>
    <row r="95" spans="1:2">
      <c r="A95" s="17">
        <v>45751</v>
      </c>
      <c r="B95" s="18">
        <v>60</v>
      </c>
    </row>
    <row r="96" spans="1:2">
      <c r="A96" s="17">
        <v>45752</v>
      </c>
      <c r="B96" s="18">
        <v>859</v>
      </c>
    </row>
    <row r="97" spans="1:2">
      <c r="A97" s="17">
        <v>45753</v>
      </c>
      <c r="B97" s="18">
        <v>72</v>
      </c>
    </row>
    <row r="98" spans="1:2">
      <c r="A98" s="17">
        <v>45754</v>
      </c>
      <c r="B98" s="18">
        <v>1135</v>
      </c>
    </row>
    <row r="99" spans="1:2">
      <c r="A99" s="17">
        <v>45755</v>
      </c>
      <c r="B99" s="18">
        <v>1062</v>
      </c>
    </row>
    <row r="100" spans="1:2">
      <c r="A100" s="17">
        <v>45756</v>
      </c>
      <c r="B100" s="18">
        <v>542</v>
      </c>
    </row>
    <row r="101" spans="1:2">
      <c r="A101" s="17">
        <v>45757</v>
      </c>
      <c r="B101" s="18">
        <v>2185</v>
      </c>
    </row>
    <row r="102" spans="1:2">
      <c r="A102" s="17">
        <v>45758</v>
      </c>
      <c r="B102" s="18">
        <v>1645</v>
      </c>
    </row>
    <row r="103" spans="1:2">
      <c r="A103" s="17">
        <v>45759</v>
      </c>
      <c r="B103" s="18">
        <v>155</v>
      </c>
    </row>
    <row r="104" spans="1:2">
      <c r="A104" s="17">
        <v>45760</v>
      </c>
      <c r="B104" s="18">
        <v>2995</v>
      </c>
    </row>
    <row r="105" spans="1:2">
      <c r="A105" s="17">
        <v>45761</v>
      </c>
      <c r="B105" s="18">
        <v>670</v>
      </c>
    </row>
    <row r="106" spans="1:2">
      <c r="A106" s="17">
        <v>45762</v>
      </c>
      <c r="B106" s="18">
        <v>200</v>
      </c>
    </row>
    <row r="107" spans="1:2">
      <c r="A107" s="17">
        <v>45763</v>
      </c>
      <c r="B107" s="18">
        <v>470</v>
      </c>
    </row>
    <row r="108" spans="1:2">
      <c r="A108" s="17">
        <v>45764</v>
      </c>
      <c r="B108" s="18">
        <v>3130</v>
      </c>
    </row>
    <row r="109" spans="1:2">
      <c r="A109" s="17">
        <v>45765</v>
      </c>
      <c r="B109" s="18">
        <v>2680</v>
      </c>
    </row>
    <row r="110" spans="1:2">
      <c r="A110" s="17">
        <v>45766</v>
      </c>
      <c r="B110" s="18">
        <v>749</v>
      </c>
    </row>
    <row r="111" spans="1:2">
      <c r="A111" s="17">
        <v>45767</v>
      </c>
      <c r="B111" s="18">
        <v>4365</v>
      </c>
    </row>
    <row r="112" spans="1:2">
      <c r="A112" s="17">
        <v>45768</v>
      </c>
      <c r="B112" s="18">
        <v>991</v>
      </c>
    </row>
    <row r="113" spans="1:5">
      <c r="A113" s="17">
        <v>45769</v>
      </c>
      <c r="B113" s="18">
        <v>750</v>
      </c>
    </row>
    <row r="114" spans="1:5">
      <c r="A114" s="17">
        <v>45770</v>
      </c>
      <c r="B114" s="18">
        <v>1145</v>
      </c>
    </row>
    <row r="115" spans="1:5">
      <c r="A115" s="17">
        <v>45771</v>
      </c>
      <c r="B115" s="18">
        <v>2687</v>
      </c>
    </row>
    <row r="116" spans="1:5">
      <c r="A116" s="17">
        <v>45772</v>
      </c>
      <c r="B116" s="18">
        <v>4116</v>
      </c>
    </row>
    <row r="117" spans="1:5">
      <c r="A117" s="17">
        <v>45773</v>
      </c>
      <c r="B117" s="18">
        <v>4910</v>
      </c>
    </row>
    <row r="118" spans="1:5">
      <c r="A118" s="17">
        <v>45774</v>
      </c>
      <c r="B118" s="18">
        <v>1233</v>
      </c>
    </row>
    <row r="119" spans="1:5">
      <c r="A119" s="17">
        <v>45775</v>
      </c>
      <c r="B119" s="18">
        <v>1070</v>
      </c>
    </row>
    <row r="120" spans="1:5">
      <c r="A120" s="17">
        <v>45776</v>
      </c>
      <c r="B120" s="18">
        <v>3777</v>
      </c>
    </row>
    <row r="121" spans="1:5">
      <c r="A121" s="17">
        <v>45777</v>
      </c>
      <c r="B121" s="18">
        <v>1540</v>
      </c>
      <c r="C121" s="18">
        <v>1540</v>
      </c>
      <c r="D121" s="18">
        <v>1540</v>
      </c>
      <c r="E121" s="18">
        <v>1540</v>
      </c>
    </row>
    <row r="122" spans="1:5">
      <c r="A122" s="17">
        <v>45778</v>
      </c>
      <c r="C122" s="18">
        <f t="shared" ref="C122:C153" si="0">_xlfn.FORECAST.ETS(A122,$B$2:$B$121,$A$2:$A$121,1,1)</f>
        <v>2115.062995310534</v>
      </c>
      <c r="D122" s="18">
        <f t="shared" ref="D122:D153" si="1">C122-_xlfn.FORECAST.ETS.CONFINT(A122,$B$2:$B$121,$A$2:$A$121,0.95,1,1)</f>
        <v>-363.27641329554808</v>
      </c>
      <c r="E122" s="18">
        <f t="shared" ref="E122:E153" si="2">C122+_xlfn.FORECAST.ETS.CONFINT(A122,$B$2:$B$121,$A$2:$A$121,0.95,1,1)</f>
        <v>4593.4024039166161</v>
      </c>
    </row>
    <row r="123" spans="1:5">
      <c r="A123" s="17">
        <v>45779</v>
      </c>
      <c r="C123" s="18">
        <f t="shared" si="0"/>
        <v>2125.6945457030533</v>
      </c>
      <c r="D123" s="18">
        <f t="shared" si="1"/>
        <v>-365.25355931710556</v>
      </c>
      <c r="E123" s="18">
        <f t="shared" si="2"/>
        <v>4616.6426507232118</v>
      </c>
    </row>
    <row r="124" spans="1:5">
      <c r="A124" s="17">
        <v>45780</v>
      </c>
      <c r="C124" s="18">
        <f t="shared" si="0"/>
        <v>2136.326096095569</v>
      </c>
      <c r="D124" s="18">
        <f t="shared" si="1"/>
        <v>-367.41621478640673</v>
      </c>
      <c r="E124" s="18">
        <f t="shared" si="2"/>
        <v>4640.0684069775452</v>
      </c>
    </row>
    <row r="125" spans="1:5">
      <c r="A125" s="17">
        <v>45781</v>
      </c>
      <c r="C125" s="18">
        <f t="shared" si="0"/>
        <v>2146.9576464880884</v>
      </c>
      <c r="D125" s="18">
        <f t="shared" si="1"/>
        <v>-369.76399103436188</v>
      </c>
      <c r="E125" s="18">
        <f t="shared" si="2"/>
        <v>4663.679284010539</v>
      </c>
    </row>
    <row r="126" spans="1:5">
      <c r="A126" s="17">
        <v>45782</v>
      </c>
      <c r="C126" s="18">
        <f t="shared" si="0"/>
        <v>2157.589196880604</v>
      </c>
      <c r="D126" s="18">
        <f t="shared" si="1"/>
        <v>-372.29646667321958</v>
      </c>
      <c r="E126" s="18">
        <f t="shared" si="2"/>
        <v>4687.4748604344277</v>
      </c>
    </row>
    <row r="127" spans="1:5">
      <c r="A127" s="17">
        <v>45783</v>
      </c>
      <c r="C127" s="18">
        <f t="shared" si="0"/>
        <v>2168.2207472731234</v>
      </c>
      <c r="D127" s="18">
        <f t="shared" si="1"/>
        <v>-375.01318873778291</v>
      </c>
      <c r="E127" s="18">
        <f t="shared" si="2"/>
        <v>4711.4546832840297</v>
      </c>
    </row>
    <row r="128" spans="1:5">
      <c r="A128" s="17">
        <v>45784</v>
      </c>
      <c r="C128" s="18">
        <f t="shared" si="0"/>
        <v>2178.8522976656391</v>
      </c>
      <c r="D128" s="18">
        <f t="shared" si="1"/>
        <v>-377.91367382514272</v>
      </c>
      <c r="E128" s="18">
        <f t="shared" si="2"/>
        <v>4735.6182691564209</v>
      </c>
    </row>
    <row r="129" spans="1:5">
      <c r="A129" s="17">
        <v>45785</v>
      </c>
      <c r="C129" s="18">
        <f t="shared" si="0"/>
        <v>2189.4838480581584</v>
      </c>
      <c r="D129" s="18">
        <f t="shared" si="1"/>
        <v>-380.99740923095806</v>
      </c>
      <c r="E129" s="18">
        <f t="shared" si="2"/>
        <v>4759.9651053472753</v>
      </c>
    </row>
    <row r="130" spans="1:5">
      <c r="A130" s="17">
        <v>45786</v>
      </c>
      <c r="C130" s="18">
        <f t="shared" si="0"/>
        <v>2200.1153984506741</v>
      </c>
      <c r="D130" s="18">
        <f t="shared" si="1"/>
        <v>-384.26385408063516</v>
      </c>
      <c r="E130" s="18">
        <f t="shared" si="2"/>
        <v>4784.4946509819838</v>
      </c>
    </row>
    <row r="131" spans="1:5">
      <c r="A131" s="17">
        <v>45787</v>
      </c>
      <c r="C131" s="18">
        <f t="shared" si="0"/>
        <v>2210.7469488431934</v>
      </c>
      <c r="D131" s="18">
        <f t="shared" si="1"/>
        <v>-387.71244045358844</v>
      </c>
      <c r="E131" s="18">
        <f t="shared" si="2"/>
        <v>4809.2063381399748</v>
      </c>
    </row>
    <row r="132" spans="1:5">
      <c r="A132" s="17">
        <v>45788</v>
      </c>
      <c r="C132" s="18">
        <f t="shared" si="0"/>
        <v>2221.3784992357091</v>
      </c>
      <c r="D132" s="18">
        <f t="shared" si="1"/>
        <v>-391.34257449911047</v>
      </c>
      <c r="E132" s="18">
        <f t="shared" si="2"/>
        <v>4834.0995729705282</v>
      </c>
    </row>
    <row r="133" spans="1:5">
      <c r="A133" s="17">
        <v>45789</v>
      </c>
      <c r="C133" s="18">
        <f t="shared" si="0"/>
        <v>2232.0100496282284</v>
      </c>
      <c r="D133" s="18">
        <f t="shared" si="1"/>
        <v>-395.15363754221744</v>
      </c>
      <c r="E133" s="18">
        <f t="shared" si="2"/>
        <v>4859.1737367986743</v>
      </c>
    </row>
    <row r="134" spans="1:5">
      <c r="A134" s="17">
        <v>45790</v>
      </c>
      <c r="C134" s="18">
        <f t="shared" si="0"/>
        <v>2242.6416000207441</v>
      </c>
      <c r="D134" s="18">
        <f t="shared" si="1"/>
        <v>-399.14498717815422</v>
      </c>
      <c r="E134" s="18">
        <f t="shared" si="2"/>
        <v>4884.4281872196425</v>
      </c>
    </row>
    <row r="135" spans="1:5">
      <c r="A135" s="17">
        <v>45791</v>
      </c>
      <c r="C135" s="18">
        <f t="shared" si="0"/>
        <v>2253.2731504132635</v>
      </c>
      <c r="D135" s="18">
        <f t="shared" si="1"/>
        <v>-403.31595835411417</v>
      </c>
      <c r="E135" s="18">
        <f t="shared" si="2"/>
        <v>4909.8622591806416</v>
      </c>
    </row>
    <row r="136" spans="1:5">
      <c r="A136" s="17">
        <v>45792</v>
      </c>
      <c r="C136" s="18">
        <f t="shared" si="0"/>
        <v>2263.9047008057792</v>
      </c>
      <c r="D136" s="18">
        <f t="shared" si="1"/>
        <v>-407.66586443703409</v>
      </c>
      <c r="E136" s="18">
        <f t="shared" si="2"/>
        <v>4935.4752660485919</v>
      </c>
    </row>
    <row r="137" spans="1:5">
      <c r="A137" s="17">
        <v>45793</v>
      </c>
      <c r="C137" s="18">
        <f t="shared" si="0"/>
        <v>2274.5362511982985</v>
      </c>
      <c r="D137" s="18">
        <f t="shared" si="1"/>
        <v>-412.19399826618928</v>
      </c>
      <c r="E137" s="18">
        <f t="shared" si="2"/>
        <v>4961.2665006627867</v>
      </c>
    </row>
    <row r="138" spans="1:5">
      <c r="A138" s="17">
        <v>45794</v>
      </c>
      <c r="C138" s="18">
        <f t="shared" si="0"/>
        <v>2285.1678015908142</v>
      </c>
      <c r="D138" s="18">
        <f t="shared" si="1"/>
        <v>-416.89963318963828</v>
      </c>
      <c r="E138" s="18">
        <f t="shared" si="2"/>
        <v>4987.2352363712671</v>
      </c>
    </row>
    <row r="139" spans="1:5">
      <c r="A139" s="17">
        <v>45795</v>
      </c>
      <c r="C139" s="18">
        <f t="shared" si="0"/>
        <v>2295.7993519833335</v>
      </c>
      <c r="D139" s="18">
        <f t="shared" si="1"/>
        <v>-421.78202408340258</v>
      </c>
      <c r="E139" s="18">
        <f t="shared" si="2"/>
        <v>5013.3807280500696</v>
      </c>
    </row>
    <row r="140" spans="1:5">
      <c r="A140" s="17">
        <v>45796</v>
      </c>
      <c r="C140" s="18">
        <f t="shared" si="0"/>
        <v>2306.4309023758492</v>
      </c>
      <c r="D140" s="18">
        <f t="shared" si="1"/>
        <v>-426.84040835260294</v>
      </c>
      <c r="E140" s="18">
        <f t="shared" si="2"/>
        <v>5039.7022131043013</v>
      </c>
    </row>
    <row r="141" spans="1:5">
      <c r="A141" s="17">
        <v>45797</v>
      </c>
      <c r="C141" s="18">
        <f t="shared" si="0"/>
        <v>2317.0624527683685</v>
      </c>
      <c r="D141" s="18">
        <f t="shared" si="1"/>
        <v>-432.07400691362272</v>
      </c>
      <c r="E141" s="18">
        <f t="shared" si="2"/>
        <v>5066.1989124503598</v>
      </c>
    </row>
    <row r="142" spans="1:5">
      <c r="A142" s="17">
        <v>45798</v>
      </c>
      <c r="C142" s="18">
        <f t="shared" si="0"/>
        <v>2327.6940031608842</v>
      </c>
      <c r="D142" s="18">
        <f t="shared" si="1"/>
        <v>-437.48202515666799</v>
      </c>
      <c r="E142" s="18">
        <f t="shared" si="2"/>
        <v>5092.8700314784364</v>
      </c>
    </row>
    <row r="143" spans="1:5">
      <c r="A143" s="17">
        <v>45799</v>
      </c>
      <c r="C143" s="18">
        <f t="shared" si="0"/>
        <v>2338.3255535534036</v>
      </c>
      <c r="D143" s="18">
        <f t="shared" si="1"/>
        <v>-443.06365388795666</v>
      </c>
      <c r="E143" s="18">
        <f t="shared" si="2"/>
        <v>5119.7147609947642</v>
      </c>
    </row>
    <row r="144" spans="1:5">
      <c r="A144" s="17">
        <v>45800</v>
      </c>
      <c r="C144" s="18">
        <f t="shared" si="0"/>
        <v>2348.9571039459192</v>
      </c>
      <c r="D144" s="18">
        <f t="shared" si="1"/>
        <v>-448.81807025107355</v>
      </c>
      <c r="E144" s="18">
        <f t="shared" si="2"/>
        <v>5146.732278142912</v>
      </c>
    </row>
    <row r="145" spans="1:5">
      <c r="A145" s="17">
        <v>45801</v>
      </c>
      <c r="C145" s="18">
        <f t="shared" si="0"/>
        <v>2359.5886543384386</v>
      </c>
      <c r="D145" s="18">
        <f t="shared" si="1"/>
        <v>-454.74443862687167</v>
      </c>
      <c r="E145" s="18">
        <f t="shared" si="2"/>
        <v>5173.9217473037488</v>
      </c>
    </row>
    <row r="146" spans="1:5">
      <c r="A146" s="17">
        <v>45802</v>
      </c>
      <c r="C146" s="18">
        <f t="shared" si="0"/>
        <v>2370.2202047309543</v>
      </c>
      <c r="D146" s="18">
        <f t="shared" si="1"/>
        <v>-460.84191151159757</v>
      </c>
      <c r="E146" s="18">
        <f t="shared" si="2"/>
        <v>5201.2823209735061</v>
      </c>
    </row>
    <row r="147" spans="1:5">
      <c r="A147" s="17">
        <v>45803</v>
      </c>
      <c r="C147" s="18">
        <f t="shared" si="0"/>
        <v>2380.8517551234736</v>
      </c>
      <c r="D147" s="18">
        <f t="shared" si="1"/>
        <v>-467.10963037276633</v>
      </c>
      <c r="E147" s="18">
        <f t="shared" si="2"/>
        <v>5228.8131406197135</v>
      </c>
    </row>
    <row r="148" spans="1:5">
      <c r="A148" s="17">
        <v>45804</v>
      </c>
      <c r="C148" s="18">
        <f t="shared" si="0"/>
        <v>2391.4833055159893</v>
      </c>
      <c r="D148" s="18">
        <f t="shared" si="1"/>
        <v>-473.54672648260293</v>
      </c>
      <c r="E148" s="18">
        <f t="shared" si="2"/>
        <v>5256.5133375145815</v>
      </c>
    </row>
    <row r="149" spans="1:5">
      <c r="A149" s="17">
        <v>45805</v>
      </c>
      <c r="C149" s="18">
        <f t="shared" si="0"/>
        <v>2402.1148559085086</v>
      </c>
      <c r="D149" s="18">
        <f t="shared" si="1"/>
        <v>-480.15232172870401</v>
      </c>
      <c r="E149" s="18">
        <f t="shared" si="2"/>
        <v>5284.3820335457212</v>
      </c>
    </row>
    <row r="150" spans="1:5">
      <c r="A150" s="17">
        <v>45806</v>
      </c>
      <c r="C150" s="18">
        <f t="shared" si="0"/>
        <v>2412.7464063010239</v>
      </c>
      <c r="D150" s="18">
        <f t="shared" si="1"/>
        <v>-486.9255294018576</v>
      </c>
      <c r="E150" s="18">
        <f t="shared" si="2"/>
        <v>5312.4183420039053</v>
      </c>
    </row>
    <row r="151" spans="1:5">
      <c r="A151" s="17">
        <v>45807</v>
      </c>
      <c r="C151" s="18">
        <f t="shared" si="0"/>
        <v>2423.3779566935436</v>
      </c>
      <c r="D151" s="18">
        <f t="shared" si="1"/>
        <v>-493.86545496079407</v>
      </c>
      <c r="E151" s="18">
        <f t="shared" si="2"/>
        <v>5340.6213683478818</v>
      </c>
    </row>
    <row r="152" spans="1:5">
      <c r="A152" s="17">
        <v>45808</v>
      </c>
      <c r="C152" s="18">
        <f t="shared" si="0"/>
        <v>2434.0095070860589</v>
      </c>
      <c r="D152" s="18">
        <f t="shared" si="1"/>
        <v>-500.97119677392766</v>
      </c>
      <c r="E152" s="18">
        <f t="shared" si="2"/>
        <v>5368.9902109460454</v>
      </c>
    </row>
    <row r="153" spans="1:5">
      <c r="A153" s="17">
        <v>45809</v>
      </c>
      <c r="C153" s="18">
        <f t="shared" si="0"/>
        <v>2444.6410574785787</v>
      </c>
      <c r="D153" s="18">
        <f t="shared" si="1"/>
        <v>-508.24184683794965</v>
      </c>
      <c r="E153" s="18">
        <f t="shared" si="2"/>
        <v>5397.5239617951065</v>
      </c>
    </row>
    <row r="154" spans="1:5">
      <c r="A154" s="17">
        <v>45810</v>
      </c>
      <c r="C154" s="18">
        <f t="shared" ref="C154:C185" si="3">_xlfn.FORECAST.ETS(A154,$B$2:$B$121,$A$2:$A$121,1,1)</f>
        <v>2455.2726078710939</v>
      </c>
      <c r="D154" s="18">
        <f t="shared" ref="D154:D185" si="4">C154-_xlfn.FORECAST.ETS.CONFINT(A154,$B$2:$B$121,$A$2:$A$121,0.95,1,1)</f>
        <v>-515.67649147344855</v>
      </c>
      <c r="E154" s="18">
        <f t="shared" ref="E154:E185" si="5">C154+_xlfn.FORECAST.ETS.CONFINT(A154,$B$2:$B$121,$A$2:$A$121,0.95,1,1)</f>
        <v>5426.2217072156363</v>
      </c>
    </row>
    <row r="155" spans="1:5">
      <c r="A155" s="17">
        <v>45811</v>
      </c>
      <c r="C155" s="18">
        <f t="shared" si="3"/>
        <v>2465.9041582636137</v>
      </c>
      <c r="D155" s="18">
        <f t="shared" si="4"/>
        <v>-523.27421199750324</v>
      </c>
      <c r="E155" s="18">
        <f t="shared" si="5"/>
        <v>5455.0825285247302</v>
      </c>
    </row>
    <row r="156" spans="1:5">
      <c r="A156" s="17">
        <v>45812</v>
      </c>
      <c r="C156" s="18">
        <f t="shared" si="3"/>
        <v>2476.5357086561289</v>
      </c>
      <c r="D156" s="18">
        <f t="shared" si="4"/>
        <v>-531.03408537351834</v>
      </c>
      <c r="E156" s="18">
        <f t="shared" si="5"/>
        <v>5484.1055026857757</v>
      </c>
    </row>
    <row r="157" spans="1:5">
      <c r="A157" s="17">
        <v>45813</v>
      </c>
      <c r="C157" s="18">
        <f t="shared" si="3"/>
        <v>2487.1672590486487</v>
      </c>
      <c r="D157" s="18">
        <f t="shared" si="4"/>
        <v>-538.95518483832893</v>
      </c>
      <c r="E157" s="18">
        <f t="shared" si="5"/>
        <v>5513.2897029356263</v>
      </c>
    </row>
    <row r="158" spans="1:5">
      <c r="A158" s="17">
        <v>45814</v>
      </c>
      <c r="C158" s="18">
        <f t="shared" si="3"/>
        <v>2497.7988094411639</v>
      </c>
      <c r="D158" s="18">
        <f t="shared" si="4"/>
        <v>-547.03658050690638</v>
      </c>
      <c r="E158" s="18">
        <f t="shared" si="5"/>
        <v>5542.6341993892347</v>
      </c>
    </row>
    <row r="159" spans="1:5">
      <c r="A159" s="17">
        <v>45815</v>
      </c>
      <c r="C159" s="18">
        <f t="shared" si="3"/>
        <v>2508.4303598336833</v>
      </c>
      <c r="D159" s="18">
        <f t="shared" si="4"/>
        <v>-555.2773399547882</v>
      </c>
      <c r="E159" s="18">
        <f t="shared" si="5"/>
        <v>5572.1380596221552</v>
      </c>
    </row>
    <row r="160" spans="1:5">
      <c r="A160" s="17">
        <v>45816</v>
      </c>
      <c r="C160" s="18">
        <f t="shared" si="3"/>
        <v>2519.061910226199</v>
      </c>
      <c r="D160" s="18">
        <f t="shared" si="4"/>
        <v>-563.6765287786061</v>
      </c>
      <c r="E160" s="18">
        <f t="shared" si="5"/>
        <v>5601.8003492310036</v>
      </c>
    </row>
    <row r="161" spans="1:5">
      <c r="A161" s="17">
        <v>45817</v>
      </c>
      <c r="C161" s="18">
        <f t="shared" si="3"/>
        <v>2529.6934606187183</v>
      </c>
      <c r="D161" s="18">
        <f t="shared" si="4"/>
        <v>-572.23321113490647</v>
      </c>
      <c r="E161" s="18">
        <f t="shared" si="5"/>
        <v>5631.6201323723435</v>
      </c>
    </row>
    <row r="162" spans="1:5">
      <c r="A162" s="17">
        <v>45818</v>
      </c>
      <c r="C162" s="18">
        <f t="shared" si="3"/>
        <v>2540.325011011234</v>
      </c>
      <c r="D162" s="18">
        <f t="shared" si="4"/>
        <v>-580.94645025768568</v>
      </c>
      <c r="E162" s="18">
        <f t="shared" si="5"/>
        <v>5661.5964722801536</v>
      </c>
    </row>
    <row r="163" spans="1:5">
      <c r="A163" s="17">
        <v>45819</v>
      </c>
      <c r="C163" s="18">
        <f t="shared" si="3"/>
        <v>2550.9565614037533</v>
      </c>
      <c r="D163" s="18">
        <f t="shared" si="4"/>
        <v>-589.81530895489004</v>
      </c>
      <c r="E163" s="18">
        <f t="shared" si="5"/>
        <v>5691.7284317623962</v>
      </c>
    </row>
    <row r="164" spans="1:5">
      <c r="A164" s="17">
        <v>45820</v>
      </c>
      <c r="C164" s="18">
        <f t="shared" si="3"/>
        <v>2561.588111796269</v>
      </c>
      <c r="D164" s="18">
        <f t="shared" si="4"/>
        <v>-598.83885008434163</v>
      </c>
      <c r="E164" s="18">
        <f t="shared" si="5"/>
        <v>5722.0150736768792</v>
      </c>
    </row>
    <row r="165" spans="1:5">
      <c r="A165" s="17">
        <v>45821</v>
      </c>
      <c r="C165" s="18">
        <f t="shared" si="3"/>
        <v>2572.2196621887883</v>
      </c>
      <c r="D165" s="18">
        <f t="shared" si="4"/>
        <v>-608.01613700937651</v>
      </c>
      <c r="E165" s="18">
        <f t="shared" si="5"/>
        <v>5752.4554613869532</v>
      </c>
    </row>
    <row r="166" spans="1:5">
      <c r="A166" s="17">
        <v>45822</v>
      </c>
      <c r="C166" s="18">
        <f t="shared" si="3"/>
        <v>2582.851212581304</v>
      </c>
      <c r="D166" s="18">
        <f t="shared" si="4"/>
        <v>-617.34623403470732</v>
      </c>
      <c r="E166" s="18">
        <f t="shared" si="5"/>
        <v>5783.0486591973149</v>
      </c>
    </row>
    <row r="167" spans="1:5">
      <c r="A167" s="17">
        <v>45823</v>
      </c>
      <c r="C167" s="18">
        <f t="shared" si="3"/>
        <v>2593.4827629738234</v>
      </c>
      <c r="D167" s="18">
        <f t="shared" si="4"/>
        <v>-626.82820682280408</v>
      </c>
      <c r="E167" s="18">
        <f t="shared" si="5"/>
        <v>5813.7937327704512</v>
      </c>
    </row>
    <row r="168" spans="1:5">
      <c r="A168" s="17">
        <v>45824</v>
      </c>
      <c r="C168" s="18">
        <f t="shared" si="3"/>
        <v>2604.114313366339</v>
      </c>
      <c r="D168" s="18">
        <f t="shared" si="4"/>
        <v>-636.4611227913515</v>
      </c>
      <c r="E168" s="18">
        <f t="shared" si="5"/>
        <v>5844.68974952403</v>
      </c>
    </row>
    <row r="169" spans="1:5">
      <c r="A169" s="17">
        <v>45825</v>
      </c>
      <c r="C169" s="18">
        <f t="shared" si="3"/>
        <v>2614.7458637588584</v>
      </c>
      <c r="D169" s="18">
        <f t="shared" si="4"/>
        <v>-646.24405149209588</v>
      </c>
      <c r="E169" s="18">
        <f t="shared" si="5"/>
        <v>5875.7357790098122</v>
      </c>
    </row>
    <row r="170" spans="1:5">
      <c r="A170" s="17">
        <v>45826</v>
      </c>
      <c r="C170" s="18">
        <f t="shared" si="3"/>
        <v>2625.3774141513741</v>
      </c>
      <c r="D170" s="18">
        <f t="shared" si="4"/>
        <v>-656.1760649716457</v>
      </c>
      <c r="E170" s="18">
        <f t="shared" si="5"/>
        <v>5906.9308932743934</v>
      </c>
    </row>
    <row r="171" spans="1:5">
      <c r="A171" s="17">
        <v>45827</v>
      </c>
      <c r="C171" s="18">
        <f t="shared" si="3"/>
        <v>2636.0089645438934</v>
      </c>
      <c r="D171" s="18">
        <f t="shared" si="4"/>
        <v>-666.25623811457444</v>
      </c>
      <c r="E171" s="18">
        <f t="shared" si="5"/>
        <v>5938.2741672023612</v>
      </c>
    </row>
    <row r="172" spans="1:5">
      <c r="A172" s="17">
        <v>45828</v>
      </c>
      <c r="C172" s="18">
        <f t="shared" si="3"/>
        <v>2646.6405149364091</v>
      </c>
      <c r="D172" s="18">
        <f t="shared" si="4"/>
        <v>-676.48364896938619</v>
      </c>
      <c r="E172" s="18">
        <f t="shared" si="5"/>
        <v>5969.7646788422044</v>
      </c>
    </row>
    <row r="173" spans="1:5">
      <c r="A173" s="17">
        <v>45829</v>
      </c>
      <c r="C173" s="18">
        <f t="shared" si="3"/>
        <v>2657.2720653289284</v>
      </c>
      <c r="D173" s="18">
        <f t="shared" si="4"/>
        <v>-686.8573790577143</v>
      </c>
      <c r="E173" s="18">
        <f t="shared" si="5"/>
        <v>6001.4015097155716</v>
      </c>
    </row>
    <row r="174" spans="1:5">
      <c r="A174" s="17">
        <v>45830</v>
      </c>
      <c r="C174" s="18">
        <f t="shared" si="3"/>
        <v>2667.9036157214441</v>
      </c>
      <c r="D174" s="18">
        <f t="shared" si="4"/>
        <v>-697.37651366730961</v>
      </c>
      <c r="E174" s="18">
        <f t="shared" si="5"/>
        <v>6033.1837451101983</v>
      </c>
    </row>
    <row r="175" spans="1:5">
      <c r="A175" s="17">
        <v>45831</v>
      </c>
      <c r="C175" s="18">
        <f t="shared" si="3"/>
        <v>2678.5351661139634</v>
      </c>
      <c r="D175" s="18">
        <f t="shared" si="4"/>
        <v>-708.04014212919674</v>
      </c>
      <c r="E175" s="18">
        <f t="shared" si="5"/>
        <v>6065.1104743571232</v>
      </c>
    </row>
    <row r="176" spans="1:5">
      <c r="A176" s="17">
        <v>45832</v>
      </c>
      <c r="C176" s="18">
        <f t="shared" si="3"/>
        <v>2689.1667165064791</v>
      </c>
      <c r="D176" s="18">
        <f t="shared" si="4"/>
        <v>-718.8473580795644</v>
      </c>
      <c r="E176" s="18">
        <f t="shared" si="5"/>
        <v>6097.1807910925227</v>
      </c>
    </row>
    <row r="177" spans="1:5">
      <c r="A177" s="17">
        <v>45833</v>
      </c>
      <c r="C177" s="18">
        <f t="shared" si="3"/>
        <v>2699.7982668989985</v>
      </c>
      <c r="D177" s="18">
        <f t="shared" si="4"/>
        <v>-729.79725970675145</v>
      </c>
      <c r="E177" s="18">
        <f t="shared" si="5"/>
        <v>6129.3937935047488</v>
      </c>
    </row>
    <row r="178" spans="1:5">
      <c r="A178" s="17">
        <v>45834</v>
      </c>
      <c r="C178" s="18">
        <f t="shared" si="3"/>
        <v>2710.4298172915142</v>
      </c>
      <c r="D178" s="18">
        <f t="shared" si="4"/>
        <v>-740.88894998390469</v>
      </c>
      <c r="E178" s="18">
        <f t="shared" si="5"/>
        <v>6161.7485845669325</v>
      </c>
    </row>
    <row r="179" spans="1:5">
      <c r="A179" s="17">
        <v>45835</v>
      </c>
      <c r="C179" s="18">
        <f t="shared" si="3"/>
        <v>2721.0613676840335</v>
      </c>
      <c r="D179" s="18">
        <f t="shared" si="4"/>
        <v>-752.12153688765829</v>
      </c>
      <c r="E179" s="18">
        <f t="shared" si="5"/>
        <v>6194.2442722557253</v>
      </c>
    </row>
    <row r="180" spans="1:5">
      <c r="A180" s="17">
        <v>45836</v>
      </c>
      <c r="C180" s="18">
        <f t="shared" si="3"/>
        <v>2731.6929180765492</v>
      </c>
      <c r="D180" s="18">
        <f t="shared" si="4"/>
        <v>-763.49413360340805</v>
      </c>
      <c r="E180" s="18">
        <f t="shared" si="5"/>
        <v>6226.8799697565064</v>
      </c>
    </row>
    <row r="181" spans="1:5">
      <c r="A181" s="17">
        <v>45837</v>
      </c>
      <c r="C181" s="18">
        <f t="shared" si="3"/>
        <v>2742.3244684690685</v>
      </c>
      <c r="D181" s="18">
        <f t="shared" si="4"/>
        <v>-775.00585871751719</v>
      </c>
      <c r="E181" s="18">
        <f t="shared" si="5"/>
        <v>6259.6547956556542</v>
      </c>
    </row>
    <row r="182" spans="1:5">
      <c r="A182" s="17">
        <v>45838</v>
      </c>
      <c r="C182" s="18">
        <f t="shared" si="3"/>
        <v>2752.9560188615842</v>
      </c>
      <c r="D182" s="18">
        <f t="shared" si="4"/>
        <v>-786.65583639702527</v>
      </c>
      <c r="E182" s="18">
        <f t="shared" si="5"/>
        <v>6292.5678741201937</v>
      </c>
    </row>
    <row r="183" spans="1:5">
      <c r="A183" s="17">
        <v>45839</v>
      </c>
      <c r="C183" s="18">
        <f t="shared" si="3"/>
        <v>2763.5875692541035</v>
      </c>
      <c r="D183" s="18">
        <f t="shared" si="4"/>
        <v>-798.44319655717391</v>
      </c>
      <c r="E183" s="18">
        <f t="shared" si="5"/>
        <v>6325.618335065381</v>
      </c>
    </row>
    <row r="184" spans="1:5">
      <c r="A184" s="17">
        <v>45840</v>
      </c>
      <c r="C184" s="18">
        <f t="shared" si="3"/>
        <v>2774.2191196466192</v>
      </c>
      <c r="D184" s="18">
        <f t="shared" si="4"/>
        <v>-810.36707501731871</v>
      </c>
      <c r="E184" s="18">
        <f t="shared" si="5"/>
        <v>6358.8053143105572</v>
      </c>
    </row>
    <row r="185" spans="1:5">
      <c r="A185" s="17">
        <v>45841</v>
      </c>
      <c r="C185" s="18">
        <f t="shared" si="3"/>
        <v>2784.8506700391385</v>
      </c>
      <c r="D185" s="18">
        <f t="shared" si="4"/>
        <v>-822.42661364552259</v>
      </c>
      <c r="E185" s="18">
        <f t="shared" si="5"/>
        <v>6392.1279537237997</v>
      </c>
    </row>
    <row r="186" spans="1:5">
      <c r="A186" s="17">
        <v>45842</v>
      </c>
      <c r="C186" s="18">
        <f t="shared" ref="C186:C217" si="6">_xlfn.FORECAST.ETS(A186,$B$2:$B$121,$A$2:$A$121,1,1)</f>
        <v>2795.4822204316542</v>
      </c>
      <c r="D186" s="18">
        <f t="shared" ref="D186:D217" si="7">C186-_xlfn.FORECAST.ETS.CONFINT(A186,$B$2:$B$121,$A$2:$A$121,0.95,1,1)</f>
        <v>-834.62096049238335</v>
      </c>
      <c r="E186" s="18">
        <f t="shared" ref="E186:E217" si="8">C186+_xlfn.FORECAST.ETS.CONFINT(A186,$B$2:$B$121,$A$2:$A$121,0.95,1,1)</f>
        <v>6425.5854013556918</v>
      </c>
    </row>
    <row r="187" spans="1:5">
      <c r="A187" s="17">
        <v>45843</v>
      </c>
      <c r="C187" s="18">
        <f t="shared" si="6"/>
        <v>2806.1137708241736</v>
      </c>
      <c r="D187" s="18">
        <f t="shared" si="7"/>
        <v>-846.9492699143816</v>
      </c>
      <c r="E187" s="18">
        <f t="shared" si="8"/>
        <v>6459.1768115627292</v>
      </c>
    </row>
    <row r="188" spans="1:5">
      <c r="A188" s="17">
        <v>45844</v>
      </c>
      <c r="C188" s="18">
        <f t="shared" si="6"/>
        <v>2816.7453212166893</v>
      </c>
      <c r="D188" s="18">
        <f t="shared" si="7"/>
        <v>-859.41070268728117</v>
      </c>
      <c r="E188" s="18">
        <f t="shared" si="8"/>
        <v>6492.9013451206592</v>
      </c>
    </row>
    <row r="189" spans="1:5">
      <c r="A189" s="17">
        <v>45845</v>
      </c>
      <c r="C189" s="18">
        <f t="shared" si="6"/>
        <v>2827.3768716092086</v>
      </c>
      <c r="D189" s="18">
        <f t="shared" si="7"/>
        <v>-872.00442610985147</v>
      </c>
      <c r="E189" s="18">
        <f t="shared" si="8"/>
        <v>6526.7581693282682</v>
      </c>
    </row>
    <row r="190" spans="1:5">
      <c r="A190" s="17">
        <v>45846</v>
      </c>
      <c r="C190" s="18">
        <f t="shared" si="6"/>
        <v>2838.0084220017243</v>
      </c>
      <c r="D190" s="18">
        <f t="shared" si="7"/>
        <v>-884.72961409842401</v>
      </c>
      <c r="E190" s="18">
        <f t="shared" si="8"/>
        <v>6560.7464581018721</v>
      </c>
    </row>
    <row r="191" spans="1:5">
      <c r="A191" s="17">
        <v>45847</v>
      </c>
      <c r="C191" s="18">
        <f t="shared" si="6"/>
        <v>2848.6399723942436</v>
      </c>
      <c r="D191" s="18">
        <f t="shared" si="7"/>
        <v>-897.58544727254321</v>
      </c>
      <c r="E191" s="18">
        <f t="shared" si="8"/>
        <v>6594.8653920610304</v>
      </c>
    </row>
    <row r="192" spans="1:5">
      <c r="A192" s="17">
        <v>45848</v>
      </c>
      <c r="C192" s="18">
        <f t="shared" si="6"/>
        <v>2859.2715227867593</v>
      </c>
      <c r="D192" s="18">
        <f t="shared" si="7"/>
        <v>-910.57111303219699</v>
      </c>
      <c r="E192" s="18">
        <f t="shared" si="8"/>
        <v>6629.1141586057156</v>
      </c>
    </row>
    <row r="193" spans="1:5">
      <c r="A193" s="17">
        <v>45849</v>
      </c>
      <c r="C193" s="18">
        <f t="shared" si="6"/>
        <v>2869.9030731792786</v>
      </c>
      <c r="D193" s="18">
        <f t="shared" si="7"/>
        <v>-923.68580562687202</v>
      </c>
      <c r="E193" s="18">
        <f t="shared" si="8"/>
        <v>6663.4919519854293</v>
      </c>
    </row>
    <row r="194" spans="1:5">
      <c r="A194" s="17">
        <v>45850</v>
      </c>
      <c r="C194" s="18">
        <f t="shared" si="6"/>
        <v>2880.5346235717943</v>
      </c>
      <c r="D194" s="18">
        <f t="shared" si="7"/>
        <v>-936.92872621690049</v>
      </c>
      <c r="E194" s="18">
        <f t="shared" si="8"/>
        <v>6697.9979733604887</v>
      </c>
    </row>
    <row r="195" spans="1:5">
      <c r="A195" s="17">
        <v>45851</v>
      </c>
      <c r="C195" s="18">
        <f t="shared" si="6"/>
        <v>2891.1661739643137</v>
      </c>
      <c r="D195" s="18">
        <f t="shared" si="7"/>
        <v>-950.29908292731898</v>
      </c>
      <c r="E195" s="18">
        <f t="shared" si="8"/>
        <v>6732.6314308559467</v>
      </c>
    </row>
    <row r="196" spans="1:5">
      <c r="A196" s="17">
        <v>45852</v>
      </c>
      <c r="C196" s="18">
        <f t="shared" si="6"/>
        <v>2901.7977243568293</v>
      </c>
      <c r="D196" s="18">
        <f t="shared" si="7"/>
        <v>-963.79609089470159</v>
      </c>
      <c r="E196" s="18">
        <f t="shared" si="8"/>
        <v>6767.3915396083603</v>
      </c>
    </row>
    <row r="197" spans="1:5">
      <c r="A197" s="17">
        <v>45853</v>
      </c>
      <c r="C197" s="18">
        <f t="shared" si="6"/>
        <v>2912.4292747493487</v>
      </c>
      <c r="D197" s="18">
        <f t="shared" si="7"/>
        <v>-977.41897230715358</v>
      </c>
      <c r="E197" s="18">
        <f t="shared" si="8"/>
        <v>6802.2775218058505</v>
      </c>
    </row>
    <row r="198" spans="1:5">
      <c r="A198" s="17">
        <v>45854</v>
      </c>
      <c r="C198" s="18">
        <f t="shared" si="6"/>
        <v>2923.0608251418644</v>
      </c>
      <c r="D198" s="18">
        <f t="shared" si="7"/>
        <v>-991.16695643790854</v>
      </c>
      <c r="E198" s="18">
        <f t="shared" si="8"/>
        <v>6837.2886067216368</v>
      </c>
    </row>
    <row r="199" spans="1:5">
      <c r="A199" s="17">
        <v>45855</v>
      </c>
      <c r="C199" s="18">
        <f t="shared" si="6"/>
        <v>2933.6923755343837</v>
      </c>
      <c r="D199" s="18">
        <f t="shared" si="7"/>
        <v>-1005.0392796727128</v>
      </c>
      <c r="E199" s="18">
        <f t="shared" si="8"/>
        <v>6872.4240307414802</v>
      </c>
    </row>
    <row r="200" spans="1:5">
      <c r="A200" s="17">
        <v>45856</v>
      </c>
      <c r="C200" s="18">
        <f t="shared" si="6"/>
        <v>2944.3239259268994</v>
      </c>
      <c r="D200" s="18">
        <f t="shared" si="7"/>
        <v>-1019.0351855314061</v>
      </c>
      <c r="E200" s="18">
        <f t="shared" si="8"/>
        <v>6907.6830373852044</v>
      </c>
    </row>
    <row r="201" spans="1:5">
      <c r="A201" s="17">
        <v>45857</v>
      </c>
      <c r="C201" s="18">
        <f t="shared" si="6"/>
        <v>2954.9554763194187</v>
      </c>
      <c r="D201" s="18">
        <f t="shared" si="7"/>
        <v>-1033.1539246838638</v>
      </c>
      <c r="E201" s="18">
        <f t="shared" si="8"/>
        <v>6943.0648773227012</v>
      </c>
    </row>
    <row r="202" spans="1:5">
      <c r="A202" s="17">
        <v>45858</v>
      </c>
      <c r="C202" s="18">
        <f t="shared" si="6"/>
        <v>2965.5870267119344</v>
      </c>
      <c r="D202" s="18">
        <f t="shared" si="7"/>
        <v>-1047.3947549606992</v>
      </c>
      <c r="E202" s="18">
        <f t="shared" si="8"/>
        <v>6978.568808384568</v>
      </c>
    </row>
    <row r="203" spans="1:5">
      <c r="A203" s="17">
        <v>45859</v>
      </c>
      <c r="C203" s="18">
        <f t="shared" si="6"/>
        <v>2976.2185771044537</v>
      </c>
      <c r="D203" s="18">
        <f t="shared" si="7"/>
        <v>-1061.7569413588667</v>
      </c>
      <c r="E203" s="18">
        <f t="shared" si="8"/>
        <v>7014.1940955677746</v>
      </c>
    </row>
    <row r="204" spans="1:5">
      <c r="A204" s="17">
        <v>45860</v>
      </c>
      <c r="C204" s="18">
        <f t="shared" si="6"/>
        <v>2986.8501274969694</v>
      </c>
      <c r="D204" s="18">
        <f t="shared" si="7"/>
        <v>-1076.2397560425484</v>
      </c>
      <c r="E204" s="18">
        <f t="shared" si="8"/>
        <v>7049.9400110364877</v>
      </c>
    </row>
    <row r="205" spans="1:5">
      <c r="A205" s="17">
        <v>45861</v>
      </c>
      <c r="C205" s="18">
        <f t="shared" si="6"/>
        <v>2997.4816778894888</v>
      </c>
      <c r="D205" s="18">
        <f t="shared" si="7"/>
        <v>-1090.8424783394512</v>
      </c>
      <c r="E205" s="18">
        <f t="shared" si="8"/>
        <v>7085.8058341184287</v>
      </c>
    </row>
    <row r="206" spans="1:5">
      <c r="A206" s="17">
        <v>45862</v>
      </c>
      <c r="C206" s="18">
        <f t="shared" si="6"/>
        <v>3008.1132282820045</v>
      </c>
      <c r="D206" s="18">
        <f t="shared" si="7"/>
        <v>-1105.5643947328672</v>
      </c>
      <c r="E206" s="18">
        <f t="shared" si="8"/>
        <v>7121.7908512968761</v>
      </c>
    </row>
    <row r="207" spans="1:5">
      <c r="A207" s="17">
        <v>45863</v>
      </c>
      <c r="C207" s="18">
        <f t="shared" si="6"/>
        <v>3018.7447786745238</v>
      </c>
      <c r="D207" s="18">
        <f t="shared" si="7"/>
        <v>-1120.4047988496136</v>
      </c>
      <c r="E207" s="18">
        <f t="shared" si="8"/>
        <v>7157.8943561986616</v>
      </c>
    </row>
    <row r="208" spans="1:5">
      <c r="A208" s="17">
        <v>45864</v>
      </c>
      <c r="C208" s="18">
        <f t="shared" si="6"/>
        <v>3029.3763290670395</v>
      </c>
      <c r="D208" s="18">
        <f t="shared" si="7"/>
        <v>-1135.3629914441972</v>
      </c>
      <c r="E208" s="18">
        <f t="shared" si="8"/>
        <v>7194.1156495782761</v>
      </c>
    </row>
    <row r="209" spans="1:5">
      <c r="A209" s="17">
        <v>45865</v>
      </c>
      <c r="C209" s="18">
        <f t="shared" si="6"/>
        <v>3040.0078794595584</v>
      </c>
      <c r="D209" s="18">
        <f t="shared" si="7"/>
        <v>-1150.4382803792942</v>
      </c>
      <c r="E209" s="18">
        <f t="shared" si="8"/>
        <v>7230.4540392984109</v>
      </c>
    </row>
    <row r="210" spans="1:5">
      <c r="A210" s="17">
        <v>45866</v>
      </c>
      <c r="C210" s="18">
        <f t="shared" si="6"/>
        <v>3050.6394298520745</v>
      </c>
      <c r="D210" s="18">
        <f t="shared" si="7"/>
        <v>-1165.6299806028692</v>
      </c>
      <c r="E210" s="18">
        <f t="shared" si="8"/>
        <v>7266.9088403070182</v>
      </c>
    </row>
    <row r="211" spans="1:5">
      <c r="A211" s="17">
        <v>45867</v>
      </c>
      <c r="C211" s="18">
        <f t="shared" si="6"/>
        <v>3061.2709802445934</v>
      </c>
      <c r="D211" s="18">
        <f t="shared" si="7"/>
        <v>-1180.9374141220142</v>
      </c>
      <c r="E211" s="18">
        <f t="shared" si="8"/>
        <v>7303.4793746112009</v>
      </c>
    </row>
    <row r="212" spans="1:5">
      <c r="A212" s="17">
        <v>45868</v>
      </c>
      <c r="C212" s="18">
        <f t="shared" si="6"/>
        <v>3071.9025306371095</v>
      </c>
      <c r="D212" s="18">
        <f t="shared" si="7"/>
        <v>-1196.3599099738158</v>
      </c>
      <c r="E212" s="18">
        <f t="shared" si="8"/>
        <v>7340.1649712480348</v>
      </c>
    </row>
    <row r="213" spans="1:5">
      <c r="A213" s="17">
        <v>45869</v>
      </c>
      <c r="C213" s="18">
        <f t="shared" si="6"/>
        <v>3082.5340810296284</v>
      </c>
      <c r="D213" s="18">
        <f t="shared" si="7"/>
        <v>-1211.8968041933249</v>
      </c>
      <c r="E213" s="18">
        <f t="shared" si="8"/>
        <v>7376.9649662525817</v>
      </c>
    </row>
    <row r="214" spans="1:5">
      <c r="A214" s="17">
        <v>45870</v>
      </c>
      <c r="C214" s="18">
        <f t="shared" si="6"/>
        <v>3093.1656314221445</v>
      </c>
      <c r="D214" s="18">
        <f t="shared" si="7"/>
        <v>-1227.5474397788985</v>
      </c>
      <c r="E214" s="18">
        <f t="shared" si="8"/>
        <v>7413.8787026231876</v>
      </c>
    </row>
    <row r="215" spans="1:5">
      <c r="A215" s="17">
        <v>45871</v>
      </c>
      <c r="C215" s="18">
        <f t="shared" si="6"/>
        <v>3103.7971818146634</v>
      </c>
      <c r="D215" s="18">
        <f t="shared" si="7"/>
        <v>-1243.3111666549985</v>
      </c>
      <c r="E215" s="18">
        <f t="shared" si="8"/>
        <v>7450.9055302843253</v>
      </c>
    </row>
    <row r="216" spans="1:5">
      <c r="A216" s="17">
        <v>45872</v>
      </c>
      <c r="C216" s="18">
        <f t="shared" si="6"/>
        <v>3114.4287322071796</v>
      </c>
      <c r="D216" s="18">
        <f t="shared" si="7"/>
        <v>-1259.1873416326935</v>
      </c>
      <c r="E216" s="18">
        <f t="shared" si="8"/>
        <v>7488.0448060470526</v>
      </c>
    </row>
    <row r="217" spans="1:5">
      <c r="A217" s="17">
        <v>45873</v>
      </c>
      <c r="C217" s="18">
        <f t="shared" si="6"/>
        <v>3125.0602825996984</v>
      </c>
      <c r="D217" s="18">
        <f t="shared" si="7"/>
        <v>-1275.1753283679245</v>
      </c>
      <c r="E217" s="18">
        <f t="shared" si="8"/>
        <v>7525.2958935673214</v>
      </c>
    </row>
    <row r="218" spans="1:5">
      <c r="A218" s="17">
        <v>45874</v>
      </c>
      <c r="C218" s="18">
        <f t="shared" ref="C218:C241" si="9">_xlfn.FORECAST.ETS(A218,$B$2:$B$121,$A$2:$A$121,1,1)</f>
        <v>3135.6918329922146</v>
      </c>
      <c r="D218" s="18">
        <f t="shared" ref="D218:D241" si="10">C218-_xlfn.FORECAST.ETS.CONFINT(A218,$B$2:$B$121,$A$2:$A$121,0.95,1,1)</f>
        <v>-1291.274497317786</v>
      </c>
      <c r="E218" s="18">
        <f t="shared" ref="E218:E241" si="11">C218+_xlfn.FORECAST.ETS.CONFINT(A218,$B$2:$B$121,$A$2:$A$121,0.95,1,1)</f>
        <v>7562.6581633022151</v>
      </c>
    </row>
    <row r="219" spans="1:5">
      <c r="A219" s="17">
        <v>45875</v>
      </c>
      <c r="C219" s="18">
        <f t="shared" si="9"/>
        <v>3146.3233833847335</v>
      </c>
      <c r="D219" s="18">
        <f t="shared" si="10"/>
        <v>-1307.4842256948632</v>
      </c>
      <c r="E219" s="18">
        <f t="shared" si="11"/>
        <v>7600.1309924643301</v>
      </c>
    </row>
    <row r="220" spans="1:5">
      <c r="A220" s="17">
        <v>45876</v>
      </c>
      <c r="C220" s="18">
        <f t="shared" si="9"/>
        <v>3156.9549337772496</v>
      </c>
      <c r="D220" s="18">
        <f t="shared" si="10"/>
        <v>-1323.8038974198507</v>
      </c>
      <c r="E220" s="18">
        <f t="shared" si="11"/>
        <v>7637.7137649743499</v>
      </c>
    </row>
    <row r="221" spans="1:5">
      <c r="A221" s="17">
        <v>45877</v>
      </c>
      <c r="C221" s="18">
        <f t="shared" si="9"/>
        <v>3167.5864841697685</v>
      </c>
      <c r="D221" s="18">
        <f t="shared" si="10"/>
        <v>-1340.2329030725077</v>
      </c>
      <c r="E221" s="18">
        <f t="shared" si="11"/>
        <v>7675.4058714120447</v>
      </c>
    </row>
    <row r="222" spans="1:5">
      <c r="A222" s="17">
        <v>45878</v>
      </c>
      <c r="C222" s="18">
        <f t="shared" si="9"/>
        <v>3178.2180345622846</v>
      </c>
      <c r="D222" s="18">
        <f t="shared" si="10"/>
        <v>-1356.7706398411392</v>
      </c>
      <c r="E222" s="18">
        <f t="shared" si="11"/>
        <v>7713.2067089657085</v>
      </c>
    </row>
    <row r="223" spans="1:5">
      <c r="A223" s="17">
        <v>45879</v>
      </c>
      <c r="C223" s="18">
        <f t="shared" si="9"/>
        <v>3188.8495849548035</v>
      </c>
      <c r="D223" s="18">
        <f t="shared" si="10"/>
        <v>-1373.4165114706611</v>
      </c>
      <c r="E223" s="18">
        <f t="shared" si="11"/>
        <v>7751.1156813802681</v>
      </c>
    </row>
    <row r="224" spans="1:5">
      <c r="A224" s="17">
        <v>45880</v>
      </c>
      <c r="C224" s="18">
        <f t="shared" si="9"/>
        <v>3199.4811353473197</v>
      </c>
      <c r="D224" s="18">
        <f t="shared" si="10"/>
        <v>-1390.1699282094232</v>
      </c>
      <c r="E224" s="18">
        <f t="shared" si="11"/>
        <v>7789.1321989040625</v>
      </c>
    </row>
    <row r="225" spans="1:5">
      <c r="A225" s="17">
        <v>45881</v>
      </c>
      <c r="C225" s="18">
        <f t="shared" si="9"/>
        <v>3210.1126857398385</v>
      </c>
      <c r="D225" s="18">
        <f t="shared" si="10"/>
        <v>-1407.0303067548348</v>
      </c>
      <c r="E225" s="18">
        <f t="shared" si="11"/>
        <v>7827.2556782345118</v>
      </c>
    </row>
    <row r="226" spans="1:5">
      <c r="A226" s="17">
        <v>45882</v>
      </c>
      <c r="C226" s="18">
        <f t="shared" si="9"/>
        <v>3220.7442361323547</v>
      </c>
      <c r="D226" s="18">
        <f t="shared" si="10"/>
        <v>-1423.997070197961</v>
      </c>
      <c r="E226" s="18">
        <f t="shared" si="11"/>
        <v>7865.4855424626703</v>
      </c>
    </row>
    <row r="227" spans="1:5">
      <c r="A227" s="17">
        <v>45883</v>
      </c>
      <c r="C227" s="18">
        <f t="shared" si="9"/>
        <v>3231.3757865248735</v>
      </c>
      <c r="D227" s="18">
        <f t="shared" si="10"/>
        <v>-1441.0696479671287</v>
      </c>
      <c r="E227" s="18">
        <f t="shared" si="11"/>
        <v>7903.8212210168758</v>
      </c>
    </row>
    <row r="228" spans="1:5">
      <c r="A228" s="17">
        <v>45884</v>
      </c>
      <c r="C228" s="18">
        <f t="shared" si="9"/>
        <v>3242.0073369173897</v>
      </c>
      <c r="D228" s="18">
        <f t="shared" si="10"/>
        <v>-1458.2474757706868</v>
      </c>
      <c r="E228" s="18">
        <f t="shared" si="11"/>
        <v>7942.2621496054662</v>
      </c>
    </row>
    <row r="229" spans="1:5">
      <c r="A229" s="17">
        <v>45885</v>
      </c>
      <c r="C229" s="18">
        <f t="shared" si="9"/>
        <v>3252.6388873099086</v>
      </c>
      <c r="D229" s="18">
        <f t="shared" si="10"/>
        <v>-1475.5299955389592</v>
      </c>
      <c r="E229" s="18">
        <f t="shared" si="11"/>
        <v>7980.8077701587763</v>
      </c>
    </row>
    <row r="230" spans="1:5">
      <c r="A230" s="17">
        <v>45886</v>
      </c>
      <c r="C230" s="18">
        <f t="shared" si="9"/>
        <v>3263.2704377024247</v>
      </c>
      <c r="D230" s="18">
        <f t="shared" si="10"/>
        <v>-1492.9166553655359</v>
      </c>
      <c r="E230" s="18">
        <f t="shared" si="11"/>
        <v>8019.4575307703853</v>
      </c>
    </row>
    <row r="231" spans="1:5">
      <c r="A231" s="17">
        <v>45887</v>
      </c>
      <c r="C231" s="18">
        <f t="shared" si="9"/>
        <v>3273.9019880949436</v>
      </c>
      <c r="D231" s="18">
        <f t="shared" si="10"/>
        <v>-1510.4069094479109</v>
      </c>
      <c r="E231" s="18">
        <f t="shared" si="11"/>
        <v>8058.2108856377981</v>
      </c>
    </row>
    <row r="232" spans="1:5">
      <c r="A232" s="17">
        <v>45888</v>
      </c>
      <c r="C232" s="18">
        <f t="shared" si="9"/>
        <v>3284.5335384874597</v>
      </c>
      <c r="D232" s="18">
        <f t="shared" si="10"/>
        <v>-1528.0002180276206</v>
      </c>
      <c r="E232" s="18">
        <f t="shared" si="11"/>
        <v>8097.06729500254</v>
      </c>
    </row>
    <row r="233" spans="1:5">
      <c r="A233" s="17">
        <v>45889</v>
      </c>
      <c r="C233" s="18">
        <f t="shared" si="9"/>
        <v>3295.1650888799786</v>
      </c>
      <c r="D233" s="18">
        <f t="shared" si="10"/>
        <v>-1545.6960473298777</v>
      </c>
      <c r="E233" s="18">
        <f t="shared" si="11"/>
        <v>8136.026225089835</v>
      </c>
    </row>
    <row r="234" spans="1:5">
      <c r="A234" s="17">
        <v>45890</v>
      </c>
      <c r="C234" s="18">
        <f t="shared" si="9"/>
        <v>3305.7966392724943</v>
      </c>
      <c r="D234" s="18">
        <f t="shared" si="10"/>
        <v>-1563.4938695028518</v>
      </c>
      <c r="E234" s="18">
        <f t="shared" si="11"/>
        <v>8175.0871480478399</v>
      </c>
    </row>
    <row r="235" spans="1:5">
      <c r="A235" s="17">
        <v>45891</v>
      </c>
      <c r="C235" s="18">
        <f t="shared" si="9"/>
        <v>3316.4281896650136</v>
      </c>
      <c r="D235" s="18">
        <f t="shared" si="10"/>
        <v>-1581.3931625565692</v>
      </c>
      <c r="E235" s="18">
        <f t="shared" si="11"/>
        <v>8214.2495418865965</v>
      </c>
    </row>
    <row r="236" spans="1:5">
      <c r="A236" s="17">
        <v>45892</v>
      </c>
      <c r="C236" s="18">
        <f t="shared" si="9"/>
        <v>3327.0597400575293</v>
      </c>
      <c r="D236" s="18">
        <f t="shared" si="10"/>
        <v>-1599.3934103016022</v>
      </c>
      <c r="E236" s="18">
        <f t="shared" si="11"/>
        <v>8253.5128904166613</v>
      </c>
    </row>
    <row r="237" spans="1:5">
      <c r="A237" s="17">
        <v>45893</v>
      </c>
      <c r="C237" s="18">
        <f t="shared" si="9"/>
        <v>3337.6912904500487</v>
      </c>
      <c r="D237" s="18">
        <f t="shared" si="10"/>
        <v>-1617.4941022874791</v>
      </c>
      <c r="E237" s="18">
        <f t="shared" si="11"/>
        <v>8292.8766831875764</v>
      </c>
    </row>
    <row r="238" spans="1:5">
      <c r="A238" s="17">
        <v>45894</v>
      </c>
      <c r="C238" s="18">
        <f t="shared" si="9"/>
        <v>3348.3228408425643</v>
      </c>
      <c r="D238" s="18">
        <f t="shared" si="10"/>
        <v>-1635.6947337410134</v>
      </c>
      <c r="E238" s="18">
        <f t="shared" si="11"/>
        <v>8332.3404154261425</v>
      </c>
    </row>
    <row r="239" spans="1:5">
      <c r="A239" s="17">
        <v>45895</v>
      </c>
      <c r="C239" s="18">
        <f t="shared" si="9"/>
        <v>3358.9543912350837</v>
      </c>
      <c r="D239" s="18">
        <f t="shared" si="10"/>
        <v>-1653.9948055044651</v>
      </c>
      <c r="E239" s="18">
        <f t="shared" si="11"/>
        <v>8371.9035879746334</v>
      </c>
    </row>
    <row r="240" spans="1:5">
      <c r="A240" s="17">
        <v>45896</v>
      </c>
      <c r="C240" s="18">
        <f t="shared" si="9"/>
        <v>3369.5859416275994</v>
      </c>
      <c r="D240" s="18">
        <f t="shared" si="10"/>
        <v>-1672.3938239737004</v>
      </c>
      <c r="E240" s="18">
        <f t="shared" si="11"/>
        <v>8411.5657072288996</v>
      </c>
    </row>
    <row r="241" spans="1:5">
      <c r="A241" s="17">
        <v>45897</v>
      </c>
      <c r="C241" s="18">
        <f t="shared" si="9"/>
        <v>3380.2174920201187</v>
      </c>
      <c r="D241" s="18">
        <f t="shared" si="10"/>
        <v>-1690.8913010363058</v>
      </c>
      <c r="E241" s="18">
        <f t="shared" si="11"/>
        <v>8451.3262850765423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J2" sqref="J2"/>
    </sheetView>
  </sheetViews>
  <sheetFormatPr defaultRowHeight="15"/>
  <cols>
    <col min="1" max="1" width="9.5703125" bestFit="1" customWidth="1"/>
    <col min="5" max="5" width="9.140625" style="16"/>
    <col min="8" max="8" width="13.140625" customWidth="1"/>
    <col min="9" max="9" width="10.85546875" customWidth="1"/>
    <col min="10" max="10" width="15.42578125" bestFit="1" customWidth="1"/>
  </cols>
  <sheetData>
    <row r="1" spans="1:10">
      <c r="A1" s="5" t="s">
        <v>0</v>
      </c>
      <c r="B1" s="13" t="s">
        <v>42</v>
      </c>
      <c r="C1" s="13" t="s">
        <v>18</v>
      </c>
      <c r="D1" s="13" t="s">
        <v>43</v>
      </c>
      <c r="E1" s="21" t="s">
        <v>35</v>
      </c>
    </row>
    <row r="2" spans="1:10">
      <c r="A2" s="2">
        <v>45658</v>
      </c>
      <c r="B2" t="str">
        <f>TEXT(A2:A121,"ddd")</f>
        <v>Wed</v>
      </c>
      <c r="C2" t="str">
        <f>TEXT(A2:A121,"mmm")</f>
        <v>Jan</v>
      </c>
      <c r="D2" s="16">
        <f>Sells!K2</f>
        <v>96409</v>
      </c>
      <c r="E2" s="16">
        <f>Wastage!K2</f>
        <v>0</v>
      </c>
    </row>
    <row r="3" spans="1:10">
      <c r="A3" s="2">
        <v>45659</v>
      </c>
      <c r="B3" t="str">
        <f t="shared" ref="B3:B66" si="0">TEXT(A3:A122,"ddd")</f>
        <v>Thu</v>
      </c>
      <c r="C3" t="str">
        <f t="shared" ref="C3:C66" si="1">TEXT(A3:A122,"mmm")</f>
        <v>Jan</v>
      </c>
      <c r="D3" s="16">
        <f>Sells!K3</f>
        <v>47937</v>
      </c>
      <c r="E3" s="16">
        <f>Wastage!K3</f>
        <v>454</v>
      </c>
      <c r="I3" s="18">
        <f>Sells!P12</f>
        <v>39024.775000000001</v>
      </c>
    </row>
    <row r="4" spans="1:10">
      <c r="A4" s="2">
        <v>45660</v>
      </c>
      <c r="B4" t="str">
        <f t="shared" si="0"/>
        <v>Fri</v>
      </c>
      <c r="C4" t="str">
        <f t="shared" si="1"/>
        <v>Jan</v>
      </c>
      <c r="D4" s="16">
        <f>Sells!K4</f>
        <v>32873</v>
      </c>
      <c r="E4" s="16">
        <f>Wastage!K4</f>
        <v>1265</v>
      </c>
      <c r="I4" s="20">
        <f>Wastage!O8</f>
        <v>1518.8083333333334</v>
      </c>
    </row>
    <row r="5" spans="1:10">
      <c r="A5" s="2">
        <v>45661</v>
      </c>
      <c r="B5" t="str">
        <f t="shared" si="0"/>
        <v>Sat</v>
      </c>
      <c r="C5" t="str">
        <f t="shared" si="1"/>
        <v>Jan</v>
      </c>
      <c r="D5" s="16">
        <f>Sells!K5</f>
        <v>31878</v>
      </c>
      <c r="E5" s="16">
        <f>Wastage!K5</f>
        <v>6092</v>
      </c>
    </row>
    <row r="6" spans="1:10">
      <c r="A6" s="2">
        <v>45662</v>
      </c>
      <c r="B6" t="str">
        <f t="shared" si="0"/>
        <v>Sun</v>
      </c>
      <c r="C6" t="str">
        <f t="shared" si="1"/>
        <v>Jan</v>
      </c>
      <c r="D6" s="16">
        <f>Sells!K6</f>
        <v>40940</v>
      </c>
      <c r="E6" s="16">
        <f>Wastage!K6</f>
        <v>4273</v>
      </c>
      <c r="H6" s="10" t="s">
        <v>19</v>
      </c>
      <c r="I6" t="s">
        <v>44</v>
      </c>
      <c r="J6" t="s">
        <v>45</v>
      </c>
    </row>
    <row r="7" spans="1:10">
      <c r="A7" s="2">
        <v>45663</v>
      </c>
      <c r="B7" t="str">
        <f t="shared" si="0"/>
        <v>Mon</v>
      </c>
      <c r="C7" t="str">
        <f t="shared" si="1"/>
        <v>Jan</v>
      </c>
      <c r="D7" s="16">
        <f>Sells!K7</f>
        <v>37245</v>
      </c>
      <c r="E7" s="16">
        <f>Wastage!K7</f>
        <v>1830</v>
      </c>
      <c r="H7" s="11" t="s">
        <v>46</v>
      </c>
      <c r="I7" s="12">
        <v>96409</v>
      </c>
      <c r="J7" s="12">
        <v>0</v>
      </c>
    </row>
    <row r="8" spans="1:10">
      <c r="A8" s="2">
        <v>45664</v>
      </c>
      <c r="B8" t="str">
        <f t="shared" si="0"/>
        <v>Tue</v>
      </c>
      <c r="C8" t="str">
        <f t="shared" si="1"/>
        <v>Jan</v>
      </c>
      <c r="D8" s="16">
        <f>Sells!K8</f>
        <v>30731</v>
      </c>
      <c r="E8" s="16">
        <f>Wastage!K8</f>
        <v>2625</v>
      </c>
      <c r="H8" s="11" t="s">
        <v>47</v>
      </c>
      <c r="I8" s="12">
        <v>47937</v>
      </c>
      <c r="J8" s="12">
        <v>454</v>
      </c>
    </row>
    <row r="9" spans="1:10">
      <c r="A9" s="2">
        <v>45665</v>
      </c>
      <c r="B9" t="str">
        <f t="shared" si="0"/>
        <v>Wed</v>
      </c>
      <c r="C9" t="str">
        <f t="shared" si="1"/>
        <v>Jan</v>
      </c>
      <c r="D9" s="16">
        <f>Sells!K9</f>
        <v>35633</v>
      </c>
      <c r="E9" s="16">
        <f>Wastage!K9</f>
        <v>2204</v>
      </c>
      <c r="H9" s="11" t="s">
        <v>48</v>
      </c>
      <c r="I9" s="12">
        <v>32873</v>
      </c>
      <c r="J9" s="12">
        <v>1265</v>
      </c>
    </row>
    <row r="10" spans="1:10">
      <c r="A10" s="2">
        <v>45666</v>
      </c>
      <c r="B10" t="str">
        <f t="shared" si="0"/>
        <v>Thu</v>
      </c>
      <c r="C10" t="str">
        <f t="shared" si="1"/>
        <v>Jan</v>
      </c>
      <c r="D10" s="16">
        <f>Sells!K10</f>
        <v>36570</v>
      </c>
      <c r="E10" s="16">
        <f>Wastage!K10</f>
        <v>1627</v>
      </c>
      <c r="H10" s="11" t="s">
        <v>49</v>
      </c>
      <c r="I10" s="12">
        <v>31878</v>
      </c>
      <c r="J10" s="12">
        <v>6092</v>
      </c>
    </row>
    <row r="11" spans="1:10">
      <c r="A11" s="2">
        <v>45667</v>
      </c>
      <c r="B11" t="str">
        <f t="shared" si="0"/>
        <v>Fri</v>
      </c>
      <c r="C11" t="str">
        <f t="shared" si="1"/>
        <v>Jan</v>
      </c>
      <c r="D11" s="16">
        <f>Sells!K11</f>
        <v>38716</v>
      </c>
      <c r="E11" s="16">
        <f>Wastage!K11</f>
        <v>2685</v>
      </c>
      <c r="H11" s="11" t="s">
        <v>50</v>
      </c>
      <c r="I11" s="12">
        <v>40940</v>
      </c>
      <c r="J11" s="12">
        <v>4273</v>
      </c>
    </row>
    <row r="12" spans="1:10">
      <c r="A12" s="2">
        <v>45668</v>
      </c>
      <c r="B12" t="str">
        <f t="shared" si="0"/>
        <v>Sat</v>
      </c>
      <c r="C12" t="str">
        <f t="shared" si="1"/>
        <v>Jan</v>
      </c>
      <c r="D12" s="16">
        <f>Sells!K12</f>
        <v>29736</v>
      </c>
      <c r="E12" s="16">
        <f>Wastage!K12</f>
        <v>1690</v>
      </c>
      <c r="H12" s="11" t="s">
        <v>51</v>
      </c>
      <c r="I12" s="12">
        <v>37245</v>
      </c>
      <c r="J12" s="12">
        <v>1830</v>
      </c>
    </row>
    <row r="13" spans="1:10">
      <c r="A13" s="2">
        <v>45669</v>
      </c>
      <c r="B13" t="str">
        <f t="shared" si="0"/>
        <v>Sun</v>
      </c>
      <c r="C13" t="str">
        <f t="shared" si="1"/>
        <v>Jan</v>
      </c>
      <c r="D13" s="16">
        <f>Sells!K13</f>
        <v>34060</v>
      </c>
      <c r="E13" s="16">
        <f>Wastage!K13</f>
        <v>1825</v>
      </c>
      <c r="H13" s="11" t="s">
        <v>52</v>
      </c>
      <c r="I13" s="12">
        <v>30731</v>
      </c>
      <c r="J13" s="12">
        <v>2625</v>
      </c>
    </row>
    <row r="14" spans="1:10">
      <c r="A14" s="2">
        <v>45670</v>
      </c>
      <c r="B14" t="str">
        <f t="shared" si="0"/>
        <v>Mon</v>
      </c>
      <c r="C14" t="str">
        <f t="shared" si="1"/>
        <v>Jan</v>
      </c>
      <c r="D14" s="16">
        <f>Sells!K14</f>
        <v>33938</v>
      </c>
      <c r="E14" s="16">
        <f>Wastage!K14</f>
        <v>1950</v>
      </c>
      <c r="H14" s="11" t="s">
        <v>53</v>
      </c>
      <c r="I14" s="12">
        <v>35633</v>
      </c>
      <c r="J14" s="12">
        <v>2204</v>
      </c>
    </row>
    <row r="15" spans="1:10">
      <c r="A15" s="2">
        <v>45671</v>
      </c>
      <c r="B15" t="str">
        <f t="shared" si="0"/>
        <v>Tue</v>
      </c>
      <c r="C15" t="str">
        <f t="shared" si="1"/>
        <v>Jan</v>
      </c>
      <c r="D15" s="16">
        <f>Sells!K15</f>
        <v>47496</v>
      </c>
      <c r="E15" s="16">
        <f>Wastage!K15</f>
        <v>2952</v>
      </c>
      <c r="H15" s="11" t="s">
        <v>54</v>
      </c>
      <c r="I15" s="12">
        <v>36570</v>
      </c>
      <c r="J15" s="12">
        <v>1627</v>
      </c>
    </row>
    <row r="16" spans="1:10">
      <c r="A16" s="2">
        <v>45672</v>
      </c>
      <c r="B16" t="str">
        <f t="shared" si="0"/>
        <v>Wed</v>
      </c>
      <c r="C16" t="str">
        <f t="shared" si="1"/>
        <v>Jan</v>
      </c>
      <c r="D16" s="16">
        <f>Sells!K16</f>
        <v>37758</v>
      </c>
      <c r="E16" s="16">
        <f>Wastage!K16</f>
        <v>324</v>
      </c>
      <c r="H16" s="11" t="s">
        <v>55</v>
      </c>
      <c r="I16" s="12">
        <v>38716</v>
      </c>
      <c r="J16" s="12">
        <v>2685</v>
      </c>
    </row>
    <row r="17" spans="1:10">
      <c r="A17" s="2">
        <v>45673</v>
      </c>
      <c r="B17" t="str">
        <f t="shared" si="0"/>
        <v>Thu</v>
      </c>
      <c r="C17" t="str">
        <f t="shared" si="1"/>
        <v>Jan</v>
      </c>
      <c r="D17" s="16">
        <f>Sells!K17</f>
        <v>43303</v>
      </c>
      <c r="E17" s="16">
        <f>Wastage!K17</f>
        <v>1828</v>
      </c>
      <c r="H17" s="11" t="s">
        <v>56</v>
      </c>
      <c r="I17" s="12">
        <v>29736</v>
      </c>
      <c r="J17" s="12">
        <v>1690</v>
      </c>
    </row>
    <row r="18" spans="1:10">
      <c r="A18" s="2">
        <v>45674</v>
      </c>
      <c r="B18" t="str">
        <f t="shared" si="0"/>
        <v>Fri</v>
      </c>
      <c r="C18" t="str">
        <f t="shared" si="1"/>
        <v>Jan</v>
      </c>
      <c r="D18" s="16">
        <f>Sells!K18</f>
        <v>57610</v>
      </c>
      <c r="E18" s="16">
        <f>Wastage!K18</f>
        <v>1142</v>
      </c>
      <c r="H18" s="11" t="s">
        <v>57</v>
      </c>
      <c r="I18" s="12">
        <v>34060</v>
      </c>
      <c r="J18" s="12">
        <v>1825</v>
      </c>
    </row>
    <row r="19" spans="1:10">
      <c r="A19" s="2">
        <v>45675</v>
      </c>
      <c r="B19" t="str">
        <f t="shared" si="0"/>
        <v>Sat</v>
      </c>
      <c r="C19" t="str">
        <f t="shared" si="1"/>
        <v>Jan</v>
      </c>
      <c r="D19" s="16">
        <f>Sells!K19</f>
        <v>35094</v>
      </c>
      <c r="E19" s="16">
        <f>Wastage!K19</f>
        <v>1090</v>
      </c>
      <c r="H19" s="11" t="s">
        <v>58</v>
      </c>
      <c r="I19" s="12">
        <v>33938</v>
      </c>
      <c r="J19" s="12">
        <v>1950</v>
      </c>
    </row>
    <row r="20" spans="1:10">
      <c r="A20" s="2">
        <v>45676</v>
      </c>
      <c r="B20" t="str">
        <f t="shared" si="0"/>
        <v>Sun</v>
      </c>
      <c r="C20" t="str">
        <f t="shared" si="1"/>
        <v>Jan</v>
      </c>
      <c r="D20" s="16">
        <f>Sells!K20</f>
        <v>43189</v>
      </c>
      <c r="E20" s="16">
        <f>Wastage!K20</f>
        <v>845</v>
      </c>
      <c r="H20" s="11" t="s">
        <v>59</v>
      </c>
      <c r="I20" s="12">
        <v>47496</v>
      </c>
      <c r="J20" s="12">
        <v>2952</v>
      </c>
    </row>
    <row r="21" spans="1:10">
      <c r="A21" s="2">
        <v>45677</v>
      </c>
      <c r="B21" t="str">
        <f t="shared" si="0"/>
        <v>Mon</v>
      </c>
      <c r="C21" t="str">
        <f t="shared" si="1"/>
        <v>Jan</v>
      </c>
      <c r="D21" s="16">
        <f>Sells!K21</f>
        <v>36408</v>
      </c>
      <c r="E21" s="16">
        <f>Wastage!K21</f>
        <v>1252</v>
      </c>
      <c r="H21" s="11" t="s">
        <v>60</v>
      </c>
      <c r="I21" s="12">
        <v>37758</v>
      </c>
      <c r="J21" s="12">
        <v>324</v>
      </c>
    </row>
    <row r="22" spans="1:10">
      <c r="A22" s="2">
        <v>45678</v>
      </c>
      <c r="B22" t="str">
        <f t="shared" si="0"/>
        <v>Tue</v>
      </c>
      <c r="C22" t="str">
        <f t="shared" si="1"/>
        <v>Jan</v>
      </c>
      <c r="D22" s="16">
        <f>Sells!K22</f>
        <v>39400</v>
      </c>
      <c r="E22" s="16">
        <f>Wastage!K22</f>
        <v>1783</v>
      </c>
      <c r="H22" s="11" t="s">
        <v>61</v>
      </c>
      <c r="I22" s="12">
        <v>43303</v>
      </c>
      <c r="J22" s="12">
        <v>1828</v>
      </c>
    </row>
    <row r="23" spans="1:10">
      <c r="A23" s="2">
        <v>45679</v>
      </c>
      <c r="B23" t="str">
        <f t="shared" si="0"/>
        <v>Wed</v>
      </c>
      <c r="C23" t="str">
        <f t="shared" si="1"/>
        <v>Jan</v>
      </c>
      <c r="D23" s="16">
        <f>Sells!K23</f>
        <v>33283</v>
      </c>
      <c r="E23" s="16">
        <f>Wastage!K23</f>
        <v>400</v>
      </c>
      <c r="H23" s="11" t="s">
        <v>62</v>
      </c>
      <c r="I23" s="12">
        <v>57610</v>
      </c>
      <c r="J23" s="12">
        <v>1142</v>
      </c>
    </row>
    <row r="24" spans="1:10">
      <c r="A24" s="2">
        <v>45680</v>
      </c>
      <c r="B24" t="str">
        <f t="shared" si="0"/>
        <v>Thu</v>
      </c>
      <c r="C24" t="str">
        <f t="shared" si="1"/>
        <v>Jan</v>
      </c>
      <c r="D24" s="16">
        <f>Sells!K24</f>
        <v>49912</v>
      </c>
      <c r="E24" s="16">
        <f>Wastage!K24</f>
        <v>1740</v>
      </c>
      <c r="H24" s="11" t="s">
        <v>63</v>
      </c>
      <c r="I24" s="12">
        <v>35094</v>
      </c>
      <c r="J24" s="12">
        <v>1090</v>
      </c>
    </row>
    <row r="25" spans="1:10">
      <c r="A25" s="2">
        <v>45681</v>
      </c>
      <c r="B25" t="str">
        <f t="shared" si="0"/>
        <v>Fri</v>
      </c>
      <c r="C25" t="str">
        <f t="shared" si="1"/>
        <v>Jan</v>
      </c>
      <c r="D25" s="16">
        <f>Sells!K25</f>
        <v>48804</v>
      </c>
      <c r="E25" s="16">
        <f>Wastage!K25</f>
        <v>1745</v>
      </c>
      <c r="H25" s="11" t="s">
        <v>64</v>
      </c>
      <c r="I25" s="12">
        <v>43189</v>
      </c>
      <c r="J25" s="12">
        <v>845</v>
      </c>
    </row>
    <row r="26" spans="1:10">
      <c r="A26" s="2">
        <v>45682</v>
      </c>
      <c r="B26" t="str">
        <f t="shared" si="0"/>
        <v>Sat</v>
      </c>
      <c r="C26" t="str">
        <f t="shared" si="1"/>
        <v>Jan</v>
      </c>
      <c r="D26" s="16">
        <f>Sells!K26</f>
        <v>41793</v>
      </c>
      <c r="E26" s="16">
        <f>Wastage!K26</f>
        <v>1271</v>
      </c>
      <c r="H26" s="11" t="s">
        <v>65</v>
      </c>
      <c r="I26" s="12">
        <v>36408</v>
      </c>
      <c r="J26" s="12">
        <v>1252</v>
      </c>
    </row>
    <row r="27" spans="1:10">
      <c r="A27" s="2">
        <v>45683</v>
      </c>
      <c r="B27" t="str">
        <f t="shared" si="0"/>
        <v>Sun</v>
      </c>
      <c r="C27" t="str">
        <f t="shared" si="1"/>
        <v>Jan</v>
      </c>
      <c r="D27" s="16">
        <f>Sells!K27</f>
        <v>35664</v>
      </c>
      <c r="E27" s="16">
        <f>Wastage!K27</f>
        <v>2414</v>
      </c>
      <c r="H27" s="11" t="s">
        <v>66</v>
      </c>
      <c r="I27" s="12">
        <v>39400</v>
      </c>
      <c r="J27" s="12">
        <v>1783</v>
      </c>
    </row>
    <row r="28" spans="1:10">
      <c r="A28" s="2">
        <v>45684</v>
      </c>
      <c r="B28" t="str">
        <f t="shared" si="0"/>
        <v>Mon</v>
      </c>
      <c r="C28" t="str">
        <f t="shared" si="1"/>
        <v>Jan</v>
      </c>
      <c r="D28" s="16">
        <f>Sells!K28</f>
        <v>33364</v>
      </c>
      <c r="E28" s="16">
        <f>Wastage!K28</f>
        <v>1353</v>
      </c>
      <c r="H28" s="11" t="s">
        <v>67</v>
      </c>
      <c r="I28" s="12">
        <v>33283</v>
      </c>
      <c r="J28" s="12">
        <v>400</v>
      </c>
    </row>
    <row r="29" spans="1:10">
      <c r="A29" s="2">
        <v>45685</v>
      </c>
      <c r="B29" t="str">
        <f t="shared" si="0"/>
        <v>Tue</v>
      </c>
      <c r="C29" t="str">
        <f t="shared" si="1"/>
        <v>Jan</v>
      </c>
      <c r="D29" s="16">
        <f>Sells!K29</f>
        <v>38318</v>
      </c>
      <c r="E29" s="16">
        <f>Wastage!K29</f>
        <v>1822</v>
      </c>
      <c r="H29" s="11" t="s">
        <v>68</v>
      </c>
      <c r="I29" s="12">
        <v>49912</v>
      </c>
      <c r="J29" s="12">
        <v>1740</v>
      </c>
    </row>
    <row r="30" spans="1:10">
      <c r="A30" s="2">
        <v>45686</v>
      </c>
      <c r="B30" t="str">
        <f t="shared" si="0"/>
        <v>Wed</v>
      </c>
      <c r="C30" t="str">
        <f t="shared" si="1"/>
        <v>Jan</v>
      </c>
      <c r="D30" s="16">
        <f>Sells!K30</f>
        <v>31682</v>
      </c>
      <c r="E30" s="16">
        <f>Wastage!K30</f>
        <v>2272</v>
      </c>
      <c r="H30" s="11" t="s">
        <v>69</v>
      </c>
      <c r="I30" s="12">
        <v>48804</v>
      </c>
      <c r="J30" s="12">
        <v>1745</v>
      </c>
    </row>
    <row r="31" spans="1:10">
      <c r="A31" s="2">
        <v>45687</v>
      </c>
      <c r="B31" t="str">
        <f t="shared" si="0"/>
        <v>Thu</v>
      </c>
      <c r="C31" t="str">
        <f t="shared" si="1"/>
        <v>Jan</v>
      </c>
      <c r="D31" s="16">
        <f>Sells!K31</f>
        <v>46616</v>
      </c>
      <c r="E31" s="16">
        <f>Wastage!K31</f>
        <v>1410</v>
      </c>
      <c r="H31" s="11" t="s">
        <v>70</v>
      </c>
      <c r="I31" s="12">
        <v>41793</v>
      </c>
      <c r="J31" s="12">
        <v>1271</v>
      </c>
    </row>
    <row r="32" spans="1:10">
      <c r="A32" s="2">
        <v>45688</v>
      </c>
      <c r="B32" t="str">
        <f t="shared" si="0"/>
        <v>Fri</v>
      </c>
      <c r="C32" t="str">
        <f t="shared" si="1"/>
        <v>Jan</v>
      </c>
      <c r="D32" s="16">
        <f>Sells!K32</f>
        <v>37860</v>
      </c>
      <c r="E32" s="16">
        <f>Wastage!K32</f>
        <v>2003</v>
      </c>
      <c r="H32" s="11" t="s">
        <v>71</v>
      </c>
      <c r="I32" s="12">
        <v>35664</v>
      </c>
      <c r="J32" s="12">
        <v>2414</v>
      </c>
    </row>
    <row r="33" spans="1:10">
      <c r="A33" s="2">
        <v>45689</v>
      </c>
      <c r="B33" t="str">
        <f t="shared" si="0"/>
        <v>Sat</v>
      </c>
      <c r="C33" t="str">
        <f t="shared" si="1"/>
        <v>Feb</v>
      </c>
      <c r="D33" s="16">
        <f>Sells!K33</f>
        <v>42844</v>
      </c>
      <c r="E33" s="16">
        <f>Wastage!K33</f>
        <v>0</v>
      </c>
      <c r="H33" s="11" t="s">
        <v>72</v>
      </c>
      <c r="I33" s="12">
        <v>33364</v>
      </c>
      <c r="J33" s="12">
        <v>1353</v>
      </c>
    </row>
    <row r="34" spans="1:10">
      <c r="A34" s="2">
        <v>45690</v>
      </c>
      <c r="B34" t="str">
        <f t="shared" si="0"/>
        <v>Sun</v>
      </c>
      <c r="C34" t="str">
        <f t="shared" si="1"/>
        <v>Feb</v>
      </c>
      <c r="D34" s="16">
        <f>Sells!K34</f>
        <v>49051</v>
      </c>
      <c r="E34" s="16">
        <f>Wastage!K34</f>
        <v>340</v>
      </c>
      <c r="H34" s="11" t="s">
        <v>73</v>
      </c>
      <c r="I34" s="12">
        <v>38318</v>
      </c>
      <c r="J34" s="12">
        <v>1822</v>
      </c>
    </row>
    <row r="35" spans="1:10">
      <c r="A35" s="2">
        <v>45691</v>
      </c>
      <c r="B35" t="str">
        <f t="shared" si="0"/>
        <v>Mon</v>
      </c>
      <c r="C35" t="str">
        <f t="shared" si="1"/>
        <v>Feb</v>
      </c>
      <c r="D35" s="16">
        <f>Sells!K35</f>
        <v>31170</v>
      </c>
      <c r="E35" s="16">
        <f>Wastage!K35</f>
        <v>473</v>
      </c>
      <c r="H35" s="11" t="s">
        <v>74</v>
      </c>
      <c r="I35" s="12">
        <v>31682</v>
      </c>
      <c r="J35" s="12">
        <v>2272</v>
      </c>
    </row>
    <row r="36" spans="1:10">
      <c r="A36" s="2">
        <v>45692</v>
      </c>
      <c r="B36" t="str">
        <f t="shared" si="0"/>
        <v>Tue</v>
      </c>
      <c r="C36" t="str">
        <f t="shared" si="1"/>
        <v>Feb</v>
      </c>
      <c r="D36" s="16">
        <f>Sells!K36</f>
        <v>30031</v>
      </c>
      <c r="E36" s="16">
        <f>Wastage!K36</f>
        <v>1953</v>
      </c>
      <c r="H36" s="11" t="s">
        <v>75</v>
      </c>
      <c r="I36" s="12">
        <v>46616</v>
      </c>
      <c r="J36" s="12">
        <v>1410</v>
      </c>
    </row>
    <row r="37" spans="1:10">
      <c r="A37" s="2">
        <v>45693</v>
      </c>
      <c r="B37" t="str">
        <f t="shared" si="0"/>
        <v>Wed</v>
      </c>
      <c r="C37" t="str">
        <f t="shared" si="1"/>
        <v>Feb</v>
      </c>
      <c r="D37" s="16">
        <f>Sells!K37</f>
        <v>40020</v>
      </c>
      <c r="E37" s="16">
        <f>Wastage!K37</f>
        <v>935</v>
      </c>
      <c r="H37" s="11" t="s">
        <v>76</v>
      </c>
      <c r="I37" s="12">
        <v>37860</v>
      </c>
      <c r="J37" s="12">
        <v>2003</v>
      </c>
    </row>
    <row r="38" spans="1:10">
      <c r="A38" s="2">
        <v>45694</v>
      </c>
      <c r="B38" t="str">
        <f t="shared" si="0"/>
        <v>Thu</v>
      </c>
      <c r="C38" t="str">
        <f t="shared" si="1"/>
        <v>Feb</v>
      </c>
      <c r="D38" s="16">
        <f>Sells!K38</f>
        <v>34656</v>
      </c>
      <c r="E38" s="16">
        <f>Wastage!K38</f>
        <v>1080</v>
      </c>
      <c r="H38" s="11" t="s">
        <v>77</v>
      </c>
      <c r="I38" s="12">
        <v>42844</v>
      </c>
      <c r="J38" s="12">
        <v>0</v>
      </c>
    </row>
    <row r="39" spans="1:10">
      <c r="A39" s="2">
        <v>45695</v>
      </c>
      <c r="B39" t="str">
        <f t="shared" si="0"/>
        <v>Fri</v>
      </c>
      <c r="C39" t="str">
        <f t="shared" si="1"/>
        <v>Feb</v>
      </c>
      <c r="D39" s="16">
        <f>Sells!K39</f>
        <v>51502</v>
      </c>
      <c r="E39" s="16">
        <f>Wastage!K39</f>
        <v>780</v>
      </c>
      <c r="H39" s="11" t="s">
        <v>78</v>
      </c>
      <c r="I39" s="12">
        <v>49051</v>
      </c>
      <c r="J39" s="12">
        <v>340</v>
      </c>
    </row>
    <row r="40" spans="1:10">
      <c r="A40" s="2">
        <v>45696</v>
      </c>
      <c r="B40" t="str">
        <f t="shared" si="0"/>
        <v>Sat</v>
      </c>
      <c r="C40" t="str">
        <f t="shared" si="1"/>
        <v>Feb</v>
      </c>
      <c r="D40" s="16">
        <f>Sells!K40</f>
        <v>81479</v>
      </c>
      <c r="E40" s="16">
        <f>Wastage!K40</f>
        <v>747</v>
      </c>
      <c r="H40" s="11" t="s">
        <v>79</v>
      </c>
      <c r="I40" s="12">
        <v>31170</v>
      </c>
      <c r="J40" s="12">
        <v>473</v>
      </c>
    </row>
    <row r="41" spans="1:10">
      <c r="A41" s="2">
        <v>45697</v>
      </c>
      <c r="B41" t="str">
        <f t="shared" si="0"/>
        <v>Sun</v>
      </c>
      <c r="C41" t="str">
        <f t="shared" si="1"/>
        <v>Feb</v>
      </c>
      <c r="D41" s="16">
        <f>Sells!K41</f>
        <v>39207</v>
      </c>
      <c r="E41" s="16">
        <f>Wastage!K41</f>
        <v>1557</v>
      </c>
      <c r="H41" s="11" t="s">
        <v>80</v>
      </c>
      <c r="I41" s="12">
        <v>30031</v>
      </c>
      <c r="J41" s="12">
        <v>1953</v>
      </c>
    </row>
    <row r="42" spans="1:10">
      <c r="A42" s="2">
        <v>45698</v>
      </c>
      <c r="B42" t="str">
        <f t="shared" si="0"/>
        <v>Mon</v>
      </c>
      <c r="C42" t="str">
        <f t="shared" si="1"/>
        <v>Feb</v>
      </c>
      <c r="D42" s="16">
        <f>Sells!K42</f>
        <v>55079</v>
      </c>
      <c r="E42" s="16">
        <f>Wastage!K42</f>
        <v>380</v>
      </c>
      <c r="H42" s="11" t="s">
        <v>81</v>
      </c>
      <c r="I42" s="12">
        <v>40020</v>
      </c>
      <c r="J42" s="12">
        <v>935</v>
      </c>
    </row>
    <row r="43" spans="1:10">
      <c r="A43" s="2">
        <v>45699</v>
      </c>
      <c r="B43" t="str">
        <f t="shared" si="0"/>
        <v>Tue</v>
      </c>
      <c r="C43" t="str">
        <f t="shared" si="1"/>
        <v>Feb</v>
      </c>
      <c r="D43" s="16">
        <f>Sells!K43</f>
        <v>39426</v>
      </c>
      <c r="E43" s="16">
        <f>Wastage!K43</f>
        <v>565</v>
      </c>
      <c r="H43" s="11" t="s">
        <v>82</v>
      </c>
      <c r="I43" s="12">
        <v>34656</v>
      </c>
      <c r="J43" s="12">
        <v>1080</v>
      </c>
    </row>
    <row r="44" spans="1:10">
      <c r="A44" s="2">
        <v>45700</v>
      </c>
      <c r="B44" t="str">
        <f t="shared" si="0"/>
        <v>Wed</v>
      </c>
      <c r="C44" t="str">
        <f t="shared" si="1"/>
        <v>Feb</v>
      </c>
      <c r="D44" s="16">
        <f>Sells!K44</f>
        <v>36252</v>
      </c>
      <c r="E44" s="16">
        <f>Wastage!K44</f>
        <v>2377</v>
      </c>
      <c r="H44" s="11" t="s">
        <v>83</v>
      </c>
      <c r="I44" s="12">
        <v>51502</v>
      </c>
      <c r="J44" s="12">
        <v>780</v>
      </c>
    </row>
    <row r="45" spans="1:10">
      <c r="A45" s="2">
        <v>45701</v>
      </c>
      <c r="B45" t="str">
        <f t="shared" si="0"/>
        <v>Thu</v>
      </c>
      <c r="C45" t="str">
        <f t="shared" si="1"/>
        <v>Feb</v>
      </c>
      <c r="D45" s="16">
        <f>Sells!K45</f>
        <v>33369</v>
      </c>
      <c r="E45" s="16">
        <f>Wastage!K45</f>
        <v>2775</v>
      </c>
      <c r="H45" s="11" t="s">
        <v>84</v>
      </c>
      <c r="I45" s="12">
        <v>81479</v>
      </c>
      <c r="J45" s="12">
        <v>747</v>
      </c>
    </row>
    <row r="46" spans="1:10">
      <c r="A46" s="2">
        <v>45702</v>
      </c>
      <c r="B46" t="str">
        <f t="shared" si="0"/>
        <v>Fri</v>
      </c>
      <c r="C46" t="str">
        <f t="shared" si="1"/>
        <v>Feb</v>
      </c>
      <c r="D46" s="16">
        <f>Sells!K46</f>
        <v>59214</v>
      </c>
      <c r="E46" s="16">
        <f>Wastage!K46</f>
        <v>1229</v>
      </c>
      <c r="H46" s="11" t="s">
        <v>85</v>
      </c>
      <c r="I46" s="12">
        <v>39207</v>
      </c>
      <c r="J46" s="12">
        <v>1557</v>
      </c>
    </row>
    <row r="47" spans="1:10">
      <c r="A47" s="2">
        <v>45703</v>
      </c>
      <c r="B47" t="str">
        <f t="shared" si="0"/>
        <v>Sat</v>
      </c>
      <c r="C47" t="str">
        <f t="shared" si="1"/>
        <v>Feb</v>
      </c>
      <c r="D47" s="16">
        <f>Sells!K47</f>
        <v>29469</v>
      </c>
      <c r="E47" s="16">
        <f>Wastage!K47</f>
        <v>2474</v>
      </c>
      <c r="H47" s="11" t="s">
        <v>86</v>
      </c>
      <c r="I47" s="12">
        <v>55079</v>
      </c>
      <c r="J47" s="12">
        <v>380</v>
      </c>
    </row>
    <row r="48" spans="1:10">
      <c r="A48" s="2">
        <v>45704</v>
      </c>
      <c r="B48" t="str">
        <f t="shared" si="0"/>
        <v>Sun</v>
      </c>
      <c r="C48" t="str">
        <f t="shared" si="1"/>
        <v>Feb</v>
      </c>
      <c r="D48" s="16">
        <f>Sells!K48</f>
        <v>52141</v>
      </c>
      <c r="E48" s="16">
        <f>Wastage!K48</f>
        <v>290</v>
      </c>
      <c r="H48" s="11" t="s">
        <v>87</v>
      </c>
      <c r="I48" s="12">
        <v>39426</v>
      </c>
      <c r="J48" s="12">
        <v>565</v>
      </c>
    </row>
    <row r="49" spans="1:10">
      <c r="A49" s="2">
        <v>45705</v>
      </c>
      <c r="B49" t="str">
        <f t="shared" si="0"/>
        <v>Mon</v>
      </c>
      <c r="C49" t="str">
        <f t="shared" si="1"/>
        <v>Feb</v>
      </c>
      <c r="D49" s="16">
        <f>Sells!K49</f>
        <v>26555</v>
      </c>
      <c r="E49" s="16">
        <f>Wastage!K49</f>
        <v>985</v>
      </c>
      <c r="H49" s="11" t="s">
        <v>88</v>
      </c>
      <c r="I49" s="12">
        <v>36252</v>
      </c>
      <c r="J49" s="12">
        <v>2377</v>
      </c>
    </row>
    <row r="50" spans="1:10">
      <c r="A50" s="2">
        <v>45706</v>
      </c>
      <c r="B50" t="str">
        <f t="shared" si="0"/>
        <v>Tue</v>
      </c>
      <c r="C50" t="str">
        <f t="shared" si="1"/>
        <v>Feb</v>
      </c>
      <c r="D50" s="16">
        <f>Sells!K50</f>
        <v>41972</v>
      </c>
      <c r="E50" s="16">
        <f>Wastage!K50</f>
        <v>1489</v>
      </c>
      <c r="H50" s="11" t="s">
        <v>89</v>
      </c>
      <c r="I50" s="12">
        <v>33369</v>
      </c>
      <c r="J50" s="12">
        <v>2775</v>
      </c>
    </row>
    <row r="51" spans="1:10">
      <c r="A51" s="2">
        <v>45707</v>
      </c>
      <c r="B51" t="str">
        <f t="shared" si="0"/>
        <v>Wed</v>
      </c>
      <c r="C51" t="str">
        <f t="shared" si="1"/>
        <v>Feb</v>
      </c>
      <c r="D51" s="16">
        <f>Sells!K51</f>
        <v>42222</v>
      </c>
      <c r="E51" s="16">
        <f>Wastage!K51</f>
        <v>3338</v>
      </c>
      <c r="H51" s="11" t="s">
        <v>90</v>
      </c>
      <c r="I51" s="12">
        <v>59214</v>
      </c>
      <c r="J51" s="12">
        <v>1229</v>
      </c>
    </row>
    <row r="52" spans="1:10">
      <c r="A52" s="2">
        <v>45708</v>
      </c>
      <c r="B52" t="str">
        <f t="shared" si="0"/>
        <v>Thu</v>
      </c>
      <c r="C52" t="str">
        <f t="shared" si="1"/>
        <v>Feb</v>
      </c>
      <c r="D52" s="16">
        <f>Sells!K52</f>
        <v>87828</v>
      </c>
      <c r="E52" s="16">
        <f>Wastage!K52</f>
        <v>2613</v>
      </c>
      <c r="H52" s="11" t="s">
        <v>91</v>
      </c>
      <c r="I52" s="12">
        <v>29469</v>
      </c>
      <c r="J52" s="12">
        <v>2474</v>
      </c>
    </row>
    <row r="53" spans="1:10">
      <c r="A53" s="2">
        <v>45709</v>
      </c>
      <c r="B53" t="str">
        <f t="shared" si="0"/>
        <v>Fri</v>
      </c>
      <c r="C53" t="str">
        <f t="shared" si="1"/>
        <v>Feb</v>
      </c>
      <c r="D53" s="16">
        <f>Sells!K53</f>
        <v>47578</v>
      </c>
      <c r="E53" s="16">
        <f>Wastage!K53</f>
        <v>0</v>
      </c>
      <c r="H53" s="11" t="s">
        <v>92</v>
      </c>
      <c r="I53" s="12">
        <v>52141</v>
      </c>
      <c r="J53" s="12">
        <v>290</v>
      </c>
    </row>
    <row r="54" spans="1:10">
      <c r="A54" s="2">
        <v>45710</v>
      </c>
      <c r="B54" t="str">
        <f t="shared" si="0"/>
        <v>Sat</v>
      </c>
      <c r="C54" t="str">
        <f t="shared" si="1"/>
        <v>Feb</v>
      </c>
      <c r="D54" s="16">
        <f>Sells!K54</f>
        <v>48028</v>
      </c>
      <c r="E54" s="16">
        <f>Wastage!K54</f>
        <v>3914</v>
      </c>
      <c r="H54" s="11" t="s">
        <v>93</v>
      </c>
      <c r="I54" s="12">
        <v>26555</v>
      </c>
      <c r="J54" s="12">
        <v>985</v>
      </c>
    </row>
    <row r="55" spans="1:10">
      <c r="A55" s="2">
        <v>45711</v>
      </c>
      <c r="B55" t="str">
        <f t="shared" si="0"/>
        <v>Sun</v>
      </c>
      <c r="C55" t="str">
        <f t="shared" si="1"/>
        <v>Feb</v>
      </c>
      <c r="D55" s="16">
        <f>Sells!K55</f>
        <v>33225</v>
      </c>
      <c r="E55" s="16">
        <f>Wastage!K55</f>
        <v>1953</v>
      </c>
      <c r="H55" s="11" t="s">
        <v>94</v>
      </c>
      <c r="I55" s="12">
        <v>41972</v>
      </c>
      <c r="J55" s="12">
        <v>1489</v>
      </c>
    </row>
    <row r="56" spans="1:10">
      <c r="A56" s="2">
        <v>45712</v>
      </c>
      <c r="B56" t="str">
        <f t="shared" si="0"/>
        <v>Mon</v>
      </c>
      <c r="C56" t="str">
        <f t="shared" si="1"/>
        <v>Feb</v>
      </c>
      <c r="D56" s="16">
        <f>Sells!K56</f>
        <v>35613</v>
      </c>
      <c r="E56" s="16">
        <f>Wastage!K56</f>
        <v>482</v>
      </c>
      <c r="H56" s="11" t="s">
        <v>95</v>
      </c>
      <c r="I56" s="12">
        <v>42222</v>
      </c>
      <c r="J56" s="12">
        <v>3338</v>
      </c>
    </row>
    <row r="57" spans="1:10">
      <c r="A57" s="2">
        <v>45713</v>
      </c>
      <c r="B57" t="str">
        <f t="shared" si="0"/>
        <v>Tue</v>
      </c>
      <c r="C57" t="str">
        <f t="shared" si="1"/>
        <v>Feb</v>
      </c>
      <c r="D57" s="16">
        <f>Sells!K57</f>
        <v>40629</v>
      </c>
      <c r="E57" s="16">
        <f>Wastage!K57</f>
        <v>1424</v>
      </c>
      <c r="H57" s="11" t="s">
        <v>96</v>
      </c>
      <c r="I57" s="12">
        <v>87828</v>
      </c>
      <c r="J57" s="12">
        <v>2613</v>
      </c>
    </row>
    <row r="58" spans="1:10">
      <c r="A58" s="2">
        <v>45714</v>
      </c>
      <c r="B58" t="str">
        <f t="shared" si="0"/>
        <v>Wed</v>
      </c>
      <c r="C58" t="str">
        <f t="shared" si="1"/>
        <v>Feb</v>
      </c>
      <c r="D58" s="16">
        <f>Sells!K58</f>
        <v>39016</v>
      </c>
      <c r="E58" s="16">
        <f>Wastage!K58</f>
        <v>270</v>
      </c>
      <c r="H58" s="11" t="s">
        <v>97</v>
      </c>
      <c r="I58" s="12">
        <v>47578</v>
      </c>
      <c r="J58" s="12">
        <v>0</v>
      </c>
    </row>
    <row r="59" spans="1:10">
      <c r="A59" s="2">
        <v>45715</v>
      </c>
      <c r="B59" t="str">
        <f t="shared" si="0"/>
        <v>Thu</v>
      </c>
      <c r="C59" t="str">
        <f t="shared" si="1"/>
        <v>Feb</v>
      </c>
      <c r="D59" s="16">
        <f>Sells!K59</f>
        <v>56123</v>
      </c>
      <c r="E59" s="16">
        <f>Wastage!K59</f>
        <v>1754</v>
      </c>
      <c r="H59" s="11" t="s">
        <v>98</v>
      </c>
      <c r="I59" s="12">
        <v>48028</v>
      </c>
      <c r="J59" s="12">
        <v>3914</v>
      </c>
    </row>
    <row r="60" spans="1:10">
      <c r="A60" s="2">
        <v>45716</v>
      </c>
      <c r="B60" t="str">
        <f t="shared" si="0"/>
        <v>Fri</v>
      </c>
      <c r="C60" t="str">
        <f t="shared" si="1"/>
        <v>Feb</v>
      </c>
      <c r="D60" s="16">
        <f>Sells!K60</f>
        <v>42222</v>
      </c>
      <c r="E60" s="16">
        <f>Wastage!K60</f>
        <v>1086</v>
      </c>
      <c r="H60" s="11" t="s">
        <v>99</v>
      </c>
      <c r="I60" s="12">
        <v>33225</v>
      </c>
      <c r="J60" s="12">
        <v>1953</v>
      </c>
    </row>
    <row r="61" spans="1:10">
      <c r="A61" s="2">
        <v>45717</v>
      </c>
      <c r="B61" t="str">
        <f t="shared" si="0"/>
        <v>Sat</v>
      </c>
      <c r="C61" t="str">
        <f t="shared" si="1"/>
        <v>Mar</v>
      </c>
      <c r="D61" s="16">
        <f>Sells!K61</f>
        <v>28614</v>
      </c>
      <c r="E61" s="16">
        <f>Wastage!K61</f>
        <v>1025</v>
      </c>
      <c r="H61" s="11" t="s">
        <v>100</v>
      </c>
      <c r="I61" s="12">
        <v>35613</v>
      </c>
      <c r="J61" s="12">
        <v>482</v>
      </c>
    </row>
    <row r="62" spans="1:10">
      <c r="A62" s="2">
        <v>45718</v>
      </c>
      <c r="B62" t="str">
        <f t="shared" si="0"/>
        <v>Sun</v>
      </c>
      <c r="C62" t="str">
        <f t="shared" si="1"/>
        <v>Mar</v>
      </c>
      <c r="D62" s="16">
        <f>Sells!K62</f>
        <v>33127</v>
      </c>
      <c r="E62" s="16">
        <f>Wastage!K62</f>
        <v>3545</v>
      </c>
      <c r="H62" s="11" t="s">
        <v>101</v>
      </c>
      <c r="I62" s="12">
        <v>40629</v>
      </c>
      <c r="J62" s="12">
        <v>1424</v>
      </c>
    </row>
    <row r="63" spans="1:10">
      <c r="A63" s="2">
        <v>45719</v>
      </c>
      <c r="B63" t="str">
        <f t="shared" si="0"/>
        <v>Mon</v>
      </c>
      <c r="C63" t="str">
        <f t="shared" si="1"/>
        <v>Mar</v>
      </c>
      <c r="D63" s="16">
        <f>Sells!K63</f>
        <v>11744</v>
      </c>
      <c r="E63" s="16">
        <f>Wastage!K63</f>
        <v>1530</v>
      </c>
      <c r="H63" s="11" t="s">
        <v>102</v>
      </c>
      <c r="I63" s="12">
        <v>39016</v>
      </c>
      <c r="J63" s="12">
        <v>270</v>
      </c>
    </row>
    <row r="64" spans="1:10">
      <c r="A64" s="2">
        <v>45720</v>
      </c>
      <c r="B64" t="str">
        <f t="shared" si="0"/>
        <v>Tue</v>
      </c>
      <c r="C64" t="str">
        <f t="shared" si="1"/>
        <v>Mar</v>
      </c>
      <c r="D64" s="16">
        <f>Sells!K64</f>
        <v>18646</v>
      </c>
      <c r="E64" s="16">
        <f>Wastage!K64</f>
        <v>3865</v>
      </c>
      <c r="H64" s="11" t="s">
        <v>103</v>
      </c>
      <c r="I64" s="12">
        <v>56123</v>
      </c>
      <c r="J64" s="12">
        <v>1754</v>
      </c>
    </row>
    <row r="65" spans="1:10">
      <c r="A65" s="2">
        <v>45721</v>
      </c>
      <c r="B65" t="str">
        <f t="shared" si="0"/>
        <v>Wed</v>
      </c>
      <c r="C65" t="str">
        <f t="shared" si="1"/>
        <v>Mar</v>
      </c>
      <c r="D65" s="16">
        <f>Sells!K65</f>
        <v>16212</v>
      </c>
      <c r="E65" s="16">
        <f>Wastage!K65</f>
        <v>2152</v>
      </c>
      <c r="H65" s="11" t="s">
        <v>104</v>
      </c>
      <c r="I65" s="12">
        <v>42222</v>
      </c>
      <c r="J65" s="12">
        <v>1086</v>
      </c>
    </row>
    <row r="66" spans="1:10">
      <c r="A66" s="2">
        <v>45722</v>
      </c>
      <c r="B66" t="str">
        <f t="shared" si="0"/>
        <v>Thu</v>
      </c>
      <c r="C66" t="str">
        <f t="shared" si="1"/>
        <v>Mar</v>
      </c>
      <c r="D66" s="16">
        <f>Sells!K66</f>
        <v>38990</v>
      </c>
      <c r="E66" s="16">
        <f>Wastage!K66</f>
        <v>1275</v>
      </c>
      <c r="H66" s="11" t="s">
        <v>105</v>
      </c>
      <c r="I66" s="12">
        <v>28614</v>
      </c>
      <c r="J66" s="12">
        <v>1025</v>
      </c>
    </row>
    <row r="67" spans="1:10">
      <c r="A67" s="2">
        <v>45723</v>
      </c>
      <c r="B67" t="str">
        <f t="shared" ref="B67:B121" si="2">TEXT(A67:A186,"ddd")</f>
        <v>Fri</v>
      </c>
      <c r="C67" t="str">
        <f t="shared" ref="C67:C121" si="3">TEXT(A67:A186,"mmm")</f>
        <v>Mar</v>
      </c>
      <c r="D67" s="16">
        <f>Sells!K67</f>
        <v>35376</v>
      </c>
      <c r="E67" s="16">
        <f>Wastage!K67</f>
        <v>1120</v>
      </c>
      <c r="H67" s="11" t="s">
        <v>106</v>
      </c>
      <c r="I67" s="12">
        <v>33127</v>
      </c>
      <c r="J67" s="12">
        <v>3545</v>
      </c>
    </row>
    <row r="68" spans="1:10">
      <c r="A68" s="2">
        <v>45724</v>
      </c>
      <c r="B68" t="str">
        <f t="shared" si="2"/>
        <v>Sat</v>
      </c>
      <c r="C68" t="str">
        <f t="shared" si="3"/>
        <v>Mar</v>
      </c>
      <c r="D68" s="16">
        <f>Sells!K68</f>
        <v>19991</v>
      </c>
      <c r="E68" s="16">
        <f>Wastage!K68</f>
        <v>1305</v>
      </c>
      <c r="H68" s="11" t="s">
        <v>107</v>
      </c>
      <c r="I68" s="12">
        <v>11744</v>
      </c>
      <c r="J68" s="12">
        <v>1530</v>
      </c>
    </row>
    <row r="69" spans="1:10">
      <c r="A69" s="2">
        <v>45725</v>
      </c>
      <c r="B69" t="str">
        <f t="shared" si="2"/>
        <v>Sun</v>
      </c>
      <c r="C69" t="str">
        <f t="shared" si="3"/>
        <v>Mar</v>
      </c>
      <c r="D69" s="16">
        <f>Sells!K69</f>
        <v>23967</v>
      </c>
      <c r="E69" s="16">
        <f>Wastage!K69</f>
        <v>760</v>
      </c>
      <c r="H69" s="11" t="s">
        <v>108</v>
      </c>
      <c r="I69" s="12">
        <v>18646</v>
      </c>
      <c r="J69" s="12">
        <v>3865</v>
      </c>
    </row>
    <row r="70" spans="1:10">
      <c r="A70" s="2">
        <v>45726</v>
      </c>
      <c r="B70" t="str">
        <f t="shared" si="2"/>
        <v>Mon</v>
      </c>
      <c r="C70" t="str">
        <f t="shared" si="3"/>
        <v>Mar</v>
      </c>
      <c r="D70" s="16">
        <f>Sells!K70</f>
        <v>21006</v>
      </c>
      <c r="E70" s="16">
        <f>Wastage!K70</f>
        <v>330</v>
      </c>
      <c r="H70" s="11" t="s">
        <v>109</v>
      </c>
      <c r="I70" s="12">
        <v>16212</v>
      </c>
      <c r="J70" s="12">
        <v>2152</v>
      </c>
    </row>
    <row r="71" spans="1:10">
      <c r="A71" s="2">
        <v>45727</v>
      </c>
      <c r="B71" t="str">
        <f t="shared" si="2"/>
        <v>Tue</v>
      </c>
      <c r="C71" t="str">
        <f t="shared" si="3"/>
        <v>Mar</v>
      </c>
      <c r="D71" s="16">
        <f>Sells!K71</f>
        <v>22346</v>
      </c>
      <c r="E71" s="16">
        <f>Wastage!K71</f>
        <v>1511</v>
      </c>
      <c r="H71" s="11" t="s">
        <v>110</v>
      </c>
      <c r="I71" s="12">
        <v>38990</v>
      </c>
      <c r="J71" s="12">
        <v>1275</v>
      </c>
    </row>
    <row r="72" spans="1:10">
      <c r="A72" s="2">
        <v>45728</v>
      </c>
      <c r="B72" t="str">
        <f t="shared" si="2"/>
        <v>Wed</v>
      </c>
      <c r="C72" t="str">
        <f t="shared" si="3"/>
        <v>Mar</v>
      </c>
      <c r="D72" s="16">
        <f>Sells!K72</f>
        <v>9056</v>
      </c>
      <c r="E72" s="16">
        <f>Wastage!K72</f>
        <v>0</v>
      </c>
      <c r="H72" s="11" t="s">
        <v>111</v>
      </c>
      <c r="I72" s="12">
        <v>35376</v>
      </c>
      <c r="J72" s="12">
        <v>1120</v>
      </c>
    </row>
    <row r="73" spans="1:10">
      <c r="A73" s="2">
        <v>45729</v>
      </c>
      <c r="B73" t="str">
        <f t="shared" si="2"/>
        <v>Thu</v>
      </c>
      <c r="C73" t="str">
        <f t="shared" si="3"/>
        <v>Mar</v>
      </c>
      <c r="D73" s="16">
        <f>Sells!K73</f>
        <v>31807</v>
      </c>
      <c r="E73" s="16">
        <f>Wastage!K73</f>
        <v>862</v>
      </c>
      <c r="H73" s="11" t="s">
        <v>112</v>
      </c>
      <c r="I73" s="12">
        <v>19991</v>
      </c>
      <c r="J73" s="12">
        <v>1305</v>
      </c>
    </row>
    <row r="74" spans="1:10">
      <c r="A74" s="2">
        <v>45730</v>
      </c>
      <c r="B74" t="str">
        <f t="shared" si="2"/>
        <v>Fri</v>
      </c>
      <c r="C74" t="str">
        <f t="shared" si="3"/>
        <v>Mar</v>
      </c>
      <c r="D74" s="16">
        <f>Sells!K74</f>
        <v>28614</v>
      </c>
      <c r="E74" s="16">
        <f>Wastage!K74</f>
        <v>888</v>
      </c>
      <c r="H74" s="11" t="s">
        <v>113</v>
      </c>
      <c r="I74" s="12">
        <v>23967</v>
      </c>
      <c r="J74" s="12">
        <v>760</v>
      </c>
    </row>
    <row r="75" spans="1:10">
      <c r="A75" s="2">
        <v>45731</v>
      </c>
      <c r="B75" t="str">
        <f t="shared" si="2"/>
        <v>Sat</v>
      </c>
      <c r="C75" t="str">
        <f t="shared" si="3"/>
        <v>Mar</v>
      </c>
      <c r="D75" s="16">
        <f>Sells!K75</f>
        <v>33976</v>
      </c>
      <c r="E75" s="16">
        <f>Wastage!K75</f>
        <v>430</v>
      </c>
      <c r="H75" s="11" t="s">
        <v>114</v>
      </c>
      <c r="I75" s="12">
        <v>21006</v>
      </c>
      <c r="J75" s="12">
        <v>330</v>
      </c>
    </row>
    <row r="76" spans="1:10">
      <c r="A76" s="2">
        <v>45732</v>
      </c>
      <c r="B76" t="str">
        <f t="shared" si="2"/>
        <v>Sun</v>
      </c>
      <c r="C76" t="str">
        <f t="shared" si="3"/>
        <v>Mar</v>
      </c>
      <c r="D76" s="16">
        <f>Sells!K76</f>
        <v>18943</v>
      </c>
      <c r="E76" s="16">
        <f>Wastage!K76</f>
        <v>1688</v>
      </c>
      <c r="H76" s="11" t="s">
        <v>115</v>
      </c>
      <c r="I76" s="12">
        <v>22346</v>
      </c>
      <c r="J76" s="12">
        <v>1511</v>
      </c>
    </row>
    <row r="77" spans="1:10">
      <c r="A77" s="2">
        <v>45733</v>
      </c>
      <c r="B77" t="str">
        <f t="shared" si="2"/>
        <v>Mon</v>
      </c>
      <c r="C77" t="str">
        <f t="shared" si="3"/>
        <v>Mar</v>
      </c>
      <c r="D77" s="16">
        <f>Sells!K77</f>
        <v>23592</v>
      </c>
      <c r="E77" s="16">
        <f>Wastage!K77</f>
        <v>2635</v>
      </c>
      <c r="H77" s="11" t="s">
        <v>116</v>
      </c>
      <c r="I77" s="12">
        <v>9056</v>
      </c>
      <c r="J77" s="12">
        <v>0</v>
      </c>
    </row>
    <row r="78" spans="1:10">
      <c r="A78" s="2">
        <v>45734</v>
      </c>
      <c r="B78" t="str">
        <f t="shared" si="2"/>
        <v>Tue</v>
      </c>
      <c r="C78" t="str">
        <f t="shared" si="3"/>
        <v>Mar</v>
      </c>
      <c r="D78" s="16">
        <f>Sells!K78</f>
        <v>15819</v>
      </c>
      <c r="E78" s="16">
        <f>Wastage!K78</f>
        <v>1799</v>
      </c>
      <c r="H78" s="11" t="s">
        <v>117</v>
      </c>
      <c r="I78" s="12">
        <v>31807</v>
      </c>
      <c r="J78" s="12">
        <v>862</v>
      </c>
    </row>
    <row r="79" spans="1:10">
      <c r="A79" s="2">
        <v>45735</v>
      </c>
      <c r="B79" t="str">
        <f t="shared" si="2"/>
        <v>Wed</v>
      </c>
      <c r="C79" t="str">
        <f t="shared" si="3"/>
        <v>Mar</v>
      </c>
      <c r="D79" s="16">
        <f>Sells!K79</f>
        <v>25610</v>
      </c>
      <c r="E79" s="16">
        <f>Wastage!K79</f>
        <v>4091</v>
      </c>
      <c r="H79" s="11" t="s">
        <v>118</v>
      </c>
      <c r="I79" s="12">
        <v>28614</v>
      </c>
      <c r="J79" s="12">
        <v>888</v>
      </c>
    </row>
    <row r="80" spans="1:10">
      <c r="A80" s="2">
        <v>45736</v>
      </c>
      <c r="B80" t="str">
        <f t="shared" si="2"/>
        <v>Thu</v>
      </c>
      <c r="C80" t="str">
        <f t="shared" si="3"/>
        <v>Mar</v>
      </c>
      <c r="D80" s="16">
        <f>Sells!K80</f>
        <v>21878</v>
      </c>
      <c r="E80" s="16">
        <f>Wastage!K80</f>
        <v>550</v>
      </c>
      <c r="H80" s="11" t="s">
        <v>119</v>
      </c>
      <c r="I80" s="12">
        <v>33976</v>
      </c>
      <c r="J80" s="12">
        <v>430</v>
      </c>
    </row>
    <row r="81" spans="1:10">
      <c r="A81" s="2">
        <v>45737</v>
      </c>
      <c r="B81" t="str">
        <f t="shared" si="2"/>
        <v>Fri</v>
      </c>
      <c r="C81" t="str">
        <f t="shared" si="3"/>
        <v>Mar</v>
      </c>
      <c r="D81" s="16">
        <f>Sells!K81</f>
        <v>26853</v>
      </c>
      <c r="E81" s="16">
        <f>Wastage!K81</f>
        <v>2047</v>
      </c>
      <c r="H81" s="11" t="s">
        <v>120</v>
      </c>
      <c r="I81" s="12">
        <v>18943</v>
      </c>
      <c r="J81" s="12">
        <v>1688</v>
      </c>
    </row>
    <row r="82" spans="1:10">
      <c r="A82" s="2">
        <v>45738</v>
      </c>
      <c r="B82" t="str">
        <f t="shared" si="2"/>
        <v>Sat</v>
      </c>
      <c r="C82" t="str">
        <f t="shared" si="3"/>
        <v>Mar</v>
      </c>
      <c r="D82" s="16">
        <f>Sells!K82</f>
        <v>25010</v>
      </c>
      <c r="E82" s="16">
        <f>Wastage!K82</f>
        <v>1400</v>
      </c>
      <c r="H82" s="11" t="s">
        <v>121</v>
      </c>
      <c r="I82" s="12">
        <v>23592</v>
      </c>
      <c r="J82" s="12">
        <v>2635</v>
      </c>
    </row>
    <row r="83" spans="1:10">
      <c r="A83" s="2">
        <v>45739</v>
      </c>
      <c r="B83" t="str">
        <f t="shared" si="2"/>
        <v>Sun</v>
      </c>
      <c r="C83" t="str">
        <f t="shared" si="3"/>
        <v>Mar</v>
      </c>
      <c r="D83" s="16">
        <f>Sells!K83</f>
        <v>16174</v>
      </c>
      <c r="E83" s="16">
        <f>Wastage!K83</f>
        <v>0</v>
      </c>
      <c r="H83" s="11" t="s">
        <v>122</v>
      </c>
      <c r="I83" s="12">
        <v>15819</v>
      </c>
      <c r="J83" s="12">
        <v>1799</v>
      </c>
    </row>
    <row r="84" spans="1:10">
      <c r="A84" s="2">
        <v>45740</v>
      </c>
      <c r="B84" t="str">
        <f t="shared" si="2"/>
        <v>Mon</v>
      </c>
      <c r="C84" t="str">
        <f t="shared" si="3"/>
        <v>Mar</v>
      </c>
      <c r="D84" s="16">
        <f>Sells!K84</f>
        <v>28079</v>
      </c>
      <c r="E84" s="16">
        <f>Wastage!K84</f>
        <v>571</v>
      </c>
      <c r="H84" s="11" t="s">
        <v>123</v>
      </c>
      <c r="I84" s="12">
        <v>25610</v>
      </c>
      <c r="J84" s="12">
        <v>4091</v>
      </c>
    </row>
    <row r="85" spans="1:10">
      <c r="A85" s="2">
        <v>45741</v>
      </c>
      <c r="B85" t="str">
        <f t="shared" si="2"/>
        <v>Tue</v>
      </c>
      <c r="C85" t="str">
        <f t="shared" si="3"/>
        <v>Mar</v>
      </c>
      <c r="D85" s="16">
        <f>Sells!K85</f>
        <v>35381</v>
      </c>
      <c r="E85" s="16">
        <f>Wastage!K85</f>
        <v>1478</v>
      </c>
      <c r="H85" s="11" t="s">
        <v>124</v>
      </c>
      <c r="I85" s="12">
        <v>21878</v>
      </c>
      <c r="J85" s="12">
        <v>550</v>
      </c>
    </row>
    <row r="86" spans="1:10">
      <c r="A86" s="2">
        <v>45742</v>
      </c>
      <c r="B86" t="str">
        <f t="shared" si="2"/>
        <v>Wed</v>
      </c>
      <c r="C86" t="str">
        <f t="shared" si="3"/>
        <v>Mar</v>
      </c>
      <c r="D86" s="16">
        <f>Sells!K86</f>
        <v>36810</v>
      </c>
      <c r="E86" s="16">
        <f>Wastage!K86</f>
        <v>240</v>
      </c>
      <c r="H86" s="11" t="s">
        <v>125</v>
      </c>
      <c r="I86" s="12">
        <v>26853</v>
      </c>
      <c r="J86" s="12">
        <v>2047</v>
      </c>
    </row>
    <row r="87" spans="1:10">
      <c r="A87" s="2">
        <v>45743</v>
      </c>
      <c r="B87" t="str">
        <f t="shared" si="2"/>
        <v>Thu</v>
      </c>
      <c r="C87" t="str">
        <f t="shared" si="3"/>
        <v>Mar</v>
      </c>
      <c r="D87" s="16">
        <f>Sells!K87</f>
        <v>30805</v>
      </c>
      <c r="E87" s="16">
        <f>Wastage!K87</f>
        <v>765</v>
      </c>
      <c r="H87" s="11" t="s">
        <v>126</v>
      </c>
      <c r="I87" s="12">
        <v>25010</v>
      </c>
      <c r="J87" s="12">
        <v>1400</v>
      </c>
    </row>
    <row r="88" spans="1:10">
      <c r="A88" s="2">
        <v>45744</v>
      </c>
      <c r="B88" t="str">
        <f t="shared" si="2"/>
        <v>Fri</v>
      </c>
      <c r="C88" t="str">
        <f t="shared" si="3"/>
        <v>Mar</v>
      </c>
      <c r="D88" s="16">
        <f>Sells!K88</f>
        <v>26411</v>
      </c>
      <c r="E88" s="16">
        <f>Wastage!K88</f>
        <v>1417</v>
      </c>
      <c r="H88" s="11" t="s">
        <v>127</v>
      </c>
      <c r="I88" s="12">
        <v>16174</v>
      </c>
      <c r="J88" s="12">
        <v>0</v>
      </c>
    </row>
    <row r="89" spans="1:10">
      <c r="A89" s="2">
        <v>45745</v>
      </c>
      <c r="B89" t="str">
        <f t="shared" si="2"/>
        <v>Sat</v>
      </c>
      <c r="C89" t="str">
        <f t="shared" si="3"/>
        <v>Mar</v>
      </c>
      <c r="D89" s="16">
        <f>Sells!K89</f>
        <v>28996</v>
      </c>
      <c r="E89" s="16">
        <f>Wastage!K89</f>
        <v>3634</v>
      </c>
      <c r="H89" s="11" t="s">
        <v>128</v>
      </c>
      <c r="I89" s="12">
        <v>28079</v>
      </c>
      <c r="J89" s="12">
        <v>571</v>
      </c>
    </row>
    <row r="90" spans="1:10">
      <c r="A90" s="2">
        <v>45746</v>
      </c>
      <c r="B90" t="str">
        <f t="shared" si="2"/>
        <v>Sun</v>
      </c>
      <c r="C90" t="str">
        <f t="shared" si="3"/>
        <v>Mar</v>
      </c>
      <c r="D90" s="16">
        <f>Sells!K90</f>
        <v>49227</v>
      </c>
      <c r="E90" s="16">
        <f>Wastage!K90</f>
        <v>440</v>
      </c>
      <c r="H90" s="11" t="s">
        <v>129</v>
      </c>
      <c r="I90" s="12">
        <v>35381</v>
      </c>
      <c r="J90" s="12">
        <v>1478</v>
      </c>
    </row>
    <row r="91" spans="1:10">
      <c r="A91" s="2">
        <v>45747</v>
      </c>
      <c r="B91" t="str">
        <f t="shared" si="2"/>
        <v>Mon</v>
      </c>
      <c r="C91" t="str">
        <f t="shared" si="3"/>
        <v>Mar</v>
      </c>
      <c r="D91" s="16">
        <f>Sells!K91</f>
        <v>52352</v>
      </c>
      <c r="E91" s="16">
        <f>Wastage!K91</f>
        <v>132</v>
      </c>
      <c r="H91" s="11" t="s">
        <v>130</v>
      </c>
      <c r="I91" s="12">
        <v>36810</v>
      </c>
      <c r="J91" s="12">
        <v>240</v>
      </c>
    </row>
    <row r="92" spans="1:10">
      <c r="A92" s="7">
        <v>45748</v>
      </c>
      <c r="B92" t="str">
        <f t="shared" si="2"/>
        <v>Tue</v>
      </c>
      <c r="C92" t="str">
        <f t="shared" si="3"/>
        <v>Apr</v>
      </c>
      <c r="D92" s="16">
        <f>Sells!K92</f>
        <v>32874</v>
      </c>
      <c r="E92" s="16">
        <f>Wastage!K92</f>
        <v>0</v>
      </c>
      <c r="H92" s="11" t="s">
        <v>131</v>
      </c>
      <c r="I92" s="12">
        <v>30805</v>
      </c>
      <c r="J92" s="12">
        <v>765</v>
      </c>
    </row>
    <row r="93" spans="1:10">
      <c r="A93" s="7">
        <v>45749</v>
      </c>
      <c r="B93" t="str">
        <f t="shared" si="2"/>
        <v>Wed</v>
      </c>
      <c r="C93" t="str">
        <f t="shared" si="3"/>
        <v>Apr</v>
      </c>
      <c r="D93" s="16">
        <f>Sells!K93</f>
        <v>51635</v>
      </c>
      <c r="E93" s="16">
        <f>Wastage!K93</f>
        <v>0</v>
      </c>
      <c r="H93" s="11" t="s">
        <v>132</v>
      </c>
      <c r="I93" s="12">
        <v>26411</v>
      </c>
      <c r="J93" s="12">
        <v>1417</v>
      </c>
    </row>
    <row r="94" spans="1:10">
      <c r="A94" s="7">
        <v>45750</v>
      </c>
      <c r="B94" t="str">
        <f t="shared" si="2"/>
        <v>Thu</v>
      </c>
      <c r="C94" t="str">
        <f t="shared" si="3"/>
        <v>Apr</v>
      </c>
      <c r="D94" s="16">
        <f>Sells!K94</f>
        <v>41277</v>
      </c>
      <c r="E94" s="16">
        <f>Wastage!K94</f>
        <v>150</v>
      </c>
      <c r="H94" s="11" t="s">
        <v>133</v>
      </c>
      <c r="I94" s="12">
        <v>28996</v>
      </c>
      <c r="J94" s="12">
        <v>3634</v>
      </c>
    </row>
    <row r="95" spans="1:10">
      <c r="A95" s="7">
        <v>45751</v>
      </c>
      <c r="B95" t="str">
        <f t="shared" si="2"/>
        <v>Fri</v>
      </c>
      <c r="C95" t="str">
        <f t="shared" si="3"/>
        <v>Apr</v>
      </c>
      <c r="D95" s="16">
        <f>Sells!K95</f>
        <v>57697</v>
      </c>
      <c r="E95" s="16">
        <f>Wastage!K95</f>
        <v>60</v>
      </c>
      <c r="H95" s="11" t="s">
        <v>134</v>
      </c>
      <c r="I95" s="12">
        <v>49227</v>
      </c>
      <c r="J95" s="12">
        <v>440</v>
      </c>
    </row>
    <row r="96" spans="1:10">
      <c r="A96" s="7">
        <v>45752</v>
      </c>
      <c r="B96" t="str">
        <f t="shared" si="2"/>
        <v>Sat</v>
      </c>
      <c r="C96" t="str">
        <f t="shared" si="3"/>
        <v>Apr</v>
      </c>
      <c r="D96" s="16">
        <f>Sells!K96</f>
        <v>43138</v>
      </c>
      <c r="E96" s="16">
        <f>Wastage!K96</f>
        <v>859</v>
      </c>
      <c r="H96" s="11" t="s">
        <v>135</v>
      </c>
      <c r="I96" s="12">
        <v>52352</v>
      </c>
      <c r="J96" s="12">
        <v>132</v>
      </c>
    </row>
    <row r="97" spans="1:10">
      <c r="A97" s="7">
        <v>45753</v>
      </c>
      <c r="B97" t="str">
        <f t="shared" si="2"/>
        <v>Sun</v>
      </c>
      <c r="C97" t="str">
        <f t="shared" si="3"/>
        <v>Apr</v>
      </c>
      <c r="D97" s="16">
        <f>Sells!K97</f>
        <v>38963</v>
      </c>
      <c r="E97" s="16">
        <f>Wastage!K97</f>
        <v>72</v>
      </c>
      <c r="H97" s="11" t="s">
        <v>136</v>
      </c>
      <c r="I97" s="12">
        <v>32874</v>
      </c>
      <c r="J97" s="12">
        <v>0</v>
      </c>
    </row>
    <row r="98" spans="1:10">
      <c r="A98" s="7">
        <v>45754</v>
      </c>
      <c r="B98" t="str">
        <f t="shared" si="2"/>
        <v>Mon</v>
      </c>
      <c r="C98" t="str">
        <f t="shared" si="3"/>
        <v>Apr</v>
      </c>
      <c r="D98" s="16">
        <f>Sells!K98</f>
        <v>34941</v>
      </c>
      <c r="E98" s="16">
        <f>Wastage!K98</f>
        <v>1135</v>
      </c>
      <c r="H98" s="11" t="s">
        <v>137</v>
      </c>
      <c r="I98" s="12">
        <v>51635</v>
      </c>
      <c r="J98" s="12">
        <v>0</v>
      </c>
    </row>
    <row r="99" spans="1:10">
      <c r="A99" s="7">
        <v>45755</v>
      </c>
      <c r="B99" t="str">
        <f t="shared" si="2"/>
        <v>Tue</v>
      </c>
      <c r="C99" t="str">
        <f t="shared" si="3"/>
        <v>Apr</v>
      </c>
      <c r="D99" s="16">
        <f>Sells!K99</f>
        <v>38887</v>
      </c>
      <c r="E99" s="16">
        <f>Wastage!K99</f>
        <v>1062</v>
      </c>
      <c r="H99" s="11" t="s">
        <v>138</v>
      </c>
      <c r="I99" s="12">
        <v>41277</v>
      </c>
      <c r="J99" s="12">
        <v>150</v>
      </c>
    </row>
    <row r="100" spans="1:10">
      <c r="A100" s="7">
        <v>45756</v>
      </c>
      <c r="B100" t="str">
        <f t="shared" si="2"/>
        <v>Wed</v>
      </c>
      <c r="C100" t="str">
        <f t="shared" si="3"/>
        <v>Apr</v>
      </c>
      <c r="D100" s="16">
        <f>Sells!K100</f>
        <v>34914</v>
      </c>
      <c r="E100" s="16">
        <f>Wastage!K100</f>
        <v>542</v>
      </c>
      <c r="H100" s="11" t="s">
        <v>139</v>
      </c>
      <c r="I100" s="12">
        <v>57697</v>
      </c>
      <c r="J100" s="12">
        <v>60</v>
      </c>
    </row>
    <row r="101" spans="1:10">
      <c r="A101" s="7">
        <v>45757</v>
      </c>
      <c r="B101" t="str">
        <f t="shared" si="2"/>
        <v>Thu</v>
      </c>
      <c r="C101" t="str">
        <f t="shared" si="3"/>
        <v>Apr</v>
      </c>
      <c r="D101" s="16">
        <f>Sells!K101</f>
        <v>45366</v>
      </c>
      <c r="E101" s="16">
        <f>Wastage!K101</f>
        <v>2185</v>
      </c>
      <c r="H101" s="11" t="s">
        <v>140</v>
      </c>
      <c r="I101" s="12">
        <v>43138</v>
      </c>
      <c r="J101" s="12">
        <v>859</v>
      </c>
    </row>
    <row r="102" spans="1:10">
      <c r="A102" s="7">
        <v>45758</v>
      </c>
      <c r="B102" t="str">
        <f t="shared" si="2"/>
        <v>Fri</v>
      </c>
      <c r="C102" t="str">
        <f t="shared" si="3"/>
        <v>Apr</v>
      </c>
      <c r="D102" s="16">
        <f>Sells!K102</f>
        <v>64104</v>
      </c>
      <c r="E102" s="16">
        <f>Wastage!K102</f>
        <v>1645</v>
      </c>
      <c r="H102" s="11" t="s">
        <v>141</v>
      </c>
      <c r="I102" s="12">
        <v>38963</v>
      </c>
      <c r="J102" s="12">
        <v>72</v>
      </c>
    </row>
    <row r="103" spans="1:10">
      <c r="A103" s="7">
        <v>45759</v>
      </c>
      <c r="B103" t="str">
        <f t="shared" si="2"/>
        <v>Sat</v>
      </c>
      <c r="C103" t="str">
        <f t="shared" si="3"/>
        <v>Apr</v>
      </c>
      <c r="D103" s="16">
        <f>Sells!K103</f>
        <v>104095</v>
      </c>
      <c r="E103" s="16">
        <f>Wastage!K103</f>
        <v>155</v>
      </c>
      <c r="H103" s="11" t="s">
        <v>142</v>
      </c>
      <c r="I103" s="12">
        <v>34941</v>
      </c>
      <c r="J103" s="12">
        <v>1135</v>
      </c>
    </row>
    <row r="104" spans="1:10">
      <c r="A104" s="7">
        <v>45760</v>
      </c>
      <c r="B104" t="str">
        <f t="shared" si="2"/>
        <v>Sun</v>
      </c>
      <c r="C104" t="str">
        <f t="shared" si="3"/>
        <v>Apr</v>
      </c>
      <c r="D104" s="16">
        <f>Sells!K104</f>
        <v>136609</v>
      </c>
      <c r="E104" s="16">
        <f>Wastage!K104</f>
        <v>2995</v>
      </c>
      <c r="H104" s="11" t="s">
        <v>143</v>
      </c>
      <c r="I104" s="12">
        <v>38887</v>
      </c>
      <c r="J104" s="12">
        <v>1062</v>
      </c>
    </row>
    <row r="105" spans="1:10">
      <c r="A105" s="7">
        <v>45761</v>
      </c>
      <c r="B105" t="str">
        <f t="shared" si="2"/>
        <v>Mon</v>
      </c>
      <c r="C105" t="str">
        <f t="shared" si="3"/>
        <v>Apr</v>
      </c>
      <c r="D105" s="16">
        <f>Sells!K105</f>
        <v>61766</v>
      </c>
      <c r="E105" s="16">
        <f>Wastage!K105</f>
        <v>670</v>
      </c>
      <c r="H105" s="11" t="s">
        <v>144</v>
      </c>
      <c r="I105" s="12">
        <v>34914</v>
      </c>
      <c r="J105" s="12">
        <v>542</v>
      </c>
    </row>
    <row r="106" spans="1:10">
      <c r="A106" s="7">
        <v>45762</v>
      </c>
      <c r="B106" t="str">
        <f t="shared" si="2"/>
        <v>Tue</v>
      </c>
      <c r="C106" t="str">
        <f t="shared" si="3"/>
        <v>Apr</v>
      </c>
      <c r="D106" s="16">
        <f>Sells!K106</f>
        <v>67191</v>
      </c>
      <c r="E106" s="16">
        <f>Wastage!K106</f>
        <v>200</v>
      </c>
      <c r="H106" s="11" t="s">
        <v>145</v>
      </c>
      <c r="I106" s="12">
        <v>45366</v>
      </c>
      <c r="J106" s="12">
        <v>2185</v>
      </c>
    </row>
    <row r="107" spans="1:10">
      <c r="A107" s="7">
        <v>45763</v>
      </c>
      <c r="B107" t="str">
        <f t="shared" si="2"/>
        <v>Wed</v>
      </c>
      <c r="C107" t="str">
        <f t="shared" si="3"/>
        <v>Apr</v>
      </c>
      <c r="D107" s="16">
        <f>Sells!K107</f>
        <v>46324</v>
      </c>
      <c r="E107" s="16">
        <f>Wastage!K107</f>
        <v>470</v>
      </c>
      <c r="H107" s="11" t="s">
        <v>146</v>
      </c>
      <c r="I107" s="12">
        <v>64104</v>
      </c>
      <c r="J107" s="12">
        <v>1645</v>
      </c>
    </row>
    <row r="108" spans="1:10">
      <c r="A108" s="7">
        <v>45764</v>
      </c>
      <c r="B108" t="str">
        <f t="shared" si="2"/>
        <v>Thu</v>
      </c>
      <c r="C108" t="str">
        <f t="shared" si="3"/>
        <v>Apr</v>
      </c>
      <c r="D108" s="16">
        <f>Sells!K108</f>
        <v>46382</v>
      </c>
      <c r="E108" s="16">
        <f>Wastage!K108</f>
        <v>3130</v>
      </c>
      <c r="H108" s="11" t="s">
        <v>147</v>
      </c>
      <c r="I108" s="12">
        <v>104095</v>
      </c>
      <c r="J108" s="12">
        <v>155</v>
      </c>
    </row>
    <row r="109" spans="1:10">
      <c r="A109" s="7">
        <v>45765</v>
      </c>
      <c r="B109" t="str">
        <f t="shared" si="2"/>
        <v>Fri</v>
      </c>
      <c r="C109" t="str">
        <f t="shared" si="3"/>
        <v>Apr</v>
      </c>
      <c r="D109" s="16">
        <f>Sells!K109</f>
        <v>41455</v>
      </c>
      <c r="E109" s="16">
        <f>Wastage!K109</f>
        <v>2680</v>
      </c>
      <c r="H109" s="11" t="s">
        <v>148</v>
      </c>
      <c r="I109" s="12">
        <v>136609</v>
      </c>
      <c r="J109" s="12">
        <v>2995</v>
      </c>
    </row>
    <row r="110" spans="1:10">
      <c r="A110" s="7">
        <v>45766</v>
      </c>
      <c r="B110" t="str">
        <f t="shared" si="2"/>
        <v>Sat</v>
      </c>
      <c r="C110" t="str">
        <f t="shared" si="3"/>
        <v>Apr</v>
      </c>
      <c r="D110" s="16">
        <f>Sells!K110</f>
        <v>34868</v>
      </c>
      <c r="E110" s="16">
        <f>Wastage!K110</f>
        <v>749</v>
      </c>
      <c r="H110" s="11" t="s">
        <v>149</v>
      </c>
      <c r="I110" s="12">
        <v>61766</v>
      </c>
      <c r="J110" s="12">
        <v>670</v>
      </c>
    </row>
    <row r="111" spans="1:10">
      <c r="A111" s="7">
        <v>45767</v>
      </c>
      <c r="B111" t="str">
        <f t="shared" si="2"/>
        <v>Sun</v>
      </c>
      <c r="C111" t="str">
        <f t="shared" si="3"/>
        <v>Apr</v>
      </c>
      <c r="D111" s="16">
        <f>Sells!K111</f>
        <v>33615</v>
      </c>
      <c r="E111" s="16">
        <f>Wastage!K111</f>
        <v>4365</v>
      </c>
      <c r="H111" s="11" t="s">
        <v>150</v>
      </c>
      <c r="I111" s="12">
        <v>67191</v>
      </c>
      <c r="J111" s="12">
        <v>200</v>
      </c>
    </row>
    <row r="112" spans="1:10">
      <c r="A112" s="7">
        <v>45768</v>
      </c>
      <c r="B112" t="str">
        <f t="shared" si="2"/>
        <v>Mon</v>
      </c>
      <c r="C112" t="str">
        <f t="shared" si="3"/>
        <v>Apr</v>
      </c>
      <c r="D112" s="16">
        <f>Sells!K112</f>
        <v>20842</v>
      </c>
      <c r="E112" s="16">
        <f>Wastage!K112</f>
        <v>991</v>
      </c>
      <c r="H112" s="11" t="s">
        <v>151</v>
      </c>
      <c r="I112" s="12">
        <v>46324</v>
      </c>
      <c r="J112" s="12">
        <v>470</v>
      </c>
    </row>
    <row r="113" spans="1:10">
      <c r="A113" s="7">
        <v>45769</v>
      </c>
      <c r="B113" t="str">
        <f t="shared" si="2"/>
        <v>Tue</v>
      </c>
      <c r="C113" t="str">
        <f t="shared" si="3"/>
        <v>Apr</v>
      </c>
      <c r="D113" s="16">
        <f>Sells!K113</f>
        <v>24689</v>
      </c>
      <c r="E113" s="16">
        <f>Wastage!K113</f>
        <v>750</v>
      </c>
      <c r="H113" s="11" t="s">
        <v>152</v>
      </c>
      <c r="I113" s="12">
        <v>46382</v>
      </c>
      <c r="J113" s="12">
        <v>3130</v>
      </c>
    </row>
    <row r="114" spans="1:10">
      <c r="A114" s="7">
        <v>45770</v>
      </c>
      <c r="B114" t="str">
        <f t="shared" si="2"/>
        <v>Wed</v>
      </c>
      <c r="C114" t="str">
        <f t="shared" si="3"/>
        <v>Apr</v>
      </c>
      <c r="D114" s="16">
        <f>Sells!K114</f>
        <v>34363</v>
      </c>
      <c r="E114" s="16">
        <f>Wastage!K114</f>
        <v>1145</v>
      </c>
      <c r="H114" s="11" t="s">
        <v>153</v>
      </c>
      <c r="I114" s="12">
        <v>41455</v>
      </c>
      <c r="J114" s="12">
        <v>2680</v>
      </c>
    </row>
    <row r="115" spans="1:10">
      <c r="A115" s="7">
        <v>45771</v>
      </c>
      <c r="B115" t="str">
        <f t="shared" si="2"/>
        <v>Thu</v>
      </c>
      <c r="C115" t="str">
        <f t="shared" si="3"/>
        <v>Apr</v>
      </c>
      <c r="D115" s="16">
        <f>Sells!K115</f>
        <v>32376</v>
      </c>
      <c r="E115" s="16">
        <f>Wastage!K115</f>
        <v>2687</v>
      </c>
      <c r="H115" s="11" t="s">
        <v>154</v>
      </c>
      <c r="I115" s="12">
        <v>34868</v>
      </c>
      <c r="J115" s="12">
        <v>749</v>
      </c>
    </row>
    <row r="116" spans="1:10">
      <c r="A116" s="7">
        <v>45772</v>
      </c>
      <c r="B116" t="str">
        <f t="shared" si="2"/>
        <v>Fri</v>
      </c>
      <c r="C116" t="str">
        <f t="shared" si="3"/>
        <v>Apr</v>
      </c>
      <c r="D116" s="16">
        <f>Sells!K116</f>
        <v>42649</v>
      </c>
      <c r="E116" s="16">
        <f>Wastage!K116</f>
        <v>4116</v>
      </c>
      <c r="H116" s="11" t="s">
        <v>155</v>
      </c>
      <c r="I116" s="12">
        <v>33615</v>
      </c>
      <c r="J116" s="12">
        <v>4365</v>
      </c>
    </row>
    <row r="117" spans="1:10">
      <c r="A117" s="7">
        <v>45773</v>
      </c>
      <c r="B117" t="str">
        <f t="shared" si="2"/>
        <v>Sat</v>
      </c>
      <c r="C117" t="str">
        <f t="shared" si="3"/>
        <v>Apr</v>
      </c>
      <c r="D117" s="16">
        <f>Sells!K117</f>
        <v>24005</v>
      </c>
      <c r="E117" s="16">
        <f>Wastage!K117</f>
        <v>4910</v>
      </c>
      <c r="H117" s="11" t="s">
        <v>156</v>
      </c>
      <c r="I117" s="12">
        <v>20842</v>
      </c>
      <c r="J117" s="12">
        <v>991</v>
      </c>
    </row>
    <row r="118" spans="1:10">
      <c r="A118" s="7">
        <v>45774</v>
      </c>
      <c r="B118" t="str">
        <f t="shared" si="2"/>
        <v>Sun</v>
      </c>
      <c r="C118" t="str">
        <f t="shared" si="3"/>
        <v>Apr</v>
      </c>
      <c r="D118" s="16">
        <f>Sells!K118</f>
        <v>27731</v>
      </c>
      <c r="E118" s="16">
        <f>Wastage!K118</f>
        <v>1233</v>
      </c>
      <c r="H118" s="11" t="s">
        <v>157</v>
      </c>
      <c r="I118" s="12">
        <v>24689</v>
      </c>
      <c r="J118" s="12">
        <v>750</v>
      </c>
    </row>
    <row r="119" spans="1:10">
      <c r="A119" s="7">
        <v>45775</v>
      </c>
      <c r="B119" t="str">
        <f t="shared" si="2"/>
        <v>Mon</v>
      </c>
      <c r="C119" t="str">
        <f t="shared" si="3"/>
        <v>Apr</v>
      </c>
      <c r="D119" s="16">
        <f>Sells!K119</f>
        <v>25261</v>
      </c>
      <c r="E119" s="16">
        <f>Wastage!K119</f>
        <v>1070</v>
      </c>
      <c r="H119" s="11" t="s">
        <v>158</v>
      </c>
      <c r="I119" s="12">
        <v>34363</v>
      </c>
      <c r="J119" s="12">
        <v>1145</v>
      </c>
    </row>
    <row r="120" spans="1:10">
      <c r="A120" s="7">
        <v>45776</v>
      </c>
      <c r="B120" t="str">
        <f t="shared" si="2"/>
        <v>Tue</v>
      </c>
      <c r="C120" t="str">
        <f t="shared" si="3"/>
        <v>Apr</v>
      </c>
      <c r="D120" s="16">
        <f>Sells!K120</f>
        <v>21802</v>
      </c>
      <c r="E120" s="16">
        <f>Wastage!K120</f>
        <v>3777</v>
      </c>
      <c r="H120" s="11" t="s">
        <v>159</v>
      </c>
      <c r="I120" s="12">
        <v>32376</v>
      </c>
      <c r="J120" s="12">
        <v>2687</v>
      </c>
    </row>
    <row r="121" spans="1:10">
      <c r="A121" s="7">
        <v>45777</v>
      </c>
      <c r="B121" t="str">
        <f t="shared" si="2"/>
        <v>Wed</v>
      </c>
      <c r="C121" t="str">
        <f t="shared" si="3"/>
        <v>Apr</v>
      </c>
      <c r="D121" s="16">
        <f>Sells!K121</f>
        <v>27601</v>
      </c>
      <c r="E121" s="16">
        <f>Wastage!K121</f>
        <v>1540</v>
      </c>
      <c r="H121" s="11" t="s">
        <v>160</v>
      </c>
      <c r="I121" s="12">
        <v>42649</v>
      </c>
      <c r="J121" s="12">
        <v>4116</v>
      </c>
    </row>
    <row r="122" spans="1:10">
      <c r="H122" s="11" t="s">
        <v>161</v>
      </c>
      <c r="I122" s="12">
        <v>24005</v>
      </c>
      <c r="J122" s="12">
        <v>4910</v>
      </c>
    </row>
    <row r="123" spans="1:10">
      <c r="H123" s="11" t="s">
        <v>162</v>
      </c>
      <c r="I123" s="12">
        <v>27731</v>
      </c>
      <c r="J123" s="12">
        <v>1233</v>
      </c>
    </row>
    <row r="124" spans="1:10">
      <c r="H124" s="11" t="s">
        <v>163</v>
      </c>
      <c r="I124" s="12">
        <v>25261</v>
      </c>
      <c r="J124" s="12">
        <v>1070</v>
      </c>
    </row>
    <row r="125" spans="1:10">
      <c r="H125" s="11" t="s">
        <v>164</v>
      </c>
      <c r="I125" s="12">
        <v>21802</v>
      </c>
      <c r="J125" s="12">
        <v>3777</v>
      </c>
    </row>
    <row r="126" spans="1:10">
      <c r="H126" s="11" t="s">
        <v>165</v>
      </c>
      <c r="I126" s="12">
        <v>27601</v>
      </c>
      <c r="J126" s="12">
        <v>1540</v>
      </c>
    </row>
    <row r="127" spans="1:10">
      <c r="H127" s="11" t="s">
        <v>24</v>
      </c>
      <c r="I127" s="12">
        <v>4682973</v>
      </c>
      <c r="J127" s="12">
        <v>182257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/>
  </sheetViews>
  <sheetFormatPr defaultRowHeight="15"/>
  <cols>
    <col min="1" max="1" width="9.5703125" bestFit="1" customWidth="1"/>
    <col min="2" max="2" width="9.5703125" customWidth="1"/>
    <col min="15" max="15" width="9.5703125" bestFit="1" customWidth="1"/>
  </cols>
  <sheetData>
    <row r="1" spans="1:17">
      <c r="A1" s="5" t="s">
        <v>0</v>
      </c>
      <c r="B1" s="5" t="s">
        <v>18</v>
      </c>
      <c r="C1" s="4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7">
      <c r="A2" s="2">
        <v>45658</v>
      </c>
      <c r="B2" s="2" t="str">
        <f>TEXT(A2,"mmm")</f>
        <v>Jan</v>
      </c>
      <c r="C2" s="1" t="str">
        <f t="shared" ref="C2:C32" si="0">TEXT(A2,"ddd")</f>
        <v>Wed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 t="shared" ref="K2:K32" si="1">D2+E2+F2+G2+H2+I2+J2</f>
        <v>0</v>
      </c>
    </row>
    <row r="3" spans="1:17">
      <c r="A3" s="2">
        <v>45659</v>
      </c>
      <c r="B3" s="2" t="str">
        <f t="shared" ref="B3:B66" si="2">TEXT(A3,"mmm")</f>
        <v>Jan</v>
      </c>
      <c r="C3" s="1" t="str">
        <f t="shared" si="0"/>
        <v>Thu</v>
      </c>
      <c r="D3" s="1">
        <v>154</v>
      </c>
      <c r="E3" s="1">
        <v>0</v>
      </c>
      <c r="F3" s="1">
        <v>300</v>
      </c>
      <c r="G3" s="1">
        <v>0</v>
      </c>
      <c r="H3" s="1">
        <v>0</v>
      </c>
      <c r="I3" s="1">
        <v>0</v>
      </c>
      <c r="J3" s="1">
        <v>0</v>
      </c>
      <c r="K3" s="1">
        <f t="shared" si="1"/>
        <v>454</v>
      </c>
      <c r="Q3" t="str">
        <f>TEXT(A2,"yyyy-mm")</f>
        <v>2025-01</v>
      </c>
    </row>
    <row r="4" spans="1:17">
      <c r="A4" s="2">
        <v>45660</v>
      </c>
      <c r="B4" s="2" t="str">
        <f t="shared" si="2"/>
        <v>Jan</v>
      </c>
      <c r="C4" s="1" t="str">
        <f t="shared" si="0"/>
        <v>Fri</v>
      </c>
      <c r="D4" s="1">
        <v>0</v>
      </c>
      <c r="E4" s="1">
        <v>1265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1265</v>
      </c>
    </row>
    <row r="5" spans="1:17">
      <c r="A5" s="2">
        <v>45661</v>
      </c>
      <c r="B5" s="2" t="str">
        <f t="shared" si="2"/>
        <v>Jan</v>
      </c>
      <c r="C5" s="1" t="str">
        <f t="shared" si="0"/>
        <v>Sat</v>
      </c>
      <c r="D5" s="1">
        <v>1882</v>
      </c>
      <c r="E5" s="1">
        <v>910</v>
      </c>
      <c r="F5" s="1">
        <v>0</v>
      </c>
      <c r="G5" s="1">
        <v>2800</v>
      </c>
      <c r="H5" s="1">
        <v>500</v>
      </c>
      <c r="I5" s="1">
        <v>0</v>
      </c>
      <c r="J5" s="1">
        <v>0</v>
      </c>
      <c r="K5" s="1">
        <f t="shared" si="1"/>
        <v>6092</v>
      </c>
    </row>
    <row r="6" spans="1:17">
      <c r="A6" s="2">
        <v>45662</v>
      </c>
      <c r="B6" s="2" t="str">
        <f t="shared" si="2"/>
        <v>Jan</v>
      </c>
      <c r="C6" s="1" t="str">
        <f t="shared" si="0"/>
        <v>Sun</v>
      </c>
      <c r="D6" s="1">
        <v>2233</v>
      </c>
      <c r="E6" s="1">
        <v>790</v>
      </c>
      <c r="F6" s="1">
        <v>50</v>
      </c>
      <c r="G6" s="1">
        <v>1200</v>
      </c>
      <c r="H6" s="1">
        <v>0</v>
      </c>
      <c r="I6" s="1">
        <v>0</v>
      </c>
      <c r="J6" s="1">
        <v>0</v>
      </c>
      <c r="K6" s="1">
        <f t="shared" si="1"/>
        <v>4273</v>
      </c>
    </row>
    <row r="7" spans="1:17">
      <c r="A7" s="2">
        <v>45663</v>
      </c>
      <c r="B7" s="2" t="str">
        <f t="shared" si="2"/>
        <v>Jan</v>
      </c>
      <c r="C7" s="1" t="str">
        <f t="shared" si="0"/>
        <v>Mon</v>
      </c>
      <c r="D7" s="1">
        <v>1200</v>
      </c>
      <c r="E7" s="1">
        <v>0</v>
      </c>
      <c r="F7" s="1">
        <v>230</v>
      </c>
      <c r="G7" s="1">
        <v>0</v>
      </c>
      <c r="H7" s="1">
        <v>400</v>
      </c>
      <c r="I7" s="1">
        <v>0</v>
      </c>
      <c r="J7" s="1">
        <v>0</v>
      </c>
      <c r="K7" s="1">
        <f t="shared" si="1"/>
        <v>1830</v>
      </c>
      <c r="O7" s="16">
        <f>SUM(K2:K121)</f>
        <v>182257</v>
      </c>
    </row>
    <row r="8" spans="1:17">
      <c r="A8" s="2">
        <v>45664</v>
      </c>
      <c r="B8" s="2" t="str">
        <f t="shared" si="2"/>
        <v>Jan</v>
      </c>
      <c r="C8" s="1" t="str">
        <f t="shared" si="0"/>
        <v>Tue</v>
      </c>
      <c r="D8" s="1">
        <v>2245</v>
      </c>
      <c r="E8" s="1">
        <v>0</v>
      </c>
      <c r="F8" s="1">
        <v>0</v>
      </c>
      <c r="G8" s="1">
        <v>0</v>
      </c>
      <c r="H8" s="1">
        <v>380</v>
      </c>
      <c r="I8" s="1">
        <v>0</v>
      </c>
      <c r="J8" s="1">
        <v>0</v>
      </c>
      <c r="K8" s="1">
        <f t="shared" si="1"/>
        <v>2625</v>
      </c>
      <c r="O8" s="20">
        <f>AVERAGE(K2:K121)</f>
        <v>1518.8083333333334</v>
      </c>
    </row>
    <row r="9" spans="1:17">
      <c r="A9" s="2">
        <v>45665</v>
      </c>
      <c r="B9" s="2" t="str">
        <f t="shared" si="2"/>
        <v>Jan</v>
      </c>
      <c r="C9" s="1" t="str">
        <f t="shared" si="0"/>
        <v>Wed</v>
      </c>
      <c r="D9" s="1">
        <v>144</v>
      </c>
      <c r="E9" s="1">
        <v>220</v>
      </c>
      <c r="F9" s="1">
        <v>0</v>
      </c>
      <c r="G9" s="1">
        <v>1840</v>
      </c>
      <c r="H9" s="1">
        <v>0</v>
      </c>
      <c r="I9" s="1">
        <v>0</v>
      </c>
      <c r="J9" s="1">
        <v>0</v>
      </c>
      <c r="K9" s="1">
        <f t="shared" si="1"/>
        <v>2204</v>
      </c>
    </row>
    <row r="10" spans="1:17">
      <c r="A10" s="2">
        <v>45666</v>
      </c>
      <c r="B10" s="2" t="str">
        <f t="shared" si="2"/>
        <v>Jan</v>
      </c>
      <c r="C10" s="1" t="str">
        <f t="shared" si="0"/>
        <v>Thu</v>
      </c>
      <c r="D10" s="1">
        <v>1627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1"/>
        <v>1627</v>
      </c>
    </row>
    <row r="11" spans="1:17">
      <c r="A11" s="2">
        <v>45667</v>
      </c>
      <c r="B11" s="2" t="str">
        <f t="shared" si="2"/>
        <v>Jan</v>
      </c>
      <c r="C11" s="1" t="str">
        <f t="shared" si="0"/>
        <v>Fri</v>
      </c>
      <c r="D11" s="1">
        <v>0</v>
      </c>
      <c r="E11" s="1">
        <v>185</v>
      </c>
      <c r="F11" s="1">
        <v>0</v>
      </c>
      <c r="G11" s="1">
        <v>1940</v>
      </c>
      <c r="H11" s="1">
        <v>560</v>
      </c>
      <c r="I11" s="1">
        <v>0</v>
      </c>
      <c r="J11" s="1">
        <v>0</v>
      </c>
      <c r="K11" s="1">
        <f t="shared" si="1"/>
        <v>2685</v>
      </c>
    </row>
    <row r="12" spans="1:17">
      <c r="A12" s="2">
        <v>45668</v>
      </c>
      <c r="B12" s="2" t="str">
        <f t="shared" si="2"/>
        <v>Jan</v>
      </c>
      <c r="C12" s="1" t="str">
        <f t="shared" si="0"/>
        <v>Sat</v>
      </c>
      <c r="D12" s="1">
        <v>0</v>
      </c>
      <c r="E12" s="1">
        <v>1120</v>
      </c>
      <c r="F12" s="1">
        <v>570</v>
      </c>
      <c r="G12" s="1">
        <v>0</v>
      </c>
      <c r="H12" s="1">
        <v>0</v>
      </c>
      <c r="I12" s="1">
        <v>0</v>
      </c>
      <c r="J12" s="1">
        <v>0</v>
      </c>
      <c r="K12" s="1">
        <f t="shared" si="1"/>
        <v>1690</v>
      </c>
    </row>
    <row r="13" spans="1:17">
      <c r="A13" s="2">
        <v>45669</v>
      </c>
      <c r="B13" s="2" t="str">
        <f t="shared" si="2"/>
        <v>Jan</v>
      </c>
      <c r="C13" s="1" t="str">
        <f t="shared" si="0"/>
        <v>Sun</v>
      </c>
      <c r="D13" s="1">
        <v>0</v>
      </c>
      <c r="E13" s="1">
        <v>0</v>
      </c>
      <c r="F13" s="1">
        <v>915</v>
      </c>
      <c r="G13" s="1">
        <v>850</v>
      </c>
      <c r="H13" s="1">
        <v>60</v>
      </c>
      <c r="I13" s="1">
        <v>0</v>
      </c>
      <c r="J13" s="1">
        <v>0</v>
      </c>
      <c r="K13" s="1">
        <f t="shared" si="1"/>
        <v>1825</v>
      </c>
    </row>
    <row r="14" spans="1:17">
      <c r="A14" s="2">
        <v>45670</v>
      </c>
      <c r="B14" s="2" t="str">
        <f t="shared" si="2"/>
        <v>Jan</v>
      </c>
      <c r="C14" s="1" t="str">
        <f t="shared" si="0"/>
        <v>Mon</v>
      </c>
      <c r="D14" s="1">
        <v>1650</v>
      </c>
      <c r="E14" s="1">
        <v>0</v>
      </c>
      <c r="F14" s="1">
        <v>0</v>
      </c>
      <c r="G14" s="1">
        <v>300</v>
      </c>
      <c r="H14" s="1">
        <v>0</v>
      </c>
      <c r="I14" s="1">
        <v>0</v>
      </c>
      <c r="J14" s="1">
        <v>0</v>
      </c>
      <c r="K14" s="1">
        <f t="shared" si="1"/>
        <v>1950</v>
      </c>
    </row>
    <row r="15" spans="1:17">
      <c r="A15" s="2">
        <v>45671</v>
      </c>
      <c r="B15" s="2" t="str">
        <f t="shared" si="2"/>
        <v>Jan</v>
      </c>
      <c r="C15" s="1" t="str">
        <f t="shared" si="0"/>
        <v>Tue</v>
      </c>
      <c r="D15" s="1">
        <v>1782</v>
      </c>
      <c r="E15" s="1">
        <v>0</v>
      </c>
      <c r="F15" s="1">
        <v>0</v>
      </c>
      <c r="G15" s="1">
        <v>1170</v>
      </c>
      <c r="H15" s="1">
        <v>0</v>
      </c>
      <c r="I15" s="1">
        <v>0</v>
      </c>
      <c r="J15" s="1">
        <v>0</v>
      </c>
      <c r="K15" s="1">
        <f t="shared" si="1"/>
        <v>2952</v>
      </c>
    </row>
    <row r="16" spans="1:17">
      <c r="A16" s="2">
        <v>45672</v>
      </c>
      <c r="B16" s="2" t="str">
        <f t="shared" si="2"/>
        <v>Jan</v>
      </c>
      <c r="C16" s="1" t="str">
        <f t="shared" si="0"/>
        <v>Wed</v>
      </c>
      <c r="D16" s="1">
        <v>324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1"/>
        <v>324</v>
      </c>
    </row>
    <row r="17" spans="1:11">
      <c r="A17" s="2">
        <v>45673</v>
      </c>
      <c r="B17" s="2" t="str">
        <f t="shared" si="2"/>
        <v>Jan</v>
      </c>
      <c r="C17" s="1" t="str">
        <f t="shared" si="0"/>
        <v>Thu</v>
      </c>
      <c r="D17" s="1">
        <v>1828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f>0</f>
        <v>0</v>
      </c>
      <c r="K17" s="1">
        <f t="shared" si="1"/>
        <v>1828</v>
      </c>
    </row>
    <row r="18" spans="1:11">
      <c r="A18" s="2">
        <v>45674</v>
      </c>
      <c r="B18" s="2" t="str">
        <f t="shared" si="2"/>
        <v>Jan</v>
      </c>
      <c r="C18" s="1" t="str">
        <f t="shared" si="0"/>
        <v>Fri</v>
      </c>
      <c r="D18" s="1">
        <v>1142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1"/>
        <v>1142</v>
      </c>
    </row>
    <row r="19" spans="1:11">
      <c r="A19" s="2">
        <v>45675</v>
      </c>
      <c r="B19" s="2" t="str">
        <f t="shared" si="2"/>
        <v>Jan</v>
      </c>
      <c r="C19" s="1" t="str">
        <f t="shared" si="0"/>
        <v>Sat</v>
      </c>
      <c r="D19" s="1">
        <v>0</v>
      </c>
      <c r="E19" s="1">
        <v>170</v>
      </c>
      <c r="F19" s="1">
        <v>90</v>
      </c>
      <c r="G19" s="1">
        <v>280</v>
      </c>
      <c r="H19" s="1">
        <v>550</v>
      </c>
      <c r="I19" s="1">
        <v>0</v>
      </c>
      <c r="J19" s="1">
        <v>0</v>
      </c>
      <c r="K19" s="1">
        <f t="shared" si="1"/>
        <v>1090</v>
      </c>
    </row>
    <row r="20" spans="1:11">
      <c r="A20" s="2">
        <v>45676</v>
      </c>
      <c r="B20" s="2" t="str">
        <f t="shared" si="2"/>
        <v>Jan</v>
      </c>
      <c r="C20" s="1" t="str">
        <f t="shared" si="0"/>
        <v>Sun</v>
      </c>
      <c r="D20" s="1">
        <v>0</v>
      </c>
      <c r="E20" s="1">
        <v>75</v>
      </c>
      <c r="F20" s="1">
        <v>0</v>
      </c>
      <c r="G20" s="1">
        <v>770</v>
      </c>
      <c r="H20" s="1">
        <v>0</v>
      </c>
      <c r="I20" s="1">
        <v>0</v>
      </c>
      <c r="J20" s="1">
        <v>0</v>
      </c>
      <c r="K20" s="1">
        <f t="shared" si="1"/>
        <v>845</v>
      </c>
    </row>
    <row r="21" spans="1:11">
      <c r="A21" s="2">
        <v>45677</v>
      </c>
      <c r="B21" s="2" t="str">
        <f t="shared" si="2"/>
        <v>Jan</v>
      </c>
      <c r="C21" s="1" t="str">
        <f t="shared" si="0"/>
        <v>Mon</v>
      </c>
      <c r="D21" s="1">
        <v>1252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1"/>
        <v>1252</v>
      </c>
    </row>
    <row r="22" spans="1:11">
      <c r="A22" s="2">
        <v>45678</v>
      </c>
      <c r="B22" s="2" t="str">
        <f t="shared" si="2"/>
        <v>Jan</v>
      </c>
      <c r="C22" s="1" t="str">
        <f t="shared" si="0"/>
        <v>Tue</v>
      </c>
      <c r="D22" s="1">
        <v>1423</v>
      </c>
      <c r="E22" s="1">
        <v>0</v>
      </c>
      <c r="F22" s="1">
        <v>0</v>
      </c>
      <c r="G22" s="1">
        <v>0</v>
      </c>
      <c r="H22" s="1">
        <v>360</v>
      </c>
      <c r="I22" s="1">
        <v>0</v>
      </c>
      <c r="J22" s="1">
        <v>0</v>
      </c>
      <c r="K22" s="1">
        <f t="shared" si="1"/>
        <v>1783</v>
      </c>
    </row>
    <row r="23" spans="1:11">
      <c r="A23" s="2">
        <v>45679</v>
      </c>
      <c r="B23" s="2" t="str">
        <f t="shared" si="2"/>
        <v>Jan</v>
      </c>
      <c r="C23" s="1" t="str">
        <f t="shared" si="0"/>
        <v>Wed</v>
      </c>
      <c r="D23" s="1">
        <v>0</v>
      </c>
      <c r="E23" s="1">
        <v>150</v>
      </c>
      <c r="F23" s="1">
        <v>0</v>
      </c>
      <c r="G23" s="1">
        <v>0</v>
      </c>
      <c r="H23" s="1">
        <v>250</v>
      </c>
      <c r="I23" s="1">
        <v>0</v>
      </c>
      <c r="J23" s="1">
        <v>0</v>
      </c>
      <c r="K23" s="1">
        <f t="shared" si="1"/>
        <v>400</v>
      </c>
    </row>
    <row r="24" spans="1:11">
      <c r="A24" s="2">
        <v>45680</v>
      </c>
      <c r="B24" s="2" t="str">
        <f t="shared" si="2"/>
        <v>Jan</v>
      </c>
      <c r="C24" s="1" t="str">
        <f t="shared" si="0"/>
        <v>Thu</v>
      </c>
      <c r="D24" s="1">
        <v>1360</v>
      </c>
      <c r="E24" s="1">
        <v>0</v>
      </c>
      <c r="F24" s="1">
        <v>0</v>
      </c>
      <c r="G24" s="1">
        <v>0</v>
      </c>
      <c r="H24" s="1">
        <v>380</v>
      </c>
      <c r="I24" s="1">
        <v>0</v>
      </c>
      <c r="J24" s="1">
        <v>0</v>
      </c>
      <c r="K24" s="1">
        <f t="shared" si="1"/>
        <v>1740</v>
      </c>
    </row>
    <row r="25" spans="1:11">
      <c r="A25" s="2">
        <v>45681</v>
      </c>
      <c r="B25" s="2" t="str">
        <f t="shared" si="2"/>
        <v>Jan</v>
      </c>
      <c r="C25" s="1" t="str">
        <f t="shared" si="0"/>
        <v>Fri</v>
      </c>
      <c r="D25" s="1">
        <v>1125</v>
      </c>
      <c r="E25" s="1">
        <v>330</v>
      </c>
      <c r="F25" s="1">
        <v>0</v>
      </c>
      <c r="G25" s="1">
        <v>0</v>
      </c>
      <c r="H25" s="1">
        <v>290</v>
      </c>
      <c r="I25" s="1">
        <v>0</v>
      </c>
      <c r="J25" s="1">
        <v>0</v>
      </c>
      <c r="K25" s="1">
        <f t="shared" si="1"/>
        <v>1745</v>
      </c>
    </row>
    <row r="26" spans="1:11">
      <c r="A26" s="2">
        <v>45682</v>
      </c>
      <c r="B26" s="2" t="str">
        <f t="shared" si="2"/>
        <v>Jan</v>
      </c>
      <c r="C26" s="1" t="str">
        <f t="shared" si="0"/>
        <v>Sat</v>
      </c>
      <c r="D26" s="1">
        <v>1271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f t="shared" si="1"/>
        <v>1271</v>
      </c>
    </row>
    <row r="27" spans="1:11">
      <c r="A27" s="2">
        <v>45683</v>
      </c>
      <c r="B27" s="2" t="str">
        <f t="shared" si="2"/>
        <v>Jan</v>
      </c>
      <c r="C27" s="1" t="str">
        <f t="shared" si="0"/>
        <v>Sun</v>
      </c>
      <c r="D27" s="1">
        <v>2414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f t="shared" si="1"/>
        <v>2414</v>
      </c>
    </row>
    <row r="28" spans="1:11">
      <c r="A28" s="2">
        <v>45684</v>
      </c>
      <c r="B28" s="2" t="str">
        <f t="shared" si="2"/>
        <v>Jan</v>
      </c>
      <c r="C28" s="1" t="str">
        <f t="shared" si="0"/>
        <v>Mon</v>
      </c>
      <c r="D28" s="1">
        <v>1023</v>
      </c>
      <c r="E28" s="1">
        <v>0</v>
      </c>
      <c r="F28" s="1">
        <v>0</v>
      </c>
      <c r="G28" s="1">
        <v>330</v>
      </c>
      <c r="H28" s="1">
        <v>0</v>
      </c>
      <c r="I28" s="1">
        <v>0</v>
      </c>
      <c r="J28" s="1">
        <v>0</v>
      </c>
      <c r="K28" s="1">
        <f t="shared" si="1"/>
        <v>1353</v>
      </c>
    </row>
    <row r="29" spans="1:11">
      <c r="A29" s="2">
        <v>45685</v>
      </c>
      <c r="B29" s="2" t="str">
        <f t="shared" si="2"/>
        <v>Jan</v>
      </c>
      <c r="C29" s="1" t="str">
        <f t="shared" si="0"/>
        <v>Tue</v>
      </c>
      <c r="D29" s="1">
        <v>1822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1"/>
        <v>1822</v>
      </c>
    </row>
    <row r="30" spans="1:11">
      <c r="A30" s="2">
        <v>45686</v>
      </c>
      <c r="B30" s="2" t="str">
        <f t="shared" si="2"/>
        <v>Jan</v>
      </c>
      <c r="C30" s="1" t="str">
        <f t="shared" si="0"/>
        <v>Wed</v>
      </c>
      <c r="D30" s="1">
        <v>162</v>
      </c>
      <c r="E30" s="1">
        <v>0</v>
      </c>
      <c r="F30" s="1">
        <v>0</v>
      </c>
      <c r="G30" s="1">
        <v>2110</v>
      </c>
      <c r="H30" s="1">
        <v>0</v>
      </c>
      <c r="I30" s="1">
        <v>0</v>
      </c>
      <c r="J30" s="1">
        <v>0</v>
      </c>
      <c r="K30" s="1">
        <f t="shared" si="1"/>
        <v>2272</v>
      </c>
    </row>
    <row r="31" spans="1:11">
      <c r="A31" s="2">
        <v>45687</v>
      </c>
      <c r="B31" s="2" t="str">
        <f t="shared" si="2"/>
        <v>Jan</v>
      </c>
      <c r="C31" s="1" t="str">
        <f t="shared" si="0"/>
        <v>Thu</v>
      </c>
      <c r="D31" s="1">
        <v>1300</v>
      </c>
      <c r="E31" s="1">
        <v>0</v>
      </c>
      <c r="F31" s="1">
        <v>110</v>
      </c>
      <c r="G31" s="1">
        <v>0</v>
      </c>
      <c r="H31" s="1">
        <v>0</v>
      </c>
      <c r="I31" s="1">
        <v>0</v>
      </c>
      <c r="J31" s="1">
        <v>0</v>
      </c>
      <c r="K31" s="1">
        <f t="shared" si="1"/>
        <v>1410</v>
      </c>
    </row>
    <row r="32" spans="1:11">
      <c r="A32" s="2">
        <v>45688</v>
      </c>
      <c r="B32" s="2" t="str">
        <f t="shared" si="2"/>
        <v>Jan</v>
      </c>
      <c r="C32" s="1" t="str">
        <f t="shared" si="0"/>
        <v>Fri</v>
      </c>
      <c r="D32" s="1">
        <v>1678</v>
      </c>
      <c r="E32" s="1">
        <v>0</v>
      </c>
      <c r="F32" s="1">
        <v>325</v>
      </c>
      <c r="G32" s="1">
        <v>0</v>
      </c>
      <c r="H32" s="1">
        <v>0</v>
      </c>
      <c r="I32" s="1">
        <v>0</v>
      </c>
      <c r="J32" s="1">
        <v>0</v>
      </c>
      <c r="K32" s="1">
        <f t="shared" si="1"/>
        <v>2003</v>
      </c>
    </row>
    <row r="33" spans="1:11">
      <c r="A33" s="2">
        <v>45689</v>
      </c>
      <c r="B33" s="2" t="str">
        <f t="shared" si="2"/>
        <v>Feb</v>
      </c>
      <c r="C33" s="1" t="str">
        <f>TEXT(A33:A60,"ddd")</f>
        <v>Sat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1">
        <f t="shared" ref="K33:K96" si="3">D33+E33+F33+G33+H33+I33+J33</f>
        <v>0</v>
      </c>
    </row>
    <row r="34" spans="1:11">
      <c r="A34" s="2">
        <v>45690</v>
      </c>
      <c r="B34" s="2" t="str">
        <f t="shared" si="2"/>
        <v>Feb</v>
      </c>
      <c r="C34" s="1" t="s">
        <v>11</v>
      </c>
      <c r="D34" s="3">
        <v>0</v>
      </c>
      <c r="E34" s="3">
        <v>230</v>
      </c>
      <c r="F34" s="3">
        <v>110</v>
      </c>
      <c r="G34" s="3">
        <v>0</v>
      </c>
      <c r="H34" s="3">
        <v>0</v>
      </c>
      <c r="I34" s="3">
        <v>0</v>
      </c>
      <c r="J34" s="3">
        <v>0</v>
      </c>
      <c r="K34" s="1">
        <f t="shared" si="3"/>
        <v>340</v>
      </c>
    </row>
    <row r="35" spans="1:11">
      <c r="A35" s="2">
        <v>45691</v>
      </c>
      <c r="B35" s="2" t="str">
        <f t="shared" si="2"/>
        <v>Feb</v>
      </c>
      <c r="C35" s="1" t="s">
        <v>12</v>
      </c>
      <c r="D35" s="3">
        <v>473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1">
        <f t="shared" si="3"/>
        <v>473</v>
      </c>
    </row>
    <row r="36" spans="1:11">
      <c r="A36" s="2">
        <v>45692</v>
      </c>
      <c r="B36" s="2" t="str">
        <f t="shared" si="2"/>
        <v>Feb</v>
      </c>
      <c r="C36" s="1" t="s">
        <v>13</v>
      </c>
      <c r="D36" s="3">
        <v>693</v>
      </c>
      <c r="E36" s="3">
        <v>545</v>
      </c>
      <c r="F36" s="3">
        <v>0</v>
      </c>
      <c r="G36" s="3">
        <v>715</v>
      </c>
      <c r="H36" s="3">
        <v>0</v>
      </c>
      <c r="I36" s="3">
        <v>0</v>
      </c>
      <c r="J36" s="3">
        <v>0</v>
      </c>
      <c r="K36" s="1">
        <f t="shared" si="3"/>
        <v>1953</v>
      </c>
    </row>
    <row r="37" spans="1:11">
      <c r="A37" s="2">
        <v>45693</v>
      </c>
      <c r="B37" s="2" t="str">
        <f t="shared" si="2"/>
        <v>Feb</v>
      </c>
      <c r="C37" s="1" t="s">
        <v>14</v>
      </c>
      <c r="D37" s="3">
        <v>660</v>
      </c>
      <c r="E37" s="3">
        <v>275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1">
        <f t="shared" si="3"/>
        <v>935</v>
      </c>
    </row>
    <row r="38" spans="1:11">
      <c r="A38" s="2">
        <v>45694</v>
      </c>
      <c r="B38" s="2" t="str">
        <f t="shared" si="2"/>
        <v>Feb</v>
      </c>
      <c r="C38" s="1" t="s">
        <v>15</v>
      </c>
      <c r="D38" s="3">
        <v>785</v>
      </c>
      <c r="E38" s="3">
        <v>165</v>
      </c>
      <c r="F38" s="3">
        <v>130</v>
      </c>
      <c r="G38" s="3">
        <v>0</v>
      </c>
      <c r="H38" s="3">
        <v>0</v>
      </c>
      <c r="I38" s="3">
        <v>0</v>
      </c>
      <c r="J38" s="3">
        <v>0</v>
      </c>
      <c r="K38" s="1">
        <f t="shared" si="3"/>
        <v>1080</v>
      </c>
    </row>
    <row r="39" spans="1:11">
      <c r="A39" s="2">
        <v>45695</v>
      </c>
      <c r="B39" s="2" t="str">
        <f t="shared" si="2"/>
        <v>Feb</v>
      </c>
      <c r="C39" s="1" t="s">
        <v>16</v>
      </c>
      <c r="D39" s="3">
        <v>380</v>
      </c>
      <c r="E39" s="3">
        <v>100</v>
      </c>
      <c r="F39" s="3">
        <v>0</v>
      </c>
      <c r="G39" s="3">
        <v>0</v>
      </c>
      <c r="H39" s="3">
        <v>300</v>
      </c>
      <c r="I39" s="3">
        <v>0</v>
      </c>
      <c r="J39" s="3">
        <v>0</v>
      </c>
      <c r="K39" s="1">
        <f t="shared" si="3"/>
        <v>780</v>
      </c>
    </row>
    <row r="40" spans="1:11">
      <c r="A40" s="2">
        <v>45696</v>
      </c>
      <c r="B40" s="2" t="str">
        <f t="shared" si="2"/>
        <v>Feb</v>
      </c>
      <c r="C40" s="1" t="s">
        <v>17</v>
      </c>
      <c r="D40" s="3">
        <v>582</v>
      </c>
      <c r="E40" s="3">
        <v>0</v>
      </c>
      <c r="F40" s="3">
        <v>165</v>
      </c>
      <c r="G40" s="3">
        <v>0</v>
      </c>
      <c r="H40" s="3">
        <v>0</v>
      </c>
      <c r="I40" s="3">
        <v>0</v>
      </c>
      <c r="J40" s="3">
        <v>0</v>
      </c>
      <c r="K40" s="3">
        <f>D40+E40+F40+G40+H40+I40+J40</f>
        <v>747</v>
      </c>
    </row>
    <row r="41" spans="1:11">
      <c r="A41" s="2">
        <v>45697</v>
      </c>
      <c r="B41" s="2" t="str">
        <f t="shared" si="2"/>
        <v>Feb</v>
      </c>
      <c r="C41" s="1" t="s">
        <v>11</v>
      </c>
      <c r="D41" s="3">
        <v>1392</v>
      </c>
      <c r="E41" s="3">
        <v>0</v>
      </c>
      <c r="F41" s="3">
        <v>165</v>
      </c>
      <c r="G41" s="3">
        <v>0</v>
      </c>
      <c r="H41" s="3">
        <v>0</v>
      </c>
      <c r="I41" s="3">
        <v>0</v>
      </c>
      <c r="J41" s="3">
        <v>0</v>
      </c>
      <c r="K41" s="1">
        <f t="shared" si="3"/>
        <v>1557</v>
      </c>
    </row>
    <row r="42" spans="1:11">
      <c r="A42" s="2">
        <v>45698</v>
      </c>
      <c r="B42" s="2" t="str">
        <f t="shared" si="2"/>
        <v>Feb</v>
      </c>
      <c r="C42" s="1" t="s">
        <v>12</v>
      </c>
      <c r="D42" s="3">
        <v>0</v>
      </c>
      <c r="E42" s="3">
        <v>0</v>
      </c>
      <c r="F42" s="3">
        <v>0</v>
      </c>
      <c r="G42" s="3">
        <v>0</v>
      </c>
      <c r="H42" s="3">
        <v>380</v>
      </c>
      <c r="I42" s="3">
        <v>0</v>
      </c>
      <c r="J42" s="3">
        <v>0</v>
      </c>
      <c r="K42" s="1">
        <f t="shared" si="3"/>
        <v>380</v>
      </c>
    </row>
    <row r="43" spans="1:11">
      <c r="A43" s="2">
        <v>45699</v>
      </c>
      <c r="B43" s="2" t="str">
        <f t="shared" si="2"/>
        <v>Feb</v>
      </c>
      <c r="C43" s="1" t="s">
        <v>13</v>
      </c>
      <c r="D43" s="3">
        <v>285</v>
      </c>
      <c r="E43" s="3">
        <v>0</v>
      </c>
      <c r="F43" s="3">
        <v>0</v>
      </c>
      <c r="G43" s="3">
        <v>280</v>
      </c>
      <c r="H43" s="3">
        <v>0</v>
      </c>
      <c r="I43" s="3">
        <v>0</v>
      </c>
      <c r="J43" s="3">
        <v>0</v>
      </c>
      <c r="K43" s="1">
        <f t="shared" si="3"/>
        <v>565</v>
      </c>
    </row>
    <row r="44" spans="1:11">
      <c r="A44" s="2">
        <v>45700</v>
      </c>
      <c r="B44" s="2" t="str">
        <f t="shared" si="2"/>
        <v>Feb</v>
      </c>
      <c r="C44" s="1" t="s">
        <v>14</v>
      </c>
      <c r="D44" s="3">
        <v>1702</v>
      </c>
      <c r="E44" s="3">
        <v>385</v>
      </c>
      <c r="F44" s="3">
        <v>0</v>
      </c>
      <c r="G44" s="3">
        <v>0</v>
      </c>
      <c r="H44" s="3">
        <v>290</v>
      </c>
      <c r="I44" s="3">
        <v>0</v>
      </c>
      <c r="J44" s="3">
        <v>0</v>
      </c>
      <c r="K44" s="1">
        <f t="shared" si="3"/>
        <v>2377</v>
      </c>
    </row>
    <row r="45" spans="1:11">
      <c r="A45" s="2">
        <v>45701</v>
      </c>
      <c r="B45" s="2" t="str">
        <f t="shared" si="2"/>
        <v>Feb</v>
      </c>
      <c r="C45" s="1" t="s">
        <v>15</v>
      </c>
      <c r="D45" s="3">
        <v>900</v>
      </c>
      <c r="E45" s="3">
        <v>335</v>
      </c>
      <c r="F45" s="3">
        <v>0</v>
      </c>
      <c r="G45" s="3">
        <v>1540</v>
      </c>
      <c r="H45" s="3">
        <v>0</v>
      </c>
      <c r="I45" s="3">
        <v>0</v>
      </c>
      <c r="J45" s="3">
        <v>0</v>
      </c>
      <c r="K45" s="1">
        <f t="shared" si="3"/>
        <v>2775</v>
      </c>
    </row>
    <row r="46" spans="1:11">
      <c r="A46" s="2">
        <v>45702</v>
      </c>
      <c r="B46" s="2" t="str">
        <f t="shared" si="2"/>
        <v>Feb</v>
      </c>
      <c r="C46" s="1" t="s">
        <v>16</v>
      </c>
      <c r="D46" s="3">
        <v>539</v>
      </c>
      <c r="E46" s="3">
        <v>0</v>
      </c>
      <c r="F46" s="3">
        <v>360</v>
      </c>
      <c r="G46" s="3">
        <v>330</v>
      </c>
      <c r="H46" s="3">
        <v>0</v>
      </c>
      <c r="I46" s="3">
        <v>0</v>
      </c>
      <c r="J46" s="3">
        <v>0</v>
      </c>
      <c r="K46" s="1">
        <f t="shared" si="3"/>
        <v>1229</v>
      </c>
    </row>
    <row r="47" spans="1:11">
      <c r="A47" s="2">
        <v>45703</v>
      </c>
      <c r="B47" s="2" t="str">
        <f t="shared" si="2"/>
        <v>Feb</v>
      </c>
      <c r="C47" s="1" t="s">
        <v>17</v>
      </c>
      <c r="D47" s="3">
        <v>1309</v>
      </c>
      <c r="E47" s="3">
        <v>1065</v>
      </c>
      <c r="F47" s="3">
        <v>100</v>
      </c>
      <c r="G47" s="3">
        <v>0</v>
      </c>
      <c r="H47" s="3">
        <v>0</v>
      </c>
      <c r="I47" s="3">
        <v>0</v>
      </c>
      <c r="J47" s="3">
        <v>0</v>
      </c>
      <c r="K47" s="1">
        <f t="shared" si="3"/>
        <v>2474</v>
      </c>
    </row>
    <row r="48" spans="1:11">
      <c r="A48" s="2">
        <v>45704</v>
      </c>
      <c r="B48" s="2" t="str">
        <f t="shared" si="2"/>
        <v>Feb</v>
      </c>
      <c r="C48" s="1" t="s">
        <v>11</v>
      </c>
      <c r="D48" s="3">
        <v>0</v>
      </c>
      <c r="E48" s="3">
        <v>0</v>
      </c>
      <c r="F48" s="3">
        <v>290</v>
      </c>
      <c r="G48" s="3">
        <v>0</v>
      </c>
      <c r="H48" s="3">
        <v>0</v>
      </c>
      <c r="I48" s="3">
        <v>0</v>
      </c>
      <c r="J48" s="3">
        <v>0</v>
      </c>
      <c r="K48" s="1">
        <f t="shared" si="3"/>
        <v>290</v>
      </c>
    </row>
    <row r="49" spans="1:11">
      <c r="A49" s="2">
        <v>45705</v>
      </c>
      <c r="B49" s="2" t="str">
        <f t="shared" si="2"/>
        <v>Feb</v>
      </c>
      <c r="C49" s="1" t="s">
        <v>12</v>
      </c>
      <c r="D49" s="3">
        <v>0</v>
      </c>
      <c r="E49" s="3">
        <v>985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1">
        <f t="shared" si="3"/>
        <v>985</v>
      </c>
    </row>
    <row r="50" spans="1:11">
      <c r="A50" s="2">
        <v>45706</v>
      </c>
      <c r="B50" s="2" t="str">
        <f t="shared" si="2"/>
        <v>Feb</v>
      </c>
      <c r="C50" s="1" t="s">
        <v>13</v>
      </c>
      <c r="D50" s="3">
        <v>1089</v>
      </c>
      <c r="E50" s="3">
        <v>0</v>
      </c>
      <c r="F50" s="3">
        <v>0</v>
      </c>
      <c r="G50" s="3">
        <v>400</v>
      </c>
      <c r="H50" s="3">
        <v>0</v>
      </c>
      <c r="I50" s="3">
        <v>0</v>
      </c>
      <c r="J50" s="3">
        <v>0</v>
      </c>
      <c r="K50" s="3">
        <f>D50+E50+F50+G50+H50+I50+J50</f>
        <v>1489</v>
      </c>
    </row>
    <row r="51" spans="1:11">
      <c r="A51" s="2">
        <v>45707</v>
      </c>
      <c r="B51" s="2" t="str">
        <f t="shared" si="2"/>
        <v>Feb</v>
      </c>
      <c r="C51" s="1" t="s">
        <v>14</v>
      </c>
      <c r="D51" s="3">
        <v>1418</v>
      </c>
      <c r="E51" s="3">
        <v>1550</v>
      </c>
      <c r="F51" s="3">
        <v>0</v>
      </c>
      <c r="G51" s="3">
        <v>370</v>
      </c>
      <c r="H51" s="3">
        <v>0</v>
      </c>
      <c r="I51" s="3">
        <v>0</v>
      </c>
      <c r="J51" s="3">
        <v>0</v>
      </c>
      <c r="K51" s="1">
        <f t="shared" si="3"/>
        <v>3338</v>
      </c>
    </row>
    <row r="52" spans="1:11">
      <c r="A52" s="2">
        <v>45708</v>
      </c>
      <c r="B52" s="2" t="str">
        <f t="shared" si="2"/>
        <v>Feb</v>
      </c>
      <c r="C52" s="1" t="s">
        <v>15</v>
      </c>
      <c r="D52" s="3">
        <v>1603</v>
      </c>
      <c r="E52" s="3">
        <v>0</v>
      </c>
      <c r="F52" s="3">
        <v>0</v>
      </c>
      <c r="G52" s="3">
        <v>850</v>
      </c>
      <c r="H52" s="3">
        <v>160</v>
      </c>
      <c r="I52" s="3">
        <v>0</v>
      </c>
      <c r="J52" s="3">
        <v>0</v>
      </c>
      <c r="K52" s="1">
        <f t="shared" si="3"/>
        <v>2613</v>
      </c>
    </row>
    <row r="53" spans="1:11">
      <c r="A53" s="2">
        <v>45709</v>
      </c>
      <c r="B53" s="2" t="str">
        <f t="shared" si="2"/>
        <v>Feb</v>
      </c>
      <c r="C53" s="1" t="s">
        <v>16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1">
        <f t="shared" si="3"/>
        <v>0</v>
      </c>
    </row>
    <row r="54" spans="1:11">
      <c r="A54" s="2">
        <v>45710</v>
      </c>
      <c r="B54" s="2" t="str">
        <f t="shared" si="2"/>
        <v>Feb</v>
      </c>
      <c r="C54" s="1" t="s">
        <v>17</v>
      </c>
      <c r="D54" s="3">
        <v>3559</v>
      </c>
      <c r="E54" s="3">
        <v>355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1">
        <f t="shared" si="3"/>
        <v>3914</v>
      </c>
    </row>
    <row r="55" spans="1:11">
      <c r="A55" s="2">
        <v>45711</v>
      </c>
      <c r="B55" s="2" t="str">
        <f t="shared" si="2"/>
        <v>Feb</v>
      </c>
      <c r="C55" s="1" t="s">
        <v>11</v>
      </c>
      <c r="D55" s="3">
        <v>388</v>
      </c>
      <c r="E55" s="3">
        <v>1565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1">
        <f t="shared" si="3"/>
        <v>1953</v>
      </c>
    </row>
    <row r="56" spans="1:11">
      <c r="A56" s="2">
        <v>45712</v>
      </c>
      <c r="B56" s="2" t="str">
        <f t="shared" si="2"/>
        <v>Feb</v>
      </c>
      <c r="C56" s="1" t="s">
        <v>12</v>
      </c>
      <c r="D56" s="3">
        <v>482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1">
        <f t="shared" si="3"/>
        <v>482</v>
      </c>
    </row>
    <row r="57" spans="1:11">
      <c r="A57" s="2">
        <v>45713</v>
      </c>
      <c r="B57" s="2" t="str">
        <f t="shared" si="2"/>
        <v>Feb</v>
      </c>
      <c r="C57" s="1" t="s">
        <v>13</v>
      </c>
      <c r="D57" s="3">
        <v>354</v>
      </c>
      <c r="E57" s="3">
        <v>990</v>
      </c>
      <c r="F57" s="3">
        <v>0</v>
      </c>
      <c r="G57" s="3">
        <v>0</v>
      </c>
      <c r="H57" s="3">
        <v>80</v>
      </c>
      <c r="I57" s="3">
        <v>0</v>
      </c>
      <c r="J57" s="3">
        <v>0</v>
      </c>
      <c r="K57" s="1">
        <f t="shared" si="3"/>
        <v>1424</v>
      </c>
    </row>
    <row r="58" spans="1:11">
      <c r="A58" s="2">
        <v>45714</v>
      </c>
      <c r="B58" s="2" t="str">
        <f t="shared" si="2"/>
        <v>Feb</v>
      </c>
      <c r="C58" s="1" t="s">
        <v>14</v>
      </c>
      <c r="D58" s="3">
        <v>0</v>
      </c>
      <c r="E58" s="3">
        <v>0</v>
      </c>
      <c r="F58" s="3">
        <v>0</v>
      </c>
      <c r="G58" s="3">
        <v>0</v>
      </c>
      <c r="H58" s="3">
        <v>270</v>
      </c>
      <c r="I58" s="3">
        <v>0</v>
      </c>
      <c r="J58" s="3">
        <v>0</v>
      </c>
      <c r="K58" s="1">
        <f t="shared" si="3"/>
        <v>270</v>
      </c>
    </row>
    <row r="59" spans="1:11">
      <c r="A59" s="2">
        <v>45715</v>
      </c>
      <c r="B59" s="2" t="str">
        <f t="shared" si="2"/>
        <v>Feb</v>
      </c>
      <c r="C59" s="1" t="s">
        <v>15</v>
      </c>
      <c r="D59" s="3">
        <v>329</v>
      </c>
      <c r="E59" s="3">
        <v>0</v>
      </c>
      <c r="F59" s="3">
        <v>255</v>
      </c>
      <c r="G59" s="3">
        <v>1170</v>
      </c>
      <c r="H59" s="3">
        <v>0</v>
      </c>
      <c r="I59" s="3">
        <v>0</v>
      </c>
      <c r="J59" s="3">
        <v>0</v>
      </c>
      <c r="K59" s="1">
        <f t="shared" si="3"/>
        <v>1754</v>
      </c>
    </row>
    <row r="60" spans="1:11">
      <c r="A60" s="2">
        <v>45716</v>
      </c>
      <c r="B60" s="2" t="str">
        <f t="shared" si="2"/>
        <v>Feb</v>
      </c>
      <c r="C60" s="1" t="s">
        <v>16</v>
      </c>
      <c r="D60" s="3">
        <v>876</v>
      </c>
      <c r="E60" s="3">
        <v>0</v>
      </c>
      <c r="F60" s="3">
        <v>50</v>
      </c>
      <c r="G60" s="3">
        <v>0</v>
      </c>
      <c r="H60" s="3">
        <v>160</v>
      </c>
      <c r="I60" s="3">
        <v>0</v>
      </c>
      <c r="J60" s="3">
        <v>0</v>
      </c>
      <c r="K60" s="3">
        <f>D60+E60+F60+G60+H60+I60+J60</f>
        <v>1086</v>
      </c>
    </row>
    <row r="61" spans="1:11">
      <c r="A61" s="2">
        <v>45717</v>
      </c>
      <c r="B61" s="2" t="str">
        <f t="shared" si="2"/>
        <v>Mar</v>
      </c>
      <c r="C61" s="1" t="str">
        <f>TEXT(A61:A88,"ddd")</f>
        <v>Sat</v>
      </c>
      <c r="D61" s="3">
        <v>200</v>
      </c>
      <c r="E61" s="3">
        <v>825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1">
        <f t="shared" si="3"/>
        <v>1025</v>
      </c>
    </row>
    <row r="62" spans="1:11">
      <c r="A62" s="2">
        <v>45718</v>
      </c>
      <c r="B62" s="2" t="str">
        <f t="shared" si="2"/>
        <v>Mar</v>
      </c>
      <c r="C62" s="1" t="str">
        <f>TEXT(A62:A89,"ddd")</f>
        <v>Sun</v>
      </c>
      <c r="D62" s="3">
        <v>530</v>
      </c>
      <c r="E62" s="3">
        <v>2345</v>
      </c>
      <c r="F62" s="3">
        <v>670</v>
      </c>
      <c r="G62" s="3">
        <v>0</v>
      </c>
      <c r="H62" s="3">
        <v>0</v>
      </c>
      <c r="I62" s="3">
        <v>0</v>
      </c>
      <c r="J62" s="3">
        <v>0</v>
      </c>
      <c r="K62" s="1">
        <f t="shared" si="3"/>
        <v>3545</v>
      </c>
    </row>
    <row r="63" spans="1:11">
      <c r="A63" s="2">
        <v>45719</v>
      </c>
      <c r="B63" s="2" t="str">
        <f t="shared" si="2"/>
        <v>Mar</v>
      </c>
      <c r="C63" s="1" t="str">
        <f>TEXT(A63:A90,"ddd")</f>
        <v>Mon</v>
      </c>
      <c r="D63" s="3">
        <v>210</v>
      </c>
      <c r="E63" s="3">
        <v>575</v>
      </c>
      <c r="F63" s="3">
        <v>65</v>
      </c>
      <c r="G63" s="3">
        <v>240</v>
      </c>
      <c r="H63" s="3">
        <v>440</v>
      </c>
      <c r="I63" s="3">
        <v>0</v>
      </c>
      <c r="J63" s="3">
        <v>0</v>
      </c>
      <c r="K63" s="1">
        <f t="shared" si="3"/>
        <v>1530</v>
      </c>
    </row>
    <row r="64" spans="1:11">
      <c r="A64" s="2">
        <v>45720</v>
      </c>
      <c r="B64" s="2" t="str">
        <f t="shared" si="2"/>
        <v>Mar</v>
      </c>
      <c r="C64" s="1" t="str">
        <f>TEXT(A64:A91,"ddd")</f>
        <v>Tue</v>
      </c>
      <c r="D64" s="3">
        <v>1005</v>
      </c>
      <c r="E64" s="3">
        <v>100</v>
      </c>
      <c r="F64" s="3">
        <v>960</v>
      </c>
      <c r="G64" s="3">
        <v>630</v>
      </c>
      <c r="H64" s="3">
        <v>1170</v>
      </c>
      <c r="I64" s="3">
        <v>0</v>
      </c>
      <c r="J64" s="3">
        <v>0</v>
      </c>
      <c r="K64" s="1">
        <f t="shared" si="3"/>
        <v>3865</v>
      </c>
    </row>
    <row r="65" spans="1:11">
      <c r="A65" s="2">
        <v>45721</v>
      </c>
      <c r="B65" s="2" t="str">
        <f t="shared" si="2"/>
        <v>Mar</v>
      </c>
      <c r="C65" s="1" t="s">
        <v>14</v>
      </c>
      <c r="D65" s="3">
        <v>1062</v>
      </c>
      <c r="E65" s="3">
        <v>1090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1">
        <f t="shared" si="3"/>
        <v>2152</v>
      </c>
    </row>
    <row r="66" spans="1:11">
      <c r="A66" s="2">
        <v>45722</v>
      </c>
      <c r="B66" s="2" t="str">
        <f t="shared" si="2"/>
        <v>Mar</v>
      </c>
      <c r="C66" s="1" t="s">
        <v>15</v>
      </c>
      <c r="D66" s="3">
        <v>510</v>
      </c>
      <c r="E66" s="3">
        <v>200</v>
      </c>
      <c r="F66" s="3">
        <v>0</v>
      </c>
      <c r="G66" s="3">
        <v>565</v>
      </c>
      <c r="H66" s="3">
        <v>0</v>
      </c>
      <c r="I66" s="3">
        <v>0</v>
      </c>
      <c r="J66" s="3">
        <v>0</v>
      </c>
      <c r="K66" s="1">
        <f t="shared" si="3"/>
        <v>1275</v>
      </c>
    </row>
    <row r="67" spans="1:11">
      <c r="A67" s="2">
        <v>45723</v>
      </c>
      <c r="B67" s="2" t="str">
        <f t="shared" ref="B67:B121" si="4">TEXT(A67,"mmm")</f>
        <v>Mar</v>
      </c>
      <c r="C67" s="1" t="s">
        <v>16</v>
      </c>
      <c r="D67" s="3">
        <v>600</v>
      </c>
      <c r="E67" s="3">
        <v>370</v>
      </c>
      <c r="F67" s="3">
        <v>150</v>
      </c>
      <c r="G67" s="3">
        <v>0</v>
      </c>
      <c r="H67" s="3">
        <v>0</v>
      </c>
      <c r="I67" s="3">
        <v>0</v>
      </c>
      <c r="J67" s="3">
        <v>0</v>
      </c>
      <c r="K67" s="1">
        <f t="shared" si="3"/>
        <v>1120</v>
      </c>
    </row>
    <row r="68" spans="1:11">
      <c r="A68" s="2">
        <v>45724</v>
      </c>
      <c r="B68" s="2" t="str">
        <f t="shared" si="4"/>
        <v>Mar</v>
      </c>
      <c r="C68" s="1" t="s">
        <v>17</v>
      </c>
      <c r="D68" s="3">
        <v>530</v>
      </c>
      <c r="E68" s="3">
        <v>775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1">
        <f t="shared" si="3"/>
        <v>1305</v>
      </c>
    </row>
    <row r="69" spans="1:11">
      <c r="A69" s="2">
        <v>45725</v>
      </c>
      <c r="B69" s="2" t="str">
        <f t="shared" si="4"/>
        <v>Mar</v>
      </c>
      <c r="C69" s="1" t="s">
        <v>11</v>
      </c>
      <c r="D69" s="3">
        <v>260</v>
      </c>
      <c r="E69" s="3">
        <v>500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1">
        <f t="shared" si="3"/>
        <v>760</v>
      </c>
    </row>
    <row r="70" spans="1:11">
      <c r="A70" s="2">
        <v>45726</v>
      </c>
      <c r="B70" s="2" t="str">
        <f t="shared" si="4"/>
        <v>Mar</v>
      </c>
      <c r="C70" s="1" t="s">
        <v>12</v>
      </c>
      <c r="D70" s="3">
        <v>0</v>
      </c>
      <c r="E70" s="3">
        <v>0</v>
      </c>
      <c r="F70" s="3">
        <v>330</v>
      </c>
      <c r="G70" s="3">
        <v>0</v>
      </c>
      <c r="H70" s="3">
        <v>0</v>
      </c>
      <c r="I70" s="3">
        <v>0</v>
      </c>
      <c r="J70" s="3">
        <v>0</v>
      </c>
      <c r="K70" s="3">
        <f>D70+E70+F70+G70+H70+I70+J70</f>
        <v>330</v>
      </c>
    </row>
    <row r="71" spans="1:11">
      <c r="A71" s="2">
        <v>45727</v>
      </c>
      <c r="B71" s="2" t="str">
        <f t="shared" si="4"/>
        <v>Mar</v>
      </c>
      <c r="C71" s="1" t="s">
        <v>13</v>
      </c>
      <c r="D71" s="3">
        <v>1001</v>
      </c>
      <c r="E71" s="3">
        <v>320</v>
      </c>
      <c r="F71" s="3">
        <v>0</v>
      </c>
      <c r="G71" s="3">
        <v>0</v>
      </c>
      <c r="H71" s="3">
        <v>190</v>
      </c>
      <c r="I71" s="3">
        <v>0</v>
      </c>
      <c r="J71" s="3">
        <v>0</v>
      </c>
      <c r="K71" s="1">
        <f t="shared" si="3"/>
        <v>1511</v>
      </c>
    </row>
    <row r="72" spans="1:11">
      <c r="A72" s="2">
        <v>45728</v>
      </c>
      <c r="B72" s="2" t="str">
        <f t="shared" si="4"/>
        <v>Mar</v>
      </c>
      <c r="C72" s="1" t="s">
        <v>14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1">
        <f t="shared" si="3"/>
        <v>0</v>
      </c>
    </row>
    <row r="73" spans="1:11">
      <c r="A73" s="2">
        <v>45729</v>
      </c>
      <c r="B73" s="2" t="str">
        <f t="shared" si="4"/>
        <v>Mar</v>
      </c>
      <c r="C73" s="1" t="s">
        <v>15</v>
      </c>
      <c r="D73" s="3">
        <v>862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1">
        <f t="shared" si="3"/>
        <v>862</v>
      </c>
    </row>
    <row r="74" spans="1:11">
      <c r="A74" s="2">
        <v>45730</v>
      </c>
      <c r="B74" s="2" t="str">
        <f t="shared" si="4"/>
        <v>Mar</v>
      </c>
      <c r="C74" s="1" t="s">
        <v>16</v>
      </c>
      <c r="D74" s="3">
        <v>788</v>
      </c>
      <c r="E74" s="3">
        <v>100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1">
        <f t="shared" si="3"/>
        <v>888</v>
      </c>
    </row>
    <row r="75" spans="1:11">
      <c r="A75" s="2">
        <v>45731</v>
      </c>
      <c r="B75" s="2" t="str">
        <f t="shared" si="4"/>
        <v>Mar</v>
      </c>
      <c r="C75" s="1" t="s">
        <v>17</v>
      </c>
      <c r="D75" s="3">
        <v>0</v>
      </c>
      <c r="E75" s="3">
        <v>30</v>
      </c>
      <c r="F75" s="3">
        <v>0</v>
      </c>
      <c r="G75" s="3">
        <v>400</v>
      </c>
      <c r="H75" s="3">
        <v>0</v>
      </c>
      <c r="I75" s="3">
        <v>0</v>
      </c>
      <c r="J75" s="3">
        <v>0</v>
      </c>
      <c r="K75" s="1">
        <f t="shared" si="3"/>
        <v>430</v>
      </c>
    </row>
    <row r="76" spans="1:11">
      <c r="A76" s="2">
        <v>45732</v>
      </c>
      <c r="B76" s="2" t="str">
        <f t="shared" si="4"/>
        <v>Mar</v>
      </c>
      <c r="C76" s="1" t="s">
        <v>11</v>
      </c>
      <c r="D76" s="3">
        <v>1688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1">
        <f t="shared" si="3"/>
        <v>1688</v>
      </c>
    </row>
    <row r="77" spans="1:11">
      <c r="A77" s="2">
        <v>45733</v>
      </c>
      <c r="B77" s="2" t="str">
        <f t="shared" si="4"/>
        <v>Mar</v>
      </c>
      <c r="C77" s="1" t="s">
        <v>12</v>
      </c>
      <c r="D77" s="3">
        <v>260</v>
      </c>
      <c r="E77" s="3">
        <v>245</v>
      </c>
      <c r="F77" s="3">
        <v>630</v>
      </c>
      <c r="G77" s="3">
        <v>1500</v>
      </c>
      <c r="H77" s="3">
        <v>0</v>
      </c>
      <c r="I77" s="3">
        <v>0</v>
      </c>
      <c r="J77" s="3">
        <v>0</v>
      </c>
      <c r="K77" s="1">
        <f t="shared" si="3"/>
        <v>2635</v>
      </c>
    </row>
    <row r="78" spans="1:11">
      <c r="A78" s="2">
        <v>45734</v>
      </c>
      <c r="B78" s="2" t="str">
        <f t="shared" si="4"/>
        <v>Mar</v>
      </c>
      <c r="C78" s="1" t="s">
        <v>13</v>
      </c>
      <c r="D78" s="3">
        <v>684</v>
      </c>
      <c r="E78" s="3">
        <v>0</v>
      </c>
      <c r="F78" s="3">
        <v>0</v>
      </c>
      <c r="G78" s="3">
        <v>1115</v>
      </c>
      <c r="H78" s="3">
        <v>0</v>
      </c>
      <c r="I78" s="3">
        <v>0</v>
      </c>
      <c r="J78" s="3">
        <v>0</v>
      </c>
      <c r="K78" s="1">
        <f t="shared" si="3"/>
        <v>1799</v>
      </c>
    </row>
    <row r="79" spans="1:11">
      <c r="A79" s="2">
        <v>45735</v>
      </c>
      <c r="B79" s="2" t="str">
        <f t="shared" si="4"/>
        <v>Mar</v>
      </c>
      <c r="C79" s="1" t="s">
        <v>14</v>
      </c>
      <c r="D79" s="3">
        <v>3591</v>
      </c>
      <c r="E79" s="3">
        <v>500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1">
        <f t="shared" si="3"/>
        <v>4091</v>
      </c>
    </row>
    <row r="80" spans="1:11">
      <c r="A80" s="2">
        <v>45736</v>
      </c>
      <c r="B80" s="2" t="str">
        <f t="shared" si="4"/>
        <v>Mar</v>
      </c>
      <c r="C80" s="1" t="s">
        <v>15</v>
      </c>
      <c r="D80" s="3">
        <v>240</v>
      </c>
      <c r="E80" s="3">
        <v>0</v>
      </c>
      <c r="F80" s="3">
        <v>0</v>
      </c>
      <c r="G80" s="3">
        <v>0</v>
      </c>
      <c r="H80" s="3">
        <v>310</v>
      </c>
      <c r="I80" s="3">
        <v>0</v>
      </c>
      <c r="J80" s="3">
        <v>0</v>
      </c>
      <c r="K80" s="3">
        <f>D80+E80+F80+G80+H80+I80+J80</f>
        <v>550</v>
      </c>
    </row>
    <row r="81" spans="1:11">
      <c r="A81" s="2">
        <v>45737</v>
      </c>
      <c r="B81" s="2" t="str">
        <f t="shared" si="4"/>
        <v>Mar</v>
      </c>
      <c r="C81" s="1" t="s">
        <v>16</v>
      </c>
      <c r="D81" s="3">
        <v>1742</v>
      </c>
      <c r="E81" s="3">
        <v>0</v>
      </c>
      <c r="F81" s="3">
        <v>265</v>
      </c>
      <c r="G81" s="3">
        <v>0</v>
      </c>
      <c r="H81" s="3">
        <v>40</v>
      </c>
      <c r="I81" s="3">
        <v>0</v>
      </c>
      <c r="J81" s="3">
        <v>0</v>
      </c>
      <c r="K81" s="1">
        <f t="shared" si="3"/>
        <v>2047</v>
      </c>
    </row>
    <row r="82" spans="1:11">
      <c r="A82" s="2">
        <v>45738</v>
      </c>
      <c r="B82" s="2" t="str">
        <f t="shared" si="4"/>
        <v>Mar</v>
      </c>
      <c r="C82" s="1" t="s">
        <v>17</v>
      </c>
      <c r="D82" s="3">
        <v>200</v>
      </c>
      <c r="E82" s="3">
        <v>100</v>
      </c>
      <c r="F82" s="3">
        <v>0</v>
      </c>
      <c r="G82" s="3">
        <v>700</v>
      </c>
      <c r="H82" s="3">
        <v>400</v>
      </c>
      <c r="I82" s="3">
        <v>0</v>
      </c>
      <c r="J82" s="3">
        <v>0</v>
      </c>
      <c r="K82" s="1">
        <f t="shared" si="3"/>
        <v>1400</v>
      </c>
    </row>
    <row r="83" spans="1:11">
      <c r="A83" s="2">
        <v>45739</v>
      </c>
      <c r="B83" s="2" t="str">
        <f t="shared" si="4"/>
        <v>Mar</v>
      </c>
      <c r="C83" s="1" t="s">
        <v>11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1">
        <f t="shared" si="3"/>
        <v>0</v>
      </c>
    </row>
    <row r="84" spans="1:11">
      <c r="A84" s="2">
        <v>45740</v>
      </c>
      <c r="B84" s="2" t="str">
        <f t="shared" si="4"/>
        <v>Mar</v>
      </c>
      <c r="C84" s="1" t="s">
        <v>12</v>
      </c>
      <c r="D84" s="3">
        <v>396</v>
      </c>
      <c r="E84" s="3">
        <v>175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1">
        <f t="shared" si="3"/>
        <v>571</v>
      </c>
    </row>
    <row r="85" spans="1:11">
      <c r="A85" s="2">
        <v>45741</v>
      </c>
      <c r="B85" s="2" t="str">
        <f t="shared" si="4"/>
        <v>Mar</v>
      </c>
      <c r="C85" s="1" t="s">
        <v>13</v>
      </c>
      <c r="D85" s="3">
        <v>1438</v>
      </c>
      <c r="E85" s="3">
        <v>40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1">
        <f t="shared" si="3"/>
        <v>1478</v>
      </c>
    </row>
    <row r="86" spans="1:11">
      <c r="A86" s="2">
        <v>45742</v>
      </c>
      <c r="B86" s="2" t="str">
        <f t="shared" si="4"/>
        <v>Mar</v>
      </c>
      <c r="C86" s="1" t="s">
        <v>14</v>
      </c>
      <c r="D86" s="3">
        <v>0</v>
      </c>
      <c r="E86" s="3">
        <v>240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1">
        <f t="shared" si="3"/>
        <v>240</v>
      </c>
    </row>
    <row r="87" spans="1:11">
      <c r="A87" s="2">
        <v>45743</v>
      </c>
      <c r="B87" s="2" t="str">
        <f t="shared" si="4"/>
        <v>Mar</v>
      </c>
      <c r="C87" s="1" t="s">
        <v>15</v>
      </c>
      <c r="D87" s="3">
        <v>400</v>
      </c>
      <c r="E87" s="3">
        <v>95</v>
      </c>
      <c r="F87" s="3">
        <v>270</v>
      </c>
      <c r="G87" s="3">
        <v>0</v>
      </c>
      <c r="H87" s="3">
        <v>0</v>
      </c>
      <c r="I87" s="3">
        <v>0</v>
      </c>
      <c r="J87" s="3">
        <v>0</v>
      </c>
      <c r="K87" s="1">
        <f t="shared" si="3"/>
        <v>765</v>
      </c>
    </row>
    <row r="88" spans="1:11">
      <c r="A88" s="2">
        <v>45744</v>
      </c>
      <c r="B88" s="2" t="str">
        <f t="shared" si="4"/>
        <v>Mar</v>
      </c>
      <c r="C88" s="1" t="s">
        <v>16</v>
      </c>
      <c r="D88" s="3">
        <v>1232</v>
      </c>
      <c r="E88" s="3">
        <v>185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1">
        <f t="shared" si="3"/>
        <v>1417</v>
      </c>
    </row>
    <row r="89" spans="1:11">
      <c r="A89" s="2">
        <v>45745</v>
      </c>
      <c r="B89" s="2" t="str">
        <f t="shared" si="4"/>
        <v>Mar</v>
      </c>
      <c r="C89" s="1" t="s">
        <v>17</v>
      </c>
      <c r="D89" s="3">
        <v>1614</v>
      </c>
      <c r="E89" s="3">
        <v>400</v>
      </c>
      <c r="F89" s="3">
        <v>720</v>
      </c>
      <c r="G89" s="3">
        <v>0</v>
      </c>
      <c r="H89" s="3">
        <v>900</v>
      </c>
      <c r="I89" s="3">
        <v>0</v>
      </c>
      <c r="J89" s="3">
        <v>0</v>
      </c>
      <c r="K89" s="1">
        <f t="shared" si="3"/>
        <v>3634</v>
      </c>
    </row>
    <row r="90" spans="1:11">
      <c r="A90" s="2">
        <v>45746</v>
      </c>
      <c r="B90" s="2" t="str">
        <f t="shared" si="4"/>
        <v>Mar</v>
      </c>
      <c r="C90" s="1" t="s">
        <v>11</v>
      </c>
      <c r="D90" s="3">
        <v>400</v>
      </c>
      <c r="E90" s="3">
        <v>0</v>
      </c>
      <c r="F90" s="3">
        <v>0</v>
      </c>
      <c r="G90" s="3">
        <v>0</v>
      </c>
      <c r="H90" s="3">
        <v>40</v>
      </c>
      <c r="I90" s="3">
        <v>0</v>
      </c>
      <c r="J90" s="3">
        <v>0</v>
      </c>
      <c r="K90" s="3">
        <f>D90+E90+F90+G90+H90+I90+J90</f>
        <v>440</v>
      </c>
    </row>
    <row r="91" spans="1:11">
      <c r="A91" s="2">
        <v>45747</v>
      </c>
      <c r="B91" s="2" t="str">
        <f t="shared" si="4"/>
        <v>Mar</v>
      </c>
      <c r="C91" s="1" t="s">
        <v>12</v>
      </c>
      <c r="D91" s="3">
        <v>132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1">
        <f t="shared" si="3"/>
        <v>132</v>
      </c>
    </row>
    <row r="92" spans="1:11">
      <c r="A92" s="7">
        <v>45748</v>
      </c>
      <c r="B92" s="2" t="str">
        <f t="shared" si="4"/>
        <v>Apr</v>
      </c>
      <c r="C92" s="8" t="str">
        <f>TEXT(A92:A119,"ddd")</f>
        <v>Tue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1">
        <f t="shared" si="3"/>
        <v>0</v>
      </c>
    </row>
    <row r="93" spans="1:11">
      <c r="A93" s="7">
        <v>45749</v>
      </c>
      <c r="B93" s="2" t="str">
        <f t="shared" si="4"/>
        <v>Apr</v>
      </c>
      <c r="C93" s="8" t="str">
        <f>TEXT(A93:A120,"ddd")</f>
        <v>Wed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1">
        <f t="shared" si="3"/>
        <v>0</v>
      </c>
    </row>
    <row r="94" spans="1:11">
      <c r="A94" s="7">
        <v>45750</v>
      </c>
      <c r="B94" s="2" t="str">
        <f t="shared" si="4"/>
        <v>Apr</v>
      </c>
      <c r="C94" s="8" t="str">
        <f>TEXT(A94:A121,"ddd")</f>
        <v>Thu</v>
      </c>
      <c r="D94" s="9">
        <v>0</v>
      </c>
      <c r="E94" s="9">
        <v>150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1">
        <f t="shared" si="3"/>
        <v>150</v>
      </c>
    </row>
    <row r="95" spans="1:11">
      <c r="A95" s="7">
        <v>45751</v>
      </c>
      <c r="B95" s="2" t="str">
        <f t="shared" si="4"/>
        <v>Apr</v>
      </c>
      <c r="C95" s="8" t="str">
        <f>TEXT(A95:A122,"ddd")</f>
        <v>Fri</v>
      </c>
      <c r="D95" s="9">
        <v>0</v>
      </c>
      <c r="E95" s="9">
        <v>0</v>
      </c>
      <c r="F95" s="9">
        <v>0</v>
      </c>
      <c r="G95" s="9">
        <v>0</v>
      </c>
      <c r="H95" s="9">
        <v>60</v>
      </c>
      <c r="I95" s="9">
        <v>0</v>
      </c>
      <c r="J95" s="9">
        <v>0</v>
      </c>
      <c r="K95" s="1">
        <f t="shared" si="3"/>
        <v>60</v>
      </c>
    </row>
    <row r="96" spans="1:11">
      <c r="A96" s="7">
        <v>45752</v>
      </c>
      <c r="B96" s="2" t="str">
        <f t="shared" si="4"/>
        <v>Apr</v>
      </c>
      <c r="C96" s="8" t="s">
        <v>17</v>
      </c>
      <c r="D96" s="9">
        <v>169</v>
      </c>
      <c r="E96" s="9">
        <v>690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1">
        <f t="shared" si="3"/>
        <v>859</v>
      </c>
    </row>
    <row r="97" spans="1:11">
      <c r="A97" s="7">
        <v>45753</v>
      </c>
      <c r="B97" s="2" t="str">
        <f t="shared" si="4"/>
        <v>Apr</v>
      </c>
      <c r="C97" s="8" t="s">
        <v>11</v>
      </c>
      <c r="D97" s="9">
        <v>72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1">
        <f t="shared" ref="K97:K121" si="5">D97+E97+F97+G97+H97+I97+J97</f>
        <v>72</v>
      </c>
    </row>
    <row r="98" spans="1:11">
      <c r="A98" s="7">
        <v>45754</v>
      </c>
      <c r="B98" s="2" t="str">
        <f t="shared" si="4"/>
        <v>Apr</v>
      </c>
      <c r="C98" s="8" t="s">
        <v>12</v>
      </c>
      <c r="D98" s="9">
        <v>0</v>
      </c>
      <c r="E98" s="9">
        <v>1070</v>
      </c>
      <c r="F98" s="9">
        <v>65</v>
      </c>
      <c r="G98" s="9">
        <v>0</v>
      </c>
      <c r="H98" s="9">
        <v>0</v>
      </c>
      <c r="I98" s="9">
        <v>0</v>
      </c>
      <c r="J98" s="9">
        <v>0</v>
      </c>
      <c r="K98" s="1">
        <f t="shared" si="5"/>
        <v>1135</v>
      </c>
    </row>
    <row r="99" spans="1:11">
      <c r="A99" s="7">
        <v>45755</v>
      </c>
      <c r="B99" s="2" t="str">
        <f t="shared" si="4"/>
        <v>Apr</v>
      </c>
      <c r="C99" s="8" t="s">
        <v>13</v>
      </c>
      <c r="D99" s="9">
        <v>842</v>
      </c>
      <c r="E99" s="9">
        <v>100</v>
      </c>
      <c r="F99" s="9">
        <v>0</v>
      </c>
      <c r="G99" s="9">
        <v>0</v>
      </c>
      <c r="H99" s="9">
        <v>120</v>
      </c>
      <c r="I99" s="9">
        <v>0</v>
      </c>
      <c r="J99" s="9">
        <v>0</v>
      </c>
      <c r="K99" s="1">
        <f t="shared" si="5"/>
        <v>1062</v>
      </c>
    </row>
    <row r="100" spans="1:11">
      <c r="A100" s="7">
        <v>45756</v>
      </c>
      <c r="B100" s="2" t="str">
        <f t="shared" si="4"/>
        <v>Apr</v>
      </c>
      <c r="C100" s="8" t="s">
        <v>14</v>
      </c>
      <c r="D100" s="9">
        <v>252</v>
      </c>
      <c r="E100" s="9">
        <v>225</v>
      </c>
      <c r="F100" s="9">
        <v>65</v>
      </c>
      <c r="G100" s="9">
        <v>0</v>
      </c>
      <c r="H100" s="9">
        <v>0</v>
      </c>
      <c r="I100" s="9">
        <v>0</v>
      </c>
      <c r="J100" s="9">
        <v>0</v>
      </c>
      <c r="K100" s="3">
        <f t="shared" ref="K100:K110" si="6">D100+E100+F100+G100+H100+I100+J100</f>
        <v>542</v>
      </c>
    </row>
    <row r="101" spans="1:11">
      <c r="A101" s="7">
        <v>45757</v>
      </c>
      <c r="B101" s="2" t="str">
        <f t="shared" si="4"/>
        <v>Apr</v>
      </c>
      <c r="C101" s="8" t="s">
        <v>15</v>
      </c>
      <c r="D101" s="9">
        <v>0</v>
      </c>
      <c r="E101" s="9">
        <v>430</v>
      </c>
      <c r="F101" s="9">
        <v>215</v>
      </c>
      <c r="G101" s="9">
        <v>1540</v>
      </c>
      <c r="H101" s="9">
        <v>0</v>
      </c>
      <c r="I101" s="9">
        <v>0</v>
      </c>
      <c r="J101" s="9">
        <v>0</v>
      </c>
      <c r="K101" s="3">
        <f t="shared" si="6"/>
        <v>2185</v>
      </c>
    </row>
    <row r="102" spans="1:11">
      <c r="A102" s="7">
        <v>45758</v>
      </c>
      <c r="B102" s="2" t="str">
        <f t="shared" si="4"/>
        <v>Apr</v>
      </c>
      <c r="C102" s="8" t="s">
        <v>16</v>
      </c>
      <c r="D102" s="9">
        <v>725</v>
      </c>
      <c r="E102" s="9">
        <v>0</v>
      </c>
      <c r="F102" s="9">
        <v>360</v>
      </c>
      <c r="G102" s="9">
        <v>560</v>
      </c>
      <c r="H102" s="9">
        <v>0</v>
      </c>
      <c r="I102" s="9">
        <v>0</v>
      </c>
      <c r="J102" s="9">
        <v>0</v>
      </c>
      <c r="K102" s="3">
        <f t="shared" si="6"/>
        <v>1645</v>
      </c>
    </row>
    <row r="103" spans="1:11">
      <c r="A103" s="7">
        <v>45759</v>
      </c>
      <c r="B103" s="2" t="str">
        <f t="shared" si="4"/>
        <v>Apr</v>
      </c>
      <c r="C103" s="8" t="s">
        <v>17</v>
      </c>
      <c r="D103" s="9">
        <v>0</v>
      </c>
      <c r="E103" s="9">
        <v>0</v>
      </c>
      <c r="F103" s="9">
        <v>155</v>
      </c>
      <c r="G103" s="9">
        <v>0</v>
      </c>
      <c r="H103" s="9">
        <v>0</v>
      </c>
      <c r="I103" s="9">
        <v>0</v>
      </c>
      <c r="J103" s="9">
        <v>0</v>
      </c>
      <c r="K103" s="3">
        <f t="shared" si="6"/>
        <v>155</v>
      </c>
    </row>
    <row r="104" spans="1:11">
      <c r="A104" s="7">
        <v>45760</v>
      </c>
      <c r="B104" s="2" t="str">
        <f t="shared" si="4"/>
        <v>Apr</v>
      </c>
      <c r="C104" s="8" t="s">
        <v>11</v>
      </c>
      <c r="D104" s="9">
        <v>0</v>
      </c>
      <c r="E104" s="9">
        <v>2595</v>
      </c>
      <c r="F104" s="9">
        <v>110</v>
      </c>
      <c r="G104" s="9">
        <v>0</v>
      </c>
      <c r="H104" s="9">
        <v>290</v>
      </c>
      <c r="I104" s="9">
        <v>0</v>
      </c>
      <c r="J104" s="9">
        <v>0</v>
      </c>
      <c r="K104" s="3">
        <f t="shared" si="6"/>
        <v>2995</v>
      </c>
    </row>
    <row r="105" spans="1:11">
      <c r="A105" s="7">
        <v>45761</v>
      </c>
      <c r="B105" s="2" t="str">
        <f t="shared" si="4"/>
        <v>Apr</v>
      </c>
      <c r="C105" s="8" t="s">
        <v>12</v>
      </c>
      <c r="D105" s="9">
        <v>330</v>
      </c>
      <c r="E105" s="9">
        <v>0</v>
      </c>
      <c r="F105" s="9">
        <v>0</v>
      </c>
      <c r="G105" s="9">
        <v>150</v>
      </c>
      <c r="H105" s="9">
        <v>190</v>
      </c>
      <c r="I105" s="9">
        <v>0</v>
      </c>
      <c r="J105" s="9">
        <v>0</v>
      </c>
      <c r="K105" s="3">
        <f t="shared" si="6"/>
        <v>670</v>
      </c>
    </row>
    <row r="106" spans="1:11">
      <c r="A106" s="7">
        <v>45762</v>
      </c>
      <c r="B106" s="2" t="str">
        <f t="shared" si="4"/>
        <v>Apr</v>
      </c>
      <c r="C106" s="8" t="s">
        <v>13</v>
      </c>
      <c r="D106" s="9">
        <v>0</v>
      </c>
      <c r="E106" s="9">
        <v>110</v>
      </c>
      <c r="F106" s="9">
        <v>90</v>
      </c>
      <c r="G106" s="9">
        <v>0</v>
      </c>
      <c r="H106" s="9">
        <v>0</v>
      </c>
      <c r="I106" s="9">
        <v>0</v>
      </c>
      <c r="J106" s="9">
        <v>0</v>
      </c>
      <c r="K106" s="3">
        <f t="shared" si="6"/>
        <v>200</v>
      </c>
    </row>
    <row r="107" spans="1:11">
      <c r="A107" s="7">
        <v>45763</v>
      </c>
      <c r="B107" s="2" t="str">
        <f t="shared" si="4"/>
        <v>Apr</v>
      </c>
      <c r="C107" s="8" t="s">
        <v>14</v>
      </c>
      <c r="D107" s="9">
        <v>0</v>
      </c>
      <c r="E107" s="9">
        <v>470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3">
        <f t="shared" si="6"/>
        <v>470</v>
      </c>
    </row>
    <row r="108" spans="1:11">
      <c r="A108" s="7">
        <v>45764</v>
      </c>
      <c r="B108" s="2" t="str">
        <f t="shared" si="4"/>
        <v>Apr</v>
      </c>
      <c r="C108" s="8" t="s">
        <v>15</v>
      </c>
      <c r="D108" s="9">
        <v>3080</v>
      </c>
      <c r="E108" s="9">
        <v>50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3">
        <f t="shared" si="6"/>
        <v>3130</v>
      </c>
    </row>
    <row r="109" spans="1:11">
      <c r="A109" s="7">
        <v>45765</v>
      </c>
      <c r="B109" s="2" t="str">
        <f t="shared" si="4"/>
        <v>Apr</v>
      </c>
      <c r="C109" s="8" t="s">
        <v>16</v>
      </c>
      <c r="D109" s="9">
        <v>2520</v>
      </c>
      <c r="E109" s="9">
        <v>110</v>
      </c>
      <c r="F109" s="9">
        <v>50</v>
      </c>
      <c r="G109" s="9">
        <v>0</v>
      </c>
      <c r="H109" s="9">
        <v>0</v>
      </c>
      <c r="I109" s="9">
        <v>0</v>
      </c>
      <c r="J109" s="9">
        <v>0</v>
      </c>
      <c r="K109" s="3">
        <f t="shared" si="6"/>
        <v>2680</v>
      </c>
    </row>
    <row r="110" spans="1:11">
      <c r="A110" s="7">
        <v>45766</v>
      </c>
      <c r="B110" s="2" t="str">
        <f t="shared" si="4"/>
        <v>Apr</v>
      </c>
      <c r="C110" s="8" t="s">
        <v>17</v>
      </c>
      <c r="D110" s="9">
        <v>749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3">
        <f t="shared" si="6"/>
        <v>749</v>
      </c>
    </row>
    <row r="111" spans="1:11">
      <c r="A111" s="7">
        <v>45767</v>
      </c>
      <c r="B111" s="2" t="str">
        <f t="shared" si="4"/>
        <v>Apr</v>
      </c>
      <c r="C111" s="8" t="s">
        <v>11</v>
      </c>
      <c r="D111" s="9">
        <v>1080</v>
      </c>
      <c r="E111" s="9">
        <v>235</v>
      </c>
      <c r="F111" s="9">
        <v>670</v>
      </c>
      <c r="G111" s="9">
        <v>1800</v>
      </c>
      <c r="H111" s="9">
        <v>580</v>
      </c>
      <c r="I111" s="9">
        <v>0</v>
      </c>
      <c r="J111" s="9">
        <v>0</v>
      </c>
      <c r="K111" s="1">
        <f t="shared" si="5"/>
        <v>4365</v>
      </c>
    </row>
    <row r="112" spans="1:11">
      <c r="A112" s="7">
        <v>45768</v>
      </c>
      <c r="B112" s="2" t="str">
        <f t="shared" si="4"/>
        <v>Apr</v>
      </c>
      <c r="C112" s="8" t="s">
        <v>12</v>
      </c>
      <c r="D112" s="9">
        <v>166</v>
      </c>
      <c r="E112" s="9">
        <v>825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1">
        <f t="shared" si="5"/>
        <v>991</v>
      </c>
    </row>
    <row r="113" spans="1:11">
      <c r="A113" s="7">
        <v>45769</v>
      </c>
      <c r="B113" s="2" t="str">
        <f t="shared" si="4"/>
        <v>Apr</v>
      </c>
      <c r="C113" s="8" t="s">
        <v>13</v>
      </c>
      <c r="D113" s="9">
        <v>690</v>
      </c>
      <c r="E113" s="9">
        <v>0</v>
      </c>
      <c r="F113" s="9">
        <v>60</v>
      </c>
      <c r="G113" s="9">
        <v>0</v>
      </c>
      <c r="H113" s="9">
        <v>0</v>
      </c>
      <c r="I113" s="9">
        <v>0</v>
      </c>
      <c r="J113" s="9">
        <v>0</v>
      </c>
      <c r="K113" s="1">
        <f t="shared" si="5"/>
        <v>750</v>
      </c>
    </row>
    <row r="114" spans="1:11">
      <c r="A114" s="7">
        <v>45770</v>
      </c>
      <c r="B114" s="2" t="str">
        <f t="shared" si="4"/>
        <v>Apr</v>
      </c>
      <c r="C114" s="8" t="s">
        <v>14</v>
      </c>
      <c r="D114" s="9">
        <v>895</v>
      </c>
      <c r="E114" s="9">
        <v>250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1">
        <f t="shared" si="5"/>
        <v>1145</v>
      </c>
    </row>
    <row r="115" spans="1:11">
      <c r="A115" s="7">
        <v>45771</v>
      </c>
      <c r="B115" s="2" t="str">
        <f t="shared" si="4"/>
        <v>Apr</v>
      </c>
      <c r="C115" s="8" t="s">
        <v>15</v>
      </c>
      <c r="D115" s="9">
        <v>1522</v>
      </c>
      <c r="E115" s="9">
        <v>0</v>
      </c>
      <c r="F115" s="9">
        <v>0</v>
      </c>
      <c r="G115" s="9">
        <v>1165</v>
      </c>
      <c r="H115" s="9">
        <v>0</v>
      </c>
      <c r="I115" s="9">
        <v>0</v>
      </c>
      <c r="J115" s="9">
        <v>0</v>
      </c>
      <c r="K115" s="1">
        <f t="shared" si="5"/>
        <v>2687</v>
      </c>
    </row>
    <row r="116" spans="1:11">
      <c r="A116" s="7">
        <v>45772</v>
      </c>
      <c r="B116" s="2" t="str">
        <f t="shared" si="4"/>
        <v>Apr</v>
      </c>
      <c r="C116" s="8" t="s">
        <v>16</v>
      </c>
      <c r="D116" s="9">
        <v>4116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1">
        <f t="shared" si="5"/>
        <v>4116</v>
      </c>
    </row>
    <row r="117" spans="1:11">
      <c r="A117" s="7">
        <v>45773</v>
      </c>
      <c r="B117" s="2" t="str">
        <f t="shared" si="4"/>
        <v>Apr</v>
      </c>
      <c r="C117" s="8" t="s">
        <v>17</v>
      </c>
      <c r="D117" s="9">
        <v>3750</v>
      </c>
      <c r="E117" s="9">
        <v>890</v>
      </c>
      <c r="F117" s="9">
        <v>0</v>
      </c>
      <c r="G117" s="9">
        <v>0</v>
      </c>
      <c r="H117" s="9">
        <v>270</v>
      </c>
      <c r="I117" s="9">
        <v>0</v>
      </c>
      <c r="J117" s="9">
        <v>0</v>
      </c>
      <c r="K117" s="1">
        <f t="shared" si="5"/>
        <v>4910</v>
      </c>
    </row>
    <row r="118" spans="1:11">
      <c r="A118" s="7">
        <v>45774</v>
      </c>
      <c r="B118" s="2" t="str">
        <f t="shared" si="4"/>
        <v>Apr</v>
      </c>
      <c r="C118" s="8" t="s">
        <v>11</v>
      </c>
      <c r="D118" s="9">
        <v>1053</v>
      </c>
      <c r="E118" s="9">
        <v>0</v>
      </c>
      <c r="F118" s="9">
        <v>0</v>
      </c>
      <c r="G118" s="9">
        <v>0</v>
      </c>
      <c r="H118" s="9">
        <v>180</v>
      </c>
      <c r="I118" s="9">
        <v>0</v>
      </c>
      <c r="J118" s="9">
        <v>0</v>
      </c>
      <c r="K118" s="1">
        <f t="shared" si="5"/>
        <v>1233</v>
      </c>
    </row>
    <row r="119" spans="1:11">
      <c r="A119" s="7">
        <v>45775</v>
      </c>
      <c r="B119" s="2" t="str">
        <f t="shared" si="4"/>
        <v>Apr</v>
      </c>
      <c r="C119" s="8" t="s">
        <v>12</v>
      </c>
      <c r="D119" s="9">
        <v>580</v>
      </c>
      <c r="E119" s="9">
        <v>0</v>
      </c>
      <c r="F119" s="9">
        <v>0</v>
      </c>
      <c r="G119" s="9">
        <v>400</v>
      </c>
      <c r="H119" s="9">
        <v>90</v>
      </c>
      <c r="I119" s="9">
        <v>0</v>
      </c>
      <c r="J119" s="9">
        <v>0</v>
      </c>
      <c r="K119" s="1">
        <f t="shared" si="5"/>
        <v>1070</v>
      </c>
    </row>
    <row r="120" spans="1:11">
      <c r="A120" s="7">
        <v>45776</v>
      </c>
      <c r="B120" s="2" t="str">
        <f t="shared" si="4"/>
        <v>Apr</v>
      </c>
      <c r="C120" s="8" t="s">
        <v>13</v>
      </c>
      <c r="D120" s="9">
        <v>1807</v>
      </c>
      <c r="E120" s="9">
        <v>545</v>
      </c>
      <c r="F120" s="9">
        <v>0</v>
      </c>
      <c r="G120" s="9">
        <v>1425</v>
      </c>
      <c r="H120" s="9">
        <v>0</v>
      </c>
      <c r="I120" s="9">
        <v>0</v>
      </c>
      <c r="J120" s="9">
        <v>0</v>
      </c>
      <c r="K120" s="3">
        <f>D120+E120+F120+G120+H120+I120+J120</f>
        <v>3777</v>
      </c>
    </row>
    <row r="121" spans="1:11">
      <c r="A121" s="7">
        <v>45777</v>
      </c>
      <c r="B121" s="2" t="str">
        <f t="shared" si="4"/>
        <v>Apr</v>
      </c>
      <c r="C121" s="8" t="s">
        <v>14</v>
      </c>
      <c r="D121" s="9">
        <v>200</v>
      </c>
      <c r="E121" s="9">
        <v>100</v>
      </c>
      <c r="F121" s="9">
        <v>0</v>
      </c>
      <c r="G121" s="9">
        <v>1100</v>
      </c>
      <c r="H121" s="9">
        <v>140</v>
      </c>
      <c r="I121" s="9">
        <v>0</v>
      </c>
      <c r="J121" s="9">
        <v>0</v>
      </c>
      <c r="K121" s="1">
        <f t="shared" si="5"/>
        <v>1540</v>
      </c>
    </row>
    <row r="122" spans="1:11">
      <c r="A122" s="8"/>
      <c r="B122" s="2"/>
      <c r="C122" s="8"/>
      <c r="D122" s="9"/>
      <c r="E122" s="9"/>
      <c r="F122" s="9"/>
      <c r="G122" s="9"/>
      <c r="H122" s="9"/>
      <c r="I122" s="9"/>
      <c r="J122" s="9"/>
      <c r="K122" s="1"/>
    </row>
  </sheetData>
  <conditionalFormatting sqref="M11 A1:A1048576 K1:K1048576">
    <cfRule type="cellIs" dxfId="0" priority="1" operator="greaterThan">
      <formula>$O$8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0"/>
  <sheetViews>
    <sheetView topLeftCell="A37" workbookViewId="0">
      <selection activeCell="K45" sqref="K45"/>
    </sheetView>
  </sheetViews>
  <sheetFormatPr defaultRowHeight="15"/>
  <cols>
    <col min="1" max="1" width="13.140625" bestFit="1" customWidth="1"/>
    <col min="2" max="2" width="15.85546875" bestFit="1" customWidth="1"/>
    <col min="3" max="3" width="14.140625" customWidth="1"/>
    <col min="4" max="4" width="13.140625" customWidth="1"/>
    <col min="5" max="6" width="14.140625" bestFit="1" customWidth="1"/>
    <col min="7" max="7" width="14.7109375" bestFit="1" customWidth="1"/>
    <col min="8" max="8" width="15" bestFit="1" customWidth="1"/>
    <col min="9" max="9" width="19.42578125" bestFit="1" customWidth="1"/>
    <col min="10" max="10" width="11.85546875" bestFit="1" customWidth="1"/>
    <col min="11" max="11" width="14.140625" bestFit="1" customWidth="1"/>
    <col min="12" max="12" width="11.140625" bestFit="1" customWidth="1"/>
  </cols>
  <sheetData>
    <row r="4" spans="1:12">
      <c r="A4" s="10" t="s">
        <v>19</v>
      </c>
      <c r="B4" t="s">
        <v>25</v>
      </c>
      <c r="D4" s="10" t="s">
        <v>19</v>
      </c>
      <c r="E4" t="s">
        <v>27</v>
      </c>
      <c r="F4" t="s">
        <v>41</v>
      </c>
      <c r="G4" t="s">
        <v>31</v>
      </c>
      <c r="H4" t="s">
        <v>32</v>
      </c>
      <c r="I4" t="s">
        <v>170</v>
      </c>
      <c r="J4" t="s">
        <v>30</v>
      </c>
      <c r="K4" t="s">
        <v>29</v>
      </c>
      <c r="L4" t="s">
        <v>28</v>
      </c>
    </row>
    <row r="5" spans="1:12">
      <c r="A5" s="11" t="s">
        <v>20</v>
      </c>
      <c r="B5" s="12">
        <v>1264220</v>
      </c>
      <c r="D5" s="11" t="s">
        <v>20</v>
      </c>
      <c r="E5" s="12">
        <v>522385</v>
      </c>
      <c r="F5" s="12">
        <v>2080</v>
      </c>
      <c r="G5" s="12">
        <v>55100</v>
      </c>
      <c r="H5" s="12">
        <v>116805</v>
      </c>
      <c r="I5" s="12">
        <v>40781.290322580644</v>
      </c>
      <c r="J5" s="12">
        <v>245740</v>
      </c>
      <c r="K5" s="12">
        <v>167670</v>
      </c>
      <c r="L5" s="12">
        <v>154440</v>
      </c>
    </row>
    <row r="6" spans="1:12">
      <c r="A6" s="11" t="s">
        <v>21</v>
      </c>
      <c r="B6" s="12">
        <v>1245921</v>
      </c>
      <c r="D6" s="11" t="s">
        <v>21</v>
      </c>
      <c r="E6" s="12">
        <v>473450</v>
      </c>
      <c r="F6" s="12">
        <v>2080</v>
      </c>
      <c r="G6" s="12">
        <v>54430</v>
      </c>
      <c r="H6" s="12">
        <v>103275</v>
      </c>
      <c r="I6" s="12">
        <v>44497.178571428572</v>
      </c>
      <c r="J6" s="12">
        <v>249201</v>
      </c>
      <c r="K6" s="12">
        <v>205770</v>
      </c>
      <c r="L6" s="12">
        <v>157715</v>
      </c>
    </row>
    <row r="7" spans="1:12">
      <c r="A7" s="11" t="s">
        <v>22</v>
      </c>
      <c r="B7" s="12">
        <v>835412</v>
      </c>
      <c r="D7" s="11" t="s">
        <v>22</v>
      </c>
      <c r="E7" s="12">
        <v>392686</v>
      </c>
      <c r="F7" s="12">
        <v>3680</v>
      </c>
      <c r="G7" s="12">
        <v>64955</v>
      </c>
      <c r="H7" s="12">
        <v>56070</v>
      </c>
      <c r="I7" s="12">
        <v>26948.774193548386</v>
      </c>
      <c r="J7" s="12">
        <v>112456</v>
      </c>
      <c r="K7" s="12">
        <v>154165</v>
      </c>
      <c r="L7" s="12">
        <v>51400</v>
      </c>
    </row>
    <row r="8" spans="1:12">
      <c r="A8" s="11" t="s">
        <v>23</v>
      </c>
      <c r="B8" s="12">
        <v>1337420</v>
      </c>
      <c r="D8" s="11" t="s">
        <v>23</v>
      </c>
      <c r="E8" s="12">
        <v>710511</v>
      </c>
      <c r="F8" s="12">
        <v>1820</v>
      </c>
      <c r="G8" s="12">
        <v>69419</v>
      </c>
      <c r="H8" s="12">
        <v>78020</v>
      </c>
      <c r="I8" s="12">
        <v>44580.666666666664</v>
      </c>
      <c r="J8" s="12">
        <v>148855</v>
      </c>
      <c r="K8" s="12">
        <v>195080</v>
      </c>
      <c r="L8" s="12">
        <v>133715</v>
      </c>
    </row>
    <row r="9" spans="1:12">
      <c r="A9" s="11" t="s">
        <v>24</v>
      </c>
      <c r="B9" s="12">
        <v>4682973</v>
      </c>
      <c r="D9" s="11" t="s">
        <v>24</v>
      </c>
      <c r="E9" s="12">
        <v>2099032</v>
      </c>
      <c r="F9" s="12">
        <v>9660</v>
      </c>
      <c r="G9" s="12">
        <v>243904</v>
      </c>
      <c r="H9" s="12">
        <v>354170</v>
      </c>
      <c r="I9" s="12">
        <v>39024.775000000001</v>
      </c>
      <c r="J9" s="12">
        <v>756252</v>
      </c>
      <c r="K9" s="12">
        <v>722685</v>
      </c>
      <c r="L9" s="12">
        <v>497270</v>
      </c>
    </row>
    <row r="32" spans="1:2">
      <c r="A32" s="10" t="s">
        <v>19</v>
      </c>
      <c r="B32" t="s">
        <v>25</v>
      </c>
    </row>
    <row r="33" spans="1:2">
      <c r="A33" s="11" t="s">
        <v>12</v>
      </c>
      <c r="B33" s="12">
        <v>568955</v>
      </c>
    </row>
    <row r="34" spans="1:2">
      <c r="A34" s="11" t="s">
        <v>13</v>
      </c>
      <c r="B34" s="12">
        <v>585638</v>
      </c>
    </row>
    <row r="35" spans="1:2">
      <c r="A35" s="11" t="s">
        <v>14</v>
      </c>
      <c r="B35" s="12">
        <v>674800</v>
      </c>
    </row>
    <row r="36" spans="1:2">
      <c r="A36" s="11" t="s">
        <v>17</v>
      </c>
      <c r="B36" s="12">
        <v>683014</v>
      </c>
    </row>
    <row r="37" spans="1:2">
      <c r="A37" s="11" t="s">
        <v>11</v>
      </c>
      <c r="B37" s="12">
        <v>705833</v>
      </c>
    </row>
    <row r="38" spans="1:2">
      <c r="A38" s="11" t="s">
        <v>15</v>
      </c>
      <c r="B38" s="12">
        <v>725195</v>
      </c>
    </row>
    <row r="39" spans="1:2">
      <c r="A39" s="11" t="s">
        <v>16</v>
      </c>
      <c r="B39" s="12">
        <v>739538</v>
      </c>
    </row>
    <row r="40" spans="1:2">
      <c r="A40" s="11" t="s">
        <v>24</v>
      </c>
      <c r="B40" s="12">
        <v>4682973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opLeftCell="A25" workbookViewId="0">
      <selection activeCell="C39" sqref="A31:C39"/>
    </sheetView>
  </sheetViews>
  <sheetFormatPr defaultRowHeight="15"/>
  <cols>
    <col min="1" max="1" width="13.140625" bestFit="1" customWidth="1"/>
    <col min="2" max="2" width="15.85546875" bestFit="1" customWidth="1"/>
    <col min="3" max="4" width="15.28515625" bestFit="1" customWidth="1"/>
    <col min="5" max="5" width="13.140625" customWidth="1"/>
    <col min="6" max="6" width="11.140625" customWidth="1"/>
    <col min="7" max="7" width="11.85546875" bestFit="1" customWidth="1"/>
    <col min="8" max="8" width="14.140625" bestFit="1" customWidth="1"/>
    <col min="9" max="9" width="15" bestFit="1" customWidth="1"/>
    <col min="10" max="10" width="15.85546875" bestFit="1" customWidth="1"/>
    <col min="11" max="11" width="14.140625" bestFit="1" customWidth="1"/>
  </cols>
  <sheetData>
    <row r="3" spans="1:11">
      <c r="A3" s="10" t="s">
        <v>19</v>
      </c>
      <c r="B3" t="s">
        <v>26</v>
      </c>
    </row>
    <row r="4" spans="1:11">
      <c r="A4" s="11" t="s">
        <v>23</v>
      </c>
      <c r="B4" s="12">
        <v>45343</v>
      </c>
      <c r="E4" s="10" t="s">
        <v>19</v>
      </c>
      <c r="F4" t="s">
        <v>28</v>
      </c>
      <c r="G4" t="s">
        <v>30</v>
      </c>
      <c r="H4" t="s">
        <v>29</v>
      </c>
      <c r="I4" t="s">
        <v>32</v>
      </c>
      <c r="J4" t="s">
        <v>26</v>
      </c>
      <c r="K4" t="s">
        <v>27</v>
      </c>
    </row>
    <row r="5" spans="1:11">
      <c r="A5" s="11" t="s">
        <v>22</v>
      </c>
      <c r="B5" s="12">
        <v>43485</v>
      </c>
      <c r="E5" s="11" t="s">
        <v>11</v>
      </c>
      <c r="F5" s="12">
        <v>8335</v>
      </c>
      <c r="G5" s="12">
        <v>4620</v>
      </c>
      <c r="H5" s="12">
        <v>2980</v>
      </c>
      <c r="I5" s="12">
        <v>1150</v>
      </c>
      <c r="J5" s="12">
        <v>28595</v>
      </c>
      <c r="K5" s="12">
        <v>11510</v>
      </c>
    </row>
    <row r="6" spans="1:11">
      <c r="A6" s="11" t="s">
        <v>21</v>
      </c>
      <c r="B6" s="12">
        <v>37263</v>
      </c>
      <c r="E6" s="11" t="s">
        <v>12</v>
      </c>
      <c r="F6" s="12">
        <v>3875</v>
      </c>
      <c r="G6" s="12">
        <v>2920</v>
      </c>
      <c r="H6" s="12">
        <v>1320</v>
      </c>
      <c r="I6" s="12">
        <v>1500</v>
      </c>
      <c r="J6" s="12">
        <v>17769</v>
      </c>
      <c r="K6" s="12">
        <v>8154</v>
      </c>
    </row>
    <row r="7" spans="1:11">
      <c r="A7" s="11" t="s">
        <v>20</v>
      </c>
      <c r="B7" s="12">
        <v>56166</v>
      </c>
      <c r="E7" s="11" t="s">
        <v>13</v>
      </c>
      <c r="F7" s="12">
        <v>2750</v>
      </c>
      <c r="G7" s="12">
        <v>5735</v>
      </c>
      <c r="H7" s="12">
        <v>1110</v>
      </c>
      <c r="I7" s="12">
        <v>2300</v>
      </c>
      <c r="J7" s="12">
        <v>29055</v>
      </c>
      <c r="K7" s="12">
        <v>17160</v>
      </c>
    </row>
    <row r="8" spans="1:11">
      <c r="A8" s="11" t="s">
        <v>24</v>
      </c>
      <c r="B8" s="12">
        <v>182257</v>
      </c>
      <c r="E8" s="11" t="s">
        <v>14</v>
      </c>
      <c r="F8" s="12">
        <v>5455</v>
      </c>
      <c r="G8" s="12">
        <v>5420</v>
      </c>
      <c r="H8" s="12">
        <v>65</v>
      </c>
      <c r="I8" s="12">
        <v>950</v>
      </c>
      <c r="J8" s="12">
        <v>22300</v>
      </c>
      <c r="K8" s="12">
        <v>10410</v>
      </c>
    </row>
    <row r="9" spans="1:11">
      <c r="E9" s="11" t="s">
        <v>15</v>
      </c>
      <c r="F9" s="12">
        <v>1425</v>
      </c>
      <c r="G9" s="12">
        <v>6830</v>
      </c>
      <c r="H9" s="12">
        <v>1280</v>
      </c>
      <c r="I9" s="12">
        <v>850</v>
      </c>
      <c r="J9" s="12">
        <v>26885</v>
      </c>
      <c r="K9" s="12">
        <v>16500</v>
      </c>
    </row>
    <row r="10" spans="1:11">
      <c r="E10" s="11" t="s">
        <v>16</v>
      </c>
      <c r="F10" s="12">
        <v>2645</v>
      </c>
      <c r="G10" s="12">
        <v>2830</v>
      </c>
      <c r="H10" s="12">
        <v>1560</v>
      </c>
      <c r="I10" s="12">
        <v>1410</v>
      </c>
      <c r="J10" s="12">
        <v>25908</v>
      </c>
      <c r="K10" s="12">
        <v>17463</v>
      </c>
    </row>
    <row r="11" spans="1:11">
      <c r="E11" s="11" t="s">
        <v>17</v>
      </c>
      <c r="F11" s="12">
        <v>7330</v>
      </c>
      <c r="G11" s="12">
        <v>4180</v>
      </c>
      <c r="H11" s="12">
        <v>1800</v>
      </c>
      <c r="I11" s="12">
        <v>2620</v>
      </c>
      <c r="J11" s="12">
        <v>31745</v>
      </c>
      <c r="K11" s="12">
        <v>15815</v>
      </c>
    </row>
    <row r="12" spans="1:11">
      <c r="E12" s="11" t="s">
        <v>24</v>
      </c>
      <c r="F12" s="12">
        <v>31815</v>
      </c>
      <c r="G12" s="12">
        <v>32535</v>
      </c>
      <c r="H12" s="12">
        <v>10115</v>
      </c>
      <c r="I12" s="12">
        <v>10780</v>
      </c>
      <c r="J12" s="12">
        <v>182257</v>
      </c>
      <c r="K12" s="12">
        <v>97012</v>
      </c>
    </row>
    <row r="31" spans="1:2">
      <c r="A31" s="10" t="s">
        <v>19</v>
      </c>
      <c r="B31" t="s">
        <v>26</v>
      </c>
    </row>
    <row r="32" spans="1:2">
      <c r="A32" s="11" t="s">
        <v>17</v>
      </c>
      <c r="B32" s="12">
        <v>31745</v>
      </c>
    </row>
    <row r="33" spans="1:2">
      <c r="A33" s="11" t="s">
        <v>13</v>
      </c>
      <c r="B33" s="12">
        <v>29055</v>
      </c>
    </row>
    <row r="34" spans="1:2">
      <c r="A34" s="11" t="s">
        <v>11</v>
      </c>
      <c r="B34" s="12">
        <v>28595</v>
      </c>
    </row>
    <row r="35" spans="1:2">
      <c r="A35" s="11" t="s">
        <v>15</v>
      </c>
      <c r="B35" s="12">
        <v>26885</v>
      </c>
    </row>
    <row r="36" spans="1:2">
      <c r="A36" s="11" t="s">
        <v>16</v>
      </c>
      <c r="B36" s="12">
        <v>25908</v>
      </c>
    </row>
    <row r="37" spans="1:2">
      <c r="A37" s="11" t="s">
        <v>14</v>
      </c>
      <c r="B37" s="12">
        <v>22300</v>
      </c>
    </row>
    <row r="38" spans="1:2">
      <c r="A38" s="11" t="s">
        <v>12</v>
      </c>
      <c r="B38" s="12">
        <v>17769</v>
      </c>
    </row>
    <row r="39" spans="1:2">
      <c r="A39" s="11" t="s">
        <v>24</v>
      </c>
      <c r="B39" s="12">
        <v>182257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Q6" sqref="Q6"/>
    </sheetView>
  </sheetViews>
  <sheetFormatPr defaultRowHeight="15"/>
  <cols>
    <col min="1" max="1" width="11.140625" bestFit="1" customWidth="1"/>
    <col min="4" max="4" width="10.140625" bestFit="1" customWidth="1"/>
    <col min="5" max="5" width="9.140625" style="14"/>
  </cols>
  <sheetData>
    <row r="1" spans="1:5">
      <c r="A1" s="13" t="s">
        <v>33</v>
      </c>
      <c r="B1" s="13" t="s">
        <v>34</v>
      </c>
      <c r="C1" s="13" t="s">
        <v>35</v>
      </c>
      <c r="D1" s="13" t="s">
        <v>36</v>
      </c>
      <c r="E1" s="15"/>
    </row>
    <row r="2" spans="1:5">
      <c r="A2" t="s">
        <v>37</v>
      </c>
      <c r="B2">
        <f>GETPIVOTDATA("Sum of Sweets",S!$D$4)</f>
        <v>2099032</v>
      </c>
      <c r="C2">
        <f>GETPIVOTDATA("Sum of Sweets",W!$E$4)</f>
        <v>97012</v>
      </c>
      <c r="D2" s="14">
        <f>C2/B2</f>
        <v>4.6217494540340499E-2</v>
      </c>
      <c r="E2" s="14">
        <f>B2/B9</f>
        <v>0.44822637243477592</v>
      </c>
    </row>
    <row r="3" spans="1:5">
      <c r="A3" t="s">
        <v>38</v>
      </c>
      <c r="B3">
        <f>GETPIVOTDATA("Sum of Hot ",S!$D$4)</f>
        <v>497270</v>
      </c>
      <c r="C3">
        <f>GETPIVOTDATA("Sum of Hot ",W!$E$4)</f>
        <v>31815</v>
      </c>
      <c r="D3" s="14">
        <f t="shared" ref="D3:D8" si="0">C3/B3</f>
        <v>6.3979327126108557E-2</v>
      </c>
      <c r="E3" s="14">
        <f>B3/B9</f>
        <v>0.10618681764767809</v>
      </c>
    </row>
    <row r="4" spans="1:5">
      <c r="A4" t="s">
        <v>4</v>
      </c>
      <c r="B4">
        <f>GETPIVOTDATA("Sum of Bakery ",S!$D$4)</f>
        <v>722685</v>
      </c>
      <c r="C4">
        <f>GETPIVOTDATA("Sum of Bakery ",W!$E$4)</f>
        <v>10115</v>
      </c>
      <c r="D4" s="14">
        <f t="shared" si="0"/>
        <v>1.3996416142579409E-2</v>
      </c>
      <c r="E4" s="14">
        <f>B4/B9</f>
        <v>0.15432183785812986</v>
      </c>
    </row>
    <row r="5" spans="1:5">
      <c r="A5" t="s">
        <v>5</v>
      </c>
      <c r="B5">
        <f>GETPIVOTDATA("Sum of Cake",S!$D$4)</f>
        <v>756252</v>
      </c>
      <c r="C5">
        <f>GETPIVOTDATA("Sum of Cake",W!$E$4)</f>
        <v>32535</v>
      </c>
      <c r="D5" s="14">
        <f t="shared" si="0"/>
        <v>4.3021373827771693E-2</v>
      </c>
      <c r="E5" s="14">
        <f>B5/B9</f>
        <v>0.16148972031228881</v>
      </c>
    </row>
    <row r="6" spans="1:5">
      <c r="A6" t="s">
        <v>6</v>
      </c>
      <c r="B6">
        <f>GETPIVOTDATA("Sum of Arabian ",S!$D$4)</f>
        <v>354170</v>
      </c>
      <c r="C6">
        <f>GETPIVOTDATA("Sum of Arabian ",W!$E$4)</f>
        <v>10780</v>
      </c>
      <c r="D6" s="14">
        <f t="shared" si="0"/>
        <v>3.0437360589547394E-2</v>
      </c>
      <c r="E6" s="14">
        <f>B6/B9</f>
        <v>7.5629306425640294E-2</v>
      </c>
    </row>
    <row r="7" spans="1:5">
      <c r="A7" t="s">
        <v>39</v>
      </c>
      <c r="B7">
        <f>GETPIVOTDATA("Sum of Cookies",S!$D$4)</f>
        <v>243904</v>
      </c>
      <c r="C7">
        <v>0</v>
      </c>
      <c r="D7" s="14">
        <f t="shared" si="0"/>
        <v>0</v>
      </c>
      <c r="E7" s="14">
        <f>B7/B9</f>
        <v>5.2083153159328488E-2</v>
      </c>
    </row>
    <row r="8" spans="1:5">
      <c r="A8" t="s">
        <v>40</v>
      </c>
      <c r="B8">
        <f>GETPIVOTDATA("Sum of Others ",S!$D$4)</f>
        <v>9660</v>
      </c>
      <c r="C8">
        <v>0</v>
      </c>
      <c r="D8" s="14">
        <f t="shared" si="0"/>
        <v>0</v>
      </c>
      <c r="E8" s="14">
        <f>B8/B9</f>
        <v>2.0627921621585261E-3</v>
      </c>
    </row>
    <row r="9" spans="1:5">
      <c r="B9">
        <f>SUM(B2:B8)</f>
        <v>4682973</v>
      </c>
      <c r="C9">
        <f>SUM(C2:C8)</f>
        <v>182257</v>
      </c>
    </row>
    <row r="11" spans="1:5">
      <c r="E11" s="14">
        <f>C9/B9</f>
        <v>3.8919079823864028E-2</v>
      </c>
    </row>
    <row r="12" spans="1:5">
      <c r="A12">
        <v>500000</v>
      </c>
      <c r="B12">
        <f>B9*20%</f>
        <v>936594.60000000009</v>
      </c>
      <c r="C12">
        <f>B12-A12</f>
        <v>436594.60000000009</v>
      </c>
    </row>
    <row r="13" spans="1:5">
      <c r="A13">
        <v>180000</v>
      </c>
      <c r="B13">
        <f>B12-C9</f>
        <v>754337.60000000009</v>
      </c>
    </row>
    <row r="14" spans="1:5">
      <c r="A14">
        <v>280000</v>
      </c>
      <c r="B14">
        <f>B13-A13</f>
        <v>574337.60000000009</v>
      </c>
      <c r="C14">
        <f>B14-A12</f>
        <v>74337.600000000093</v>
      </c>
    </row>
    <row r="15" spans="1:5">
      <c r="B15">
        <f>B14-A14</f>
        <v>294337.60000000009</v>
      </c>
      <c r="C15" t="s">
        <v>37</v>
      </c>
      <c r="D15" s="14">
        <v>0.45</v>
      </c>
      <c r="E15" s="14">
        <v>0.53</v>
      </c>
    </row>
    <row r="16" spans="1:5">
      <c r="C16" t="s">
        <v>38</v>
      </c>
      <c r="D16" s="14">
        <v>0.11</v>
      </c>
      <c r="E16" s="14">
        <v>0.17</v>
      </c>
    </row>
    <row r="17" spans="3:5">
      <c r="C17" t="s">
        <v>4</v>
      </c>
      <c r="D17" s="14">
        <v>0.15</v>
      </c>
      <c r="E17" s="14">
        <v>0.06</v>
      </c>
    </row>
    <row r="18" spans="3:5">
      <c r="C18" t="s">
        <v>5</v>
      </c>
      <c r="D18" s="14">
        <v>0.16</v>
      </c>
      <c r="E18" s="14">
        <v>0.18</v>
      </c>
    </row>
    <row r="19" spans="3:5">
      <c r="C19" t="s">
        <v>6</v>
      </c>
      <c r="D19" s="14">
        <v>0.08</v>
      </c>
      <c r="E19" s="14">
        <v>0.06</v>
      </c>
    </row>
    <row r="20" spans="3:5">
      <c r="C20" t="s">
        <v>39</v>
      </c>
      <c r="D20" s="14">
        <v>0.05</v>
      </c>
      <c r="E20" s="14">
        <v>0</v>
      </c>
    </row>
    <row r="21" spans="3:5">
      <c r="C21" t="s">
        <v>40</v>
      </c>
      <c r="D21" s="14">
        <v>0</v>
      </c>
      <c r="E21" s="14">
        <v>0</v>
      </c>
    </row>
    <row r="24" spans="3:5">
      <c r="C24" t="s">
        <v>37</v>
      </c>
      <c r="D24" s="14">
        <f>C2/C9</f>
        <v>0.53228133898835162</v>
      </c>
    </row>
    <row r="25" spans="3:5">
      <c r="C25" t="s">
        <v>38</v>
      </c>
      <c r="D25" s="14">
        <f>C3/C9</f>
        <v>0.17456119655212146</v>
      </c>
    </row>
    <row r="26" spans="3:5">
      <c r="C26" t="s">
        <v>4</v>
      </c>
      <c r="D26" s="14">
        <f>C4/C9</f>
        <v>5.5498554239343342E-2</v>
      </c>
    </row>
    <row r="27" spans="3:5">
      <c r="C27" t="s">
        <v>5</v>
      </c>
      <c r="D27" s="14">
        <f>C5/C9</f>
        <v>0.17851166210351316</v>
      </c>
    </row>
    <row r="28" spans="3:5">
      <c r="C28" t="s">
        <v>6</v>
      </c>
      <c r="D28" s="14">
        <f>C6/C9</f>
        <v>5.9147248116670416E-2</v>
      </c>
    </row>
    <row r="29" spans="3:5">
      <c r="C29" t="s">
        <v>39</v>
      </c>
      <c r="D29" s="14">
        <f>C7/C9</f>
        <v>0</v>
      </c>
    </row>
    <row r="30" spans="3:5">
      <c r="C30" t="s">
        <v>40</v>
      </c>
      <c r="D30" s="1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57" zoomScaleNormal="57" workbookViewId="0">
      <selection activeCell="AG17" sqref="AG17"/>
    </sheetView>
  </sheetViews>
  <sheetFormatPr defaultColWidth="9.140625" defaultRowHeight="15"/>
  <cols>
    <col min="1" max="16384" width="9.140625" style="1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Sells</vt:lpstr>
      <vt:lpstr>Sheet8</vt:lpstr>
      <vt:lpstr>SvW</vt:lpstr>
      <vt:lpstr>Wastage</vt:lpstr>
      <vt:lpstr>S</vt:lpstr>
      <vt:lpstr>W</vt:lpstr>
      <vt:lpstr>Sheet5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Shariar Sakib</cp:lastModifiedBy>
  <dcterms:created xsi:type="dcterms:W3CDTF">2025-06-03T17:45:12Z</dcterms:created>
  <dcterms:modified xsi:type="dcterms:W3CDTF">2025-06-11T11:39:13Z</dcterms:modified>
</cp:coreProperties>
</file>