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PEER\BARTProject_PhaseII\BridgeModeling\CurvedBridge\"/>
    </mc:Choice>
  </mc:AlternateContent>
  <xr:revisionPtr revIDLastSave="0" documentId="8_{48EDBB4D-BE80-41AA-9961-6286FED26EC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mmary" sheetId="1" r:id="rId1"/>
    <sheet name="interpolation" sheetId="3" r:id="rId2"/>
    <sheet name="girder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9" i="1" l="1"/>
  <c r="M49" i="1"/>
  <c r="L49" i="1"/>
  <c r="N48" i="1"/>
  <c r="M48" i="1"/>
  <c r="L48" i="1"/>
  <c r="N47" i="1"/>
  <c r="M47" i="1"/>
  <c r="L47" i="1"/>
  <c r="N46" i="1"/>
  <c r="M46" i="1"/>
  <c r="L46" i="1"/>
  <c r="N45" i="1"/>
  <c r="M45" i="1"/>
  <c r="L45" i="1"/>
  <c r="N44" i="1"/>
  <c r="M44" i="1"/>
  <c r="L44" i="1"/>
  <c r="N43" i="1"/>
  <c r="M43" i="1"/>
  <c r="L43" i="1"/>
  <c r="N42" i="1"/>
  <c r="M42" i="1"/>
  <c r="L42" i="1"/>
  <c r="N41" i="1"/>
  <c r="M41" i="1"/>
  <c r="L41" i="1"/>
  <c r="N40" i="1"/>
  <c r="M40" i="1"/>
  <c r="L40" i="1"/>
  <c r="N39" i="1"/>
  <c r="M39" i="1"/>
  <c r="L39" i="1"/>
  <c r="N38" i="1"/>
  <c r="M38" i="1"/>
  <c r="L38" i="1"/>
  <c r="N37" i="1"/>
  <c r="M37" i="1"/>
  <c r="L37" i="1"/>
  <c r="N36" i="1"/>
  <c r="M36" i="1"/>
  <c r="L36" i="1"/>
  <c r="N29" i="1"/>
  <c r="M29" i="1"/>
  <c r="L29" i="1"/>
  <c r="N28" i="1"/>
  <c r="M28" i="1"/>
  <c r="L28" i="1"/>
  <c r="N27" i="1"/>
  <c r="M27" i="1"/>
  <c r="L27" i="1"/>
  <c r="N26" i="1"/>
  <c r="M26" i="1"/>
  <c r="L26" i="1"/>
  <c r="N25" i="1"/>
  <c r="M25" i="1"/>
  <c r="L25" i="1"/>
  <c r="N24" i="1"/>
  <c r="M24" i="1"/>
  <c r="L24" i="1"/>
  <c r="N23" i="1"/>
  <c r="M23" i="1"/>
  <c r="L23" i="1"/>
  <c r="N22" i="1"/>
  <c r="M22" i="1"/>
  <c r="L22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3" i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N2" i="1"/>
  <c r="M2" i="1"/>
  <c r="L2" i="1"/>
  <c r="M34" i="1"/>
  <c r="L34" i="1"/>
  <c r="M33" i="1"/>
  <c r="L33" i="1"/>
  <c r="M32" i="1"/>
  <c r="L32" i="1"/>
  <c r="M31" i="1"/>
  <c r="L31" i="1"/>
  <c r="M30" i="1"/>
  <c r="L30" i="1"/>
  <c r="M20" i="1"/>
  <c r="M19" i="1"/>
  <c r="M18" i="1"/>
  <c r="M17" i="1"/>
  <c r="M16" i="1"/>
  <c r="L20" i="1"/>
  <c r="L19" i="1"/>
  <c r="L18" i="1"/>
  <c r="L17" i="1"/>
  <c r="L16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I2" i="1"/>
  <c r="H2" i="1"/>
  <c r="H1" i="1"/>
  <c r="N34" i="1"/>
  <c r="N33" i="1"/>
  <c r="N32" i="1"/>
  <c r="N31" i="1"/>
  <c r="N30" i="1"/>
  <c r="N20" i="1"/>
  <c r="N19" i="1"/>
  <c r="N18" i="1"/>
  <c r="N17" i="1"/>
  <c r="N1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" i="1"/>
  <c r="D35" i="1"/>
  <c r="D34" i="1"/>
  <c r="D33" i="1"/>
  <c r="C35" i="1"/>
  <c r="C34" i="1"/>
  <c r="C33" i="1"/>
  <c r="D21" i="1"/>
  <c r="D20" i="1"/>
  <c r="D19" i="1"/>
  <c r="C21" i="1"/>
  <c r="C20" i="1"/>
  <c r="C19" i="1"/>
  <c r="E30" i="3"/>
  <c r="E31" i="3" s="1"/>
  <c r="E32" i="3" s="1"/>
  <c r="E29" i="3"/>
  <c r="E25" i="3"/>
  <c r="E26" i="3" s="1"/>
  <c r="E27" i="3" s="1"/>
  <c r="E24" i="3"/>
  <c r="E20" i="3"/>
  <c r="E21" i="3" s="1"/>
  <c r="E22" i="3" s="1"/>
  <c r="E19" i="3"/>
  <c r="E14" i="3"/>
  <c r="E15" i="3" s="1"/>
  <c r="E16" i="3" s="1"/>
  <c r="E13" i="3"/>
  <c r="E9" i="3"/>
  <c r="E10" i="3"/>
  <c r="E11" i="3" s="1"/>
  <c r="E8" i="3"/>
  <c r="E4" i="3"/>
  <c r="E5" i="3" s="1"/>
  <c r="E6" i="3" s="1"/>
  <c r="E3" i="3"/>
  <c r="F13" i="2"/>
  <c r="E13" i="2"/>
  <c r="F11" i="2"/>
  <c r="E11" i="2"/>
  <c r="F8" i="2"/>
  <c r="E8" i="2"/>
  <c r="F6" i="2"/>
  <c r="E6" i="2"/>
  <c r="E31" i="1"/>
  <c r="E17" i="1"/>
  <c r="E33" i="1"/>
  <c r="E19" i="1"/>
</calcChain>
</file>

<file path=xl/sharedStrings.xml><?xml version="1.0" encoding="utf-8"?>
<sst xmlns="http://schemas.openxmlformats.org/spreadsheetml/2006/main" count="145" uniqueCount="88">
  <si>
    <t>Abutment 47</t>
  </si>
  <si>
    <t>Location</t>
  </si>
  <si>
    <t>Pier 48</t>
  </si>
  <si>
    <t>Pier 49</t>
  </si>
  <si>
    <t>Abutment 50</t>
  </si>
  <si>
    <t>Track</t>
  </si>
  <si>
    <t>CR</t>
  </si>
  <si>
    <t>CL</t>
  </si>
  <si>
    <t>Elevation [ft]</t>
  </si>
  <si>
    <t>center</t>
  </si>
  <si>
    <t>CL Track</t>
  </si>
  <si>
    <t>CR Track</t>
  </si>
  <si>
    <t>Col Top</t>
  </si>
  <si>
    <t>Ground</t>
  </si>
  <si>
    <t>BOF</t>
  </si>
  <si>
    <t>(348</t>
  </si>
  <si>
    <t>348)</t>
  </si>
  <si>
    <t>GEL</t>
  </si>
  <si>
    <t>GER</t>
  </si>
  <si>
    <t>248)</t>
  </si>
  <si>
    <t>(248</t>
  </si>
  <si>
    <t>id</t>
  </si>
  <si>
    <t>Ref: SE-532</t>
  </si>
  <si>
    <t>Interpolation</t>
  </si>
  <si>
    <t>349)</t>
  </si>
  <si>
    <t>(349</t>
  </si>
  <si>
    <t>249)</t>
  </si>
  <si>
    <t>(249</t>
  </si>
  <si>
    <t>CL_L</t>
  </si>
  <si>
    <t>CL_R</t>
  </si>
  <si>
    <t>CR_L</t>
  </si>
  <si>
    <t>CR_R</t>
  </si>
  <si>
    <t>Abut 47</t>
  </si>
  <si>
    <t>Abut 50</t>
  </si>
  <si>
    <t>Node</t>
  </si>
  <si>
    <t>X [inch]</t>
  </si>
  <si>
    <t>Y [inch]</t>
  </si>
  <si>
    <t>x [inch]</t>
  </si>
  <si>
    <t>y [inch]</t>
  </si>
  <si>
    <t>z [ft]</t>
  </si>
  <si>
    <t>gound level approx.</t>
  </si>
  <si>
    <t>Elevation [inch]</t>
  </si>
  <si>
    <t>node 111</t>
  </si>
  <si>
    <t>node 481</t>
  </si>
  <si>
    <t>node 482</t>
  </si>
  <si>
    <t>node 483</t>
  </si>
  <si>
    <t>node 484</t>
  </si>
  <si>
    <t>node 485</t>
  </si>
  <si>
    <t>node 491</t>
  </si>
  <si>
    <t>node 492</t>
  </si>
  <si>
    <t>node 493</t>
  </si>
  <si>
    <t>node 494</t>
  </si>
  <si>
    <t>node 495</t>
  </si>
  <si>
    <t>node 471</t>
  </si>
  <si>
    <t>node 472</t>
  </si>
  <si>
    <t>node 473</t>
  </si>
  <si>
    <t>node 474</t>
  </si>
  <si>
    <t>node 475</t>
  </si>
  <si>
    <t>node 476</t>
  </si>
  <si>
    <t>node 211</t>
  </si>
  <si>
    <t>node 112</t>
  </si>
  <si>
    <t>node 212</t>
  </si>
  <si>
    <t>node 113</t>
  </si>
  <si>
    <t>node 114</t>
  </si>
  <si>
    <t>node 213</t>
  </si>
  <si>
    <t>node 214</t>
  </si>
  <si>
    <t>node 121</t>
  </si>
  <si>
    <t>node 221</t>
  </si>
  <si>
    <t>node 122</t>
  </si>
  <si>
    <t>node 232</t>
  </si>
  <si>
    <t>node 222</t>
  </si>
  <si>
    <t>node 123</t>
  </si>
  <si>
    <t>node 223</t>
  </si>
  <si>
    <t>node 124</t>
  </si>
  <si>
    <t>node 224</t>
  </si>
  <si>
    <t>node 131</t>
  </si>
  <si>
    <t>node 231</t>
  </si>
  <si>
    <t>node 132</t>
  </si>
  <si>
    <t>node 133</t>
  </si>
  <si>
    <t>node 233</t>
  </si>
  <si>
    <t>node 134</t>
  </si>
  <si>
    <t>node 234</t>
  </si>
  <si>
    <t>node 501</t>
  </si>
  <si>
    <t>node 502</t>
  </si>
  <si>
    <t>node 503</t>
  </si>
  <si>
    <t>node 504</t>
  </si>
  <si>
    <t>node 505</t>
  </si>
  <si>
    <t>node 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</si>
</sst>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0" xfId="0" applyBorder="1"/>
    <xf numFmtId="2" fontId="0" fillId="0" borderId="0" xfId="0" applyNumberFormat="1" applyBorder="1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2" fontId="0" fillId="0" borderId="2" xfId="0" applyNumberFormat="1" applyBorder="1"/>
    <xf numFmtId="0" fontId="0" fillId="0" borderId="0" xfId="0" applyFill="1" applyBorder="1"/>
    <xf numFmtId="0" fontId="0" fillId="0" borderId="1" xfId="0" applyFill="1" applyBorder="1"/>
    <xf numFmtId="0" fontId="0" fillId="0" borderId="3" xfId="0" applyBorder="1"/>
    <xf numFmtId="0" fontId="0" fillId="0" borderId="2" xfId="0" applyFill="1" applyBorder="1"/>
    <xf numFmtId="0" fontId="0" fillId="0" borderId="7" xfId="0" applyBorder="1"/>
    <xf numFmtId="0" fontId="0" fillId="0" borderId="8" xfId="0" applyBorder="1"/>
    <xf numFmtId="0" fontId="0" fillId="0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0" fillId="0" borderId="6" xfId="0" applyNumberFormat="1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9"/>
  <sheetViews>
    <sheetView tabSelected="1" topLeftCell="A29" workbookViewId="0">
      <selection activeCell="O38" sqref="O38"/>
    </sheetView>
  </sheetViews>
  <sheetFormatPr defaultRowHeight="15" x14ac:dyDescent="0.25"/>
  <cols>
    <col min="1" max="1" width="11.42578125" bestFit="1" customWidth="1"/>
    <col min="3" max="3" width="11" bestFit="1" customWidth="1"/>
    <col min="4" max="4" width="12" bestFit="1" customWidth="1"/>
    <col min="5" max="5" width="12.28515625" bestFit="1" customWidth="1"/>
    <col min="6" max="6" width="15" bestFit="1" customWidth="1"/>
    <col min="7" max="7" width="18.85546875" bestFit="1" customWidth="1"/>
    <col min="12" max="13" width="9.5703125" bestFit="1" customWidth="1"/>
  </cols>
  <sheetData>
    <row r="1" spans="1:14" x14ac:dyDescent="0.25">
      <c r="A1" s="11" t="s">
        <v>1</v>
      </c>
      <c r="B1" s="5" t="s">
        <v>5</v>
      </c>
      <c r="C1" s="5" t="s">
        <v>35</v>
      </c>
      <c r="D1" s="5" t="s">
        <v>36</v>
      </c>
      <c r="E1" s="5" t="s">
        <v>8</v>
      </c>
      <c r="F1" s="9" t="s">
        <v>41</v>
      </c>
      <c r="H1">
        <f>53.6444/180*PI()</f>
        <v>0.93627140525684605</v>
      </c>
    </row>
    <row r="2" spans="1:14" x14ac:dyDescent="0.25">
      <c r="A2" s="20" t="s">
        <v>0</v>
      </c>
      <c r="B2" s="3" t="s">
        <v>28</v>
      </c>
      <c r="C2" s="4">
        <v>53250.133999999998</v>
      </c>
      <c r="D2" s="4">
        <v>106457.5021</v>
      </c>
      <c r="E2" s="4">
        <v>133.47</v>
      </c>
      <c r="F2" s="4">
        <f>E2*12</f>
        <v>1601.6399999999999</v>
      </c>
      <c r="H2">
        <f>C2*COS($H$1)+D2*SIN($H$1)</f>
        <v>117302.32435730673</v>
      </c>
      <c r="I2">
        <f>-C2*SIN($H$1)+D2*COS($H$1)</f>
        <v>20222.295239726409</v>
      </c>
      <c r="K2" s="25" t="s">
        <v>53</v>
      </c>
      <c r="L2" s="25">
        <f>H2</f>
        <v>117302.32435730673</v>
      </c>
      <c r="M2" s="25">
        <f>I2</f>
        <v>20222.295239726409</v>
      </c>
      <c r="N2" s="26">
        <f>F2</f>
        <v>1601.6399999999999</v>
      </c>
    </row>
    <row r="3" spans="1:14" x14ac:dyDescent="0.25">
      <c r="A3" s="21"/>
      <c r="B3" s="3" t="s">
        <v>7</v>
      </c>
      <c r="C3" s="4">
        <v>53280.989200000004</v>
      </c>
      <c r="D3" s="4">
        <v>106438.2211</v>
      </c>
      <c r="E3" s="4">
        <v>133.47</v>
      </c>
      <c r="F3" s="4">
        <f t="shared" ref="F3:F49" si="0">E3*12</f>
        <v>1601.6399999999999</v>
      </c>
      <c r="H3">
        <f t="shared" ref="H3:H49" si="1">C3*COS($H$1)+D3*SIN($H$1)</f>
        <v>117305.08714569916</v>
      </c>
      <c r="I3">
        <f t="shared" ref="I3:I49" si="2">-C3*SIN($H$1)+D3*COS($H$1)</f>
        <v>20186.016219227793</v>
      </c>
      <c r="K3" s="25" t="s">
        <v>54</v>
      </c>
      <c r="L3" s="25">
        <f t="shared" ref="L3:L7" si="3">H3</f>
        <v>117305.08714569916</v>
      </c>
      <c r="M3" s="25">
        <f t="shared" ref="M3:M7" si="4">I3</f>
        <v>20186.016219227793</v>
      </c>
      <c r="N3" s="26">
        <f t="shared" ref="N3:N7" si="5">F3</f>
        <v>1601.6399999999999</v>
      </c>
    </row>
    <row r="4" spans="1:14" x14ac:dyDescent="0.25">
      <c r="A4" s="21"/>
      <c r="B4" s="10" t="s">
        <v>29</v>
      </c>
      <c r="C4" s="6">
        <v>53314.441200000001</v>
      </c>
      <c r="D4" s="6">
        <v>106417.3172</v>
      </c>
      <c r="E4" s="6">
        <v>133.47</v>
      </c>
      <c r="F4" s="4">
        <f t="shared" si="0"/>
        <v>1601.6399999999999</v>
      </c>
      <c r="H4">
        <f t="shared" si="1"/>
        <v>117308.0822960317</v>
      </c>
      <c r="I4">
        <f t="shared" si="2"/>
        <v>20146.683810025017</v>
      </c>
      <c r="K4" s="25" t="s">
        <v>55</v>
      </c>
      <c r="L4" s="25">
        <f t="shared" si="3"/>
        <v>117308.0822960317</v>
      </c>
      <c r="M4" s="25">
        <f t="shared" si="4"/>
        <v>20146.683810025017</v>
      </c>
      <c r="N4" s="26">
        <f t="shared" si="5"/>
        <v>1601.6399999999999</v>
      </c>
    </row>
    <row r="5" spans="1:14" x14ac:dyDescent="0.25">
      <c r="A5" s="21"/>
      <c r="B5" s="9" t="s">
        <v>30</v>
      </c>
      <c r="C5" s="4">
        <v>53436.382100000003</v>
      </c>
      <c r="D5" s="4">
        <v>106341.1118</v>
      </c>
      <c r="E5" s="4">
        <v>134.83000000000001</v>
      </c>
      <c r="F5" s="4">
        <f t="shared" si="0"/>
        <v>1617.96</v>
      </c>
      <c r="H5">
        <f t="shared" si="1"/>
        <v>117318.99596996134</v>
      </c>
      <c r="I5">
        <f t="shared" si="2"/>
        <v>20003.304112008424</v>
      </c>
      <c r="K5" s="25" t="s">
        <v>56</v>
      </c>
      <c r="L5" s="25">
        <f t="shared" si="3"/>
        <v>117318.99596996134</v>
      </c>
      <c r="M5" s="25">
        <f t="shared" si="4"/>
        <v>20003.304112008424</v>
      </c>
      <c r="N5" s="26">
        <f t="shared" si="5"/>
        <v>1617.96</v>
      </c>
    </row>
    <row r="6" spans="1:14" x14ac:dyDescent="0.25">
      <c r="A6" s="21"/>
      <c r="B6" s="3" t="s">
        <v>6</v>
      </c>
      <c r="C6" s="4">
        <v>53467.234900000003</v>
      </c>
      <c r="D6" s="4">
        <v>106321.8322</v>
      </c>
      <c r="E6" s="4">
        <v>134.83000000000001</v>
      </c>
      <c r="F6" s="4">
        <f t="shared" si="0"/>
        <v>1617.96</v>
      </c>
      <c r="H6">
        <f t="shared" si="1"/>
        <v>117321.75846314059</v>
      </c>
      <c r="I6">
        <f t="shared" si="2"/>
        <v>19967.027854270964</v>
      </c>
      <c r="K6" s="25" t="s">
        <v>57</v>
      </c>
      <c r="L6" s="25">
        <f t="shared" si="3"/>
        <v>117321.75846314059</v>
      </c>
      <c r="M6" s="25">
        <f t="shared" si="4"/>
        <v>19967.027854270964</v>
      </c>
      <c r="N6" s="26">
        <f t="shared" si="5"/>
        <v>1617.96</v>
      </c>
    </row>
    <row r="7" spans="1:14" x14ac:dyDescent="0.25">
      <c r="A7" s="22"/>
      <c r="B7" s="5" t="s">
        <v>31</v>
      </c>
      <c r="C7" s="6">
        <v>53500.692999999999</v>
      </c>
      <c r="D7" s="6">
        <v>106300.9246</v>
      </c>
      <c r="E7" s="6">
        <v>134.83000000000001</v>
      </c>
      <c r="F7" s="4">
        <f t="shared" si="0"/>
        <v>1617.96</v>
      </c>
      <c r="H7">
        <f t="shared" si="1"/>
        <v>117324.75424971487</v>
      </c>
      <c r="I7">
        <f t="shared" si="2"/>
        <v>19927.688339070963</v>
      </c>
      <c r="K7" s="25" t="s">
        <v>58</v>
      </c>
      <c r="L7" s="25">
        <f t="shared" si="3"/>
        <v>117324.75424971487</v>
      </c>
      <c r="M7" s="25">
        <f t="shared" si="4"/>
        <v>19927.688339070963</v>
      </c>
      <c r="N7" s="26">
        <f t="shared" si="5"/>
        <v>1617.96</v>
      </c>
    </row>
    <row r="8" spans="1:14" x14ac:dyDescent="0.25">
      <c r="A8" s="20">
        <v>1</v>
      </c>
      <c r="B8" s="12" t="s">
        <v>7</v>
      </c>
      <c r="C8" s="8">
        <v>53382.620999999999</v>
      </c>
      <c r="D8" s="8">
        <v>106599.5279</v>
      </c>
      <c r="E8" s="2">
        <v>133.63200000000001</v>
      </c>
      <c r="F8" s="4">
        <f t="shared" si="0"/>
        <v>1603.5840000000001</v>
      </c>
      <c r="H8">
        <f t="shared" si="1"/>
        <v>117495.242947734</v>
      </c>
      <c r="I8">
        <f t="shared" si="2"/>
        <v>20199.788562890484</v>
      </c>
      <c r="K8" s="27" t="s">
        <v>42</v>
      </c>
      <c r="L8" s="27">
        <f t="shared" ref="L8:L15" si="6">H8</f>
        <v>117495.242947734</v>
      </c>
      <c r="M8" s="27">
        <f t="shared" ref="M8:M15" si="7">I8</f>
        <v>20199.788562890484</v>
      </c>
      <c r="N8" s="28">
        <f t="shared" ref="N8:N15" si="8">F8</f>
        <v>1603.5840000000001</v>
      </c>
    </row>
    <row r="9" spans="1:14" x14ac:dyDescent="0.25">
      <c r="A9" s="22"/>
      <c r="B9" s="10" t="s">
        <v>6</v>
      </c>
      <c r="C9" s="6">
        <v>53567.951699999998</v>
      </c>
      <c r="D9" s="6">
        <v>106481.45209999999</v>
      </c>
      <c r="E9" s="6">
        <v>135.02600000000001</v>
      </c>
      <c r="F9" s="4">
        <f t="shared" si="0"/>
        <v>1620.3120000000001</v>
      </c>
      <c r="H9">
        <f t="shared" si="1"/>
        <v>117510.01330710331</v>
      </c>
      <c r="I9">
        <f t="shared" si="2"/>
        <v>19980.537110461468</v>
      </c>
      <c r="K9" s="27" t="s">
        <v>59</v>
      </c>
      <c r="L9" s="27">
        <f t="shared" si="6"/>
        <v>117510.01330710331</v>
      </c>
      <c r="M9" s="27">
        <f t="shared" si="7"/>
        <v>19980.537110461468</v>
      </c>
      <c r="N9" s="28">
        <f t="shared" si="8"/>
        <v>1620.3120000000001</v>
      </c>
    </row>
    <row r="10" spans="1:14" x14ac:dyDescent="0.25">
      <c r="A10" s="20">
        <v>2</v>
      </c>
      <c r="B10" s="12" t="s">
        <v>7</v>
      </c>
      <c r="C10" s="8">
        <v>53485.692499999997</v>
      </c>
      <c r="D10" s="8">
        <v>106759.9246</v>
      </c>
      <c r="E10" s="2">
        <v>133.79400000000001</v>
      </c>
      <c r="F10" s="4">
        <f t="shared" si="0"/>
        <v>1605.5280000000002</v>
      </c>
      <c r="H10">
        <f t="shared" si="1"/>
        <v>117685.51924455487</v>
      </c>
      <c r="I10">
        <f t="shared" si="2"/>
        <v>20211.861936539732</v>
      </c>
      <c r="K10" s="27" t="s">
        <v>60</v>
      </c>
      <c r="L10" s="27">
        <f t="shared" si="6"/>
        <v>117685.51924455487</v>
      </c>
      <c r="M10" s="27">
        <f t="shared" si="7"/>
        <v>20211.861936539732</v>
      </c>
      <c r="N10" s="28">
        <f t="shared" si="8"/>
        <v>1605.5280000000002</v>
      </c>
    </row>
    <row r="11" spans="1:14" x14ac:dyDescent="0.25">
      <c r="A11" s="22"/>
      <c r="B11" s="10" t="s">
        <v>6</v>
      </c>
      <c r="C11" s="6">
        <v>53670.058799999999</v>
      </c>
      <c r="D11" s="6">
        <v>106640.1862</v>
      </c>
      <c r="E11" s="6">
        <v>135.22200000000001</v>
      </c>
      <c r="F11" s="4">
        <f t="shared" si="0"/>
        <v>1622.6640000000002</v>
      </c>
      <c r="H11">
        <f t="shared" si="1"/>
        <v>117698.37893186818</v>
      </c>
      <c r="I11">
        <f t="shared" si="2"/>
        <v>19992.401586014959</v>
      </c>
      <c r="K11" s="27" t="s">
        <v>61</v>
      </c>
      <c r="L11" s="27">
        <f t="shared" si="6"/>
        <v>117698.37893186818</v>
      </c>
      <c r="M11" s="27">
        <f t="shared" si="7"/>
        <v>19992.401586014959</v>
      </c>
      <c r="N11" s="28">
        <f t="shared" si="8"/>
        <v>1622.6640000000002</v>
      </c>
    </row>
    <row r="12" spans="1:14" x14ac:dyDescent="0.25">
      <c r="A12" s="20">
        <v>3</v>
      </c>
      <c r="B12" s="12" t="s">
        <v>7</v>
      </c>
      <c r="C12" s="8">
        <v>53590.175300000003</v>
      </c>
      <c r="D12" s="8">
        <v>106919.4057</v>
      </c>
      <c r="E12" s="2">
        <v>133.95599999999999</v>
      </c>
      <c r="F12" s="4">
        <f t="shared" si="0"/>
        <v>1607.4719999999998</v>
      </c>
      <c r="H12">
        <f t="shared" si="1"/>
        <v>117875.89477134071</v>
      </c>
      <c r="I12">
        <f t="shared" si="2"/>
        <v>20222.255951840067</v>
      </c>
      <c r="K12" s="27" t="s">
        <v>62</v>
      </c>
      <c r="L12" s="27">
        <f t="shared" si="6"/>
        <v>117875.89477134071</v>
      </c>
      <c r="M12" s="27">
        <f t="shared" si="7"/>
        <v>20222.255951840067</v>
      </c>
      <c r="N12" s="28">
        <f t="shared" si="8"/>
        <v>1607.4719999999998</v>
      </c>
    </row>
    <row r="13" spans="1:14" x14ac:dyDescent="0.25">
      <c r="A13" s="22"/>
      <c r="B13" s="10" t="s">
        <v>6</v>
      </c>
      <c r="C13" s="6">
        <v>53773.5484</v>
      </c>
      <c r="D13" s="6">
        <v>106798.02250000001</v>
      </c>
      <c r="E13" s="6">
        <v>135.41800000000001</v>
      </c>
      <c r="F13" s="4">
        <f t="shared" si="0"/>
        <v>1625.0160000000001</v>
      </c>
      <c r="H13">
        <f t="shared" si="1"/>
        <v>117886.84104939346</v>
      </c>
      <c r="I13">
        <f t="shared" si="2"/>
        <v>20002.620449148359</v>
      </c>
      <c r="K13" s="27" t="s">
        <v>64</v>
      </c>
      <c r="L13" s="27">
        <f t="shared" si="6"/>
        <v>117886.84104939346</v>
      </c>
      <c r="M13" s="27">
        <f t="shared" si="7"/>
        <v>20002.620449148359</v>
      </c>
      <c r="N13" s="28">
        <f t="shared" si="8"/>
        <v>1625.0160000000001</v>
      </c>
    </row>
    <row r="14" spans="1:14" x14ac:dyDescent="0.25">
      <c r="A14" s="20">
        <v>4</v>
      </c>
      <c r="B14" s="12" t="s">
        <v>7</v>
      </c>
      <c r="C14" s="8">
        <v>53696.061099999999</v>
      </c>
      <c r="D14" s="8">
        <v>107077.9586</v>
      </c>
      <c r="E14" s="2">
        <v>134.11799999999999</v>
      </c>
      <c r="F14" s="4">
        <f t="shared" si="0"/>
        <v>1609.4159999999999</v>
      </c>
      <c r="H14">
        <f t="shared" si="1"/>
        <v>118066.35446044024</v>
      </c>
      <c r="I14">
        <f t="shared" si="2"/>
        <v>20230.969824008127</v>
      </c>
      <c r="K14" s="27" t="s">
        <v>63</v>
      </c>
      <c r="L14" s="27">
        <f t="shared" si="6"/>
        <v>118066.35446044024</v>
      </c>
      <c r="M14" s="27">
        <f t="shared" si="7"/>
        <v>20230.969824008127</v>
      </c>
      <c r="N14" s="28">
        <f t="shared" si="8"/>
        <v>1609.4159999999999</v>
      </c>
    </row>
    <row r="15" spans="1:14" x14ac:dyDescent="0.25">
      <c r="A15" s="22"/>
      <c r="B15" s="10" t="s">
        <v>6</v>
      </c>
      <c r="C15" s="6">
        <v>53878.412700000001</v>
      </c>
      <c r="D15" s="6">
        <v>106954.9488</v>
      </c>
      <c r="E15" s="6">
        <v>135.614</v>
      </c>
      <c r="F15" s="4">
        <f t="shared" si="0"/>
        <v>1627.3679999999999</v>
      </c>
      <c r="H15">
        <f t="shared" si="1"/>
        <v>118075.38521056672</v>
      </c>
      <c r="I15">
        <f t="shared" si="2"/>
        <v>20011.192749519563</v>
      </c>
      <c r="K15" s="27" t="s">
        <v>65</v>
      </c>
      <c r="L15" s="27">
        <f t="shared" si="6"/>
        <v>118075.38521056672</v>
      </c>
      <c r="M15" s="27">
        <f t="shared" si="7"/>
        <v>20011.192749519563</v>
      </c>
      <c r="N15" s="28">
        <f t="shared" si="8"/>
        <v>1627.3679999999999</v>
      </c>
    </row>
    <row r="16" spans="1:14" x14ac:dyDescent="0.25">
      <c r="A16" s="21" t="s">
        <v>2</v>
      </c>
      <c r="B16" s="3" t="s">
        <v>10</v>
      </c>
      <c r="C16" s="4">
        <v>53803.341699999997</v>
      </c>
      <c r="D16" s="4">
        <v>107235.57120000001</v>
      </c>
      <c r="E16" s="4">
        <v>134.28</v>
      </c>
      <c r="F16" s="4">
        <f t="shared" si="0"/>
        <v>1611.3600000000001</v>
      </c>
      <c r="H16">
        <f t="shared" si="1"/>
        <v>118256.88370615838</v>
      </c>
      <c r="I16">
        <f t="shared" si="2"/>
        <v>20238.002984122679</v>
      </c>
      <c r="K16" s="25" t="s">
        <v>43</v>
      </c>
      <c r="L16" s="26">
        <f>H20</f>
        <v>118260.44039774047</v>
      </c>
      <c r="M16" s="26">
        <f>I20</f>
        <v>20128.060429909172</v>
      </c>
      <c r="N16" s="26">
        <f>F20</f>
        <v>1320</v>
      </c>
    </row>
    <row r="17" spans="1:14" x14ac:dyDescent="0.25">
      <c r="A17" s="21"/>
      <c r="B17" s="3" t="s">
        <v>9</v>
      </c>
      <c r="C17" s="4">
        <v>53893.992700000003</v>
      </c>
      <c r="D17" s="4">
        <v>107173.2622</v>
      </c>
      <c r="E17" s="4">
        <f>(E16+E18)/2</f>
        <v>135.04500000000002</v>
      </c>
      <c r="F17" s="4">
        <f t="shared" si="0"/>
        <v>1620.5400000000002</v>
      </c>
      <c r="H17">
        <f t="shared" si="1"/>
        <v>118260.44039774047</v>
      </c>
      <c r="I17">
        <f t="shared" si="2"/>
        <v>20128.060429909172</v>
      </c>
      <c r="K17" s="25" t="s">
        <v>44</v>
      </c>
      <c r="L17" s="26">
        <f>H19</f>
        <v>118260.44039774047</v>
      </c>
      <c r="M17" s="26">
        <f>I19</f>
        <v>20128.060429909172</v>
      </c>
      <c r="N17" s="26">
        <f>F19</f>
        <v>1516.1100000000001</v>
      </c>
    </row>
    <row r="18" spans="1:14" x14ac:dyDescent="0.25">
      <c r="A18" s="21"/>
      <c r="B18" s="3" t="s">
        <v>11</v>
      </c>
      <c r="C18" s="4">
        <v>53984.643600000003</v>
      </c>
      <c r="D18" s="4">
        <v>107110.9532</v>
      </c>
      <c r="E18" s="4">
        <v>135.81</v>
      </c>
      <c r="F18" s="4">
        <f t="shared" si="0"/>
        <v>1629.72</v>
      </c>
      <c r="H18">
        <f t="shared" si="1"/>
        <v>118263.99703004306</v>
      </c>
      <c r="I18">
        <f t="shared" si="2"/>
        <v>20018.117956230999</v>
      </c>
      <c r="K18" s="25" t="s">
        <v>45</v>
      </c>
      <c r="L18" s="26">
        <f>H17</f>
        <v>118260.44039774047</v>
      </c>
      <c r="M18" s="26">
        <f>I17</f>
        <v>20128.060429909172</v>
      </c>
      <c r="N18" s="26">
        <f>F17</f>
        <v>1620.5400000000002</v>
      </c>
    </row>
    <row r="19" spans="1:14" x14ac:dyDescent="0.25">
      <c r="A19" s="21"/>
      <c r="B19" s="3" t="s">
        <v>12</v>
      </c>
      <c r="C19" s="4">
        <f>C17</f>
        <v>53893.992700000003</v>
      </c>
      <c r="D19" s="4">
        <f>D17</f>
        <v>107173.2622</v>
      </c>
      <c r="E19" s="4">
        <f>E16-(5+6/12)-(2+5.25/12)</f>
        <v>126.3425</v>
      </c>
      <c r="F19" s="4">
        <f t="shared" si="0"/>
        <v>1516.1100000000001</v>
      </c>
      <c r="H19">
        <f t="shared" si="1"/>
        <v>118260.44039774047</v>
      </c>
      <c r="I19">
        <f t="shared" si="2"/>
        <v>20128.060429909172</v>
      </c>
      <c r="K19" s="25" t="s">
        <v>46</v>
      </c>
      <c r="L19" s="26">
        <f>H16</f>
        <v>118256.88370615838</v>
      </c>
      <c r="M19" s="26">
        <f>I16</f>
        <v>20238.002984122679</v>
      </c>
      <c r="N19" s="26">
        <f>F16</f>
        <v>1611.3600000000001</v>
      </c>
    </row>
    <row r="20" spans="1:14" x14ac:dyDescent="0.25">
      <c r="A20" s="21"/>
      <c r="B20" s="3" t="s">
        <v>13</v>
      </c>
      <c r="C20" s="4">
        <f>C17</f>
        <v>53893.992700000003</v>
      </c>
      <c r="D20" s="4">
        <f>D17</f>
        <v>107173.2622</v>
      </c>
      <c r="E20" s="4">
        <v>110</v>
      </c>
      <c r="F20" s="4">
        <f t="shared" si="0"/>
        <v>1320</v>
      </c>
      <c r="G20" t="s">
        <v>40</v>
      </c>
      <c r="H20">
        <f t="shared" si="1"/>
        <v>118260.44039774047</v>
      </c>
      <c r="I20">
        <f t="shared" si="2"/>
        <v>20128.060429909172</v>
      </c>
      <c r="K20" s="25" t="s">
        <v>47</v>
      </c>
      <c r="L20" s="26">
        <f>H18</f>
        <v>118263.99703004306</v>
      </c>
      <c r="M20" s="26">
        <f>I18</f>
        <v>20018.117956230999</v>
      </c>
      <c r="N20" s="26">
        <f>F18</f>
        <v>1629.72</v>
      </c>
    </row>
    <row r="21" spans="1:14" x14ac:dyDescent="0.25">
      <c r="A21" s="22"/>
      <c r="B21" s="5" t="s">
        <v>14</v>
      </c>
      <c r="C21" s="4">
        <f>C17</f>
        <v>53893.992700000003</v>
      </c>
      <c r="D21" s="4">
        <f>D17</f>
        <v>107173.2622</v>
      </c>
      <c r="E21" s="6">
        <v>102</v>
      </c>
      <c r="F21" s="4">
        <f t="shared" si="0"/>
        <v>1224</v>
      </c>
      <c r="H21">
        <f t="shared" si="1"/>
        <v>118260.44039774047</v>
      </c>
      <c r="I21">
        <f t="shared" si="2"/>
        <v>20128.060429909172</v>
      </c>
    </row>
    <row r="22" spans="1:14" x14ac:dyDescent="0.25">
      <c r="A22" s="20">
        <v>1</v>
      </c>
      <c r="B22" s="12" t="s">
        <v>7</v>
      </c>
      <c r="C22" s="8">
        <v>53964.748099999997</v>
      </c>
      <c r="D22" s="8">
        <v>107467.2118</v>
      </c>
      <c r="E22" s="2">
        <v>134.53200000000001</v>
      </c>
      <c r="F22" s="4">
        <f t="shared" si="0"/>
        <v>1614.384</v>
      </c>
      <c r="H22">
        <f t="shared" si="1"/>
        <v>118539.11715649003</v>
      </c>
      <c r="I22">
        <f t="shared" si="2"/>
        <v>20245.329172983205</v>
      </c>
      <c r="K22" s="27" t="s">
        <v>66</v>
      </c>
      <c r="L22" s="27">
        <f t="shared" ref="L22:L29" si="9">H22</f>
        <v>118539.11715649003</v>
      </c>
      <c r="M22" s="27">
        <f t="shared" ref="M22:M29" si="10">I22</f>
        <v>20245.329172983205</v>
      </c>
      <c r="N22" s="28">
        <f t="shared" ref="N22:N29" si="11">F22</f>
        <v>1614.384</v>
      </c>
    </row>
    <row r="23" spans="1:14" x14ac:dyDescent="0.25">
      <c r="A23" s="22"/>
      <c r="B23" s="10" t="s">
        <v>6</v>
      </c>
      <c r="C23" s="6">
        <v>54144.4427</v>
      </c>
      <c r="D23" s="6">
        <v>107340.2451</v>
      </c>
      <c r="E23" s="6">
        <v>136.09800000000001</v>
      </c>
      <c r="F23" s="4">
        <f t="shared" si="0"/>
        <v>1633.1760000000002</v>
      </c>
      <c r="H23">
        <f t="shared" si="1"/>
        <v>118543.38614745351</v>
      </c>
      <c r="I23">
        <f t="shared" si="2"/>
        <v>20025.346292071517</v>
      </c>
      <c r="K23" s="27" t="s">
        <v>67</v>
      </c>
      <c r="L23" s="27">
        <f t="shared" si="9"/>
        <v>118543.38614745351</v>
      </c>
      <c r="M23" s="27">
        <f t="shared" si="10"/>
        <v>20025.346292071517</v>
      </c>
      <c r="N23" s="28">
        <f t="shared" si="11"/>
        <v>1633.1760000000002</v>
      </c>
    </row>
    <row r="24" spans="1:14" x14ac:dyDescent="0.25">
      <c r="A24" s="20">
        <v>2</v>
      </c>
      <c r="B24" s="12" t="s">
        <v>7</v>
      </c>
      <c r="C24" s="8">
        <v>54129.167099999999</v>
      </c>
      <c r="D24" s="8">
        <v>107696.7239</v>
      </c>
      <c r="E24" s="2">
        <v>134.78399999999999</v>
      </c>
      <c r="F24" s="4">
        <f t="shared" si="0"/>
        <v>1617.4079999999999</v>
      </c>
      <c r="H24">
        <f t="shared" si="1"/>
        <v>118821.42226622764</v>
      </c>
      <c r="I24">
        <f t="shared" si="2"/>
        <v>20248.967390051592</v>
      </c>
      <c r="K24" s="27" t="s">
        <v>68</v>
      </c>
      <c r="L24" s="27">
        <f t="shared" si="9"/>
        <v>118821.42226622764</v>
      </c>
      <c r="M24" s="27">
        <f t="shared" si="10"/>
        <v>20248.967390051592</v>
      </c>
      <c r="N24" s="28">
        <f t="shared" si="11"/>
        <v>1617.4079999999999</v>
      </c>
    </row>
    <row r="25" spans="1:14" x14ac:dyDescent="0.25">
      <c r="A25" s="22"/>
      <c r="B25" s="10" t="s">
        <v>6</v>
      </c>
      <c r="C25" s="6">
        <v>54307.194000000003</v>
      </c>
      <c r="D25" s="6">
        <v>107567.451</v>
      </c>
      <c r="E25" s="6">
        <v>136.386</v>
      </c>
      <c r="F25" s="4">
        <f t="shared" si="0"/>
        <v>1636.6320000000001</v>
      </c>
      <c r="H25">
        <f t="shared" si="1"/>
        <v>118822.84534697345</v>
      </c>
      <c r="I25">
        <f t="shared" si="2"/>
        <v>20028.960493252402</v>
      </c>
      <c r="K25" s="27" t="s">
        <v>70</v>
      </c>
      <c r="L25" s="27">
        <f t="shared" si="9"/>
        <v>118822.84534697345</v>
      </c>
      <c r="M25" s="27">
        <f t="shared" si="10"/>
        <v>20028.960493252402</v>
      </c>
      <c r="N25" s="28">
        <f t="shared" si="11"/>
        <v>1636.6320000000001</v>
      </c>
    </row>
    <row r="26" spans="1:14" x14ac:dyDescent="0.25">
      <c r="A26" s="20">
        <v>3</v>
      </c>
      <c r="B26" s="12" t="s">
        <v>7</v>
      </c>
      <c r="C26" s="8">
        <v>54296.570599999999</v>
      </c>
      <c r="D26" s="8">
        <v>107924.06819999999</v>
      </c>
      <c r="E26" s="2">
        <v>135.036</v>
      </c>
      <c r="F26" s="4">
        <f t="shared" si="0"/>
        <v>1620.432</v>
      </c>
      <c r="H26">
        <f t="shared" si="1"/>
        <v>119103.75072744337</v>
      </c>
      <c r="I26">
        <f t="shared" si="2"/>
        <v>20248.916968916194</v>
      </c>
      <c r="K26" s="27" t="s">
        <v>71</v>
      </c>
      <c r="L26" s="27">
        <f t="shared" si="9"/>
        <v>119103.75072744337</v>
      </c>
      <c r="M26" s="27">
        <f t="shared" si="10"/>
        <v>20248.916968916194</v>
      </c>
      <c r="N26" s="28">
        <f t="shared" si="11"/>
        <v>1620.432</v>
      </c>
    </row>
    <row r="27" spans="1:14" x14ac:dyDescent="0.25">
      <c r="A27" s="22"/>
      <c r="B27" s="10" t="s">
        <v>6</v>
      </c>
      <c r="C27" s="6">
        <v>54472.870199999998</v>
      </c>
      <c r="D27" s="6">
        <v>107792.533</v>
      </c>
      <c r="E27" s="6">
        <v>136.67400000000001</v>
      </c>
      <c r="F27" s="4">
        <f t="shared" si="0"/>
        <v>1640.0880000000002</v>
      </c>
      <c r="H27">
        <f t="shared" si="1"/>
        <v>119102.32792240575</v>
      </c>
      <c r="I27">
        <f t="shared" si="2"/>
        <v>20028.960078992233</v>
      </c>
      <c r="K27" s="27" t="s">
        <v>72</v>
      </c>
      <c r="L27" s="27">
        <f t="shared" si="9"/>
        <v>119102.32792240575</v>
      </c>
      <c r="M27" s="27">
        <f t="shared" si="10"/>
        <v>20028.960078992233</v>
      </c>
      <c r="N27" s="28">
        <f t="shared" si="11"/>
        <v>1640.0880000000002</v>
      </c>
    </row>
    <row r="28" spans="1:14" x14ac:dyDescent="0.25">
      <c r="A28" s="20">
        <v>4</v>
      </c>
      <c r="B28" s="12" t="s">
        <v>7</v>
      </c>
      <c r="C28" s="8">
        <v>54466.930200000003</v>
      </c>
      <c r="D28" s="8">
        <v>108149.20600000001</v>
      </c>
      <c r="E28" s="2">
        <v>135.28800000000001</v>
      </c>
      <c r="F28" s="4">
        <f t="shared" si="0"/>
        <v>1623.4560000000001</v>
      </c>
      <c r="H28">
        <f t="shared" si="1"/>
        <v>119386.05453758294</v>
      </c>
      <c r="I28">
        <f t="shared" si="2"/>
        <v>20245.177840448356</v>
      </c>
      <c r="K28" s="27" t="s">
        <v>73</v>
      </c>
      <c r="L28" s="27">
        <f t="shared" si="9"/>
        <v>119386.05453758294</v>
      </c>
      <c r="M28" s="27">
        <f t="shared" si="10"/>
        <v>20245.177840448356</v>
      </c>
      <c r="N28" s="28">
        <f t="shared" si="11"/>
        <v>1623.4560000000001</v>
      </c>
    </row>
    <row r="29" spans="1:14" x14ac:dyDescent="0.25">
      <c r="A29" s="22"/>
      <c r="B29" s="10" t="s">
        <v>6</v>
      </c>
      <c r="C29" s="6">
        <v>54641.443700000003</v>
      </c>
      <c r="D29" s="6">
        <v>108015.4534</v>
      </c>
      <c r="E29" s="2">
        <v>136.96199999999999</v>
      </c>
      <c r="F29" s="4">
        <f t="shared" si="0"/>
        <v>1643.5439999999999</v>
      </c>
      <c r="H29">
        <f t="shared" si="1"/>
        <v>119381.78715078547</v>
      </c>
      <c r="I29">
        <f t="shared" si="2"/>
        <v>20025.344928674589</v>
      </c>
      <c r="K29" s="27" t="s">
        <v>74</v>
      </c>
      <c r="L29" s="27">
        <f t="shared" si="9"/>
        <v>119381.78715078547</v>
      </c>
      <c r="M29" s="27">
        <f t="shared" si="10"/>
        <v>20025.344928674589</v>
      </c>
      <c r="N29" s="28">
        <f t="shared" si="11"/>
        <v>1643.5439999999999</v>
      </c>
    </row>
    <row r="30" spans="1:14" x14ac:dyDescent="0.25">
      <c r="A30" s="20" t="s">
        <v>3</v>
      </c>
      <c r="B30" s="7" t="s">
        <v>10</v>
      </c>
      <c r="C30" s="8">
        <v>54640.216699999997</v>
      </c>
      <c r="D30" s="8">
        <v>108372.09880000001</v>
      </c>
      <c r="E30" s="8">
        <v>135.54</v>
      </c>
      <c r="F30" s="4">
        <f t="shared" si="0"/>
        <v>1626.48</v>
      </c>
      <c r="H30">
        <f t="shared" si="1"/>
        <v>119668.28538092665</v>
      </c>
      <c r="I30">
        <f t="shared" si="2"/>
        <v>20237.750698361146</v>
      </c>
      <c r="K30" s="25" t="s">
        <v>48</v>
      </c>
      <c r="L30" s="26">
        <f>H34</f>
        <v>119664.78473433849</v>
      </c>
      <c r="M30" s="26">
        <f>I34</f>
        <v>20127.931376250388</v>
      </c>
      <c r="N30" s="26">
        <f>F34</f>
        <v>1356</v>
      </c>
    </row>
    <row r="31" spans="1:14" x14ac:dyDescent="0.25">
      <c r="A31" s="21"/>
      <c r="B31" s="3" t="s">
        <v>9</v>
      </c>
      <c r="C31" s="4">
        <v>54726.584900000002</v>
      </c>
      <c r="D31" s="4">
        <v>108304.1792</v>
      </c>
      <c r="E31" s="4">
        <f>(E30+E32)/2</f>
        <v>136.39499999999998</v>
      </c>
      <c r="F31" s="4">
        <f t="shared" si="0"/>
        <v>1636.7399999999998</v>
      </c>
      <c r="H31">
        <f t="shared" si="1"/>
        <v>119664.78473433849</v>
      </c>
      <c r="I31">
        <f t="shared" si="2"/>
        <v>20127.931376250388</v>
      </c>
      <c r="K31" s="25" t="s">
        <v>49</v>
      </c>
      <c r="L31" s="26">
        <f>H33</f>
        <v>119664.78473433849</v>
      </c>
      <c r="M31" s="26">
        <f>I33</f>
        <v>20127.931376250388</v>
      </c>
      <c r="N31" s="26">
        <f>F33</f>
        <v>1531.23</v>
      </c>
    </row>
    <row r="32" spans="1:14" x14ac:dyDescent="0.25">
      <c r="A32" s="21"/>
      <c r="B32" s="3" t="s">
        <v>11</v>
      </c>
      <c r="C32" s="4">
        <v>54812.886299999998</v>
      </c>
      <c r="D32" s="4">
        <v>108236.1749</v>
      </c>
      <c r="E32" s="4">
        <v>137.25</v>
      </c>
      <c r="F32" s="4">
        <f t="shared" si="0"/>
        <v>1647</v>
      </c>
      <c r="H32">
        <f t="shared" si="1"/>
        <v>119661.17627561207</v>
      </c>
      <c r="I32">
        <f t="shared" si="2"/>
        <v>20018.115642013123</v>
      </c>
      <c r="K32" s="25" t="s">
        <v>50</v>
      </c>
      <c r="L32" s="26">
        <f>H31</f>
        <v>119664.78473433849</v>
      </c>
      <c r="M32" s="26">
        <f>I31</f>
        <v>20127.931376250388</v>
      </c>
      <c r="N32" s="26">
        <f>F31</f>
        <v>1636.7399999999998</v>
      </c>
    </row>
    <row r="33" spans="1:14" x14ac:dyDescent="0.25">
      <c r="A33" s="21"/>
      <c r="B33" s="3" t="s">
        <v>12</v>
      </c>
      <c r="C33" s="4">
        <f>C31</f>
        <v>54726.584900000002</v>
      </c>
      <c r="D33" s="4">
        <f>D31</f>
        <v>108304.1792</v>
      </c>
      <c r="E33" s="4">
        <f>E30-(5+6/12)-(2+5.25/12)</f>
        <v>127.60249999999999</v>
      </c>
      <c r="F33" s="4">
        <f t="shared" si="0"/>
        <v>1531.23</v>
      </c>
      <c r="H33">
        <f t="shared" si="1"/>
        <v>119664.78473433849</v>
      </c>
      <c r="I33">
        <f t="shared" si="2"/>
        <v>20127.931376250388</v>
      </c>
      <c r="K33" s="25" t="s">
        <v>51</v>
      </c>
      <c r="L33" s="26">
        <f>H30</f>
        <v>119668.28538092665</v>
      </c>
      <c r="M33" s="26">
        <f>I30</f>
        <v>20237.750698361146</v>
      </c>
      <c r="N33" s="26">
        <f>F30</f>
        <v>1626.48</v>
      </c>
    </row>
    <row r="34" spans="1:14" x14ac:dyDescent="0.25">
      <c r="A34" s="21"/>
      <c r="B34" s="3" t="s">
        <v>13</v>
      </c>
      <c r="C34" s="4">
        <f>C31</f>
        <v>54726.584900000002</v>
      </c>
      <c r="D34" s="4">
        <f>D31</f>
        <v>108304.1792</v>
      </c>
      <c r="E34" s="4">
        <v>113</v>
      </c>
      <c r="F34" s="4">
        <f t="shared" si="0"/>
        <v>1356</v>
      </c>
      <c r="G34" t="s">
        <v>40</v>
      </c>
      <c r="H34">
        <f t="shared" si="1"/>
        <v>119664.78473433849</v>
      </c>
      <c r="I34">
        <f t="shared" si="2"/>
        <v>20127.931376250388</v>
      </c>
      <c r="K34" s="25" t="s">
        <v>52</v>
      </c>
      <c r="L34" s="26">
        <f>H32</f>
        <v>119661.17627561207</v>
      </c>
      <c r="M34" s="26">
        <f>I32</f>
        <v>20018.115642013123</v>
      </c>
      <c r="N34" s="26">
        <f>F32</f>
        <v>1647</v>
      </c>
    </row>
    <row r="35" spans="1:14" x14ac:dyDescent="0.25">
      <c r="A35" s="22"/>
      <c r="B35" s="5" t="s">
        <v>14</v>
      </c>
      <c r="C35" s="6">
        <f>C31</f>
        <v>54726.584900000002</v>
      </c>
      <c r="D35" s="6">
        <f>D31</f>
        <v>108304.1792</v>
      </c>
      <c r="E35" s="6">
        <v>103</v>
      </c>
      <c r="F35" s="4">
        <f t="shared" si="0"/>
        <v>1236</v>
      </c>
      <c r="H35">
        <f t="shared" si="1"/>
        <v>119664.78473433849</v>
      </c>
      <c r="I35">
        <f t="shared" si="2"/>
        <v>20127.931376250388</v>
      </c>
    </row>
    <row r="36" spans="1:14" x14ac:dyDescent="0.25">
      <c r="A36" s="20">
        <v>1</v>
      </c>
      <c r="B36" s="12" t="s">
        <v>7</v>
      </c>
      <c r="C36" s="8">
        <v>54742.825700000001</v>
      </c>
      <c r="D36" s="8">
        <v>108501.299</v>
      </c>
      <c r="E36" s="2">
        <v>135.69399999999999</v>
      </c>
      <c r="F36" s="4">
        <f t="shared" si="0"/>
        <v>1628.328</v>
      </c>
      <c r="H36">
        <f t="shared" si="1"/>
        <v>119833.16330237051</v>
      </c>
      <c r="I36">
        <f t="shared" si="2"/>
        <v>20231.703419519145</v>
      </c>
      <c r="K36" s="27" t="s">
        <v>75</v>
      </c>
      <c r="L36" s="27">
        <f t="shared" ref="L36:L43" si="12">H36</f>
        <v>119833.16330237051</v>
      </c>
      <c r="M36" s="27">
        <f t="shared" ref="M36:M43" si="13">I36</f>
        <v>20231.703419519145</v>
      </c>
      <c r="N36" s="28">
        <f t="shared" ref="N36:N43" si="14">F36</f>
        <v>1628.328</v>
      </c>
    </row>
    <row r="37" spans="1:14" x14ac:dyDescent="0.25">
      <c r="A37" s="22"/>
      <c r="B37" s="10" t="s">
        <v>6</v>
      </c>
      <c r="C37" s="6">
        <v>54886.636200000001</v>
      </c>
      <c r="D37" s="6">
        <v>108329.3382</v>
      </c>
      <c r="E37" s="6">
        <v>137.37</v>
      </c>
      <c r="F37" s="4">
        <f t="shared" si="0"/>
        <v>1648.44</v>
      </c>
      <c r="H37">
        <f t="shared" si="1"/>
        <v>119779.92422723307</v>
      </c>
      <c r="I37">
        <f t="shared" si="2"/>
        <v>20013.947644566106</v>
      </c>
      <c r="K37" s="27" t="s">
        <v>76</v>
      </c>
      <c r="L37" s="27">
        <f t="shared" si="12"/>
        <v>119779.92422723307</v>
      </c>
      <c r="M37" s="27">
        <f t="shared" si="13"/>
        <v>20013.947644566106</v>
      </c>
      <c r="N37" s="28">
        <f t="shared" si="14"/>
        <v>1648.44</v>
      </c>
    </row>
    <row r="38" spans="1:14" x14ac:dyDescent="0.25">
      <c r="A38" s="20">
        <v>2</v>
      </c>
      <c r="B38" s="12" t="s">
        <v>7</v>
      </c>
      <c r="C38" s="8">
        <v>54846.418100000003</v>
      </c>
      <c r="D38" s="8">
        <v>108629.7121</v>
      </c>
      <c r="E38" s="2">
        <v>135.84800000000001</v>
      </c>
      <c r="F38" s="4">
        <f t="shared" si="0"/>
        <v>1630.1760000000002</v>
      </c>
      <c r="H38">
        <f t="shared" si="1"/>
        <v>119997.99028472282</v>
      </c>
      <c r="I38">
        <f t="shared" si="2"/>
        <v>20224.397567207328</v>
      </c>
      <c r="K38" s="27" t="s">
        <v>77</v>
      </c>
      <c r="L38" s="27">
        <f t="shared" si="12"/>
        <v>119997.99028472282</v>
      </c>
      <c r="M38" s="27">
        <f t="shared" si="13"/>
        <v>20224.397567207328</v>
      </c>
      <c r="N38" s="28">
        <f t="shared" si="14"/>
        <v>1630.1760000000002</v>
      </c>
    </row>
    <row r="39" spans="1:14" x14ac:dyDescent="0.25">
      <c r="A39" s="22"/>
      <c r="B39" s="10" t="s">
        <v>6</v>
      </c>
      <c r="C39" s="6">
        <v>54960.897400000002</v>
      </c>
      <c r="D39" s="6">
        <v>108422.09450000001</v>
      </c>
      <c r="E39" s="6">
        <v>137.49</v>
      </c>
      <c r="F39" s="4">
        <f t="shared" si="0"/>
        <v>1649.88</v>
      </c>
      <c r="H39">
        <f t="shared" si="1"/>
        <v>119898.64749608643</v>
      </c>
      <c r="I39">
        <f t="shared" si="2"/>
        <v>20009.1266023649</v>
      </c>
      <c r="K39" s="27" t="s">
        <v>69</v>
      </c>
      <c r="L39" s="27">
        <f t="shared" si="12"/>
        <v>119898.64749608643</v>
      </c>
      <c r="M39" s="27">
        <f t="shared" si="13"/>
        <v>20009.1266023649</v>
      </c>
      <c r="N39" s="28">
        <f t="shared" si="14"/>
        <v>1649.88</v>
      </c>
    </row>
    <row r="40" spans="1:14" x14ac:dyDescent="0.25">
      <c r="A40" s="20">
        <v>3</v>
      </c>
      <c r="B40" s="12" t="s">
        <v>7</v>
      </c>
      <c r="C40" s="8">
        <v>54950.987999999998</v>
      </c>
      <c r="D40" s="8">
        <v>108757.3305</v>
      </c>
      <c r="E40" s="2">
        <v>136.00200000000001</v>
      </c>
      <c r="F40" s="4">
        <f t="shared" si="0"/>
        <v>1632.0240000000001</v>
      </c>
      <c r="H40">
        <f t="shared" si="1"/>
        <v>120162.75670980728</v>
      </c>
      <c r="I40">
        <f t="shared" si="2"/>
        <v>20215.833387769009</v>
      </c>
      <c r="K40" s="27" t="s">
        <v>78</v>
      </c>
      <c r="L40" s="27">
        <f t="shared" si="12"/>
        <v>120162.75670980728</v>
      </c>
      <c r="M40" s="27">
        <f t="shared" si="13"/>
        <v>20215.833387769009</v>
      </c>
      <c r="N40" s="28">
        <f t="shared" si="14"/>
        <v>1632.0240000000001</v>
      </c>
    </row>
    <row r="41" spans="1:14" x14ac:dyDescent="0.25">
      <c r="A41" s="22"/>
      <c r="B41" s="10" t="s">
        <v>6</v>
      </c>
      <c r="C41" s="6">
        <v>55035.667399999998</v>
      </c>
      <c r="D41" s="6">
        <v>108514.4411</v>
      </c>
      <c r="E41" s="6">
        <v>137.61000000000001</v>
      </c>
      <c r="F41" s="4">
        <f t="shared" si="0"/>
        <v>1651.3200000000002</v>
      </c>
      <c r="H41">
        <f t="shared" si="1"/>
        <v>120017.34242573046</v>
      </c>
      <c r="I41">
        <f t="shared" si="2"/>
        <v>20003.652928246585</v>
      </c>
      <c r="K41" s="27" t="s">
        <v>79</v>
      </c>
      <c r="L41" s="27">
        <f t="shared" si="12"/>
        <v>120017.34242573046</v>
      </c>
      <c r="M41" s="27">
        <f t="shared" si="13"/>
        <v>20003.652928246585</v>
      </c>
      <c r="N41" s="28">
        <f t="shared" si="14"/>
        <v>1651.3200000000002</v>
      </c>
    </row>
    <row r="42" spans="1:14" x14ac:dyDescent="0.25">
      <c r="A42" s="20">
        <v>4</v>
      </c>
      <c r="B42" s="12" t="s">
        <v>7</v>
      </c>
      <c r="C42" s="8">
        <v>55056.529199999997</v>
      </c>
      <c r="D42" s="8">
        <v>108884.1468</v>
      </c>
      <c r="E42" s="2">
        <v>136.15600000000001</v>
      </c>
      <c r="F42" s="4">
        <f t="shared" si="0"/>
        <v>1633.8720000000001</v>
      </c>
      <c r="H42">
        <f t="shared" si="1"/>
        <v>120327.45294267984</v>
      </c>
      <c r="I42">
        <f t="shared" si="2"/>
        <v>20206.011487712509</v>
      </c>
      <c r="K42" s="27" t="s">
        <v>80</v>
      </c>
      <c r="L42" s="27">
        <f t="shared" si="12"/>
        <v>120327.45294267984</v>
      </c>
      <c r="M42" s="27">
        <f t="shared" si="13"/>
        <v>20206.011487712509</v>
      </c>
      <c r="N42" s="28">
        <f t="shared" si="14"/>
        <v>1633.8720000000001</v>
      </c>
    </row>
    <row r="43" spans="1:14" x14ac:dyDescent="0.25">
      <c r="A43" s="22"/>
      <c r="B43" s="10" t="s">
        <v>6</v>
      </c>
      <c r="C43" s="6">
        <v>55110.944100000001</v>
      </c>
      <c r="D43" s="6">
        <v>108606.37519999999</v>
      </c>
      <c r="E43" s="2">
        <v>137.72999999999999</v>
      </c>
      <c r="F43" s="4">
        <f t="shared" si="0"/>
        <v>1652.7599999999998</v>
      </c>
      <c r="H43">
        <f t="shared" si="1"/>
        <v>120136.00551630622</v>
      </c>
      <c r="I43">
        <f t="shared" si="2"/>
        <v>19997.526653627414</v>
      </c>
      <c r="K43" s="27" t="s">
        <v>81</v>
      </c>
      <c r="L43" s="27">
        <f t="shared" si="12"/>
        <v>120136.00551630622</v>
      </c>
      <c r="M43" s="27">
        <f t="shared" si="13"/>
        <v>19997.526653627414</v>
      </c>
      <c r="N43" s="28">
        <f t="shared" si="14"/>
        <v>1652.7599999999998</v>
      </c>
    </row>
    <row r="44" spans="1:14" x14ac:dyDescent="0.25">
      <c r="A44" s="21" t="s">
        <v>4</v>
      </c>
      <c r="B44" s="13" t="s">
        <v>28</v>
      </c>
      <c r="C44" s="8">
        <v>55135.276700000002</v>
      </c>
      <c r="D44" s="8">
        <v>109033.7975</v>
      </c>
      <c r="E44" s="8">
        <v>136.31</v>
      </c>
      <c r="F44" s="4">
        <f t="shared" si="0"/>
        <v>1635.72</v>
      </c>
      <c r="H44">
        <f t="shared" si="1"/>
        <v>120494.6557667641</v>
      </c>
      <c r="I44">
        <f t="shared" si="2"/>
        <v>20231.304102938819</v>
      </c>
      <c r="K44" s="25" t="s">
        <v>82</v>
      </c>
      <c r="L44" s="25">
        <f>H44</f>
        <v>120494.6557667641</v>
      </c>
      <c r="M44" s="25">
        <f>I44</f>
        <v>20231.304102938819</v>
      </c>
      <c r="N44" s="26">
        <f>F44</f>
        <v>1635.72</v>
      </c>
    </row>
    <row r="45" spans="1:14" x14ac:dyDescent="0.25">
      <c r="A45" s="21"/>
      <c r="B45" s="14" t="s">
        <v>7</v>
      </c>
      <c r="C45" s="4">
        <v>55163.0357</v>
      </c>
      <c r="D45" s="4">
        <v>109010.1535</v>
      </c>
      <c r="E45" s="4">
        <v>136.31</v>
      </c>
      <c r="F45" s="4">
        <f t="shared" si="0"/>
        <v>1635.72</v>
      </c>
      <c r="H45">
        <f t="shared" si="1"/>
        <v>120492.06938642003</v>
      </c>
      <c r="I45">
        <f t="shared" si="2"/>
        <v>20194.932253195984</v>
      </c>
      <c r="K45" s="25" t="s">
        <v>83</v>
      </c>
      <c r="L45" s="25">
        <f t="shared" ref="L45:L49" si="15">H45</f>
        <v>120492.06938642003</v>
      </c>
      <c r="M45" s="25">
        <f t="shared" ref="M45:M49" si="16">I45</f>
        <v>20194.932253195984</v>
      </c>
      <c r="N45" s="26">
        <f t="shared" ref="N45:N49" si="17">F45</f>
        <v>1635.72</v>
      </c>
    </row>
    <row r="46" spans="1:14" x14ac:dyDescent="0.25">
      <c r="A46" s="21"/>
      <c r="B46" s="15" t="s">
        <v>29</v>
      </c>
      <c r="C46" s="6">
        <v>55193.125699999997</v>
      </c>
      <c r="D46" s="6">
        <v>108984.524</v>
      </c>
      <c r="E46" s="6">
        <v>136.31</v>
      </c>
      <c r="F46" s="4">
        <f t="shared" si="0"/>
        <v>1635.72</v>
      </c>
      <c r="H46">
        <f t="shared" si="1"/>
        <v>120489.2657819647</v>
      </c>
      <c r="I46">
        <f t="shared" si="2"/>
        <v>20155.506130227732</v>
      </c>
      <c r="K46" s="25" t="s">
        <v>84</v>
      </c>
      <c r="L46" s="25">
        <f t="shared" si="15"/>
        <v>120489.2657819647</v>
      </c>
      <c r="M46" s="25">
        <f t="shared" si="16"/>
        <v>20155.506130227732</v>
      </c>
      <c r="N46" s="26">
        <f t="shared" si="17"/>
        <v>1635.72</v>
      </c>
    </row>
    <row r="47" spans="1:14" x14ac:dyDescent="0.25">
      <c r="A47" s="21"/>
      <c r="B47" s="9" t="s">
        <v>30</v>
      </c>
      <c r="C47" s="4">
        <v>55158.7042</v>
      </c>
      <c r="D47" s="4">
        <v>108721.22659999999</v>
      </c>
      <c r="E47" s="4">
        <v>137.85</v>
      </c>
      <c r="F47" s="4">
        <f t="shared" si="0"/>
        <v>1654.1999999999998</v>
      </c>
      <c r="H47">
        <f t="shared" si="1"/>
        <v>120256.81343040393</v>
      </c>
      <c r="I47">
        <f t="shared" si="2"/>
        <v>20027.146226975652</v>
      </c>
      <c r="K47" s="25" t="s">
        <v>85</v>
      </c>
      <c r="L47" s="25">
        <f t="shared" si="15"/>
        <v>120256.81343040393</v>
      </c>
      <c r="M47" s="25">
        <f t="shared" si="16"/>
        <v>20027.146226975652</v>
      </c>
      <c r="N47" s="26">
        <f t="shared" si="17"/>
        <v>1654.1999999999998</v>
      </c>
    </row>
    <row r="48" spans="1:14" x14ac:dyDescent="0.25">
      <c r="A48" s="21"/>
      <c r="B48" s="3" t="s">
        <v>6</v>
      </c>
      <c r="C48" s="4">
        <v>55186.725200000001</v>
      </c>
      <c r="D48" s="4">
        <v>108697.8939</v>
      </c>
      <c r="E48" s="4">
        <v>137.85</v>
      </c>
      <c r="F48" s="4">
        <f t="shared" si="0"/>
        <v>1654.1999999999998</v>
      </c>
      <c r="H48">
        <f t="shared" si="1"/>
        <v>120254.63306886035</v>
      </c>
      <c r="I48">
        <f t="shared" si="2"/>
        <v>19990.747911714789</v>
      </c>
      <c r="K48" s="25" t="s">
        <v>86</v>
      </c>
      <c r="L48" s="25">
        <f t="shared" si="15"/>
        <v>120254.63306886035</v>
      </c>
      <c r="M48" s="25">
        <f t="shared" si="16"/>
        <v>19990.747911714789</v>
      </c>
      <c r="N48" s="26">
        <f t="shared" si="17"/>
        <v>1654.1999999999998</v>
      </c>
    </row>
    <row r="49" spans="1:14" x14ac:dyDescent="0.25">
      <c r="A49" s="22"/>
      <c r="B49" s="5" t="s">
        <v>31</v>
      </c>
      <c r="C49" s="6">
        <v>55217.099399999999</v>
      </c>
      <c r="D49" s="6">
        <v>108672.6018</v>
      </c>
      <c r="E49" s="6">
        <v>137.85</v>
      </c>
      <c r="F49" s="4">
        <f t="shared" si="0"/>
        <v>1654.1999999999998</v>
      </c>
      <c r="H49">
        <f t="shared" si="1"/>
        <v>120252.26966297798</v>
      </c>
      <c r="I49">
        <f t="shared" si="2"/>
        <v>19951.292916331637</v>
      </c>
      <c r="K49" s="25" t="s">
        <v>87</v>
      </c>
      <c r="L49" s="25">
        <f t="shared" si="15"/>
        <v>120252.26966297798</v>
      </c>
      <c r="M49" s="25">
        <f t="shared" si="16"/>
        <v>19951.292916331637</v>
      </c>
      <c r="N49" s="26">
        <f t="shared" si="17"/>
        <v>1654.1999999999998</v>
      </c>
    </row>
  </sheetData>
  <mergeCells count="16">
    <mergeCell ref="A2:A7"/>
    <mergeCell ref="A44:A49"/>
    <mergeCell ref="A8:A9"/>
    <mergeCell ref="A10:A11"/>
    <mergeCell ref="A12:A13"/>
    <mergeCell ref="A14:A15"/>
    <mergeCell ref="A22:A23"/>
    <mergeCell ref="A24:A25"/>
    <mergeCell ref="A26:A27"/>
    <mergeCell ref="A28:A29"/>
    <mergeCell ref="A36:A37"/>
    <mergeCell ref="A38:A39"/>
    <mergeCell ref="A40:A41"/>
    <mergeCell ref="A42:A43"/>
    <mergeCell ref="A16:A21"/>
    <mergeCell ref="A30:A3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D3657-8A25-4A92-8BDE-0D54E2854CF9}">
  <dimension ref="A1:E33"/>
  <sheetViews>
    <sheetView workbookViewId="0">
      <selection activeCell="I10" sqref="I10"/>
    </sheetView>
  </sheetViews>
  <sheetFormatPr defaultColWidth="8.85546875" defaultRowHeight="15" x14ac:dyDescent="0.25"/>
  <cols>
    <col min="1" max="2" width="8.85546875" style="3"/>
    <col min="3" max="3" width="9.5703125" style="3" bestFit="1" customWidth="1"/>
    <col min="4" max="4" width="10.5703125" style="3" bestFit="1" customWidth="1"/>
    <col min="5" max="5" width="9" style="3" bestFit="1" customWidth="1"/>
    <col min="6" max="16384" width="8.85546875" style="3"/>
  </cols>
  <sheetData>
    <row r="1" spans="1:5" x14ac:dyDescent="0.25">
      <c r="A1" s="11" t="s">
        <v>5</v>
      </c>
      <c r="B1" s="16" t="s">
        <v>34</v>
      </c>
      <c r="C1" s="5" t="s">
        <v>37</v>
      </c>
      <c r="D1" s="5" t="s">
        <v>38</v>
      </c>
      <c r="E1" s="5" t="s">
        <v>39</v>
      </c>
    </row>
    <row r="2" spans="1:5" x14ac:dyDescent="0.25">
      <c r="A2" s="21" t="s">
        <v>7</v>
      </c>
      <c r="B2" s="18" t="s">
        <v>32</v>
      </c>
      <c r="C2" s="19">
        <v>53288.371099999997</v>
      </c>
      <c r="D2" s="19">
        <v>106433.6023</v>
      </c>
      <c r="E2" s="19">
        <v>133.47</v>
      </c>
    </row>
    <row r="3" spans="1:5" x14ac:dyDescent="0.25">
      <c r="A3" s="21"/>
      <c r="B3" s="17">
        <v>1</v>
      </c>
      <c r="C3" s="4">
        <v>53389.9853</v>
      </c>
      <c r="D3" s="4">
        <v>106594.83130000001</v>
      </c>
      <c r="E3" s="4">
        <f>E2+($E$7-$E$2)/5</f>
        <v>133.63200000000001</v>
      </c>
    </row>
    <row r="4" spans="1:5" x14ac:dyDescent="0.25">
      <c r="A4" s="21"/>
      <c r="B4" s="17">
        <v>2</v>
      </c>
      <c r="C4" s="4">
        <v>53493.020199999999</v>
      </c>
      <c r="D4" s="4">
        <v>106755.162</v>
      </c>
      <c r="E4" s="4">
        <f t="shared" ref="E4:E6" si="0">E3+($E$7-$E$2)/5</f>
        <v>133.79400000000001</v>
      </c>
    </row>
    <row r="5" spans="1:5" x14ac:dyDescent="0.25">
      <c r="A5" s="21"/>
      <c r="B5" s="17">
        <v>3</v>
      </c>
      <c r="C5" s="4">
        <v>53597.465199999999</v>
      </c>
      <c r="D5" s="4">
        <v>106914.5778</v>
      </c>
      <c r="E5" s="4">
        <f t="shared" si="0"/>
        <v>133.95600000000002</v>
      </c>
    </row>
    <row r="6" spans="1:5" x14ac:dyDescent="0.25">
      <c r="A6" s="21"/>
      <c r="B6" s="16">
        <v>4</v>
      </c>
      <c r="C6" s="6">
        <v>53703.312100000003</v>
      </c>
      <c r="D6" s="6">
        <v>107073.0662</v>
      </c>
      <c r="E6" s="6">
        <f t="shared" si="0"/>
        <v>134.11800000000002</v>
      </c>
    </row>
    <row r="7" spans="1:5" x14ac:dyDescent="0.25">
      <c r="A7" s="21"/>
      <c r="B7" s="18" t="s">
        <v>2</v>
      </c>
      <c r="C7" s="19">
        <v>53810.5533</v>
      </c>
      <c r="D7" s="19">
        <v>107230.6158</v>
      </c>
      <c r="E7" s="19">
        <v>134.28</v>
      </c>
    </row>
    <row r="8" spans="1:5" x14ac:dyDescent="0.25">
      <c r="A8" s="21"/>
      <c r="B8" s="17">
        <v>1</v>
      </c>
      <c r="C8" s="4">
        <v>53971.896699999998</v>
      </c>
      <c r="D8" s="4">
        <v>107462.1609</v>
      </c>
      <c r="E8" s="4">
        <f>E7+($E$12-$E$7)/5</f>
        <v>134.53200000000001</v>
      </c>
    </row>
    <row r="9" spans="1:5" x14ac:dyDescent="0.25">
      <c r="A9" s="21"/>
      <c r="B9" s="17">
        <v>2</v>
      </c>
      <c r="C9" s="4">
        <v>54136.250899999999</v>
      </c>
      <c r="D9" s="4">
        <v>107691.58</v>
      </c>
      <c r="E9" s="4">
        <f t="shared" ref="E9:E11" si="1">E8+($E$12-$E$7)/5</f>
        <v>134.78400000000002</v>
      </c>
    </row>
    <row r="10" spans="1:5" x14ac:dyDescent="0.25">
      <c r="A10" s="21"/>
      <c r="B10" s="17">
        <v>3</v>
      </c>
      <c r="C10" s="4">
        <v>54303.587399999997</v>
      </c>
      <c r="D10" s="4">
        <v>107918.8331</v>
      </c>
      <c r="E10" s="4">
        <f t="shared" si="1"/>
        <v>135.03600000000003</v>
      </c>
    </row>
    <row r="11" spans="1:5" x14ac:dyDescent="0.25">
      <c r="A11" s="21"/>
      <c r="B11" s="16">
        <v>4</v>
      </c>
      <c r="C11" s="6">
        <v>54473.877399999998</v>
      </c>
      <c r="D11" s="6">
        <v>108143.8814</v>
      </c>
      <c r="E11" s="6">
        <f t="shared" si="1"/>
        <v>135.28800000000004</v>
      </c>
    </row>
    <row r="12" spans="1:5" x14ac:dyDescent="0.25">
      <c r="A12" s="21"/>
      <c r="B12" s="18" t="s">
        <v>3</v>
      </c>
      <c r="C12" s="19">
        <v>54647.089399999997</v>
      </c>
      <c r="D12" s="19">
        <v>108366.6832</v>
      </c>
      <c r="E12" s="19">
        <v>135.54</v>
      </c>
    </row>
    <row r="13" spans="1:5" x14ac:dyDescent="0.25">
      <c r="A13" s="21"/>
      <c r="B13" s="17">
        <v>1</v>
      </c>
      <c r="C13" s="4">
        <v>54749.871800000001</v>
      </c>
      <c r="D13" s="4">
        <v>108496.1036</v>
      </c>
      <c r="E13" s="4">
        <f>E12+($E$17-$E$12)/5</f>
        <v>135.69399999999999</v>
      </c>
    </row>
    <row r="14" spans="1:5" x14ac:dyDescent="0.25">
      <c r="A14" s="21"/>
      <c r="B14" s="17">
        <v>2</v>
      </c>
      <c r="C14" s="4">
        <v>54853.638299999999</v>
      </c>
      <c r="D14" s="4">
        <v>108624.7309</v>
      </c>
      <c r="E14" s="4">
        <f t="shared" ref="E14:E16" si="2">E13+($E$17-$E$12)/5</f>
        <v>135.84799999999998</v>
      </c>
    </row>
    <row r="15" spans="1:5" x14ac:dyDescent="0.25">
      <c r="A15" s="21"/>
      <c r="B15" s="17">
        <v>3</v>
      </c>
      <c r="C15" s="4">
        <v>54958.385499999997</v>
      </c>
      <c r="D15" s="4">
        <v>108752.5607</v>
      </c>
      <c r="E15" s="4">
        <f t="shared" si="2"/>
        <v>136.00199999999998</v>
      </c>
    </row>
    <row r="16" spans="1:5" x14ac:dyDescent="0.25">
      <c r="A16" s="21"/>
      <c r="B16" s="16">
        <v>4</v>
      </c>
      <c r="C16" s="6">
        <v>55064.107300000003</v>
      </c>
      <c r="D16" s="6">
        <v>108879.5857</v>
      </c>
      <c r="E16" s="6">
        <f t="shared" si="2"/>
        <v>136.15599999999998</v>
      </c>
    </row>
    <row r="17" spans="1:5" x14ac:dyDescent="0.25">
      <c r="A17" s="22"/>
      <c r="B17" s="16" t="s">
        <v>33</v>
      </c>
      <c r="C17" s="6">
        <v>55169.683700000001</v>
      </c>
      <c r="D17" s="6">
        <v>109004.49099999999</v>
      </c>
      <c r="E17" s="6">
        <v>136.31</v>
      </c>
    </row>
    <row r="18" spans="1:5" x14ac:dyDescent="0.25">
      <c r="A18" s="20" t="s">
        <v>6</v>
      </c>
      <c r="B18" s="18" t="s">
        <v>32</v>
      </c>
      <c r="C18" s="19">
        <v>53467.234900000003</v>
      </c>
      <c r="D18" s="19">
        <v>106321.8322</v>
      </c>
      <c r="E18" s="19">
        <v>134.83000000000001</v>
      </c>
    </row>
    <row r="19" spans="1:5" x14ac:dyDescent="0.25">
      <c r="A19" s="21"/>
      <c r="B19" s="17">
        <v>1</v>
      </c>
      <c r="C19" s="4">
        <v>53567.951699999998</v>
      </c>
      <c r="D19" s="4">
        <v>106481.45209999999</v>
      </c>
      <c r="E19" s="4">
        <f>E18+($E$23-$E$18)/5</f>
        <v>135.02600000000001</v>
      </c>
    </row>
    <row r="20" spans="1:5" x14ac:dyDescent="0.25">
      <c r="A20" s="21"/>
      <c r="B20" s="17">
        <v>2</v>
      </c>
      <c r="C20" s="4">
        <v>53670.058799999999</v>
      </c>
      <c r="D20" s="4">
        <v>106640.1862</v>
      </c>
      <c r="E20" s="4">
        <f t="shared" ref="E20:E22" si="3">E19+($E$23-$E$18)/5</f>
        <v>135.22200000000001</v>
      </c>
    </row>
    <row r="21" spans="1:5" x14ac:dyDescent="0.25">
      <c r="A21" s="21"/>
      <c r="B21" s="17">
        <v>3</v>
      </c>
      <c r="C21" s="4">
        <v>53773.5484</v>
      </c>
      <c r="D21" s="4">
        <v>106798.02250000001</v>
      </c>
      <c r="E21" s="4">
        <f t="shared" si="3"/>
        <v>135.41800000000001</v>
      </c>
    </row>
    <row r="22" spans="1:5" x14ac:dyDescent="0.25">
      <c r="A22" s="21"/>
      <c r="B22" s="16">
        <v>4</v>
      </c>
      <c r="C22" s="6">
        <v>53878.412700000001</v>
      </c>
      <c r="D22" s="6">
        <v>106954.9488</v>
      </c>
      <c r="E22" s="6">
        <f t="shared" si="3"/>
        <v>135.614</v>
      </c>
    </row>
    <row r="23" spans="1:5" x14ac:dyDescent="0.25">
      <c r="A23" s="21"/>
      <c r="B23" s="18" t="s">
        <v>2</v>
      </c>
      <c r="C23" s="19">
        <v>53984.643600000003</v>
      </c>
      <c r="D23" s="19">
        <v>107110.9532</v>
      </c>
      <c r="E23" s="19">
        <v>135.81</v>
      </c>
    </row>
    <row r="24" spans="1:5" x14ac:dyDescent="0.25">
      <c r="A24" s="21"/>
      <c r="B24" s="17">
        <v>1</v>
      </c>
      <c r="C24" s="4">
        <v>54144.4427</v>
      </c>
      <c r="D24" s="4">
        <v>107340.2451</v>
      </c>
      <c r="E24" s="4">
        <f>E23+($E$28-$E$23)/5</f>
        <v>136.09800000000001</v>
      </c>
    </row>
    <row r="25" spans="1:5" x14ac:dyDescent="0.25">
      <c r="A25" s="21"/>
      <c r="B25" s="17">
        <v>2</v>
      </c>
      <c r="C25" s="4">
        <v>54307.194000000003</v>
      </c>
      <c r="D25" s="4">
        <v>107567.451</v>
      </c>
      <c r="E25" s="4">
        <f t="shared" ref="E25:E27" si="4">E24+($E$28-$E$23)/5</f>
        <v>136.38600000000002</v>
      </c>
    </row>
    <row r="26" spans="1:5" x14ac:dyDescent="0.25">
      <c r="A26" s="21"/>
      <c r="B26" s="17">
        <v>3</v>
      </c>
      <c r="C26" s="4">
        <v>54472.870199999998</v>
      </c>
      <c r="D26" s="4">
        <v>107792.533</v>
      </c>
      <c r="E26" s="4">
        <f t="shared" si="4"/>
        <v>136.67400000000004</v>
      </c>
    </row>
    <row r="27" spans="1:5" x14ac:dyDescent="0.25">
      <c r="A27" s="21"/>
      <c r="B27" s="16">
        <v>4</v>
      </c>
      <c r="C27" s="6">
        <v>54641.443700000003</v>
      </c>
      <c r="D27" s="6">
        <v>108015.4534</v>
      </c>
      <c r="E27" s="6">
        <f t="shared" si="4"/>
        <v>136.96200000000005</v>
      </c>
    </row>
    <row r="28" spans="1:5" x14ac:dyDescent="0.25">
      <c r="A28" s="21"/>
      <c r="B28" s="18" t="s">
        <v>3</v>
      </c>
      <c r="C28" s="19">
        <v>54812.886299999998</v>
      </c>
      <c r="D28" s="19">
        <v>108236.1749</v>
      </c>
      <c r="E28" s="19">
        <v>137.25</v>
      </c>
    </row>
    <row r="29" spans="1:5" x14ac:dyDescent="0.25">
      <c r="A29" s="21"/>
      <c r="B29" s="17">
        <v>1</v>
      </c>
      <c r="C29" s="4">
        <v>54886.636200000001</v>
      </c>
      <c r="D29" s="4">
        <v>108329.3382</v>
      </c>
      <c r="E29" s="4">
        <f>E28+($E$33-$E$28)/5</f>
        <v>137.37</v>
      </c>
    </row>
    <row r="30" spans="1:5" x14ac:dyDescent="0.25">
      <c r="A30" s="21"/>
      <c r="B30" s="17">
        <v>2</v>
      </c>
      <c r="C30" s="4">
        <v>54960.897400000002</v>
      </c>
      <c r="D30" s="4">
        <v>108422.09450000001</v>
      </c>
      <c r="E30" s="4">
        <f t="shared" ref="E30:E32" si="5">E29+($E$33-$E$28)/5</f>
        <v>137.49</v>
      </c>
    </row>
    <row r="31" spans="1:5" x14ac:dyDescent="0.25">
      <c r="A31" s="21"/>
      <c r="B31" s="17">
        <v>3</v>
      </c>
      <c r="C31" s="4">
        <v>55035.667399999998</v>
      </c>
      <c r="D31" s="4">
        <v>108514.4411</v>
      </c>
      <c r="E31" s="4">
        <f t="shared" si="5"/>
        <v>137.61000000000001</v>
      </c>
    </row>
    <row r="32" spans="1:5" x14ac:dyDescent="0.25">
      <c r="A32" s="21"/>
      <c r="B32" s="16">
        <v>4</v>
      </c>
      <c r="C32" s="6">
        <v>55110.944100000001</v>
      </c>
      <c r="D32" s="6">
        <v>108606.37519999999</v>
      </c>
      <c r="E32" s="6">
        <f t="shared" si="5"/>
        <v>137.73000000000002</v>
      </c>
    </row>
    <row r="33" spans="1:5" x14ac:dyDescent="0.25">
      <c r="A33" s="22"/>
      <c r="B33" s="16" t="s">
        <v>33</v>
      </c>
      <c r="C33" s="6">
        <v>55186.725200000001</v>
      </c>
      <c r="D33" s="6">
        <v>108697.8939</v>
      </c>
      <c r="E33" s="6">
        <v>137.85</v>
      </c>
    </row>
  </sheetData>
  <mergeCells count="2">
    <mergeCell ref="A2:A17"/>
    <mergeCell ref="A18:A3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1D0D-F780-46BF-B909-38E129C7069D}">
  <dimension ref="A1:F17"/>
  <sheetViews>
    <sheetView workbookViewId="0">
      <selection activeCell="D18" sqref="D18"/>
    </sheetView>
  </sheetViews>
  <sheetFormatPr defaultRowHeight="15" x14ac:dyDescent="0.25"/>
  <sheetData>
    <row r="1" spans="1:6" x14ac:dyDescent="0.25">
      <c r="A1" t="s">
        <v>5</v>
      </c>
      <c r="B1" s="24" t="s">
        <v>22</v>
      </c>
      <c r="C1" s="24"/>
      <c r="D1" s="24"/>
      <c r="E1" s="24" t="s">
        <v>23</v>
      </c>
      <c r="F1" s="24"/>
    </row>
    <row r="2" spans="1:6" x14ac:dyDescent="0.25">
      <c r="B2" t="s">
        <v>21</v>
      </c>
      <c r="C2" t="s">
        <v>17</v>
      </c>
      <c r="D2" t="s">
        <v>18</v>
      </c>
      <c r="E2" t="s">
        <v>17</v>
      </c>
      <c r="F2" t="s">
        <v>18</v>
      </c>
    </row>
    <row r="3" spans="1:6" x14ac:dyDescent="0.25">
      <c r="A3" s="1" t="s">
        <v>7</v>
      </c>
      <c r="B3">
        <v>347</v>
      </c>
      <c r="C3">
        <v>2.5299999999999998</v>
      </c>
      <c r="D3">
        <v>3.29</v>
      </c>
    </row>
    <row r="4" spans="1:6" x14ac:dyDescent="0.25">
      <c r="A4" s="1" t="s">
        <v>6</v>
      </c>
      <c r="B4">
        <v>248</v>
      </c>
      <c r="C4">
        <v>2.5299999999999998</v>
      </c>
      <c r="D4">
        <v>3.29</v>
      </c>
      <c r="E4" s="2"/>
      <c r="F4" s="2"/>
    </row>
    <row r="5" spans="1:6" x14ac:dyDescent="0.25">
      <c r="A5" s="1"/>
    </row>
    <row r="6" spans="1:6" x14ac:dyDescent="0.25">
      <c r="A6" s="23" t="s">
        <v>7</v>
      </c>
      <c r="B6" t="s">
        <v>16</v>
      </c>
      <c r="C6">
        <v>2.5499999999999998</v>
      </c>
      <c r="D6">
        <v>3.31</v>
      </c>
      <c r="E6">
        <f>(C6+C7)/2</f>
        <v>2.54</v>
      </c>
      <c r="F6">
        <f>(D6+D7)/2</f>
        <v>3.3</v>
      </c>
    </row>
    <row r="7" spans="1:6" x14ac:dyDescent="0.25">
      <c r="A7" s="23"/>
      <c r="B7" t="s">
        <v>15</v>
      </c>
      <c r="C7">
        <v>2.5299999999999998</v>
      </c>
      <c r="D7">
        <v>3.29</v>
      </c>
    </row>
    <row r="8" spans="1:6" x14ac:dyDescent="0.25">
      <c r="A8" s="23" t="s">
        <v>6</v>
      </c>
      <c r="B8" t="s">
        <v>19</v>
      </c>
      <c r="C8">
        <v>2.5499999999999998</v>
      </c>
      <c r="D8">
        <v>3.32</v>
      </c>
      <c r="E8" s="2">
        <f>(C8+C9)/2</f>
        <v>2.54</v>
      </c>
      <c r="F8" s="2">
        <f>(D8+D9)/2</f>
        <v>3.3049999999999997</v>
      </c>
    </row>
    <row r="9" spans="1:6" x14ac:dyDescent="0.25">
      <c r="A9" s="23"/>
      <c r="B9" t="s">
        <v>20</v>
      </c>
      <c r="C9">
        <v>2.5299999999999998</v>
      </c>
      <c r="D9">
        <v>3.29</v>
      </c>
    </row>
    <row r="11" spans="1:6" x14ac:dyDescent="0.25">
      <c r="A11" s="23" t="s">
        <v>7</v>
      </c>
      <c r="B11" t="s">
        <v>24</v>
      </c>
      <c r="C11">
        <v>2.5499999999999998</v>
      </c>
      <c r="D11">
        <v>3.32</v>
      </c>
      <c r="E11">
        <f>(C11+C12)/2</f>
        <v>2.54</v>
      </c>
      <c r="F11">
        <f>(D11+D12)/2</f>
        <v>3.3049999999999997</v>
      </c>
    </row>
    <row r="12" spans="1:6" x14ac:dyDescent="0.25">
      <c r="A12" s="23"/>
      <c r="B12" t="s">
        <v>25</v>
      </c>
      <c r="C12">
        <v>2.5299999999999998</v>
      </c>
      <c r="D12">
        <v>3.29</v>
      </c>
    </row>
    <row r="13" spans="1:6" x14ac:dyDescent="0.25">
      <c r="A13" s="23" t="s">
        <v>6</v>
      </c>
      <c r="B13" t="s">
        <v>26</v>
      </c>
      <c r="C13">
        <v>2.5499999999999998</v>
      </c>
      <c r="D13">
        <v>3.32</v>
      </c>
      <c r="E13" s="2">
        <f>(C13+C14)/2</f>
        <v>2.54</v>
      </c>
      <c r="F13" s="2">
        <f>(D13+D14)/2</f>
        <v>3.3049999999999997</v>
      </c>
    </row>
    <row r="14" spans="1:6" x14ac:dyDescent="0.25">
      <c r="A14" s="23"/>
      <c r="B14" t="s">
        <v>27</v>
      </c>
      <c r="C14">
        <v>2.5299999999999998</v>
      </c>
      <c r="D14">
        <v>3.29</v>
      </c>
    </row>
    <row r="16" spans="1:6" x14ac:dyDescent="0.25">
      <c r="A16" s="1" t="s">
        <v>7</v>
      </c>
      <c r="B16">
        <v>350</v>
      </c>
      <c r="C16">
        <v>2.5499999999999998</v>
      </c>
      <c r="D16">
        <v>3.31</v>
      </c>
    </row>
    <row r="17" spans="1:6" x14ac:dyDescent="0.25">
      <c r="A17" s="1" t="s">
        <v>6</v>
      </c>
      <c r="B17">
        <v>250</v>
      </c>
      <c r="C17">
        <v>2.5499999999999998</v>
      </c>
      <c r="D17">
        <v>3.31</v>
      </c>
      <c r="E17" s="2"/>
      <c r="F17" s="2"/>
    </row>
  </sheetData>
  <mergeCells count="6">
    <mergeCell ref="A13:A14"/>
    <mergeCell ref="B1:D1"/>
    <mergeCell ref="E1:F1"/>
    <mergeCell ref="A6:A7"/>
    <mergeCell ref="A8:A9"/>
    <mergeCell ref="A11:A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interpolation</vt:lpstr>
      <vt:lpstr>girder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Gaofeng Su</dc:creator>
  <cp:lastModifiedBy>Selim Gunay</cp:lastModifiedBy>
  <dcterms:created xsi:type="dcterms:W3CDTF">2015-06-05T18:17:20Z</dcterms:created>
  <dcterms:modified xsi:type="dcterms:W3CDTF">2021-06-28T22:18:10Z</dcterms:modified>
</cp:coreProperties>
</file>