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ep 1" sheetId="1" r:id="rId1"/>
    <sheet name="step 1 refined" sheetId="2" r:id="rId2"/>
    <sheet name="step 2" sheetId="3" r:id="rId3"/>
    <sheet name="step 3" sheetId="4" r:id="rId4"/>
  </sheets>
  <calcPr calcId="124519" fullCalcOnLoad="1"/>
</workbook>
</file>

<file path=xl/sharedStrings.xml><?xml version="1.0" encoding="utf-8"?>
<sst xmlns="http://schemas.openxmlformats.org/spreadsheetml/2006/main" count="15931" uniqueCount="3797">
  <si>
    <t>Datetime</t>
  </si>
  <si>
    <t>Hash</t>
  </si>
  <si>
    <t>Parent</t>
  </si>
  <si>
    <t>Author</t>
  </si>
  <si>
    <t>Commit Msg</t>
  </si>
  <si>
    <t>Filepath</t>
  </si>
  <si>
    <t>Filename</t>
  </si>
  <si>
    <t>Removed Test Case</t>
  </si>
  <si>
    <t>07/25/2002 20:40:11</t>
  </si>
  <si>
    <t>08/15/2002 17:37:30</t>
  </si>
  <si>
    <t>09/12/2002 17:01:25</t>
  </si>
  <si>
    <t>09/15/2002 05:27:56</t>
  </si>
  <si>
    <t>09/27/2002 01:08:16</t>
  </si>
  <si>
    <t>11/06/2002 13:09:00</t>
  </si>
  <si>
    <t>11/06/2002 13:16:33</t>
  </si>
  <si>
    <t>12/08/2002 15:38:19</t>
  </si>
  <si>
    <t>12/15/2002 10:54:23</t>
  </si>
  <si>
    <t>03/23/2003 15:51:51</t>
  </si>
  <si>
    <t>03/27/2003 02:55:22</t>
  </si>
  <si>
    <t>03/29/2003 10:17:21</t>
  </si>
  <si>
    <t>04/09/2003 15:55:33</t>
  </si>
  <si>
    <t>05/16/2003 17:17:35</t>
  </si>
  <si>
    <t>05/23/2003 23:35:07</t>
  </si>
  <si>
    <t>05/24/2003 10:21:02</t>
  </si>
  <si>
    <t>06/08/2003 18:14:23</t>
  </si>
  <si>
    <t>06/23/2003 18:41:10</t>
  </si>
  <si>
    <t>06/24/2003 16:14:51</t>
  </si>
  <si>
    <t>06/28/2003 22:04:33</t>
  </si>
  <si>
    <t>07/17/2003 21:06:24</t>
  </si>
  <si>
    <t>07/19/2003 13:10:30</t>
  </si>
  <si>
    <t>07/19/2003 16:55:05</t>
  </si>
  <si>
    <t>07/19/2003 18:28:23</t>
  </si>
  <si>
    <t>07/19/2003 19:17:29</t>
  </si>
  <si>
    <t>07/20/2003 05:29:22</t>
  </si>
  <si>
    <t>07/20/2003 09:47:29</t>
  </si>
  <si>
    <t>07/20/2003 10:29:44</t>
  </si>
  <si>
    <t>07/20/2003 10:41:52</t>
  </si>
  <si>
    <t>07/20/2003 18:57:26</t>
  </si>
  <si>
    <t>07/20/2003 19:41:13</t>
  </si>
  <si>
    <t>07/22/2003 18:36:40</t>
  </si>
  <si>
    <t>07/25/2003 17:22:30</t>
  </si>
  <si>
    <t>07/30/2003 17:21:39</t>
  </si>
  <si>
    <t>07/31/2003 16:32:47</t>
  </si>
  <si>
    <t>08/01/2003 16:02:16</t>
  </si>
  <si>
    <t>08/01/2003 18:01:52</t>
  </si>
  <si>
    <t>08/01/2003 18:54:41</t>
  </si>
  <si>
    <t>08/03/2003 20:14:02</t>
  </si>
  <si>
    <t>08/15/2003 11:14:35</t>
  </si>
  <si>
    <t>08/17/2003 16:57:37</t>
  </si>
  <si>
    <t>08/18/2003 19:21:46</t>
  </si>
  <si>
    <t>09/20/2003 05:18:56</t>
  </si>
  <si>
    <t>09/23/2003 10:46:42</t>
  </si>
  <si>
    <t>12/05/2003 17:37:18</t>
  </si>
  <si>
    <t>02/03/2004 16:14:24</t>
  </si>
  <si>
    <t>02/14/2004 18:51:38</t>
  </si>
  <si>
    <t>02/16/2004 18:55:57</t>
  </si>
  <si>
    <t>02/24/2004 16:22:51</t>
  </si>
  <si>
    <t>03/03/2004 18:13:38</t>
  </si>
  <si>
    <t>03/04/2004 15:00:02</t>
  </si>
  <si>
    <t>03/10/2004 17:23:46</t>
  </si>
  <si>
    <t>06/01/2004 16:08:48</t>
  </si>
  <si>
    <t>07/07/2004 18:50:28</t>
  </si>
  <si>
    <t>10/01/2004 20:46:30</t>
  </si>
  <si>
    <t>10/06/2004 17:29:25</t>
  </si>
  <si>
    <t>10/08/2004 16:44:41</t>
  </si>
  <si>
    <t>10/10/2004 13:56:16</t>
  </si>
  <si>
    <t>10/13/2004 16:48:00</t>
  </si>
  <si>
    <t>10/15/2004 18:11:31</t>
  </si>
  <si>
    <t>12/19/2004 16:35:38</t>
  </si>
  <si>
    <t>12/25/2004 11:52:19</t>
  </si>
  <si>
    <t>02/03/2005 19:21:19</t>
  </si>
  <si>
    <t>07/06/2005 15:33:21</t>
  </si>
  <si>
    <t>07/09/2005 08:41:02</t>
  </si>
  <si>
    <t>07/23/2005 16:56:59</t>
  </si>
  <si>
    <t>07/30/2005 20:17:01</t>
  </si>
  <si>
    <t>07/31/2005 19:30:42</t>
  </si>
  <si>
    <t>08/01/2005 20:03:45</t>
  </si>
  <si>
    <t>08/14/2005 16:45:47</t>
  </si>
  <si>
    <t>08/15/2005 15:58:23</t>
  </si>
  <si>
    <t>08/20/2005 05:14:16</t>
  </si>
  <si>
    <t>10/04/2005 17:23:01</t>
  </si>
  <si>
    <t>04/17/2006 01:18:22</t>
  </si>
  <si>
    <t>05/02/2006 00:21:00</t>
  </si>
  <si>
    <t>05/03/2006 00:28:59</t>
  </si>
  <si>
    <t>07/21/2006 00:47:07</t>
  </si>
  <si>
    <t>08/08/2006 18:35:31</t>
  </si>
  <si>
    <t>09/19/2006 23:31:39</t>
  </si>
  <si>
    <t>12/29/2006 12:48:37</t>
  </si>
  <si>
    <t>01/03/2007 18:35:45</t>
  </si>
  <si>
    <t>01/27/2007 01:11:08</t>
  </si>
  <si>
    <t>01/30/2007 16:26:38</t>
  </si>
  <si>
    <t>02/09/2007 13:58:06</t>
  </si>
  <si>
    <t>05/02/2007 13:46:07</t>
  </si>
  <si>
    <t>11/13/2007 08:35:33</t>
  </si>
  <si>
    <t>11/16/2007 13:02:49</t>
  </si>
  <si>
    <t>11/27/2007 11:27:35</t>
  </si>
  <si>
    <t>02/25/2008 13:49:21</t>
  </si>
  <si>
    <t>02/27/2008 11:12:38</t>
  </si>
  <si>
    <t>03/04/2008 16:46:54</t>
  </si>
  <si>
    <t>05/07/2008 11:06:21</t>
  </si>
  <si>
    <t>03/01/2009 21:40:27</t>
  </si>
  <si>
    <t>03/07/2009 19:56:56</t>
  </si>
  <si>
    <t>03/07/2009 20:20:22</t>
  </si>
  <si>
    <t>03/14/2009 04:57:47</t>
  </si>
  <si>
    <t>03/14/2009 04:59:56</t>
  </si>
  <si>
    <t>03/14/2009 05:01:53</t>
  </si>
  <si>
    <t>03/14/2009 05:03:13</t>
  </si>
  <si>
    <t>03/14/2009 11:29:28</t>
  </si>
  <si>
    <t>03/14/2009 11:36:17</t>
  </si>
  <si>
    <t>03/14/2009 16:24:04</t>
  </si>
  <si>
    <t>03/14/2009 16:33:48</t>
  </si>
  <si>
    <t>03/14/2009 16:57:10</t>
  </si>
  <si>
    <t>03/14/2009 21:10:44</t>
  </si>
  <si>
    <t>03/14/2009 21:46:35</t>
  </si>
  <si>
    <t>04/09/2009 03:34:47</t>
  </si>
  <si>
    <t>06/21/2009 00:35:04</t>
  </si>
  <si>
    <t>06/23/2009 01:15:50</t>
  </si>
  <si>
    <t>06/23/2009 23:01:35</t>
  </si>
  <si>
    <t>07/20/2009 18:50:16</t>
  </si>
  <si>
    <t>07/20/2009 18:50:42</t>
  </si>
  <si>
    <t>07/20/2009 18:50:47</t>
  </si>
  <si>
    <t>07/20/2009 18:50:56</t>
  </si>
  <si>
    <t>07/20/2009 18:51:04</t>
  </si>
  <si>
    <t>07/20/2009 18:55:30</t>
  </si>
  <si>
    <t>10/13/2009 00:40:15</t>
  </si>
  <si>
    <t>10/23/2009 18:59:02</t>
  </si>
  <si>
    <t>10/24/2009 11:45:42</t>
  </si>
  <si>
    <t>10/26/2009 19:51:38</t>
  </si>
  <si>
    <t>10/26/2009 20:14:57</t>
  </si>
  <si>
    <t>11/01/2009 11:10:02</t>
  </si>
  <si>
    <t>11/13/2009 02:54:04</t>
  </si>
  <si>
    <t>11/14/2009 04:10:19</t>
  </si>
  <si>
    <t>11/17/2009 02:45:55</t>
  </si>
  <si>
    <t>11/18/2009 00:43:23</t>
  </si>
  <si>
    <t>12/17/2009 20:50:21</t>
  </si>
  <si>
    <t>12/17/2009 21:39:13</t>
  </si>
  <si>
    <t>01/01/2010 18:06:06</t>
  </si>
  <si>
    <t>01/01/2010 23:15:05</t>
  </si>
  <si>
    <t>01/01/2010 23:24:18</t>
  </si>
  <si>
    <t>01/01/2010 23:44:35</t>
  </si>
  <si>
    <t>01/01/2010 23:58:57</t>
  </si>
  <si>
    <t>01/21/2010 12:22:15</t>
  </si>
  <si>
    <t>02/02/2010 11:42:15</t>
  </si>
  <si>
    <t>02/04/2010 15:57:58</t>
  </si>
  <si>
    <t>03/06/2010 16:54:34</t>
  </si>
  <si>
    <t>03/15/2010 12:11:55</t>
  </si>
  <si>
    <t>03/15/2010 19:37:07</t>
  </si>
  <si>
    <t>03/21/2010 11:35:22</t>
  </si>
  <si>
    <t>03/30/2010 11:49:22</t>
  </si>
  <si>
    <t>05/28/2010 05:12:04</t>
  </si>
  <si>
    <t>07/13/2010 14:56:45</t>
  </si>
  <si>
    <t>07/22/2010 12:42:17</t>
  </si>
  <si>
    <t>07/22/2010 14:08:59</t>
  </si>
  <si>
    <t>08/22/2010 17:57:51</t>
  </si>
  <si>
    <t>09/13/2010 17:09:54</t>
  </si>
  <si>
    <t>12/01/2010 01:18:16</t>
  </si>
  <si>
    <t>01/16/2011 22:05:02</t>
  </si>
  <si>
    <t>01/22/2011 23:32:46</t>
  </si>
  <si>
    <t>01/29/2011 21:48:40</t>
  </si>
  <si>
    <t>03/04/2011 00:12:56</t>
  </si>
  <si>
    <t>03/07/2011 12:47:09</t>
  </si>
  <si>
    <t>03/07/2011 23:34:01</t>
  </si>
  <si>
    <t>03/15/2011 23:39:17</t>
  </si>
  <si>
    <t>03/21/2011 10:58:07</t>
  </si>
  <si>
    <t>04/06/2011 23:05:57</t>
  </si>
  <si>
    <t>04/07/2011 01:28:21</t>
  </si>
  <si>
    <t>04/11/2011 12:48:14</t>
  </si>
  <si>
    <t>04/21/2011 17:25:00</t>
  </si>
  <si>
    <t>05/25/2011 09:44:04</t>
  </si>
  <si>
    <t>05/25/2011 10:43:35</t>
  </si>
  <si>
    <t>07/06/2011 18:54:57</t>
  </si>
  <si>
    <t>07/16/2011 17:26:43</t>
  </si>
  <si>
    <t>07/16/2011 20:10:05</t>
  </si>
  <si>
    <t>07/16/2011 22:46:44</t>
  </si>
  <si>
    <t>07/17/2011 00:18:14</t>
  </si>
  <si>
    <t>08/05/2011 08:58:52</t>
  </si>
  <si>
    <t>08/16/2011 09:04:52</t>
  </si>
  <si>
    <t>08/17/2011 22:59:16</t>
  </si>
  <si>
    <t>09/07/2011 10:18:06</t>
  </si>
  <si>
    <t>09/07/2011 11:27:42</t>
  </si>
  <si>
    <t>10/14/2011 14:46:16</t>
  </si>
  <si>
    <t>10/18/2011 09:47:48</t>
  </si>
  <si>
    <t>10/18/2011 09:50:15</t>
  </si>
  <si>
    <t>10/18/2011 09:51:31</t>
  </si>
  <si>
    <t>10/18/2011 09:55:38</t>
  </si>
  <si>
    <t>10/18/2011 09:56:56</t>
  </si>
  <si>
    <t>10/18/2011 09:59:56</t>
  </si>
  <si>
    <t>10/18/2011 10:01:49</t>
  </si>
  <si>
    <t>10/18/2011 10:05:50</t>
  </si>
  <si>
    <t>10/18/2011 10:07:07</t>
  </si>
  <si>
    <t>10/18/2011 10:11:02</t>
  </si>
  <si>
    <t>11/08/2011 22:12:18</t>
  </si>
  <si>
    <t>01/26/2012 01:00:26</t>
  </si>
  <si>
    <t>02/11/2012 12:57:19</t>
  </si>
  <si>
    <t>03/08/2012 12:46:34</t>
  </si>
  <si>
    <t>04/24/2012 07:55:35</t>
  </si>
  <si>
    <t>09/18/2012 16:07:42</t>
  </si>
  <si>
    <t>09/22/2012 10:27:40</t>
  </si>
  <si>
    <t>09/23/2012 19:11:23</t>
  </si>
  <si>
    <t>09/24/2012 12:01:47</t>
  </si>
  <si>
    <t>09/26/2012 13:03:24</t>
  </si>
  <si>
    <t>09/27/2012 16:00:02</t>
  </si>
  <si>
    <t>09/27/2012 16:08:54</t>
  </si>
  <si>
    <t>09/27/2012 16:52:05</t>
  </si>
  <si>
    <t>10/03/2012 17:05:11</t>
  </si>
  <si>
    <t>10/03/2012 17:30:51</t>
  </si>
  <si>
    <t>10/09/2012 10:37:05</t>
  </si>
  <si>
    <t>11/10/2012 17:30:43</t>
  </si>
  <si>
    <t>03/13/2013 10:55:41</t>
  </si>
  <si>
    <t>07/07/2013 17:07:46</t>
  </si>
  <si>
    <t>09/27/2013 02:49:02</t>
  </si>
  <si>
    <t>10/20/2013 09:31:24</t>
  </si>
  <si>
    <t>10/22/2013 14:23:21</t>
  </si>
  <si>
    <t>10/25/2013 21:45:39</t>
  </si>
  <si>
    <t>11/23/2013 05:11:28</t>
  </si>
  <si>
    <t>01/11/2014 13:39:21</t>
  </si>
  <si>
    <t>01/12/2014 12:29:53</t>
  </si>
  <si>
    <t>01/24/2014 17:17:29</t>
  </si>
  <si>
    <t>02/01/2014 01:53:54</t>
  </si>
  <si>
    <t>05/02/2014 03:55:28</t>
  </si>
  <si>
    <t>05/09/2014 16:13:01</t>
  </si>
  <si>
    <t>01/23/2015 02:25:43</t>
  </si>
  <si>
    <t>02/26/2015 02:13:58</t>
  </si>
  <si>
    <t>03/13/2015 02:36:25</t>
  </si>
  <si>
    <t>03/13/2015 16:00:37</t>
  </si>
  <si>
    <t>04/07/2015 20:48:12</t>
  </si>
  <si>
    <t>04/12/2015 14:59:04</t>
  </si>
  <si>
    <t>04/28/2015 04:58:13</t>
  </si>
  <si>
    <t>04/29/2015 15:36:48</t>
  </si>
  <si>
    <t>05/04/2015 14:37:51</t>
  </si>
  <si>
    <t>05/05/2015 01:02:22</t>
  </si>
  <si>
    <t>05/07/2015 01:50:41</t>
  </si>
  <si>
    <t>06/12/2015 07:47:11</t>
  </si>
  <si>
    <t>06/24/2015 15:14:13</t>
  </si>
  <si>
    <t>11/05/2015 07:17:20</t>
  </si>
  <si>
    <t>12/17/2015 08:52:42</t>
  </si>
  <si>
    <t>04/23/2016 19:54:25</t>
  </si>
  <si>
    <t>06/08/2016 15:21:41</t>
  </si>
  <si>
    <t>07/31/2016 11:50:48</t>
  </si>
  <si>
    <t>07/31/2016 12:20:54</t>
  </si>
  <si>
    <t>09/10/2016 20:01:08</t>
  </si>
  <si>
    <t>09/11/2016 07:39:14</t>
  </si>
  <si>
    <t>09/11/2016 08:47:33</t>
  </si>
  <si>
    <t>09/19/2016 03:46:52</t>
  </si>
  <si>
    <t>09/19/2016 04:46:19</t>
  </si>
  <si>
    <t>09/24/2016 10:01:41</t>
  </si>
  <si>
    <t>09/25/2016 13:13:03</t>
  </si>
  <si>
    <t>09/25/2016 13:21:01</t>
  </si>
  <si>
    <t>10/31/2016 14:03:40</t>
  </si>
  <si>
    <t>11/13/2016 10:10:20</t>
  </si>
  <si>
    <t>11/22/2016 16:41:58</t>
  </si>
  <si>
    <t>12/12/2016 09:14:58</t>
  </si>
  <si>
    <t>12/18/2016 10:49:27</t>
  </si>
  <si>
    <t>03/06/2017 20:55:39</t>
  </si>
  <si>
    <t>03/12/2017 11:21:27</t>
  </si>
  <si>
    <t>03/19/2017 08:25:20</t>
  </si>
  <si>
    <t>04/28/2017 10:36:58</t>
  </si>
  <si>
    <t>05/17/2017 09:21:41</t>
  </si>
  <si>
    <t>10/23/2017 11:56:09</t>
  </si>
  <si>
    <t>10/23/2017 12:14:43</t>
  </si>
  <si>
    <t>11/03/2017 12:14:26</t>
  </si>
  <si>
    <t>01/12/2018 10:58:38</t>
  </si>
  <si>
    <t>05/17/2018 18:12:46</t>
  </si>
  <si>
    <t>07/14/2018 14:42:14</t>
  </si>
  <si>
    <t>09/05/2018 07:26:25</t>
  </si>
  <si>
    <t>09/06/2018 03:16:26</t>
  </si>
  <si>
    <t>09/06/2018 07:30:29</t>
  </si>
  <si>
    <t>09/06/2018 07:59:59</t>
  </si>
  <si>
    <t>09/06/2018 08:17:13</t>
  </si>
  <si>
    <t>09/06/2018 08:41:44</t>
  </si>
  <si>
    <t>09/06/2018 11:14:59</t>
  </si>
  <si>
    <t>09/06/2018 12:29:01</t>
  </si>
  <si>
    <t>09/06/2018 12:38:45</t>
  </si>
  <si>
    <t>09/06/2018 12:50:59</t>
  </si>
  <si>
    <t>09/06/2018 13:08:24</t>
  </si>
  <si>
    <t>09/06/2018 13:16:47</t>
  </si>
  <si>
    <t>09/06/2018 13:19:14</t>
  </si>
  <si>
    <t>09/06/2018 13:21:18</t>
  </si>
  <si>
    <t>10/10/2018 11:09:33</t>
  </si>
  <si>
    <t>10/11/2018 15:28:38</t>
  </si>
  <si>
    <t>10/13/2018 14:09:35</t>
  </si>
  <si>
    <t>10/26/2018 12:49:58</t>
  </si>
  <si>
    <t>05/01/2019 17:43:39</t>
  </si>
  <si>
    <t>10/31/2019 20:16:17</t>
  </si>
  <si>
    <t>12/21/2019 16:28:30</t>
  </si>
  <si>
    <t>06/01/2020 06:43:02</t>
  </si>
  <si>
    <t>06/12/2020 10:35:37</t>
  </si>
  <si>
    <t>06/13/2020 10:11:17</t>
  </si>
  <si>
    <t>06/14/2020 18:27:23</t>
  </si>
  <si>
    <t>06/17/2020 14:58:26</t>
  </si>
  <si>
    <t>06/24/2020 09:41:19</t>
  </si>
  <si>
    <t>06/25/2020 08:01:13</t>
  </si>
  <si>
    <t>07/09/2020 07:38:19</t>
  </si>
  <si>
    <t>07/23/2020 08:24:53</t>
  </si>
  <si>
    <t>10/22/2020 13:47:45</t>
  </si>
  <si>
    <t>12/21/2020 15:43:30</t>
  </si>
  <si>
    <t>12/23/2020 19:05:48</t>
  </si>
  <si>
    <t>02/02/2021 17:02:26</t>
  </si>
  <si>
    <t>03/28/2021 07:47:59</t>
  </si>
  <si>
    <t>07/27/2021 11:30:03</t>
  </si>
  <si>
    <t>08/30/2021 08:19:58</t>
  </si>
  <si>
    <t>10/08/2021 13:28:50</t>
  </si>
  <si>
    <t>11/20/2021 09:22:40</t>
  </si>
  <si>
    <t>03/21/2022 09:00:41</t>
  </si>
  <si>
    <t>05/15/2022 14:51:31</t>
  </si>
  <si>
    <t>06/07/2022 09:16:06</t>
  </si>
  <si>
    <t>07/05/2022 11:46:01</t>
  </si>
  <si>
    <t>07/05/2022 12:32:18</t>
  </si>
  <si>
    <t>07/16/2022 10:14:44</t>
  </si>
  <si>
    <t>08/21/2022 13:47:13</t>
  </si>
  <si>
    <t>dlr@apache.org</t>
  </si>
  <si>
    <t>scolebourne@apache.org</t>
  </si>
  <si>
    <t>bayard@apache.org</t>
  </si>
  <si>
    <t>ggregory@apache.org</t>
  </si>
  <si>
    <t>alex@apache.org</t>
  </si>
  <si>
    <t>fredrik@apache.org</t>
  </si>
  <si>
    <t>mbenson@apache.org</t>
  </si>
  <si>
    <t>niallp@apache.org</t>
  </si>
  <si>
    <t>sebb@apache.org</t>
  </si>
  <si>
    <t>joehni@apache.org</t>
  </si>
  <si>
    <t>oheger@apache.org</t>
  </si>
  <si>
    <t>jcarman@apache.org</t>
  </si>
  <si>
    <t>brentworden@apache.org</t>
  </si>
  <si>
    <t>britter@apache.org</t>
  </si>
  <si>
    <t>mcucchiara@apache.org</t>
  </si>
  <si>
    <t>djones@apache.org</t>
  </si>
  <si>
    <t>chas@apache.org</t>
  </si>
  <si>
    <t>beradrian@yahoo.com</t>
  </si>
  <si>
    <t>oliver.heger@oliver-heger.de</t>
  </si>
  <si>
    <t>lguibert@apache.org</t>
  </si>
  <si>
    <t>kinow@apache.org</t>
  </si>
  <si>
    <t>pascalschumacher@gmx.net</t>
  </si>
  <si>
    <t>chtompki@gmail.com</t>
  </si>
  <si>
    <t>wangkaiyuanzz@gmail.com</t>
  </si>
  <si>
    <t>aabrasha@gmail.com</t>
  </si>
  <si>
    <t>duncan@wortharead.com</t>
  </si>
  <si>
    <t>mark.dacek@richmond.edu</t>
  </si>
  <si>
    <t>garydgregory@gmail.com</t>
  </si>
  <si>
    <t>mureinik@gmail.com</t>
  </si>
  <si>
    <t>gardgregory@gmail.com</t>
  </si>
  <si>
    <t>kinow@users.noreply.github.com</t>
  </si>
  <si>
    <t>noreply@github.com</t>
  </si>
  <si>
    <t>steve.bosman@opencastsoftware.com</t>
  </si>
  <si>
    <t>Removed two broken methods from StringUtils.  Since a beta has gone out,
this is not good practice.  However, since 1.0 final has not yet been
released, it is out-weighed by the trade off of releasing code that just
plain doesn't work.
Use str.getBytes(encoding) in place of convertUnicodeToNative().
Use new String(byte[], encoding) in place of convertNativeToUnicode().
git-svn-id: https://svn.apache.org/repos/asf/jakarta/commons/proper/lang/trunk@136945 13f79535-47bb-0310-9956-ffa450edef68</t>
  </si>
  <si>
    <t>Change HashCodeUtils to HashCodeBuilder
git-svn-id: https://svn.apache.org/repos/asf/jakarta/commons/proper/lang/trunk@136970 13f79535-47bb-0310-9956-ffa450edef68</t>
  </si>
  <si>
    <t>New builder subpackage created
git-svn-id: https://svn.apache.org/repos/asf/jakarta/commons/proper/lang/trunk@137020 13f79535-47bb-0310-9956-ffa450edef68</t>
  </si>
  <si>
    <t>Add tests for new min, max and compare methods
git-svn-id: https://svn.apache.org/repos/asf/jakarta/commons/proper/lang/trunk@137025 13f79535-47bb-0310-9956-ffa450edef68</t>
  </si>
  <si>
    <t>Changed the deleteWhitespace method to delete according to Character.isWhitespce
Renamed the existing deleteWhitespace functionality to deleteSpaces.
This is in accordance with Character.isSpace.
Submitted by:	Steve Downey's idea
git-svn-id: https://svn.apache.org/repos/asf/jakarta/commons/proper/lang/trunk@137068 13f79535-47bb-0310-9956-ffa450edef68</t>
  </si>
  <si>
    <t>Closure deemed to be a bad name. Bye bye.
git-svn-id: https://svn.apache.org/repos/asf/jakarta/commons/proper/lang/trunk@137113 13f79535-47bb-0310-9956-ffa450edef68</t>
  </si>
  <si>
    <t>Closure renamed to Executor
git-svn-id: https://svn.apache.org/repos/asf/jakarta/commons/proper/lang/trunk@137116 13f79535-47bb-0310-9956-ffa450edef68</t>
  </si>
  <si>
    <t>Rework to support nulls properly
Add support for comparators
git-svn-id: https://svn.apache.org/repos/asf/jakarta/commons/proper/lang/trunk@137176 13f79535-47bb-0310-9956-ffa450edef68</t>
  </si>
  <si>
    <t>Remove isTrue to BooleanUtils
git-svn-id: https://svn.apache.org/repos/asf/jakarta/commons/proper/lang/trunk@137183 13f79535-47bb-0310-9956-ffa450edef68</t>
  </si>
  <si>
    <t>Update licence date to 2003
git-svn-id: https://svn.apache.org/repos/asf/jakarta/commons/proper/lang/trunk@137272 13f79535-47bb-0310-9956-ffa450edef68</t>
  </si>
  <si>
    <t>Fix bug 16676: StackOverflow due to ToStringBuilder
(http://issues.apache.org/bugzilla/show_bug.cgi?id=16676)
git-svn-id: https://svn.apache.org/repos/asf/jakarta/commons/proper/lang/trunk@137276 13f79535-47bb-0310-9956-ffa450edef68</t>
  </si>
  <si>
    <t>changed chomp() to match Perl
deprecated chomp* methods in favor of new slice methods
improved unit tests and documentation
git-svn-id: https://svn.apache.org/repos/asf/jakarta/commons/proper/lang/trunk@137277 13f79535-47bb-0310-9956-ffa450edef68</t>
  </si>
  <si>
    <t>Extracted Entities class (instead of inner class)
Added support for full HTML 4.0 entity set
Separated XML, ISO8859-1 (HTML 3.2), and HTML 4.0 entities inside Entities object
Added escapeXml and unescapeXml public API methods
Escape now uses entities for values 0x80 or greater (previously 0x100)
git-svn-id: https://svn.apache.org/repos/asf/jakarta/commons/proper/lang/trunk@137292 13f79535-47bb-0310-9956-ffa450edef68</t>
  </si>
  <si>
    <t>Remove functor subpackage
git-svn-id: https://svn.apache.org/repos/asf/jakarta/commons/proper/lang/trunk@137321 13f79535-47bb-0310-9956-ffa450edef68</t>
  </si>
  <si>
    <t>refactoring Entities object in preparation for optimization
add unit tests for Entities class
move escape and unescape methods into Entities class
git-svn-id: https://svn.apache.org/repos/asf/jakarta/commons/proper/lang/trunk@137333 13f79535-47bb-0310-9956-ffa450edef68</t>
  </si>
  <si>
    <t>fixed typo
git-svn-id: https://svn.apache.org/repos/asf/jakarta/commons/proper/lang/trunk@137341 13f79535-47bb-0310-9956-ffa450edef68</t>
  </si>
  <si>
    <t>Rework time package in preparation for 2.0 release
DateUtils split to DateFormatUtils and DurationFormatUtils
CalendarUtils renamed to DateUtils
StopWatch time format method moved to DurationFormatUtils
Tests updated and pass
git-svn-id: https://svn.apache.org/repos/asf/jakarta/commons/proper/lang/trunk@137361 13f79535-47bb-0310-9956-ffa450edef68</t>
  </si>
  <si>
    <t>Prepare DateUtils for 2.0 release
git-svn-id: https://svn.apache.org/repos/asf/jakarta/commons/proper/lang/trunk@137375 13f79535-47bb-0310-9956-ffa450edef68</t>
  </si>
  <si>
    <t>NumberUtils moved to math subpackage
git-svn-id: https://svn.apache.org/repos/asf/jakarta/commons/proper/lang/trunk@137379 13f79535-47bb-0310-9956-ffa450edef68</t>
  </si>
  <si>
    <t>testHtml40Nbsp
git-svn-id: https://svn.apache.org/repos/asf/jakarta/commons/proper/lang/trunk@137389 13f79535-47bb-0310-9956-ffa450edef68</t>
  </si>
  <si>
    <t>Null handling changes
Javadoc fixes and tidying
File layout grouping
git-svn-id: https://svn.apache.org/repos/asf/jakarta/commons/proper/lang/trunk@137445 13f79535-47bb-0310-9956-ffa450edef68</t>
  </si>
  <si>
    <t>Additional testing, especially in the area of whitespace
git-svn-id: https://svn.apache.org/repos/asf/jakarta/commons/proper/lang/trunk@137453 13f79535-47bb-0310-9956-ffa450edef68</t>
  </si>
  <si>
    <t>Rework isEmpty and isNotEmpty following user feedback
git-svn-id: https://svn.apache.org/repos/asf/jakarta/commons/proper/lang/trunk@137459 13f79535-47bb-0310-9956-ffa450edef68</t>
  </si>
  <si>
    <t>Move IndexOf and Contains tests to StringUtilsEqualsIndexOfTest
git-svn-id: https://svn.apache.org/repos/asf/jakarta/commons/proper/lang/trunk@137460 13f79535-47bb-0310-9956-ffa450edef68</t>
  </si>
  <si>
    <t>Deprecate deleteSpaces()
Move delete methods next to replace
git-svn-id: https://svn.apache.org/repos/asf/jakarta/commons/proper/lang/trunk@137463 13f79535-47bb-0310-9956-ffa450edef68</t>
  </si>
  <si>
    <t>Add new method center(String, int, char) to complete API
Rework padding internals
Example javadoc difference()/differenceAt()
Remove dependency on NumberUtils
git-svn-id: https://svn.apache.org/repos/asf/jakarta/commons/proper/lang/trunk@137471 13f79535-47bb-0310-9956-ffa450edef68</t>
  </si>
  <si>
    <t>Add summary javadoc section to StringUtils class
Rename reverseDelimitedString to reverseDelimited
git-svn-id: https://svn.apache.org/repos/asf/jakarta/commons/proper/lang/trunk@137472 13f79535-47bb-0310-9956-ffa450edef68</t>
  </si>
  <si>
    <t>Add more javadoc example code
Ensure empty string behaviour documented in example code
git-svn-id: https://svn.apache.org/repos/asf/jakarta/commons/proper/lang/trunk@137473 13f79535-47bb-0310-9956-ffa450edef68</t>
  </si>
  <si>
    <t>Remove  defaultString(Object)  from StringUtils
Add  toString(Object)  to ObjectUtils
git-svn-id: https://svn.apache.org/repos/asf/jakarta/commons/proper/lang/trunk@137474 13f79535-47bb-0310-9956-ffa450edef68</t>
  </si>
  <si>
    <t>Update Javadoc and tests
bug 21750, from Phil Steitz
git-svn-id: https://svn.apache.org/repos/asf/jakarta/commons/proper/lang/trunk@137479 13f79535-47bb-0310-9956-ffa450edef68</t>
  </si>
  <si>
    <t>Update Javadoc examples
Change mid() to accept invalid startPos
git-svn-id: https://svn.apache.org/repos/asf/jakarta/commons/proper/lang/trunk@137480 13f79535-47bb-0310-9956-ffa450edef68</t>
  </si>
  <si>
    <t>Add extra example code javadoc and related tests
bug 21797, from Phil Steitz
git-svn-id: https://svn.apache.org/repos/asf/jakarta/commons/proper/lang/trunk@137491 13f79535-47bb-0310-9956-ffa450edef68</t>
  </si>
  <si>
    <t>Rename slice functions to substringAfter/substringBefore
git-svn-id: https://svn.apache.org/repos/asf/jakarta/commons/proper/lang/trunk@137493 13f79535-47bb-0310-9956-ffa450edef68</t>
  </si>
  <si>
    <t>Additional tests as suggested by Clover report
git-svn-id: https://svn.apache.org/repos/asf/jakarta/commons/proper/lang/trunk@137531 13f79535-47bb-0310-9956-ffa450edef68</t>
  </si>
  <si>
    <t>Fix CharSetUtils to not throw NPE all the time
git-svn-id: https://svn.apache.org/repos/asf/jakarta/commons/proper/lang/trunk@137538 13f79535-47bb-0310-9956-ffa450edef68</t>
  </si>
  <si>
    <t>Add  join(Object[])  as a replacement for concatenate
git-svn-id: https://svn.apache.org/repos/asf/jakarta/commons/proper/lang/trunk@137549 13f79535-47bb-0310-9956-ffa450edef68</t>
  </si>
  <si>
    <t>Add  overlay()  as a replacement for  overlayString()
git-svn-id: https://svn.apache.org/repos/asf/jakarta/commons/proper/lang/trunk@137551 13f79535-47bb-0310-9956-ffa450edef68</t>
  </si>
  <si>
    <t>Complete the indexOfAny() method set
git-svn-id: https://svn.apache.org/repos/asf/jakarta/commons/proper/lang/trunk@137554 13f79535-47bb-0310-9956-ffa450edef68</t>
  </si>
  <si>
    <t>Rename  includeXxx()  to  containsXxx()
for consistency with rest of [lang] and Java
git-svn-id: https://svn.apache.org/repos/asf/jakarta/commons/proper/lang/trunk@137566 13f79535-47bb-0310-9956-ffa450edef68</t>
  </si>
  <si>
    <t>Commented out the parseCVS code for consideration/fixing for Lang 2.1
git-svn-id: https://svn.apache.org/repos/asf/jakarta/commons/proper/lang/trunk@137600 13f79535-47bb-0310-9956-ffa450edef68</t>
  </si>
  <si>
    <t>Rename WordWrapUtils to WordUtils
Refactor wrapLine method, making it public and work properly
Remove wrapText method
Test
git-svn-id: https://svn.apache.org/repos/asf/jakarta/commons/proper/lang/trunk@137618 13f79535-47bb-0310-9956-ffa450edef68</t>
  </si>
  <si>
    <t>Remove evaluateSet(String) which is deprecated, but wasn't in 1.0.1
git-svn-id: https://svn.apache.org/repos/asf/jakarta/commons/proper/lang/trunk@137631 13f79535-47bb-0310-9956-ffa450edef68</t>
  </si>
  <si>
    <t>Remove reflect code from [lang] to separate project [reflect]
git-svn-id: https://svn.apache.org/repos/asf/jakarta/commons/proper/lang/trunk@137669 13f79535-47bb-0310-9956-ffa450edef68</t>
  </si>
  <si>
    <t>Renamed stringTo&lt;Type&gt;-metods to to&lt;Type&gt;.
The stringToInt-methods have been deprecated.
git-svn-id: https://svn.apache.org/repos/asf/jakarta/commons/proper/lang/trunk@137671 13f79535-47bb-0310-9956-ffa450edef68</t>
  </si>
  <si>
    <t>Add subarray methods for primitive types
Change subarray for Objects to return same type as input
from Ashwin S
git-svn-id: https://svn.apache.org/repos/asf/jakarta/commons/proper/lang/trunk@137720 13f79535-47bb-0310-9956-ffa450edef68</t>
  </si>
  <si>
    <t>Bugzilla Bug 26056 [lang] Add methods to ArrayUtils: add at end and insert-like ops
Added methods: primitiveType[] add(primitiveType[], primitiveType)
git-svn-id: https://svn.apache.org/repos/asf/jakarta/commons/proper/lang/trunk@137769 13f79535-47bb-0310-9956-ffa450edef68</t>
  </si>
  <si>
    <t>PR: Bugzilla Bug 26943 [patch] Class and Package Comparators for ClassUtils
Submitted by:	alban.peignier
Reviewed by:	Gary Gregory
git-svn-id: https://svn.apache.org/repos/asf/jakarta/commons/proper/lang/trunk@137791 13f79535-47bb-0310-9956-ffa450edef68</t>
  </si>
  <si>
    <t>PR: http://nagoya.apache.org/bugzilla/show_bug.cgi?id=26922
[lang] public static boolean DateUtils.equals(Date dt1, Date dt2) ?
Updated testDateEqualsJava(): The behavior is different b/w Sun Java 1.3.1_10 and 1.4.2_03.
git-svn-id: https://svn.apache.org/repos/asf/jakarta/commons/proper/lang/trunk@137796 13f79535-47bb-0310-9956-ffa450edef68</t>
  </si>
  <si>
    <t>Renamed methods so that they follow the "MethodNameEvenForAcronyms"-scheme.
git-svn-id: https://svn.apache.org/repos/asf/jakarta/commons/proper/lang/trunk@137814 13f79535-47bb-0310-9956-ffa450edef68</t>
  </si>
  <si>
    <t>Make exception implement Nestable interface and use NestableDelegate
bug 26954 (alternate implementation)
git-svn-id: https://svn.apache.org/repos/asf/jakarta/commons/proper/lang/trunk@137821 13f79535-47bb-0310-9956-ffa450edef68</t>
  </si>
  <si>
    <t>Remove util package - Identifier code now in sandbox [id] project
git-svn-id: https://svn.apache.org/repos/asf/jakarta/commons/proper/lang/trunk@137822 13f79535-47bb-0310-9956-ffa450edef68</t>
  </si>
  <si>
    <t>Rename  toCharacter  to  toChar
Rename  toInteger  to  toIntValue
Add  toCharacterObject(String)
git-svn-id: https://svn.apache.org/repos/asf/jakarta/commons/proper/lang/trunk@137824 13f79535-47bb-0310-9956-ffa450edef68</t>
  </si>
  <si>
    <t>Add ObjectUtils.hashCode() - a null safe hash code
bug 28554, from Mario Winterer
git-svn-id: https://svn.apache.org/repos/asf/jakarta/commons/proper/lang/trunk@137840 13f79535-47bb-0310-9956-ffa450edef68</t>
  </si>
  <si>
    <t>Update mutable package for release 2.1
git-svn-id: https://svn.apache.org/repos/asf/jakarta/commons/proper/lang/trunk@137873 13f79535-47bb-0310-9956-ffa450edef68</t>
  </si>
  <si>
    <t>CharacterEncoding renamed to CharEncoding
git-svn-id: https://svn.apache.org/repos/asf/jakarta/commons/proper/lang/trunk@137955 13f79535-47bb-0310-9956-ffa450edef68</t>
  </si>
  <si>
    <t>Rename Tokenizer to StrTokenizer and move to text subpackage
git-svn-id: https://svn.apache.org/repos/asf/jakarta/commons/proper/lang/trunk@137957 13f79535-47bb-0310-9956-ffa450edef68</t>
  </si>
  <si>
    <t>Rename allElementsOfClass to allElementsOfType, and change to instanceof check
git-svn-id: https://svn.apache.org/repos/asf/jakarta/commons/proper/lang/trunk@137964 13f79535-47bb-0310-9956-ffa450edef68</t>
  </si>
  <si>
    <t>Remove lastIndex(), which is better done as getLength() - 1
git-svn-id: https://svn.apache.org/repos/asf/jakarta/commons/proper/lang/trunk@137971 13f79535-47bb-0310-9956-ffa450edef68</t>
  </si>
  <si>
    <t>Add Date equivalent of isSameDay method
git-svn-id: https://svn.apache.org/repos/asf/jakarta/commons/proper/lang/trunk@137972 13f79535-47bb-0310-9956-ffa450edef68</t>
  </si>
  <si>
    <t>Rework DurationFormatUtils to have clearer API based on two types of formatting
Fix millisecond formatting bug
git-svn-id: https://svn.apache.org/repos/asf/jakarta/commons/proper/lang/trunk@137977 13f79535-47bb-0310-9956-ffa450edef68</t>
  </si>
  <si>
    <t>Remove Class and Package comparators - too specific set of use cases
git-svn-id: https://svn.apache.org/repos/asf/jakarta/commons/proper/lang/trunk@138001 13f79535-47bb-0310-9956-ffa450edef68</t>
  </si>
  <si>
    <t>more test coverage of obscure situations
git-svn-id: https://svn.apache.org/repos/asf/jakarta/commons/proper/lang/trunk@138003 13f79535-47bb-0310-9956-ffa450edef68</t>
  </si>
  <si>
    <t>rolling the forName method out for the 2.1 release
git-svn-id: https://svn.apache.org/repos/asf/jakarta/commons/proper/lang/trunk@151282 13f79535-47bb-0310-9956-ffa450edef68</t>
  </si>
  <si>
    <t>Renamed VariableFormat to VariableFormatter since it is not a subclass of java.text.Format.
git-svn-id: https://svn.apache.org/repos/asf/jakarta/commons/proper/lang/trunk@209509 13f79535-47bb-0310-9956-ffa450edef68</t>
  </si>
  <si>
    <t>New methods and testing of StrBuilder
git-svn-id: https://svn.apache.org/repos/asf/jakarta/commons/proper/lang/trunk@209943 13f79535-47bb-0310-9956-ffa450edef68</t>
  </si>
  <si>
    <t>Removes Interpolation and MappedMessageFormat from the text package in favor of VariableFormatter. (See message below) No one has complained on commons-dev.
-----Original Message-----
From: Gary Gregory [mailto:ggregory@seagullsoftware.com] 
Sent: Thursday, July 21, 2005 9:34 AM
To: Jakarta Commons Developers List
Subject: [lang] text.VariableFormatter to replace Interpolation and MappedMessageFormat (WAS a [POLL])
Hello:
It's been two weeks since I posted the original message below and I've
not heard negative comments on removing Interpolation and
MappedMessageFormat from the text package in favor of VariableFormatter.
I will therefore do so real soon. 
Please raise your hand you disagree.
Thanks,
Gary
git-svn-id: https://svn.apache.org/repos/asf/jakarta/commons/proper/lang/trunk@224558 13f79535-47bb-0310-9956-ffa450edef68</t>
  </si>
  <si>
    <t>Better code coverage from Nathan Beyer [nbeyer@kc.rr.com].
git-svn-id: https://svn.apache.org/repos/asf/jakarta/commons/proper/lang/trunk@226597 13f79535-47bb-0310-9956-ffa450edef68</t>
  </si>
  <si>
    <t>Better unit test code coverage.
git-svn-id: https://svn.apache.org/repos/asf/jakarta/commons/proper/lang/trunk@226708 13f79535-47bb-0310-9956-ffa450edef68</t>
  </si>
  <si>
    <t>[Bug 35966] - [lang] StrBuilderTest#testReplaceStringString fails. From Nathan Beyer nbeyer@kc.rr.com.
git-svn-id: https://svn.apache.org/repos/asf/jakarta/commons/proper/lang/trunk@226922 13f79535-47bb-0310-9956-ffa450edef68</t>
  </si>
  <si>
    <t>Add StrMatcher and update StrBuilder and test cases to use it, plus fix other bugs
git-svn-id: https://svn.apache.org/repos/asf/jakarta/commons/proper/lang/trunk@232652 13f79535-47bb-0310-9956-ffa450edef68</t>
  </si>
  <si>
    <t>Remove StrTokenizer.Matcher, replace with StrMatcher
git-svn-id: https://svn.apache.org/repos/asf/jakarta/commons/proper/lang/trunk@232878 13f79535-47bb-0310-9956-ffa450edef68</t>
  </si>
  <si>
    <t>Add appendNewLine()
git-svn-id: https://svn.apache.org/repos/asf/jakarta/commons/proper/lang/trunk@234016 13f79535-47bb-0310-9956-ffa450edef68</t>
  </si>
  <si>
    <t>More code that does not compile 1.3.1.
git-svn-id: https://svn.apache.org/repos/asf/jakarta/commons/proper/lang/trunk@294935 13f79535-47bb-0310-9956-ffa450edef68</t>
  </si>
  <si>
    <t>[lang] Using ReflectionToStringBuilder and excluding secure fields.
ASF Bugzilla Bug 36925.
http://issues.apache.org/bugzilla/show_bug.cgi?id=36925
git-svn-id: https://svn.apache.org/repos/asf/jakarta/commons/proper/lang/trunk@394615 13f79535-47bb-0310-9956-ffa450edef68</t>
  </si>
  <si>
    <t>Fixing the lack of ClassLoader consideration in the compareTo methods of enum.Enum and enums.Enum, along with unit tests, as mentioned on Bugzilla entry #32619 by Kathy Van Stone. 
git-svn-id: https://svn.apache.org/repos/asf/jakarta/commons/proper/lang/trunk@398812 13f79535-47bb-0310-9956-ffa450edef68</t>
  </si>
  <si>
    <t>Commenting out unit test for 36061 so unit tests pass again
git-svn-id: https://svn.apache.org/repos/asf/jakarta/commons/proper/lang/trunk@399148 13f79535-47bb-0310-9956-ffa450edef68</t>
  </si>
  <si>
    <t>Adding Niall's fix for LANG-59 - an edge case in date truncation - and his enhancement 
for the unit test that was there. 
git-svn-id: https://svn.apache.org/repos/asf/jakarta/commons/proper/lang/trunk@424192 13f79535-47bb-0310-9956-ffa450edef68</t>
  </si>
  <si>
    <t>VariableFormatter became StrSubstitutor
git-svn-id: https://svn.apache.org/repos/asf/jakarta/commons/proper/lang/trunk@429884 13f79535-47bb-0310-9956-ffa450edef68</t>
  </si>
  <si>
    <t>Removing dumb mistake
git-svn-id: https://svn.apache.org/repos/asf/jakarta/commons/proper/lang/trunk@448056 13f79535-47bb-0310-9956-ffa450edef68</t>
  </si>
  <si>
    <t>Rolling back r467482 as the methods are already in java.util.Arrays. These were added as a part of #LANG-238. 
git-svn-id: https://svn.apache.org/repos/asf/jakarta/commons/proper/lang/trunk@491076 13f79535-47bb-0310-9956-ffa450edef68</t>
  </si>
  <si>
    <t>LANG-306 - StrBuilder appendln/appendAll/appendSeparator
git-svn-id: https://svn.apache.org/repos/asf/jakarta/commons/proper/lang/trunk@492369 13f79535-47bb-0310-9956-ffa450edef68</t>
  </si>
  <si>
    <t>Applying a modified version of Maarten Coene's patch for #LANG-69. All unit tests pass; opinions would be very welcome though. 
git-svn-id: https://svn.apache.org/repos/asf/jakarta/commons/proper/lang/trunk@500495 13f79535-47bb-0310-9956-ffa450edef68</t>
  </si>
  <si>
    <t>Applying my fix from LANG-314
git-svn-id: https://svn.apache.org/repos/asf/jakarta/commons/proper/lang/trunk@501606 13f79535-47bb-0310-9956-ffa450edef68</t>
  </si>
  <si>
    <t>Commenting out the unit test for LANG-312. It's not resolved yet, so failure will happen
git-svn-id: https://svn.apache.org/repos/asf/jakarta/commons/proper/lang/trunk@505466 13f79535-47bb-0310-9956-ffa450edef68</t>
  </si>
  <si>
    <t>Adding 'Deprecated' to tests which are testing deprecated methods and moving CharSetUtils from the deprecated evaluateSet method to a new getInstance(String[]) method. This does mean that getInstance(null) is no longer going to compile for people - they'll need to cast the null. 
git-svn-id: https://svn.apache.org/repos/asf/jakarta/commons/proper/lang/trunk@534588 13f79535-47bb-0310-9956-ffa450edef68</t>
  </si>
  <si>
    <t>Moved toClass from ArrayUtils to ClassUtils as per Joerg's comment in LANG-333
git-svn-id: https://svn.apache.org/repos/asf/commons/proper/lang/trunk@594551 13f79535-47bb-0310-9956-ffa450edef68</t>
  </si>
  <si>
    <t>Removing testWTF as per LANG-376
git-svn-id: https://svn.apache.org/repos/asf/commons/proper/lang/trunk@595779 13f79535-47bb-0310-9956-ffa450edef68</t>
  </si>
  <si>
    <t>[LANG-362] checkstyle; javadoc; extended testing which necessitated some refactorings
git-svn-id: https://svn.apache.org/repos/asf/commons/proper/lang/trunk@598707 13f79535-47bb-0310-9956-ffa450edef68</t>
  </si>
  <si>
    <t>[LANG-366] retract
git-svn-id: https://svn.apache.org/repos/asf/commons/proper/lang/trunk@630967 13f79535-47bb-0310-9956-ffa450edef68</t>
  </si>
  <si>
    <t>Remove previous ExtendedMesageFormat tests and update package suite to include ExtendedMessageFormatTest
git-svn-id: https://svn.apache.org/repos/asf/commons/proper/lang/trunk@631652 13f79535-47bb-0310-9956-ffa450edef68</t>
  </si>
  <si>
    <t>Remove failing test for unsupported sub-formats
git-svn-id: https://svn.apache.org/repos/asf/commons/proper/lang/trunk@633693 13f79535-47bb-0310-9956-ffa450edef68</t>
  </si>
  <si>
    <t>LANG-436 Remove caching from MethodUtils
git-svn-id: https://svn.apache.org/repos/asf/commons/proper/lang/trunk@654159 13f79535-47bb-0310-9956-ffa450edef68</t>
  </si>
  <si>
    <t>Moving enum test package to back compat 'branch'
git-svn-id: https://svn.apache.org/repos/asf/commons/proper/lang/trunk@749173 13f79535-47bb-0310-9956-ffa450edef68</t>
  </si>
  <si>
    <t>Moving the enums package over to the backcompat branch. Won't be in 3.0 as people should use Java enums nowadays
git-svn-id: https://svn.apache.org/repos/asf/commons/proper/lang/trunk@751350 13f79535-47bb-0310-9956-ffa450edef68</t>
  </si>
  <si>
    <t>Fixing names of classes so they compile/run
git-svn-id: https://svn.apache.org/repos/asf/commons/proper/lang/trunk@751359 13f79535-47bb-0310-9956-ffa450edef68</t>
  </si>
  <si>
    <t>Removing deprecated fields in DateUtils as per LANG-438
git-svn-id: https://svn.apache.org/repos/asf/commons/proper/lang/trunk@753624 13f79535-47bb-0310-9956-ffa450edef68</t>
  </si>
  <si>
    <t>Removed deprecated org.apache.commons.lang.NumberUtils class as per LANG-438
git-svn-id: https://svn.apache.org/repos/asf/commons/proper/lang/trunk@753625 13f79535-47bb-0310-9956-ffa450edef68</t>
  </si>
  <si>
    <t>Removing deprecated NumberUtils.toInt methods [LANG-438]
git-svn-id: https://svn.apache.org/repos/asf/commons/proper/lang/trunk@753626 13f79535-47bb-0310-9956-ffa450edef68</t>
  </si>
  <si>
    <t>Removed deprecated NumberRange class [LANG-438]
git-svn-id: https://svn.apache.org/repos/asf/commons/proper/lang/trunk@753627 13f79535-47bb-0310-9956-ffa450edef68</t>
  </si>
  <si>
    <t>Removing deprecated evaluateSet and translate methods [LANG-438]
git-svn-id: https://svn.apache.org/repos/asf/commons/proper/lang/trunk@754482 13f79535-47bb-0310-9956-ffa450edef68</t>
  </si>
  <si>
    <t>Removed deprecated getJavaVersion() method from SystemUtils [LANG-438]
git-svn-id: https://svn.apache.org/repos/asf/commons/proper/lang/trunk@754485 13f79535-47bb-0310-9956-ffa450edef68</t>
  </si>
  <si>
    <t>Remove deprecated methods
git-svn-id: https://svn.apache.org/repos/asf/commons/proper/lang/trunk@754522 13f79535-47bb-0310-9956-ffa450edef68</t>
  </si>
  <si>
    <t>Remove deprecated methods
git-svn-id: https://svn.apache.org/repos/asf/commons/proper/lang/trunk@754531 13f79535-47bb-0310-9956-ffa450edef68</t>
  </si>
  <si>
    <t>Remove tests of removed deprecated methods
git-svn-id: https://svn.apache.org/repos/asf/commons/proper/lang/trunk@754539 13f79535-47bb-0310-9956-ffa450edef68</t>
  </si>
  <si>
    <t>Removing the Lang NestableException concept and instead relying on the JDK support. [LANG-492]. [LANG-491] notes the need to rethink ExceptionUtils and its test. 
git-svn-id: https://svn.apache.org/repos/asf/commons/proper/lang/trunk@754589 13f79535-47bb-0310-9956-ffa450edef68</t>
  </si>
  <si>
    <t>Dropping RandomUtils from Lang to the backcompat
git-svn-id: https://svn.apache.org/repos/asf/commons/proper/lang/trunk@754601 13f79535-47bb-0310-9956-ffa450edef68</t>
  </si>
  <si>
    <t>Removing BooleanUtils.toBooleanObject(boolean) as JDK 1.4 provides Boolean.valueOf(boolean) - even if we ignore autoboxing. LANG-492
git-svn-id: https://svn.apache.org/repos/asf/commons/proper/lang/trunk@763559 13f79535-47bb-0310-9956-ffa450edef68</t>
  </si>
  <si>
    <t>Removing escapeSql per LANG-493
git-svn-id: https://svn.apache.org/repos/asf/commons/proper/lang/trunk@786942 13f79535-47bb-0310-9956-ffa450edef68</t>
  </si>
  <si>
    <t>Committing a rewrite of StringEscapeUtils guts - LANG-505. Entities.java can now go away. Most of the code is in the new text.translate package. More work is needed, including what to actually define as 'ESCAPE_XML' etc, but it's now easy for someone to look at the source to EscapeUtils and UnescapeUtils and put their own ESCAPE_XML variable together, and with lots of reuse value. 
git-svn-id: https://svn.apache.org/repos/asf/commons/proper/lang/trunk@787560 13f79535-47bb-0310-9956-ffa450edef68</t>
  </si>
  <si>
    <t>Removing IntHashMap. Without Entities it's not needed. 
git-svn-id: https://svn.apache.org/repos/asf/commons/proper/lang/trunk@787895 13f79535-47bb-0310-9956-ffa450edef68</t>
  </si>
  <si>
    <t>Moving UnhandledException to backcompat
git-svn-id: https://svn.apache.org/repos/asf/commons/proper/lang/trunk@796071 13f79535-47bb-0310-9956-ffa450edef68</t>
  </si>
  <si>
    <t>Moving IllegalClassException to backcompat
git-svn-id: https://svn.apache.org/repos/asf/commons/proper/lang/trunk@796073 13f79535-47bb-0310-9956-ffa450edef68</t>
  </si>
  <si>
    <t>Moving NotImplementedException to backcompat
git-svn-id: https://svn.apache.org/repos/asf/commons/proper/lang/trunk@796074 13f79535-47bb-0310-9956-ffa450edef68</t>
  </si>
  <si>
    <t>Moving NullArgumentException to backcompat
git-svn-id: https://svn.apache.org/repos/asf/commons/proper/lang/trunk@796075 13f79535-47bb-0310-9956-ffa450edef68</t>
  </si>
  <si>
    <t>Moving IncompleteArgumentException to backcompat
git-svn-id: https://svn.apache.org/repos/asf/commons/proper/lang/trunk@796076 13f79535-47bb-0310-9956-ffa450edef68</t>
  </si>
  <si>
    <t>Fixing classes to not need UnhandledException and IllegalArgumentException
git-svn-id: https://svn.apache.org/repos/asf/commons/proper/lang/trunk@796078 13f79535-47bb-0310-9956-ffa450edef68</t>
  </si>
  <si>
    <t>Upgrading to JUnit 4.7. Changing two classes (ClassNotFoundSerializationTest and CharUtilsPerfTest) to not end with Test as that was throwing them into the JUnit setup. CharUtilsPerfTest renamed to CharUtilsPerfRun. ClassNotFoundSerializationTest becomes ClassNotFoundSerialization. 
git-svn-id: https://svn.apache.org/repos/asf/commons/proper/lang/trunk@824595 13f79535-47bb-0310-9956-ffa450edef68</t>
  </si>
  <si>
    <t>Applying patch from Vincent Ricard in LANG-514. CharRange constructors removed and replaced with readable static builder methods
git-svn-id: https://svn.apache.org/repos/asf/commons/proper/lang/trunk@829282 13f79535-47bb-0310-9956-ffa450edef68</t>
  </si>
  <si>
    <t>Remove references to Labeled in method names as it is unecessary and the spelling looks poor/confusing in British English
git-svn-id: https://svn.apache.org/repos/asf/commons/proper/lang/trunk@829405 13f79535-47bb-0310-9956-ffa450edef68</t>
  </si>
  <si>
    <t>LANG-290 - Add more enum utility methods
git-svn-id: https://svn.apache.org/repos/asf/commons/proper/lang/trunk@830038 13f79535-47bb-0310-9956-ffa450edef68</t>
  </si>
  <si>
    <t>LANG-548 - Use Iterable instead of Collection
git-svn-id: https://svn.apache.org/repos/asf/commons/proper/lang/trunk@830042 13f79535-47bb-0310-9956-ffa450edef68</t>
  </si>
  <si>
    <t>LANG-493 - Remove allElementsOfType as generics handles this pretty well now
git-svn-id: https://svn.apache.org/repos/asf/commons/proper/lang/trunk@831709 13f79535-47bb-0310-9956-ffa450edef68</t>
  </si>
  <si>
    <t>Removing old Range classes per LANG-551. New lang.Range class replaces these
git-svn-id: https://svn.apache.org/repos/asf/commons/proper/lang/trunk@835780 13f79535-47bb-0310-9956-ffa450edef68</t>
  </si>
  <si>
    <t>Rolling back r611543 for LANG-393, and removing the special handling of BigDecimal to use compareTo instead of equals because it creates an inequality with HashCodeBuilder [reported in LANG-467 by David Jones]
git-svn-id: https://svn.apache.org/repos/asf/commons/proper/lang/trunk@836149 13f79535-47bb-0310-9956-ffa450edef68</t>
  </si>
  <si>
    <t>Removing the EscapeUtils/UnescapeUtils classes, and making StringEscapeUtils the replacement. Writer variants of StringEscapeUtils are dropped - instead you hit those via the translator objects. Some javadoc/testing cleanup needed. 
git-svn-id: https://svn.apache.org/repos/asf/commons/proper/lang/trunk@881197 13f79535-47bb-0310-9956-ffa450edef68</t>
  </si>
  <si>
    <t>Removing ArrayUtils.hashCode per LANG-492; it is now available as java.util.Arrays.hashCode
git-svn-id: https://svn.apache.org/repos/asf/commons/proper/lang/trunk@881685 13f79535-47bb-0310-9956-ffa450edef68</t>
  </si>
  <si>
    <t>LANG-567 - ArrayUtils.addAll(T[] array1, T... array2) does not handle mixed types very well
Also remove unnecessary main() and suite() from test class
git-svn-id: https://svn.apache.org/repos/asf/commons/proper/lang/trunk@892114 13f79535-47bb-0310-9956-ffa450edef68</t>
  </si>
  <si>
    <t>Remove unnecessary main() and suite() methods from tests
Also remove setUp() and tearDown() methods with no useful code.
git-svn-id: https://svn.apache.org/repos/asf/commons/proper/lang/trunk@892118 13f79535-47bb-0310-9956-ffa450edef68</t>
  </si>
  <si>
    <t>Removing isThrowableNested, isNestedThrowable and getFullStackTrace as they were all types of no-op once you got to JDK 1.4. LANG-491
git-svn-id: https://svn.apache.org/repos/asf/commons/proper/lang/trunk@895097 13f79535-47bb-0310-9956-ffa450edef68</t>
  </si>
  <si>
    <t>Removing the selfCause tests. This is not a legal state for JDK Throwable cause properties, and I'm going to drop the support for people creating methods named 'setCause'. I can't find a lot of examples of this method naming in search engines. LANG-491
git-svn-id: https://svn.apache.org/repos/asf/commons/proper/lang/trunk@895122 13f79535-47bb-0310-9956-ffa450edef68</t>
  </si>
  <si>
    <t>Removing unused NestableRuntimeException legacy class. LANG-491
git-svn-id: https://svn.apache.org/repos/asf/commons/proper/lang/trunk@895123 13f79535-47bb-0310-9956-ffa450edef68</t>
  </si>
  <si>
    <t>Removing setCause method. JDK 1.4 provided an initCause method and this method was to support both pre and post JDK 1.4 use cases. I don't see much of a reason to keep supporting Exceptions that have setCause as well as the inherited initCause. LANG-491
git-svn-id: https://svn.apache.org/repos/asf/commons/proper/lang/trunk@895126 13f79535-47bb-0310-9956-ffa450edef68</t>
  </si>
  <si>
    <t>Removed the ability to modify the static store of cause method names. If that feature is wanted, it's easy for the user to pass in their own list, or use the newly added getDefaultCauseMethodNames and modify that before calling. This removes the need for synchronization code. LANG-491
git-svn-id: https://svn.apache.org/repos/asf/commons/proper/lang/trunk@895129 13f79535-47bb-0310-9956-ffa450edef68</t>
  </si>
  <si>
    <t>LANG-405 rename method from truncateMiddle() to abbreviateMiddle()
git-svn-id: https://svn.apache.org/repos/asf/commons/proper/lang/trunk@901815 13f79535-47bb-0310-9956-ffa450edef68</t>
  </si>
  <si>
    <t>Correct comment and test name: LANG-520 =&gt; LANG-530
git-svn-id: https://svn.apache.org/repos/asf/commons/proper/lang/trunk@905726 13f79535-47bb-0310-9956-ffa450edef68</t>
  </si>
  <si>
    <t>[LANG-586] part 2: refactor ToStringStyle and ToStringBuilderTest to verify that we are unsetting the registry when no longer needed
git-svn-id: https://svn.apache.org/repos/asf/commons/proper/lang/trunk@906676 13f79535-47bb-0310-9956-ffa450edef68</t>
  </si>
  <si>
    <t>More tests for length()
git-svn-id: https://svn.apache.org/repos/asf/commons/proper/lang/trunk@919872 13f79535-47bb-0310-9956-ffa450edef68</t>
  </si>
  <si>
    <t>Fix DefaultExceptionContext.addValue that overwrites information in a recursive situation (LANG-605). Allow explicit replacement of a label with the new replaceValue methods.
git-svn-id: https://svn.apache.org/repos/asf/commons/proper/lang/trunk@923341 13f79535-47bb-0310-9956-ffa450edef68</t>
  </si>
  <si>
    <t>https://issues.apache.org/jira/browse/LANG-607 StringUtils methods do not handle Unicode 2.0+ supplementary characters correctly.
git-svn-id: https://svn.apache.org/repos/asf/commons/proper/lang/trunk@923525 13f79535-47bb-0310-9956-ffa450edef68</t>
  </si>
  <si>
    <t>[LANG-610] Introduced ConcurrentRuntimeException and extended the exception handling methods of ConcurrentUtils to support runtime exceptions, too.
git-svn-id: https://svn.apache.org/repos/asf/commons/proper/lang/trunk@925818 13f79535-47bb-0310-9956-ffa450edef68</t>
  </si>
  <si>
    <t>LANG-609: Added AtomicInitializer class. Introduced new ConcurrentInitializer interface which is now implemented by all all initializer classes.
git-svn-id: https://svn.apache.org/repos/asf/commons/proper/lang/trunk@929189 13f79535-47bb-0310-9956-ffa450edef68</t>
  </si>
  <si>
    <t>- Fix (LANG-624) SystemUtils.getJavaVersionAsFloat throws StringIndexOutOfBoundsException on Android runtime/Dalvik VM
- Refactor for unit testing.
- Remove odd test code which is copy and pasted from SystemUtils, which therefore does not test anything.
git-svn-id: https://svn.apache.org/repos/asf/commons/proper/lang/trunk@949140 13f79535-47bb-0310-9956-ffa450edef68</t>
  </si>
  <si>
    <t>[LANG-597] vastly expanded TypeUtils
git-svn-id: https://svn.apache.org/repos/asf/commons/proper/lang/trunk@963845 13f79535-47bb-0310-9956-ffa450edef68</t>
  </si>
  <si>
    <t>Removing ReflectiveEventSupport per author's suggestion.
git-svn-id: https://svn.apache.org/repos/asf/commons/proper/lang/trunk@966769 13f79535-47bb-0310-9956-ffa450edef68</t>
  </si>
  <si>
    <t>Backing out LANG-580
git-svn-id: https://svn.apache.org/repos/asf/commons/proper/lang/trunk@966806 13f79535-47bb-0310-9956-ffa450edef68</t>
  </si>
  <si>
    <t>Removing the CharSequenceUtils.length method in favour of the StringUtils.length method
git-svn-id: https://svn.apache.org/repos/asf/commons/proper/lang/trunk@987957 13f79535-47bb-0310-9956-ffa450edef68</t>
  </si>
  <si>
    <t>revert previous change with unintentional reformatting
git-svn-id: https://svn.apache.org/repos/asf/commons/proper/lang/trunk@996704 13f79535-47bb-0310-9956-ffa450edef68</t>
  </si>
  <si>
    <t>Moving away from testing with java.awt code because on OS X it kicks off a Java UI window, also causing Gump to fail when running headless. See: http://mail-archives.apache.org/mod_mbox/commons-dev/201011.mbox/%3C87lj4p1ekq.fsf@v35516.1blu.de%3E and its replies
git-svn-id: https://svn.apache.org/repos/asf/commons/proper/lang/trunk@1040879 13f79535-47bb-0310-9956-ffa450edef68</t>
  </si>
  <si>
    <t>Removing the pending directory; doesn't look likely to ever get used
git-svn-id: https://svn.apache.org/repos/asf/commons/proper/lang/trunk@1059745 13f79535-47bb-0310-9956-ffa450edef68</t>
  </si>
  <si>
    <t>Removing WordUtils.abbreviate as it's already found in StringUtils.abbreviate. This was identified in LANG-673
git-svn-id: https://svn.apache.org/repos/asf/commons/proper/lang/trunk@1062328 13f79535-47bb-0310-9956-ffa450edef68</t>
  </si>
  <si>
    <t>Removed isJavaVersionAtLeast(float) and (int), and added an enum variant with the new JavaVersion enum. Updated the rest of the code, switched isJavaVersionAtLeast over to using java.specification.version and not java.version (the vendor code) and dropped JAVA_VERSION_TRIMMED, JAVA_VERSION_FLOAT and JAVA_VERSION_INT. See: LANG-624
git-svn-id: https://svn.apache.org/repos/asf/commons/proper/lang/trunk@1065174 13f79535-47bb-0310-9956-ffa450edef68</t>
  </si>
  <si>
    <t>Changing Range.containsRange to containsAll and Range.overlapsRange to overlapsWith
git-svn-id: https://svn.apache.org/repos/asf/commons/proper/lang/trunk@1077823 13f79535-47bb-0310-9956-ffa450edef68</t>
  </si>
  <si>
    <t>Decompose pair into an abstract class with element accessor methods + mutable/immutable concrete expression classes
git-svn-id: https://svn.apache.org/repos/asf/commons/proper/lang/trunk@1078889 13f79535-47bb-0310-9956-ffa450edef68</t>
  </si>
  <si>
    <t>Dropping the concat methods. Moving the join(Object[]) to join(Object...). LANG-396. LANG-683. 
git-svn-id: https://svn.apache.org/repos/asf/commons/proper/lang/trunk@1079173 13f79535-47bb-0310-9956-ffa450edef68</t>
  </si>
  <si>
    <t>Removing CharSequenceUtils in favour of putting the code in StringUtils
git-svn-id: https://svn.apache.org/repos/asf/commons/proper/lang/trunk@1082046 13f79535-47bb-0310-9956-ffa450edef68</t>
  </si>
  <si>
    <t>retract @Nonbinding support; doesn't seem proper default behavior
git-svn-id: https://svn.apache.org/repos/asf/commons/proper/lang/trunk@1083849 13f79535-47bb-0310-9956-ffa450edef68</t>
  </si>
  <si>
    <t>Moving a startsWith test to the right test class
git-svn-id: https://svn.apache.org/repos/asf/commons/proper/lang/trunk@1089726 13f79535-47bb-0310-9956-ffa450edef68</t>
  </si>
  <si>
    <t>Moving the CharSequence specific methods out of StringUtils and reintroducing the CharSequenceUtils class
git-svn-id: https://svn.apache.org/repos/asf/commons/proper/lang/trunk@1089751 13f79535-47bb-0310-9956-ffa450edef68</t>
  </si>
  <si>
    <t>Enhance pair classes; Shorten toString form; Javadoc
git-svn-id: https://svn.apache.org/repos/asf/commons/proper/lang/trunk@1091146 13f79535-47bb-0310-9956-ffa450edef68</t>
  </si>
  <si>
    <t>Pair implements java.util.Formattable and defers toString() handling thereto.
git-svn-id: https://svn.apache.org/repos/asf/commons/proper/lang/trunk@1095836 13f79535-47bb-0310-9956-ffa450edef68</t>
  </si>
  <si>
    <t>Remove Formattable from Pair
git-svn-id: https://svn.apache.org/repos/asf/commons/proper/lang/trunk@1127546 13f79535-47bb-0310-9956-ffa450edef68</t>
  </si>
  <si>
    <t>Refactor Range with lots of new methods
git-svn-id: https://svn.apache.org/repos/asf/commons/proper/lang/trunk@1127565 13f79535-47bb-0310-9956-ffa450edef68</t>
  </si>
  <si>
    <t>Refactor ExceptionContext and derived. Context contract stipulates a sequence of label-value entries with support for multiple entries for the same label.
git-svn-id: https://svn.apache.org/repos/asf/commons/proper/lang/trunk@1143612 13f79535-47bb-0310-9956-ffa450edef68</t>
  </si>
  <si>
    <t>Convert to JUnit 4.
git-svn-id: https://svn.apache.org/repos/asf/commons/proper/lang/trunk@1147498 13f79535-47bb-0310-9956-ffa450edef68</t>
  </si>
  <si>
    <t>junit 4
git-svn-id: https://svn.apache.org/repos/asf/commons/proper/lang/trunk@1147509 13f79535-47bb-0310-9956-ffa450edef68</t>
  </si>
  <si>
    <t>junit4ify ObjectUtilsTest
git-svn-id: https://svn.apache.org/repos/asf/commons/proper/lang/trunk@1147521 13f79535-47bb-0310-9956-ffa450edef68</t>
  </si>
  <si>
    <t>junit4ify NumberUtilstest
git-svn-id: https://svn.apache.org/repos/asf/commons/proper/lang/trunk@1147528 13f79535-47bb-0310-9956-ffa450edef68</t>
  </si>
  <si>
    <t>junit4ify ToStringBuilderTest + some generics-related fixup
git-svn-id: https://svn.apache.org/repos/asf/commons/proper/lang/trunk@1154217 13f79535-47bb-0310-9956-ffa450edef68</t>
  </si>
  <si>
    <t>Port to JUnit 4.
git-svn-id: https://svn.apache.org/repos/asf/commons/proper/lang/trunk@1158278 13f79535-47bb-0310-9956-ffa450edef68</t>
  </si>
  <si>
    <t>Removing collections tests - far too complex a system for the comparators' needs. Will rewrite as standalone test classes
git-svn-id: https://svn.apache.org/repos/asf/commons/proper/lang/trunk@1159018 13f79535-47bb-0310-9956-ffa450edef68</t>
  </si>
  <si>
    <t>Convert to JUnit 4 from 3.
git-svn-id: https://svn.apache.org/repos/asf/commons/proper/lang/trunk@1166220 13f79535-47bb-0310-9956-ffa450edef68</t>
  </si>
  <si>
    <t>Revert changes from r1166233: [LANG-750] Add MethodUtil APIs to call methods without parameters.
git-svn-id: https://svn.apache.org/repos/asf/commons/proper/lang/trunk@1166253 13f79535-47bb-0310-9956-ffa450edef68</t>
  </si>
  <si>
    <t>Port to JUnit 4.
git-svn-id: https://svn.apache.org/repos/asf/commons/proper/lang/trunk@1183473 13f79535-47bb-0310-9956-ffa450edef68</t>
  </si>
  <si>
    <t>Port to JUnit 4.
git-svn-id: https://svn.apache.org/repos/asf/commons/proper/lang/trunk@1185695 13f79535-47bb-0310-9956-ffa450edef68</t>
  </si>
  <si>
    <t>Port to JUnit 4.
git-svn-id: https://svn.apache.org/repos/asf/commons/proper/lang/trunk@1185697 13f79535-47bb-0310-9956-ffa450edef68</t>
  </si>
  <si>
    <t>Port to JUnit 4.
git-svn-id: https://svn.apache.org/repos/asf/commons/proper/lang/trunk@1185699 13f79535-47bb-0310-9956-ffa450edef68</t>
  </si>
  <si>
    <t>Port to JUnit 4.
git-svn-id: https://svn.apache.org/repos/asf/commons/proper/lang/trunk@1185703 13f79535-47bb-0310-9956-ffa450edef68</t>
  </si>
  <si>
    <t>Port to JUnit 4.
git-svn-id: https://svn.apache.org/repos/asf/commons/proper/lang/trunk@1185704 13f79535-47bb-0310-9956-ffa450edef68</t>
  </si>
  <si>
    <t>Port to JUnit 4.
git-svn-id: https://svn.apache.org/repos/asf/commons/proper/lang/trunk@1185705 13f79535-47bb-0310-9956-ffa450edef68</t>
  </si>
  <si>
    <t>Port to JUnit 4.
git-svn-id: https://svn.apache.org/repos/asf/commons/proper/lang/trunk@1185707 13f79535-47bb-0310-9956-ffa450edef68</t>
  </si>
  <si>
    <t>Port to JUnit 4.
git-svn-id: https://svn.apache.org/repos/asf/commons/proper/lang/trunk@1185708 13f79535-47bb-0310-9956-ffa450edef68</t>
  </si>
  <si>
    <t>git-svn-id: https://svn.apache.org/repos/asf/commons/proper/lang/trunk@1185710 13f79535-47bb-0310-9956-ffa450edef68</t>
  </si>
  <si>
    <t>Port to JUnit 4.
git-svn-id: https://svn.apache.org/repos/asf/commons/proper/lang/trunk@1185712 13f79535-47bb-0310-9956-ffa450edef68</t>
  </si>
  <si>
    <t>Dropping comparators for next release (LANG-532)
git-svn-id: https://svn.apache.org/repos/asf/commons/proper/lang/trunk@1199609 13f79535-47bb-0310-9956-ffa450edef68</t>
  </si>
  <si>
    <t>Applying Chas Honton's implementation of DateParser and subsequent integration into FastDateFormat and the time package. See LANG-462. 
git-svn-id: https://svn.apache.org/repos/asf/commons/proper/lang/trunk@1236055 13f79535-47bb-0310-9956-ffa450edef68</t>
  </si>
  <si>
    <t>test same prefix/suffix
git-svn-id: https://svn.apache.org/repos/asf/commons/proper/lang/trunk@1243121 13f79535-47bb-0310-9956-ffa450edef68</t>
  </si>
  <si>
    <t>All tests should leave the registry empty
git-svn-id: https://svn.apache.org/repos/asf/commons/proper/lang/trunk@1298502 13f79535-47bb-0310-9956-ffa450edef68</t>
  </si>
  <si>
    <t>Convert to JUnit 4.
git-svn-id: https://svn.apache.org/repos/asf/commons/proper/lang/trunk@1329689 13f79535-47bb-0310-9956-ffa450edef68</t>
  </si>
  <si>
    <t>[LANG-824] Conversion of 3.x JUnit tests to 4.x; thanks to Duncan Jones
git-svn-id: https://svn.apache.org/repos/asf/commons/proper/lang/trunk@1387361 13f79535-47bb-0310-9956-ffa450edef68</t>
  </si>
  <si>
    <t>LANG-799 - DateUtils#parseDate uses default locale; add Locale support
Remove unnecessary test
git-svn-id: https://svn.apache.org/repos/asf/commons/proper/lang/trunk@1388818 13f79535-47bb-0310-9956-ffa450edef68</t>
  </si>
  <si>
    <t>LANG-799 - DateUtils#parseDate uses default locale; add Locale support
Remove inappropriate test - we don't use localized formats
git-svn-id: https://svn.apache.org/repos/asf/commons/proper/lang/trunk@1389172 13f79535-47bb-0310-9956-ffa450edef68</t>
  </si>
  <si>
    <t>Split test into 4 so each failure can be detected
git-svn-id: https://svn.apache.org/repos/asf/commons/proper/lang/trunk@1389484 13f79535-47bb-0310-9956-ffa450edef68</t>
  </si>
  <si>
    <t>LANG-828 FastDateParser does not handle non-Gregorian calendars properly
Use Calendar#getDisplayNames() instead of DateFormatSymbols#getEras()
git-svn-id: https://svn.apache.org/repos/asf/commons/proper/lang/trunk@1390626 13f79535-47bb-0310-9956-ffa450edef68</t>
  </si>
  <si>
    <t>Use JUnit4 methods where possible
git-svn-id: https://svn.apache.org/repos/asf/commons/proper/lang/trunk@1391216 13f79535-47bb-0310-9956-ffa450edef68</t>
  </si>
  <si>
    <t>JUnit 3 --&gt; JUnit 4
git-svn-id: https://svn.apache.org/repos/asf/commons/proper/lang/trunk@1391222 13f79535-47bb-0310-9956-ffa450edef68</t>
  </si>
  <si>
    <t>Implement test TODO.
git-svn-id: https://svn.apache.org/repos/asf/commons/proper/lang/trunk@1391233 13f79535-47bb-0310-9956-ffa450edef68</t>
  </si>
  <si>
    <t>Use better method names. Document possible ArrayIndexOutOfBoundsException and StringIndexOutOfBoundsException.
git-svn-id: https://svn.apache.org/repos/asf/commons/proper/lang/trunk@1393792 13f79535-47bb-0310-9956-ffa450edef68</t>
  </si>
  <si>
    <t>Use term "binary" instead of "boolArray" in Conversion. Improve Javadoc of class.
git-svn-id: https://svn.apache.org/repos/asf/commons/proper/lang/trunk@1393800 13f79535-47bb-0310-9956-ffa450edef68</t>
  </si>
  <si>
    <t>LANG-839 ArrayUtils removeElements methods use unnecessary HashSet
Eliminate conversion of BitSet to int[]
git-svn-id: https://svn.apache.org/repos/asf/commons/proper/lang/trunk@1396075 13f79535-47bb-0310-9956-ffa450edef68</t>
  </si>
  <si>
    <t>[LANG-853] StringUtils join APIs for primitives.
git-svn-id: https://svn.apache.org/repos/asf/commons/proper/lang/trunk@1407899 13f79535-47bb-0310-9956-ffa450edef68</t>
  </si>
  <si>
    <t>[LANG-873] Add FieldUtils getAllFields() to return all the fields defined in the given class and super classes.
git-svn-id: https://svn.apache.org/repos/asf/commons/proper/lang/trunk@1456010 13f79535-47bb-0310-9956-ffa450edef68</t>
  </si>
  <si>
    <t>LANG-837 Add ObjectUtils.toIdentityString methods that support StringBuilder, StrBuilder, and Appendable
git-svn-id: https://svn.apache.org/repos/asf/commons/proper/lang/trunk@1500545 13f79535-47bb-0310-9956-ffa450edef68</t>
  </si>
  <si>
    <t>LANG-804 - Redundant check for zero in HashCodeBuilder ctor. Patch provided by Allon Mureinik via github.
git-svn-id: https://svn.apache.org/repos/asf/commons/proper/lang/trunk@1526817 13f79535-47bb-0310-9956-ffa450edef68</t>
  </si>
  <si>
    <t>Use less confusing method name
git-svn-id: https://svn.apache.org/repos/asf/commons/proper/lang/trunk@1533913 13f79535-47bb-0310-9956-ffa450edef68</t>
  </si>
  <si>
    <t>Removing isExactlyOneTrue, since there is no consensus about this method. See also LANG-922.
git-svn-id: https://svn.apache.org/repos/asf/commons/proper/lang/trunk@1534738 13f79535-47bb-0310-9956-ffa450edef68</t>
  </si>
  <si>
    <t>Rewriting OctalUnescaper as a hand rolled parser (all of 4 characters), instead of trying to handle the conversion via repeated attempts to convert the numbers. This fixes bugs, see LANG-929, and also changes the behaviour for 'illegal' octals such as \999. Instead of throwing NumberFormatException, it will now ignore them. This seems the better behaviour. 
git-svn-id: https://svn.apache.org/repos/asf/commons/proper/lang/trunk@1535914 13f79535-47bb-0310-9956-ffa450edef68</t>
  </si>
  <si>
    <t>Minor code optimizations:
* removed boxing
* removed unused variables
* removed useless casts* removed boxing
* removed unused variables
* removed useless casts
* replaced asArrayList method with Arrays.asList
git-svn-id: https://svn.apache.org/repos/asf/commons/proper/lang/trunk@1544770 13f79535-47bb-0310-9956-ffa450edef68</t>
  </si>
  <si>
    <t>Use annotation based testing for failure cases
git-svn-id: https://svn.apache.org/repos/asf/commons/proper/lang/trunk@1557446 13f79535-47bb-0310-9956-ffa450edef68</t>
  </si>
  <si>
    <t>Fix typos
git-svn-id: https://svn.apache.org/repos/asf/commons/proper/lang/trunk@1557585 13f79535-47bb-0310-9956-ffa450edef68</t>
  </si>
  <si>
    <t>Renamed DiffList to DiffResult as per discussion in LANG-637.
git-svn-id: https://svn.apache.org/repos/asf/commons/proper/lang/trunk@1561225 13f79535-47bb-0310-9956-ffa450edef68</t>
  </si>
  <si>
    <t>Reverts changes introduced in r1563259. Discussion to be had over correct place for this functionality (likely org.apache.commons.lang3.Conversion).
git-svn-id: https://svn.apache.org/repos/asf/commons/proper/lang/trunk@1563378 13f79535-47bb-0310-9956-ffa450edef68</t>
  </si>
  <si>
    <t>Use org.junit.Assert.assertArrayEquals
git-svn-id: https://svn.apache.org/repos/asf/commons/proper/lang/trunk@1591830 13f79535-47bb-0310-9956-ffa450edef68</t>
  </si>
  <si>
    <t>Using Validate where possible in builder package.
git-svn-id: https://svn.apache.org/repos/asf/commons/proper/lang/trunk@1593622 13f79535-47bb-0310-9956-ffa450edef68</t>
  </si>
  <si>
    <t>LANG-1081: DiffBuilder.append(String, Object left, Object right) does not do a left.equals(right) check. This fixes #41 from github. Thanks to Jonathan Baker.
git-svn-id: https://svn.apache.org/repos/asf/commons/proper/lang/trunk@1654137 13f79535-47bb-0310-9956-ffa450edef68</t>
  </si>
  <si>
    <t>Reverting changes from r1661762 (LANG-1086) for now until we have consensus about this change.
git-svn-id: https://svn.apache.org/repos/asf/commons/proper/lang/trunk@1662379 13f79535-47bb-0310-9956-ffa450edef68</t>
  </si>
  <si>
    <t>Use annotation based testing for expected exceptions
git-svn-id: https://svn.apache.org/repos/asf/commons/proper/lang/trunk@1666364 13f79535-47bb-0310-9956-ffa450edef68</t>
  </si>
  <si>
    <t>Extract formatting tests of time zones into parameterized test
git-svn-id: https://svn.apache.org/repos/asf/commons/proper/lang/trunk@1666577 13f79535-47bb-0310-9956-ffa450edef68</t>
  </si>
  <si>
    <t>revert muddled commit
git-svn-id: https://svn.apache.org/repos/asf/commons/proper/lang/trunk@1671989 13f79535-47bb-0310-9956-ffa450edef68</t>
  </si>
  <si>
    <t>Refactored test into separate class, to avoid needless repeated execution by subclasses of the original test.
git-svn-id: https://svn.apache.org/repos/asf/commons/proper/lang/trunk@1673049 13f79535-47bb-0310-9956-ffa450edef68</t>
  </si>
  <si>
    <t>testSwapIntExchangedOffsets</t>
  </si>
  <si>
    <t>Remove unused method</t>
  </si>
  <si>
    <t>Inline unnecessary local methods</t>
  </si>
  <si>
    <t>LANG-1127: Rule alternative implementation</t>
  </si>
  <si>
    <t>consistent treatment for negative indices for swap method</t>
  </si>
  <si>
    <t>Split tests up according to methods tested</t>
  </si>
  <si>
    <t>[LANG-1141] StrLookup for system properties now sees updated values.
The lookup implementation now directly accesses system properties without
caching the Properties object in any way.</t>
  </si>
  <si>
    <t>LANG-1185 Add some tests for StringUtils replaceAll and replaceFirst methods</t>
  </si>
  <si>
    <t>revert LANG-1192 while investigating travis failures</t>
  </si>
  <si>
    <t>LANG-1220: Add tests for missed branches in DateUtils</t>
  </si>
  <si>
    <t>LANG-1229: Performance regression due to cyclic hashCode guard
To fix this issues revert the unreleased "LANG-456: HashCodeBuilder throws StackOverflowError in bidirectional navigable".
This reverts commit b5749b4f54b30c0c2050e456c12cfcf516434f13.</t>
  </si>
  <si>
    <t>delete StringUtilsTest#testIsEmpty, #testIsNotEmpty, #testIsBlank and #testIsNotBlank, because these tests are redundant with StringUtilsTrimEmptyTest#testIsEmpty, #testIsNotEmpty, #testIsBlank and #testIsNotBlank (closes #175, closes #176)</t>
  </si>
  <si>
    <t>reorganize test classes for StringUtils to make it clearer were tests for a method are located</t>
  </si>
  <si>
    <t>LANG-1252: better naming and java 6 specifics around handling a leading +</t>
  </si>
  <si>
    <t>Revert "[LANG-1227] Add XMLCharacter class."
This reverts commit dd5a0e6e1e3edb41afb4b40e4ec2c99e5932e73c.</t>
  </si>
  <si>
    <t>Revert "[LANG-1201] Add a TimeUnit-like classes for base 2 and base 10 digital"
This reverts commit a1cde6ab707515ae014c2635f9d32ad0ba64e7a0.</t>
  </si>
  <si>
    <t>Gather issue related tests at the bottom</t>
  </si>
  <si>
    <t>Revert parts of LANG-1134 to polish the API after 3.5</t>
  </si>
  <si>
    <t>Handle Benedikt Ritter's comments</t>
  </si>
  <si>
    <t>Handle Comments</t>
  </si>
  <si>
    <t>CharEncodingTest: remove tests for java versions below 1.3.1</t>
  </si>
  <si>
    <t>LANG-1155: Add StringUtils#unwrap
add more examples and tests
fix formatting
add changes.xml entry</t>
  </si>
  <si>
    <t>LANG-1258: Add ArrayUtils#toStringArray(Object[], String) method (and minimal clean-up of ArrayUtils#toStringArray(Object[]))
add changes.xml entry</t>
  </si>
  <si>
    <t>fix non-critical typos in comments and JavaDoc
fix typos in several local variables</t>
  </si>
  <si>
    <t>Removed accidental commit of failing test case.</t>
  </si>
  <si>
    <t>ExtendedMessageFormatTest: remove code for java versions below 1.4</t>
  </si>
  <si>
    <t>LANG-1300: Reverted CharSequenceUtilsTest to original</t>
  </si>
  <si>
    <t>revert "LANG-1270: Add StringUtils#isAnyNotEmpty and #isAnyNotBlank" and add "LANG-1293: Add StringUtils#isAllEmpty and #isAllBlank methods" instead</t>
  </si>
  <si>
    <t>Revert "LANG-1269: Wrong name or result of StringUtils#getJaroWinklerDistance (closes #198)"
This reverts commit a40b2a907a69e51675d7d0502b2608833c4da343, because adding a new method StringUtils#getJaroWinklerSimilarity and immediately deprecating it makes not sense.</t>
  </si>
  <si>
    <t>LANG-1110: Implement HashSetvBitSetTest using JMH
(side effect: closes #253, closes #191)</t>
  </si>
  <si>
    <t>Remove annotations for documenting concurrency behavior.
As discussed on the ML, we need more time to figure out the design of
this annotations. So I'm removing them in order to get the next release
out of the door.</t>
  </si>
  <si>
    <t>[LANG-1360] Add methods to ClassUtils to get various forms of class
names in a null-safe manner</t>
  </si>
  <si>
    <t>Pft! Fix typo.</t>
  </si>
  <si>
    <t>LANG-1352: EnumUtils.getEnumIgnoreCase and isValidEnumIgnoreCase methods added (closes #286)</t>
  </si>
  <si>
    <t>[LANG-1238] Add RegexUtils class instead of overloadinh methods in
StringUtils that take a regex to take precompiled Pattern.</t>
  </si>
  <si>
    <t>removed ArrayUtils.get</t>
  </si>
  <si>
    <t>Convert tests for Validate.isTrue overloads to @Nested test</t>
  </si>
  <si>
    <t>Convert tests for Validate.notNull overloads to @Nested test</t>
  </si>
  <si>
    <t>Convert tests for Validate.notEmpty overloads to @Nested test</t>
  </si>
  <si>
    <t>Convert tests for Validate.notBlank overloads to @Nested test</t>
  </si>
  <si>
    <t>Convert tests for Validate.noNullElements overloads to @Nested test</t>
  </si>
  <si>
    <t>Convert tests for Validate.validIndex overloads to @Nested test</t>
  </si>
  <si>
    <t>Convert tests for Validate.matchesPattern overloads to @Nested test</t>
  </si>
  <si>
    <t>Convert tests for Validate.notNaN overloads to @Nested test</t>
  </si>
  <si>
    <t>Convert tests for Validate.finite overloads to @Nested test</t>
  </si>
  <si>
    <t>Convert tests for Validate.inclusiveBetween overloads to @Nested test</t>
  </si>
  <si>
    <t>Convert tests for Validate.exclusiveBetween overloads to @Nested test</t>
  </si>
  <si>
    <t>Convert tests for Validate.isInstanceOf overloads to @Nested test</t>
  </si>
  <si>
    <t>Convert tests for Validate.isAssignable overloads to @Nested test</t>
  </si>
  <si>
    <t>Convert util class convention tests to @Nested test</t>
  </si>
  <si>
    <t>Update time tests to JUnit Jupiter
Upgrade the tests in the time package to use JUnit Jupiter as
part of the effort to remove the dependency on the Vintage Engine.
While most of these changes are drop-in replacements with no functional
benefit, there are some non-obvious changes worth mentioning.
Unlike org.junit.Test, org.junit.jupiter.api.Test does not have an
"expected" argument. Instead, an explicit call to
org.junit.jupiter.api.Assertions.assertThrows is used.
JUnit Jupiter no longer has a concept of runners. Tests previously run
with the org.junit.runners.Parameterized runner were rewritten to use
@ParameterizedTest and a @MethodSource.
JUnit Jupiter also no longer has the concept of Rules. Usages of the
SystemDefaultsSwitch rule and its accompanying annotates were replaced
with the @DefaultLocale and @DefaultTimezone annotations that
Benedikt Ritter contributed to JUnit Pioneer, the semi-official JUnit
extension project.
It's also worth noting this is a minimal patch for migrating the
package's tests to Jupiter. There are several tests that can be made
more elegant with Jupiter's new features, but that work is left for
subsequent patches.</t>
  </si>
  <si>
    <t>Update tests to JUnit Jupiter (closes #375)
This patch finalizes the upgrade of commons-lang's tests to use JUnit
Jupiter and remove the Vintage Engine dependency entirely.
While most of these changes are drop-in replacements with no functional
benefit, there are some non-obvious changes worth mentioning.
Unlike org.junit.Assert.assertEquals(double, double, double),
org.junit.jupiter.api.Assertions.assertEquals(double, double, double)
does not support deltas of zero, only strictly positive deltas.
This issue will be addressed in JUnit Jupiter 5.4 (see
https://github.com/junit-team/junit5/pull/1613 for details). In the
meanwhile, assertTrue(expected==actual) was used, and TODO comments were
placed in the code to refactor it to assertEquals once JUnit 5.4 is
available.
Unlike org.junit.Test, org.junit.jupiter.api.Test does not have an
"expected" argument. Instead, an explicit call to
org.junit.jupiter.api.Assertions.assertThrows is used.
Unlike org.junit.Test, org.junit.jupiter.api.Test does not have a
"timeout" argument either. Instead, an explicit call to
org.junit.jupiter.api.Assertions.assertTimeoutPreemptively is used.
JUnit Jupiter also no longer has the concept of Rules. Usages of the
SystemDefaultsSwitch rule and its accompanying annotates were replaced
with the @DefaultLocale annotation that Benedikt Ritter contributed to
JUnit Pioneer, the semi-official JUnit extension project.
Following the removal of their usages, the SystemDefaults annotation,
the SystemDefaultsSwitch rule and the SystemDefaultsSwitchTest class
that tests them had no more use, and they were removed entirely.
It's also worth noting this is a minimal patch for migrating the
package's tests to Jupiter. There are several tests that can be made
more elegant with Jupiter's new features, but that work is left for
subsequent patches.</t>
  </si>
  <si>
    <t>Remove ConversionTest#assertBinaryEquals
JUnit Jupiter's Assertions has an
assertArraysEuqals(boolean[], boolean[]) method, so there's no longer a
need for the assertBinaryEquals method.</t>
  </si>
  <si>
    <t>Remove unused test code</t>
  </si>
  <si>
    <t>Revert "[LANG-1455] Add a DaemonThreadFactory.&lt;/action&gt;"
This reverts commit b30be60a81a14921b3c6bca9689f4886693f1bcd.</t>
  </si>
  <si>
    <t>[LANG-1498] Add support of lambda value evaluation for defaulting
methods #416.
Add org.apache.commons.lang3.ObjectUtils.defaultIfNull(T, Supplier&lt;T&gt;).</t>
  </si>
  <si>
    <t>[LANG-1503] Add factory methods to Pair classes with Map.Entry input.
#454.
Also adds tests that were not in the PR.</t>
  </si>
  <si>
    <t>StreamsTest junit-jupiter</t>
  </si>
  <si>
    <t>[LANG-1568] FailableBooleanSupplier, FailableIntSupplier,
FailableLongSupplier, FailableDoubleSupplier.</t>
  </si>
  <si>
    <t>fix_typos (#539)</t>
  </si>
  <si>
    <t>[LANG-1568] More failable functional interfaces to match JRE functional
interfaces.</t>
  </si>
  <si>
    <t>Create the new package org.apache.commons.function to parallel the JRE's
java.util.function to provide home for our "failable" version of the
JRE's functional interfaces.</t>
  </si>
  <si>
    <t>Remove methods that will be new in 3.11 but which are now in the
function package.</t>
  </si>
  <si>
    <t>[LANG-1568] FailableDoubleUnaryOperator, FailableIntUnaryOperator,
FailableLongUnaryOperator.</t>
  </si>
  <si>
    <t>Clean up after merge. Class rename and package rename did not come
through.</t>
  </si>
  <si>
    <t>Better names in test. Use final. Sort members.</t>
  </si>
  <si>
    <t>Split out tests for a Java 15 bug.
These tests fail on Java 15 due to a bug which was only fixed for Java
16.
See https://bugs.openjdk.java.net/browse/JDK-8248434
See https://bugs.openjdk.java.net/browse/JDK-8248655</t>
  </si>
  <si>
    <t>Move new sort methods to a new class and add primitive versions.
This avoid growing ArrayUtils even more while keeping the new class
focused on sort APIs.</t>
  </si>
  <si>
    <t>Fix test method names.</t>
  </si>
  <si>
    <t>Use the scale in names.</t>
  </si>
  <si>
    <t>Add test for SystemUtils.USER_NAME.</t>
  </si>
  <si>
    <t>Better test method name.</t>
  </si>
  <si>
    <t>Refactorings; reuse UncheckedFuture.</t>
  </si>
  <si>
    <t>Add StringUtils.removeStart(String, char).</t>
  </si>
  <si>
    <t>Parameterize tests to validate supplementary character input.</t>
  </si>
  <si>
    <t>Add Memoizer(Function) and Memoizer(Function, boolean).</t>
  </si>
  <si>
    <t>Move new internal Calendar APIs to CalendarUtils and refactor.</t>
  </si>
  <si>
    <t>Move tests into FailableFunctionsTest</t>
  </si>
  <si>
    <t>All tests should leave the ToStringStyle registry empty.</t>
  </si>
  <si>
    <t>Rename new method</t>
  </si>
  <si>
    <t>Deprecate ThreadUtils code that defines custom function interfaces in
favor of stock java.util.function.Predicate usage.</t>
  </si>
  <si>
    <t>src/test/org/apache/commons/lang/StringUtilsTest.java</t>
  </si>
  <si>
    <t>src/test/org/apache/commons/lang/HashCodeUtilsTest.java</t>
  </si>
  <si>
    <t>src/test/org/apache/commons/lang/HashCodeBuilderTest.java</t>
  </si>
  <si>
    <t>src/test/org/apache/commons/lang/NumberUtilsTest.java</t>
  </si>
  <si>
    <t>src/test/org/apache/commons/lang/StringUtilsTrimEmptyTest.java</t>
  </si>
  <si>
    <t>src/test/org/apache/commons/lang/functor/TestClosureUtils.java</t>
  </si>
  <si>
    <t>src/test/org/apache/commons/lang/functor/TestTransformerUtils.java</t>
  </si>
  <si>
    <t>src/test/org/apache/commons/lang/builder/CompareToBuilderTest.java</t>
  </si>
  <si>
    <t>src/test/org/apache/commons/lang/StringUtilsIsTest.java</t>
  </si>
  <si>
    <t>src/test/org/apache/commons/lang/builder/ToStringBuilderTest.java</t>
  </si>
  <si>
    <t>src/test/org/apache/commons/lang/StringEscapeUtilsTest.java</t>
  </si>
  <si>
    <t>src/test/org/apache/commons/lang/functor/TestExecutorUtils.java</t>
  </si>
  <si>
    <t>src/test/org/apache/commons/lang/functor/TestFactoryUtils.java</t>
  </si>
  <si>
    <t>src/test/org/apache/commons/lang/functor/TestPredicateUtils.java</t>
  </si>
  <si>
    <t>src/test/org/apache/commons/lang/EntitiesPerformanceTest.java</t>
  </si>
  <si>
    <t>src/test/org/apache/commons/lang/time/CalendarUtilsTest.java</t>
  </si>
  <si>
    <t>src/test/org/apache/commons/lang/time/DateUtilsTest.java</t>
  </si>
  <si>
    <t>src/test/org/apache/commons/lang/time/StopWatchTest.java</t>
  </si>
  <si>
    <t>src/test/org/apache/commons/lang/EntitiesTest.java</t>
  </si>
  <si>
    <t>src/test/org/apache/commons/lang/StringUtilsSubstringTest.java</t>
  </si>
  <si>
    <t>src/test/org/apache/commons/lang/StringUtilsEqualsIndexOfTest.java</t>
  </si>
  <si>
    <t>src/test/org/apache/commons/lang/BooleanUtilsTest.java</t>
  </si>
  <si>
    <t>src/test/org/apache/commons/lang/CharSetUtilsTest.java</t>
  </si>
  <si>
    <t>src/test/org/apache/commons/lang/math/AbstractRangeTest.java</t>
  </si>
  <si>
    <t>src/test/org/apache/commons/lang/math/DoubleRangeTest.java</t>
  </si>
  <si>
    <t>src/test/org/apache/commons/lang/math/FloatRangeTest.java</t>
  </si>
  <si>
    <t>src/test/org/apache/commons/lang/math/IntRangeTest.java</t>
  </si>
  <si>
    <t>src/test/org/apache/commons/lang/math/LongRangeTest.java</t>
  </si>
  <si>
    <t>src/test/org/apache/commons/lang/math/NumberRangeTest.java</t>
  </si>
  <si>
    <t>src/test/org/apache/commons/lang/WordWrapUtilsTest.java</t>
  </si>
  <si>
    <t>src/test/org/apache/commons/lang/reflect/TestBean.java</t>
  </si>
  <si>
    <t>src/test/org/apache/commons/lang/math/NumberUtilsTest.java</t>
  </si>
  <si>
    <t>src/test/org/apache/commons/lang/ArrayUtilsTest.java</t>
  </si>
  <si>
    <t>src/test/org/apache/commons/lang/enum/EnumTest.java</t>
  </si>
  <si>
    <t>src/test/org/apache/commons/lang/ObjectUtilsTest.java</t>
  </si>
  <si>
    <t>src/test/org/apache/commons/lang/CharUtilsTest.java</t>
  </si>
  <si>
    <t>src/test/org/apache/commons/lang/NotImplementedExceptionTest.java</t>
  </si>
  <si>
    <t>src/test/org/apache/commons/lang/util/IdentifierUtilsTest.java</t>
  </si>
  <si>
    <t>src/test/org/apache/commons/lang/mutable/MutableByteTest.java</t>
  </si>
  <si>
    <t>src/test/org/apache/commons/lang/mutable/MutableDoubleTest.java</t>
  </si>
  <si>
    <t>src/test/org/apache/commons/lang/mutable/MutableFloatTest.java</t>
  </si>
  <si>
    <t>src/test/org/apache/commons/lang/mutable/MutableIntegerTest.java</t>
  </si>
  <si>
    <t>src/test/org/apache/commons/lang/mutable/MutableLongTest.java</t>
  </si>
  <si>
    <t>src/test/org/apache/commons/lang/mutable/MutableNumberTest.java</t>
  </si>
  <si>
    <t>src/test/org/apache/commons/lang/mutable/MutableShortTest.java</t>
  </si>
  <si>
    <t>src/test/org/apache/commons/lang/CharacterEncodingTest.java</t>
  </si>
  <si>
    <t>src/test/org/apache/commons/lang/TokenizerTest.java</t>
  </si>
  <si>
    <t>src/test/org/apache/commons/lang/ValidateTest.java</t>
  </si>
  <si>
    <t>src/test/org/apache/commons/lang/time/DurationFormatUtilsTest.java</t>
  </si>
  <si>
    <t>src/test/org/apache/commons/lang/ClassUtilsTest.java</t>
  </si>
  <si>
    <t>src/test/org/apache/commons/lang/math/RandomUtilsTest.java</t>
  </si>
  <si>
    <t>src/test/org/apache/commons/lang/text/VariableFormatTest.java</t>
  </si>
  <si>
    <t>src/test/org/apache/commons/lang/text/StrBuilderTest.java</t>
  </si>
  <si>
    <t>src/test/org/apache/commons/lang/text/InterpolationTest.java</t>
  </si>
  <si>
    <t>src/test/org/apache/commons/lang/text/StrTokenizerTest.java</t>
  </si>
  <si>
    <t>src/test/org/apache/commons/lang/builder/ReflectionToStringBuilderExcludeTest.java</t>
  </si>
  <si>
    <t>src/test/org/apache/commons/lang/enums/EnumTest.java</t>
  </si>
  <si>
    <t>src/test/org/apache/commons/lang/text/VariableFormatterTest.java</t>
  </si>
  <si>
    <t>LANG_2_2_RC1/src/pending/CalendarUtilsTest.java</t>
  </si>
  <si>
    <t>LANG_2_2_RC1/src/pending/DateFormatterTest.java</t>
  </si>
  <si>
    <t>LANG_2_2_RC1/src/test/org/apache/commons/lang/ArrayUtilsAddTest.java</t>
  </si>
  <si>
    <t>LANG_2_2_RC1/src/test/org/apache/commons/lang/ArrayUtilsRemoveTest.java</t>
  </si>
  <si>
    <t>LANG_2_2_RC1/src/test/org/apache/commons/lang/ArrayUtilsTest.java</t>
  </si>
  <si>
    <t>LANG_2_2_RC1/src/test/org/apache/commons/lang/BitFieldTest.java</t>
  </si>
  <si>
    <t>LANG_2_2_RC1/src/test/org/apache/commons/lang/BooleanUtilsTest.java</t>
  </si>
  <si>
    <t>LANG_2_2_RC1/src/test/org/apache/commons/lang/CharEncodingTest.java</t>
  </si>
  <si>
    <t>LANG_2_2_RC1/src/test/org/apache/commons/lang/CharRangeTest.java</t>
  </si>
  <si>
    <t>LANG_2_2_RC1/src/test/org/apache/commons/lang/CharSetTest.java</t>
  </si>
  <si>
    <t>LANG_2_2_RC1/src/test/org/apache/commons/lang/CharSetUtilsTest.java</t>
  </si>
  <si>
    <t>LANG_2_2_RC1/src/test/org/apache/commons/lang/CharUtilsPerfTest.java</t>
  </si>
  <si>
    <t>LANG_2_2_RC1/src/test/org/apache/commons/lang/CharUtilsTest.java</t>
  </si>
  <si>
    <t>LANG_2_2_RC1/src/test/org/apache/commons/lang/ClassUtilsTest.java</t>
  </si>
  <si>
    <t>LANG_2_2_RC1/src/test/org/apache/commons/lang/EntitiesPerformanceTest.java</t>
  </si>
  <si>
    <t>LANG_2_2_RC1/src/test/org/apache/commons/lang/EntitiesTest.java</t>
  </si>
  <si>
    <t>LANG_2_2_RC1/src/test/org/apache/commons/lang/IllegalClassExceptionTest.java</t>
  </si>
  <si>
    <t>LANG_2_2_RC1/src/test/org/apache/commons/lang/IncompleteArgumentExceptionTest.java</t>
  </si>
  <si>
    <t>LANG_2_2_RC1/src/test/org/apache/commons/lang/IntHashMapTest.java</t>
  </si>
  <si>
    <t>LANG_2_2_RC1/src/test/org/apache/commons/lang/LocaleUtilsTest.java</t>
  </si>
  <si>
    <t>LANG_2_2_RC1/src/test/org/apache/commons/lang/NotImplementedExceptionTest.java</t>
  </si>
  <si>
    <t>LANG_2_2_RC1/src/test/org/apache/commons/lang/NullArgumentExceptionTest.java</t>
  </si>
  <si>
    <t>LANG_2_2_RC1/src/test/org/apache/commons/lang/NumberRangeTest.java</t>
  </si>
  <si>
    <t>LANG_2_2_RC1/src/test/org/apache/commons/lang/NumberUtilsTest.java</t>
  </si>
  <si>
    <t>LANG_2_2_RC1/src/test/org/apache/commons/lang/ObjectUtilsTest.java</t>
  </si>
  <si>
    <t>LANG_2_2_RC1/src/test/org/apache/commons/lang/RandomStringUtilsTest.java</t>
  </si>
  <si>
    <t>LANG_2_2_RC1/src/test/org/apache/commons/lang/SerializationUtilsTest.java</t>
  </si>
  <si>
    <t>LANG_2_2_RC1/src/test/org/apache/commons/lang/StringEscapeUtilsTest.java</t>
  </si>
  <si>
    <t>LANG_2_2_RC1/src/test/org/apache/commons/lang/StringUtilsEqualsIndexOfTest.java</t>
  </si>
  <si>
    <t>LANG_2_2_RC1/src/test/org/apache/commons/lang/StringUtilsIsTest.java</t>
  </si>
  <si>
    <t>LANG_2_2_RC1/src/test/org/apache/commons/lang/StringUtilsSubstringTest.java</t>
  </si>
  <si>
    <t>LANG_2_2_RC1/src/test/org/apache/commons/lang/StringUtilsTest.java</t>
  </si>
  <si>
    <t>LANG_2_2_RC1/src/test/org/apache/commons/lang/StringUtilsTrimEmptyTest.java</t>
  </si>
  <si>
    <t>LANG_2_2_RC1/src/test/org/apache/commons/lang/SystemUtilsTest.java</t>
  </si>
  <si>
    <t>LANG_2_2_RC1/src/test/org/apache/commons/lang/UnhandledExceptionTest.java</t>
  </si>
  <si>
    <t>LANG_2_2_RC1/src/test/org/apache/commons/lang/ValidateTest.java</t>
  </si>
  <si>
    <t>LANG_2_2_RC1/src/test/org/apache/commons/lang/WordUtilsTest.java</t>
  </si>
  <si>
    <t>LANG_2_2_RC1/src/test/org/apache/commons/lang/builder/CompareToBuilderTest.java</t>
  </si>
  <si>
    <t>LANG_2_2_RC1/src/test/org/apache/commons/lang/builder/DefaultToStringStyleTest.java</t>
  </si>
  <si>
    <t>LANG_2_2_RC1/src/test/org/apache/commons/lang/builder/EqualsBuilderTest.java</t>
  </si>
  <si>
    <t>LANG_2_2_RC1/src/test/org/apache/commons/lang/builder/HashCodeBuilderAndEqualsBuilderTest.java</t>
  </si>
  <si>
    <t>LANG_2_2_RC1/src/test/org/apache/commons/lang/builder/HashCodeBuilderTest.java</t>
  </si>
  <si>
    <t>LANG_2_2_RC1/src/test/org/apache/commons/lang/builder/MultiLineToStringStyleTest.java</t>
  </si>
  <si>
    <t>LANG_2_2_RC1/src/test/org/apache/commons/lang/builder/NoFieldNamesToStringStyleTest.java</t>
  </si>
  <si>
    <t>LANG_2_2_RC1/src/test/org/apache/commons/lang/builder/ReflectionToStringBuilderExcludeTest.java</t>
  </si>
  <si>
    <t>LANG_2_2_RC1/src/test/org/apache/commons/lang/builder/ShortPrefixToStringStyleTest.java</t>
  </si>
  <si>
    <t>LANG_2_2_RC1/src/test/org/apache/commons/lang/builder/SimpleToStringStyleTest.java</t>
  </si>
  <si>
    <t>LANG_2_2_RC1/src/test/org/apache/commons/lang/builder/StandardToStringStyleTest.java</t>
  </si>
  <si>
    <t>LANG_2_2_RC1/src/test/org/apache/commons/lang/builder/ToStringBuilderTest.java</t>
  </si>
  <si>
    <t>LANG_2_2_RC1/src/test/org/apache/commons/lang/builder/ToStringStyleTest.java</t>
  </si>
  <si>
    <t>LANG_2_2_RC1/src/test/org/apache/commons/lang/enum/EnumTest.java</t>
  </si>
  <si>
    <t>LANG_2_2_RC1/src/test/org/apache/commons/lang/enum/EnumUtilsTest.java</t>
  </si>
  <si>
    <t>LANG_2_2_RC1/src/test/org/apache/commons/lang/enum/ValuedEnumTest.java</t>
  </si>
  <si>
    <t>LANG_2_2_RC1/src/test/org/apache/commons/lang/enums/EnumEqualsTest.java</t>
  </si>
  <si>
    <t>LANG_2_2_RC1/src/test/org/apache/commons/lang/enums/EnumTest.java</t>
  </si>
  <si>
    <t>LANG_2_2_RC1/src/test/org/apache/commons/lang/enums/EnumUtilsTest.java</t>
  </si>
  <si>
    <t>LANG_2_2_RC1/src/test/org/apache/commons/lang/enums/ValuedEnumTest.java</t>
  </si>
  <si>
    <t>LANG_2_2_RC1/src/test/org/apache/commons/lang/math/AbstractRangeTest.java</t>
  </si>
  <si>
    <t>LANG_2_2_RC1/src/test/org/apache/commons/lang/math/DoubleRangeTest.java</t>
  </si>
  <si>
    <t>LANG_2_2_RC1/src/test/org/apache/commons/lang/math/FloatRangeTest.java</t>
  </si>
  <si>
    <t>LANG_2_2_RC1/src/test/org/apache/commons/lang/math/FractionTest.java</t>
  </si>
  <si>
    <t>LANG_2_2_RC1/src/test/org/apache/commons/lang/math/IntRangeTest.java</t>
  </si>
  <si>
    <t>LANG_2_2_RC1/src/test/org/apache/commons/lang/math/LongRangeTest.java</t>
  </si>
  <si>
    <t>LANG_2_2_RC1/src/test/org/apache/commons/lang/math/NumberRangeTest.java</t>
  </si>
  <si>
    <t>LANG_2_2_RC1/src/test/org/apache/commons/lang/math/NumberUtilsTest.java</t>
  </si>
  <si>
    <t>LANG_2_2_RC1/src/test/org/apache/commons/lang/math/RandomUtilsTest.java</t>
  </si>
  <si>
    <t>LANG_2_2_RC1/src/test/org/apache/commons/lang/math/RangeTest.java</t>
  </si>
  <si>
    <t>LANG_2_2_RC1/src/test/org/apache/commons/lang/mutable/MutableBooleanTest.java</t>
  </si>
  <si>
    <t>LANG_2_2_RC1/src/test/org/apache/commons/lang/mutable/MutableByteTest.java</t>
  </si>
  <si>
    <t>LANG_2_2_RC1/src/test/org/apache/commons/lang/mutable/MutableDoubleTest.java</t>
  </si>
  <si>
    <t>LANG_2_2_RC1/src/test/org/apache/commons/lang/mutable/MutableFloatTest.java</t>
  </si>
  <si>
    <t>LANG_2_2_RC1/src/test/org/apache/commons/lang/mutable/MutableIntTest.java</t>
  </si>
  <si>
    <t>LANG_2_2_RC1/src/test/org/apache/commons/lang/mutable/MutableLongTest.java</t>
  </si>
  <si>
    <t>LANG_2_2_RC1/src/test/org/apache/commons/lang/mutable/MutableObjectTest.java</t>
  </si>
  <si>
    <t>LANG_2_2_RC1/src/test/org/apache/commons/lang/mutable/MutableShortTest.java</t>
  </si>
  <si>
    <t>LANG_2_2_RC1/src/test/org/apache/commons/lang/text/CompositeFormatTest.java</t>
  </si>
  <si>
    <t>LANG_2_2_RC1/src/test/org/apache/commons/lang/text/StrBuilderAppendInsertTest.java</t>
  </si>
  <si>
    <t>LANG_2_2_RC1/src/test/org/apache/commons/lang/text/StrBuilderTest.java</t>
  </si>
  <si>
    <t>LANG_2_2_RC1/src/test/org/apache/commons/lang/text/StrLookupTest.java</t>
  </si>
  <si>
    <t>LANG_2_2_RC1/src/test/org/apache/commons/lang/text/StrMatcherTest.java</t>
  </si>
  <si>
    <t>LANG_2_2_RC1/src/test/org/apache/commons/lang/text/StrSubstitutorTest.java</t>
  </si>
  <si>
    <t>LANG_2_2_RC1/src/test/org/apache/commons/lang/text/StrTokenizerTest.java</t>
  </si>
  <si>
    <t>LANG_2_2_RC1/src/test/org/apache/commons/lang/time/DateFormatUtilsTest.java</t>
  </si>
  <si>
    <t>LANG_2_2_RC1/src/test/org/apache/commons/lang/time/DateUtilsTest.java</t>
  </si>
  <si>
    <t>LANG_2_2_RC1/src/test/org/apache/commons/lang/time/DurationFormatUtilsTest.java</t>
  </si>
  <si>
    <t>LANG_2_2_RC1/src/test/org/apache/commons/lang/time/FastDateFormatTest.java</t>
  </si>
  <si>
    <t>LANG_2_2_RC1/src/test/org/apache/commons/lang/time/StopWatchTest.java</t>
  </si>
  <si>
    <t>src/test/org/apache/commons/lang/text/StrBuilderAppendInsertTest.java</t>
  </si>
  <si>
    <t>src/test/org/apache/commons/lang/time/DateFormatUtilsTest.java</t>
  </si>
  <si>
    <t>src/test/org/apache/commons/lang/SystemUtilsTest.java</t>
  </si>
  <si>
    <t>src/test/org/apache/commons/lang/text/MultiFormatTest.java</t>
  </si>
  <si>
    <t>src/test/org/apache/commons/lang/text/AbstractMessageFormatTest.java</t>
  </si>
  <si>
    <t>src/test/org/apache/commons/lang/text/ExtendedMessageFormatBaselineTest.java</t>
  </si>
  <si>
    <t>src/test/org/apache/commons/lang/text/MessageFormatExtensionTest.java</t>
  </si>
  <si>
    <t>src/test/org/apache/commons/lang/text/MessageFormatTest.java</t>
  </si>
  <si>
    <t>src/test/org/apache/commons/lang/text/ExtendedMessageFormatTest.java</t>
  </si>
  <si>
    <t>src/test/org/apache/commons/lang/reflect/MethodUtilsTest.java</t>
  </si>
  <si>
    <t>src/test/org/apache/commons/lang/enum/EnumUtilsTest.java</t>
  </si>
  <si>
    <t>src/test/org/apache/commons/lang/enum/ValuedEnumTest.java</t>
  </si>
  <si>
    <t>src/test/org/apache/commons/lang/enums/EnumEqualsTest.java</t>
  </si>
  <si>
    <t>src/test/org/apache/commons/lang/enums/EnumUtilsTest.java</t>
  </si>
  <si>
    <t>src/test/org/apache/commons/lang/enums/ValuedEnumTest.java</t>
  </si>
  <si>
    <t>src/test/org/apache/commons/lang/exception/AbstractNestableTest.java</t>
  </si>
  <si>
    <t>src/test/org/apache/commons/lang/exception/ExceptionUtilsTest.java</t>
  </si>
  <si>
    <t>src/test/org/apache/commons/lang/exception/NestableDelegateTest.java</t>
  </si>
  <si>
    <t>src/test/org/apache/commons/lang/exception/NestableErrorTest.java</t>
  </si>
  <si>
    <t>src/test/org/apache/commons/lang/exception/NestableExceptionTest.java</t>
  </si>
  <si>
    <t>src/test/org/apache/commons/lang/exception/NestableRuntimeExceptionTest.java</t>
  </si>
  <si>
    <t>src/test/org/apache/commons/lang/NumberRangeTest.java</t>
  </si>
  <si>
    <t>src/test/org/apache/commons/lang/IntHashMapTest.java</t>
  </si>
  <si>
    <t>src/test/org/apache/commons/lang/UnhandledExceptionTest.java</t>
  </si>
  <si>
    <t>src/test/org/apache/commons/lang/IllegalClassExceptionTest.java</t>
  </si>
  <si>
    <t>src/test/org/apache/commons/lang/NullArgumentExceptionTest.java</t>
  </si>
  <si>
    <t>src/test/org/apache/commons/lang/IncompleteArgumentExceptionTest.java</t>
  </si>
  <si>
    <t>src/test/org/apache/commons/lang/SerializationUtilsTest.java</t>
  </si>
  <si>
    <t>src/test/org/apache/commons/lang/CharRangeTest.java</t>
  </si>
  <si>
    <t>src/test/org/apache/commons/lang/exception/ContextedExceptionTest.java</t>
  </si>
  <si>
    <t>src/test/org/apache/commons/lang/exception/ContextedRuntimeExceptionTest.java</t>
  </si>
  <si>
    <t>src/test/org/apache/commons/lang/exception/DefaultExceptionContextTest.java</t>
  </si>
  <si>
    <t>src/test/org/apache/commons/lang/EnumUtilsTest.java</t>
  </si>
  <si>
    <t>src/test/org/apache/commons/lang/math/RangeTest.java</t>
  </si>
  <si>
    <t>src/test/org/apache/commons/lang/builder/EqualsBuilderTest.java</t>
  </si>
  <si>
    <t>src/test/org/apache/commons/lang/text/translate/EscapeUtilsTest.java</t>
  </si>
  <si>
    <t>src/test/org/apache/commons/lang/text/translate/UnescapeUtilsTest.java</t>
  </si>
  <si>
    <t>src/test/org/apache/commons/lang3/ArrayUtilsAddTest.java</t>
  </si>
  <si>
    <t>src/test/org/apache/commons/lang3/ArrayUtilsRemoveTest.java</t>
  </si>
  <si>
    <t>src/test/org/apache/commons/lang3/ArrayUtilsTest.java</t>
  </si>
  <si>
    <t>src/test/org/apache/commons/lang3/BitFieldTest.java</t>
  </si>
  <si>
    <t>src/test/org/apache/commons/lang3/BooleanUtilsTest.java</t>
  </si>
  <si>
    <t>src/test/org/apache/commons/lang3/CharEncodingTest.java</t>
  </si>
  <si>
    <t>src/test/org/apache/commons/lang3/CharRangeTest.java</t>
  </si>
  <si>
    <t>src/test/org/apache/commons/lang3/CharSetTest.java</t>
  </si>
  <si>
    <t>src/test/org/apache/commons/lang3/CharSetUtilsTest.java</t>
  </si>
  <si>
    <t>src/test/org/apache/commons/lang3/CharUtilsTest.java</t>
  </si>
  <si>
    <t>src/test/org/apache/commons/lang3/ClassUtilsTest.java</t>
  </si>
  <si>
    <t>src/test/org/apache/commons/lang3/EnumUtilsTest.java</t>
  </si>
  <si>
    <t>src/test/org/apache/commons/lang3/LocaleUtilsTest.java</t>
  </si>
  <si>
    <t>src/test/org/apache/commons/lang3/ObjectUtilsTest.java</t>
  </si>
  <si>
    <t>src/test/org/apache/commons/lang3/RandomStringUtilsTest.java</t>
  </si>
  <si>
    <t>src/test/org/apache/commons/lang3/SerializationUtilsTest.java</t>
  </si>
  <si>
    <t>src/test/org/apache/commons/lang3/StringEscapeUtilsTest.java</t>
  </si>
  <si>
    <t>src/test/org/apache/commons/lang3/StringUtilsEqualsIndexOfTest.java</t>
  </si>
  <si>
    <t>src/test/org/apache/commons/lang3/StringUtilsIsTest.java</t>
  </si>
  <si>
    <t>src/test/org/apache/commons/lang3/StringUtilsStartsEndsWithTest.java</t>
  </si>
  <si>
    <t>src/test/org/apache/commons/lang3/StringUtilsSubstringTest.java</t>
  </si>
  <si>
    <t>src/test/org/apache/commons/lang3/StringUtilsTest.java</t>
  </si>
  <si>
    <t>src/test/org/apache/commons/lang3/StringUtilsTrimEmptyTest.java</t>
  </si>
  <si>
    <t>src/test/org/apache/commons/lang3/SystemUtilsTest.java</t>
  </si>
  <si>
    <t>src/test/org/apache/commons/lang3/ValidateTest.java</t>
  </si>
  <si>
    <t>src/test/org/apache/commons/lang3/WordUtilsTest.java</t>
  </si>
  <si>
    <t>src/test/org/apache/commons/lang3/builder/CompareToBuilderTest.java</t>
  </si>
  <si>
    <t>src/test/org/apache/commons/lang3/builder/DefaultToStringStyleTest.java</t>
  </si>
  <si>
    <t>src/test/org/apache/commons/lang3/builder/EqualsBuilderTest.java</t>
  </si>
  <si>
    <t>src/test/org/apache/commons/lang3/builder/HashCodeBuilderAndEqualsBuilderTest.java</t>
  </si>
  <si>
    <t>src/test/org/apache/commons/lang3/builder/HashCodeBuilderTest.java</t>
  </si>
  <si>
    <t>src/test/org/apache/commons/lang3/builder/MultiLineToStringStyleTest.java</t>
  </si>
  <si>
    <t>src/test/org/apache/commons/lang3/builder/NoFieldNamesToStringStyleTest.java</t>
  </si>
  <si>
    <t>src/test/org/apache/commons/lang3/builder/SimpleToStringStyleTest.java</t>
  </si>
  <si>
    <t>src/test/org/apache/commons/lang3/builder/StandardToStringStyleTest.java</t>
  </si>
  <si>
    <t>src/test/org/apache/commons/lang3/builder/ToStringBuilderTest.java</t>
  </si>
  <si>
    <t>src/test/org/apache/commons/lang3/builder/ToStringStyleTest.java</t>
  </si>
  <si>
    <t>src/test/org/apache/commons/lang3/exception/ExceptionUtilsTest.java</t>
  </si>
  <si>
    <t>src/test/org/apache/commons/lang3/math/FractionTest.java</t>
  </si>
  <si>
    <t>src/test/org/apache/commons/lang3/math/NumberUtilsTest.java</t>
  </si>
  <si>
    <t>src/test/org/apache/commons/lang3/mutable/MutableBooleanTest.java</t>
  </si>
  <si>
    <t>src/test/org/apache/commons/lang3/mutable/MutableByteTest.java</t>
  </si>
  <si>
    <t>src/test/org/apache/commons/lang3/mutable/MutableDoubleTest.java</t>
  </si>
  <si>
    <t>src/test/org/apache/commons/lang3/mutable/MutableFloatTest.java</t>
  </si>
  <si>
    <t>src/test/org/apache/commons/lang3/mutable/MutableIntTest.java</t>
  </si>
  <si>
    <t>src/test/org/apache/commons/lang3/mutable/MutableLongTest.java</t>
  </si>
  <si>
    <t>src/test/org/apache/commons/lang3/mutable/MutableObjectTest.java</t>
  </si>
  <si>
    <t>src/test/org/apache/commons/lang3/mutable/MutableShortTest.java</t>
  </si>
  <si>
    <t>src/test/org/apache/commons/lang3/reflect/ConstructorUtilsTest.java</t>
  </si>
  <si>
    <t>src/test/org/apache/commons/lang3/reflect/FieldUtilsTest.java</t>
  </si>
  <si>
    <t>src/test/org/apache/commons/lang3/reflect/MethodUtilsTest.java</t>
  </si>
  <si>
    <t>src/test/org/apache/commons/lang3/text/CompositeFormatTest.java</t>
  </si>
  <si>
    <t>src/test/org/apache/commons/lang3/text/ExtendedMessageFormatTest.java</t>
  </si>
  <si>
    <t>src/test/org/apache/commons/lang3/text/StrBuilderAppendInsertTest.java</t>
  </si>
  <si>
    <t>src/test/org/apache/commons/lang3/text/StrBuilderTest.java</t>
  </si>
  <si>
    <t>src/test/org/apache/commons/lang3/text/StrLookupTest.java</t>
  </si>
  <si>
    <t>src/test/org/apache/commons/lang3/text/StrMatcherTest.java</t>
  </si>
  <si>
    <t>src/test/org/apache/commons/lang3/text/StrSubstitutorTest.java</t>
  </si>
  <si>
    <t>src/test/org/apache/commons/lang3/text/StrTokenizerTest.java</t>
  </si>
  <si>
    <t>src/test/org/apache/commons/lang3/time/DateFormatUtilsTest.java</t>
  </si>
  <si>
    <t>src/test/org/apache/commons/lang3/time/DateUtilsFragmentTest.java</t>
  </si>
  <si>
    <t>src/test/org/apache/commons/lang3/time/DateUtilsRoundingTest.java</t>
  </si>
  <si>
    <t>src/test/org/apache/commons/lang3/time/DateUtilsTest.java</t>
  </si>
  <si>
    <t>src/test/org/apache/commons/lang3/time/DurationFormatUtilsTest.java</t>
  </si>
  <si>
    <t>src/test/org/apache/commons/lang3/time/FastDateFormatTest.java</t>
  </si>
  <si>
    <t>src/test/org/apache/commons/lang3/time/StopWatchTest.java</t>
  </si>
  <si>
    <t>src/test/java/org/apache/commons/lang3/StringUtilsTest.java</t>
  </si>
  <si>
    <t>src/test/java/org/apache/commons/lang3/time/DateUtilsTest.java</t>
  </si>
  <si>
    <t>src/test/java/org/apache/commons/lang3/builder/ToStringBuilderTest.java</t>
  </si>
  <si>
    <t>src/test/java/org/apache/commons/lang3/exception/ContextedExceptionTest.java</t>
  </si>
  <si>
    <t>src/test/java/org/apache/commons/lang3/exception/ContextedRuntimeExceptionTest.java</t>
  </si>
  <si>
    <t>src/test/java/org/apache/commons/lang3/StringUtilsEqualsIndexOfTest.java</t>
  </si>
  <si>
    <t>src/test/java/org/apache/commons/lang3/concurrent/ConcurrentUtilsTest.java</t>
  </si>
  <si>
    <t>src/test/java/org/apache/commons/lang3/concurrent/LazyInitializerTest.java</t>
  </si>
  <si>
    <t>src/test/java/org/apache/commons/lang3/SystemUtilsTest.java</t>
  </si>
  <si>
    <t>src/test/java/org/apache/commons/lang3/reflect/TypeUtilsTest.java</t>
  </si>
  <si>
    <t>src/test/java/org/apache/commons/lang3/event/ReflectiveEventSupportTest.java</t>
  </si>
  <si>
    <t>src/test/java/org/apache/commons/lang3/event/AbstractEventSupportTest.java</t>
  </si>
  <si>
    <t>src/test/java/org/apache/commons/lang3/CharSequenceUtilsTest.java</t>
  </si>
  <si>
    <t>src/test/java/org/apache/commons/lang3/AnnotationUtilsTest.java</t>
  </si>
  <si>
    <t>src/test/java/org/apache/commons/lang3/event/EventUtilsTest.java</t>
  </si>
  <si>
    <t>src/pending/CalendarUtilsTest.java</t>
  </si>
  <si>
    <t>src/pending/DateFormatterTest.java</t>
  </si>
  <si>
    <t>src/test/java/org/apache/commons/lang3/text/WordUtilsTest.java</t>
  </si>
  <si>
    <t>src/test/java/org/apache/commons/lang3/RangeTest.java</t>
  </si>
  <si>
    <t>src/test/java/org/apache/commons/lang3/PairTest.java</t>
  </si>
  <si>
    <t>src/test/java/org/apache/commons/lang3/StringUtilsSubstringTest.java</t>
  </si>
  <si>
    <t>src/test/java/org/apache/commons/lang3/tuple/PairTest.java</t>
  </si>
  <si>
    <t>src/test/java/org/apache/commons/lang3/text/FormattableUtilsTest.java</t>
  </si>
  <si>
    <t>src/test/java/org/apache/commons/lang3/exception/DefaultExceptionContextTest.java</t>
  </si>
  <si>
    <t>src/test/java/org/apache/commons/lang3/StringEscapeUtilsTest.java</t>
  </si>
  <si>
    <t>src/test/java/org/apache/commons/lang3/BooleanUtilsTest.java</t>
  </si>
  <si>
    <t>src/test/java/org/apache/commons/lang3/ObjectUtilsTest.java</t>
  </si>
  <si>
    <t>src/test/java/org/apache/commons/lang3/math/NumberUtilsTest.java</t>
  </si>
  <si>
    <t>src/test/java/org/apache/commons/lang3/CharUtilsTest.java</t>
  </si>
  <si>
    <t>src/test/java/org/apache/commons/lang3/compare/BulkTest.java</t>
  </si>
  <si>
    <t>src/test/java/org/apache/commons/lang3/compare/TestComparableComparator.java</t>
  </si>
  <si>
    <t>src/test/java/org/apache/commons/lang3/compare/TestComparatorChain.java</t>
  </si>
  <si>
    <t>src/test/java/org/apache/commons/lang3/compare/TestFixedOrderComparator.java</t>
  </si>
  <si>
    <t>src/test/java/org/apache/commons/lang3/compare/TestReverseComparator.java</t>
  </si>
  <si>
    <t>src/test/java/org/apache/commons/lang3/reflect/MethodUtilsTest.java</t>
  </si>
  <si>
    <t>src/test/java/org/apache/commons/lang3/builder/ToStringStyleTest.java</t>
  </si>
  <si>
    <t>src/test/java/org/apache/commons/lang3/builder/StandardToStringStyleTest.java</t>
  </si>
  <si>
    <t>src/test/java/org/apache/commons/lang3/builder/SimpleToStringStyleTest.java</t>
  </si>
  <si>
    <t>src/test/java/org/apache/commons/lang3/builder/NoFieldNamesToStringStyleTest.java</t>
  </si>
  <si>
    <t>src/test/java/org/apache/commons/lang3/builder/MultiLineToStringStyleTest.java</t>
  </si>
  <si>
    <t>src/test/java/org/apache/commons/lang3/builder/HashCodeBuilderTest.java</t>
  </si>
  <si>
    <t>src/test/java/org/apache/commons/lang3/builder/HashCodeBuilderAndEqualsBuilderTest.java</t>
  </si>
  <si>
    <t>src/test/java/org/apache/commons/lang3/builder/EqualsBuilderTest.java</t>
  </si>
  <si>
    <t>src/test/java/org/apache/commons/lang3/builder/DefaultToStringStyleTest.java</t>
  </si>
  <si>
    <t>src/test/java/org/apache/commons/lang3/builder/CompareToBuilderTest.java</t>
  </si>
  <si>
    <t>src/test/java/org/apache/commons/lang3/compare/ComparableComparatorTest.java</t>
  </si>
  <si>
    <t>src/test/java/org/apache/commons/lang3/compare/ComparatorChainTest.java</t>
  </si>
  <si>
    <t>src/test/java/org/apache/commons/lang3/compare/FixedOrderComparatorTest.java</t>
  </si>
  <si>
    <t>src/test/java/org/apache/commons/lang3/compare/NullComparatorTest.java</t>
  </si>
  <si>
    <t>src/test/java/org/apache/commons/lang3/compare/ReverseComparatorTest.java</t>
  </si>
  <si>
    <t>src/test/java/org/apache/commons/lang3/time/FastDateFormatTest.java</t>
  </si>
  <si>
    <t>src/test/java/org/apache/commons/lang3/text/StrSubstitutorTest.java</t>
  </si>
  <si>
    <t>src/test/java/org/apache/commons/lang3/SerializationUtilsTest.java</t>
  </si>
  <si>
    <t>src/test/java/org/apache/commons/lang3/ArrayUtilsTest.java</t>
  </si>
  <si>
    <t>src/test/java/org/apache/commons/lang3/BitFieldTest.java</t>
  </si>
  <si>
    <t>src/test/java/org/apache/commons/lang3/CharRangeTest.java</t>
  </si>
  <si>
    <t>src/test/java/org/apache/commons/lang3/CharSetTest.java</t>
  </si>
  <si>
    <t>src/test/java/org/apache/commons/lang3/CharSetUtilsTest.java</t>
  </si>
  <si>
    <t>src/test/java/org/apache/commons/lang3/ClassUtilsTest.java</t>
  </si>
  <si>
    <t>src/test/java/org/apache/commons/lang3/LocaleUtilsTest.java</t>
  </si>
  <si>
    <t>src/test/java/org/apache/commons/lang3/RandomStringUtilsTest.java</t>
  </si>
  <si>
    <t>src/test/java/org/apache/commons/lang3/StringUtilsIsTest.java</t>
  </si>
  <si>
    <t>src/test/java/org/apache/commons/lang3/StringUtilsStartsEndsWithTest.java</t>
  </si>
  <si>
    <t>src/test/java/org/apache/commons/lang3/StringUtilsTrimEmptyTest.java</t>
  </si>
  <si>
    <t>src/test/java/org/apache/commons/lang3/ValidateTest.java</t>
  </si>
  <si>
    <t>src/test/java/org/apache/commons/lang3/exception/ExceptionUtilsTest.java</t>
  </si>
  <si>
    <t>src/test/java/org/apache/commons/lang3/math/FractionTest.java</t>
  </si>
  <si>
    <t>src/test/java/org/apache/commons/lang3/mutable/MutableBooleanTest.java</t>
  </si>
  <si>
    <t>src/test/java/org/apache/commons/lang3/mutable/MutableByteTest.java</t>
  </si>
  <si>
    <t>src/test/java/org/apache/commons/lang3/mutable/MutableDoubleTest.java</t>
  </si>
  <si>
    <t>src/test/java/org/apache/commons/lang3/mutable/MutableFloatTest.java</t>
  </si>
  <si>
    <t>src/test/java/org/apache/commons/lang3/mutable/MutableIntTest.java</t>
  </si>
  <si>
    <t>src/test/java/org/apache/commons/lang3/mutable/MutableLongTest.java</t>
  </si>
  <si>
    <t>src/test/java/org/apache/commons/lang3/mutable/MutableObjectTest.java</t>
  </si>
  <si>
    <t>src/test/java/org/apache/commons/lang3/mutable/MutableShortTest.java</t>
  </si>
  <si>
    <t>src/test/java/org/apache/commons/lang3/text/CompositeFormatTest.java</t>
  </si>
  <si>
    <t>src/test/java/org/apache/commons/lang3/text/ExtendedMessageFormatTest.java</t>
  </si>
  <si>
    <t>src/test/java/org/apache/commons/lang3/text/StrBuilderAppendInsertTest.java</t>
  </si>
  <si>
    <t>src/test/java/org/apache/commons/lang3/text/StrBuilderTest.java</t>
  </si>
  <si>
    <t>src/test/java/org/apache/commons/lang3/text/StrMatcherTest.java</t>
  </si>
  <si>
    <t>src/test/java/org/apache/commons/lang3/text/StrTokenizerTest.java</t>
  </si>
  <si>
    <t>src/test/java/org/apache/commons/lang3/time/DateFormatUtilsTest.java</t>
  </si>
  <si>
    <t>src/test/java/org/apache/commons/lang3/time/DurationFormatUtilsTest.java</t>
  </si>
  <si>
    <t>src/test/java/org/apache/commons/lang3/time/StopWatchTest.java</t>
  </si>
  <si>
    <t>src/test/java/org/apache/commons/lang3/time/FastDateParserTest.java</t>
  </si>
  <si>
    <t>src/test/java/org/apache/commons/lang3/ConversionTest.java</t>
  </si>
  <si>
    <t>src/test/java/org/apache/commons/lang3/HashSetvBitSetTest.java</t>
  </si>
  <si>
    <t>src/test/java/org/apache/commons/lang3/reflect/FieldUtilsTest.java</t>
  </si>
  <si>
    <t>src/test/java/org/apache/commons/lang3/text/translate/OctalUnescaperTest.java</t>
  </si>
  <si>
    <t>src/test/java/org/apache/commons/lang3/RandomUtilsTest.java</t>
  </si>
  <si>
    <t>src/test/java/org/apache/commons/lang3/builder/DiffBuilderTest.java</t>
  </si>
  <si>
    <t>src/test/java/org/apache/commons/lang3/builder/DiffListTest.java</t>
  </si>
  <si>
    <t>src/test/java/org/apache/commons/lang3/concurrent/AbstractConcurrentInitializerTest.java</t>
  </si>
  <si>
    <t>src/test/java/org/apache/commons/lang3/concurrent/AtomicInitializerTest.java</t>
  </si>
  <si>
    <t>src/test/java/org/apache/commons/lang3/concurrent/AtomicSafeInitializerTest.java</t>
  </si>
  <si>
    <t>src/test/java/org/apache/commons/lang3/time/FastDatePrinterTest.java</t>
  </si>
  <si>
    <t>src/test/java/org/apache/commons/lang3/builder/ReflectionToStringBuilderExcludeWithAnnotationTest.java</t>
  </si>
  <si>
    <t>src/test/java/org/apache/commons/lang3/time/TestLocale.java</t>
  </si>
  <si>
    <t>src/test/java/org/apache/commons/lang3/time/TestTimeZone.java</t>
  </si>
  <si>
    <t>src/test/java/org/apache/commons/lang3/text/StrLookupTest.java</t>
  </si>
  <si>
    <t>src/test/java/org/apache/commons/lang3/time/WeekYearTest.java</t>
  </si>
  <si>
    <t>src/test/java/org/apache/commons/lang3/XMLCharacterTest.java</t>
  </si>
  <si>
    <t>src/test/java/org/apache/commons/lang3/DigitalBase10SizeUnitTest.java</t>
  </si>
  <si>
    <t>src/test/java/org/apache/commons/lang3/DigitalBase2SizeUnitTest.java</t>
  </si>
  <si>
    <t>src/test/java/org/apache/commons/lang3/CharEncodingTest.java</t>
  </si>
  <si>
    <t>src/test/java/org/apache/commons/lang3/StringUtilsEmptyBlankTest.java</t>
  </si>
  <si>
    <t>src/test/java/org/apache/commons/lang3/concurrent/annotation/ContractTest.java</t>
  </si>
  <si>
    <t>src/test/java/org/apache/commons/lang3/concurrent/annotation/GuardedByTest.java</t>
  </si>
  <si>
    <t>src/test/java/org/apache/commons/lang3/concurrent/annotation/ImmutableTest.java</t>
  </si>
  <si>
    <t>src/test/java/org/apache/commons/lang3/concurrent/annotation/NotThreadSafeTest.java</t>
  </si>
  <si>
    <t>src/test/java/org/apache/commons/lang3/concurrent/annotation/ThreadSafeTest.java</t>
  </si>
  <si>
    <t>src/test/java/org/apache/commons/lang3/EnumUtilsTest.java</t>
  </si>
  <si>
    <t>src/test/java/org/apache/commons/lang3/time/FastDateParserSDFTest.java</t>
  </si>
  <si>
    <t>src/test/java/org/apache/commons/lang3/time/FastDatePrinterTimeZonesTest.java</t>
  </si>
  <si>
    <t>src/test/java/org/apache/commons/lang3/test/SystemDefaultsSwitchTest.java</t>
  </si>
  <si>
    <t>src/test/java/org/apache/commons/lang3/concurrent/DaemonThreadFactoryTest.java</t>
  </si>
  <si>
    <t>src/test/java/org/apache/commons/lang3/tuple/ImmutablePairTest.java</t>
  </si>
  <si>
    <t>src/test/java/org/apache/commons/lang3/tuple/MutablePairTest.java</t>
  </si>
  <si>
    <t>src/test/java/org/apache/commons/lang3/StreamsTest.java</t>
  </si>
  <si>
    <t>src/test/java/org/apache/commons/lang3/FunctionsTest.java</t>
  </si>
  <si>
    <t>src/test/java/org/apache/commons/lang3/function/FailableFunctionsTest.java</t>
  </si>
  <si>
    <t>src/test/java/org/apache/commons/lang3/concurrent/locks/LocksTest.java</t>
  </si>
  <si>
    <t>src/test/java/org/apache/commons/lang3/concurrent/locks/LockingVisitorsTest.java</t>
  </si>
  <si>
    <t>src/test/java/org/apache/commons/lang3/time/FastDateFormat_ParserTest.java</t>
  </si>
  <si>
    <t>src/test/java/org/apache/commons/lang3/concurrent/EventCountCircuitBreakerTest.java</t>
  </si>
  <si>
    <t>src/test/java/org/apache/commons/lang3/stream/StreamsTest.java</t>
  </si>
  <si>
    <t>src/test/java/org/apache/commons/lang3/concurrent/UncheckedFutureTest.java</t>
  </si>
  <si>
    <t>src/test/java/org/apache/commons/lang3/concurrent/MemoizerTest.java</t>
  </si>
  <si>
    <t>src/test/java/org/apache/commons/lang3/function/FailableDoubleFunctionTest.java</t>
  </si>
  <si>
    <t>src/test/java/org/apache/commons/lang3/function/FailableDoubleToIntFunctionTest.java</t>
  </si>
  <si>
    <t>src/test/java/org/apache/commons/lang3/function/FailableDoubleToLongFunctionTest.java</t>
  </si>
  <si>
    <t>src/test/java/org/apache/commons/lang3/function/FailableIntFunctionTest.java</t>
  </si>
  <si>
    <t>src/test/java/org/apache/commons/lang3/function/FailableIntToDoubleFunctionTest.java</t>
  </si>
  <si>
    <t>src/test/java/org/apache/commons/lang3/function/FailableIntToLongFunctionTest.java</t>
  </si>
  <si>
    <t>src/test/java/org/apache/commons/lang3/function/FailableLongFunctionTest.java</t>
  </si>
  <si>
    <t>src/test/java/org/apache/commons/lang3/function/FailableLongToDoubleFunctionTest.java</t>
  </si>
  <si>
    <t>src/test/java/org/apache/commons/lang3/function/FailableLongToIntFunctionTest.java</t>
  </si>
  <si>
    <t>src/test/java/org/apache/commons/lang3/function/FailableObjDoubleConsumerTest.java</t>
  </si>
  <si>
    <t>src/test/java/org/apache/commons/lang3/function/FailableObjIntConsumerTest.java</t>
  </si>
  <si>
    <t>src/test/java/org/apache/commons/lang3/function/FailableObjLongConsumerTest.java</t>
  </si>
  <si>
    <t>src/test/java/org/apache/commons/lang3/function/FailableToDoubleBiFunctionTest.java</t>
  </si>
  <si>
    <t>src/test/java/org/apache/commons/lang3/function/FailableToDoubleFunctionTest.java</t>
  </si>
  <si>
    <t>src/test/java/org/apache/commons/lang3/function/FailableToIntBiFunctionTest.java</t>
  </si>
  <si>
    <t>src/test/java/org/apache/commons/lang3/function/FailableToIntFunctionTest.java</t>
  </si>
  <si>
    <t>src/test/java/org/apache/commons/lang3/function/FailableToLongBiFunctionTest.java</t>
  </si>
  <si>
    <t>src/test/java/org/apache/commons/lang3/function/FailableToLongFunctionTest.java</t>
  </si>
  <si>
    <t>src/test/java/org/apache/commons/lang3/CharsetsTest.java</t>
  </si>
  <si>
    <t>src/test/java/org/apache/commons/lang3/ThreadUtilsTest.java</t>
  </si>
  <si>
    <t>StringUtilsTest.java</t>
  </si>
  <si>
    <t>HashCodeUtilsTest.java</t>
  </si>
  <si>
    <t>HashCodeBuilderTest.java</t>
  </si>
  <si>
    <t>NumberUtilsTest.java</t>
  </si>
  <si>
    <t>StringUtilsTrimEmptyTest.java</t>
  </si>
  <si>
    <t>TestClosureUtils.java</t>
  </si>
  <si>
    <t>TestTransformerUtils.java</t>
  </si>
  <si>
    <t>CompareToBuilderTest.java</t>
  </si>
  <si>
    <t>StringUtilsIsTest.java</t>
  </si>
  <si>
    <t>ToStringBuilderTest.java</t>
  </si>
  <si>
    <t>StringEscapeUtilsTest.java</t>
  </si>
  <si>
    <t>TestExecutorUtils.java</t>
  </si>
  <si>
    <t>TestFactoryUtils.java</t>
  </si>
  <si>
    <t>TestPredicateUtils.java</t>
  </si>
  <si>
    <t>EntitiesPerformanceTest.java</t>
  </si>
  <si>
    <t>CalendarUtilsTest.java</t>
  </si>
  <si>
    <t>DateUtilsTest.java</t>
  </si>
  <si>
    <t>StopWatchTest.java</t>
  </si>
  <si>
    <t>EntitiesTest.java</t>
  </si>
  <si>
    <t>StringUtilsSubstringTest.java</t>
  </si>
  <si>
    <t>StringUtilsEqualsIndexOfTest.java</t>
  </si>
  <si>
    <t>BooleanUtilsTest.java</t>
  </si>
  <si>
    <t>CharSetUtilsTest.java</t>
  </si>
  <si>
    <t>AbstractRangeTest.java</t>
  </si>
  <si>
    <t>DoubleRangeTest.java</t>
  </si>
  <si>
    <t>FloatRangeTest.java</t>
  </si>
  <si>
    <t>IntRangeTest.java</t>
  </si>
  <si>
    <t>LongRangeTest.java</t>
  </si>
  <si>
    <t>NumberRangeTest.java</t>
  </si>
  <si>
    <t>WordWrapUtilsTest.java</t>
  </si>
  <si>
    <t>TestBean.java</t>
  </si>
  <si>
    <t>ArrayUtilsTest.java</t>
  </si>
  <si>
    <t>EnumTest.java</t>
  </si>
  <si>
    <t>ObjectUtilsTest.java</t>
  </si>
  <si>
    <t>CharUtilsTest.java</t>
  </si>
  <si>
    <t>NotImplementedExceptionTest.java</t>
  </si>
  <si>
    <t>IdentifierUtilsTest.java</t>
  </si>
  <si>
    <t>MutableByteTest.java</t>
  </si>
  <si>
    <t>MutableDoubleTest.java</t>
  </si>
  <si>
    <t>MutableFloatTest.java</t>
  </si>
  <si>
    <t>MutableIntegerTest.java</t>
  </si>
  <si>
    <t>MutableLongTest.java</t>
  </si>
  <si>
    <t>MutableNumberTest.java</t>
  </si>
  <si>
    <t>MutableShortTest.java</t>
  </si>
  <si>
    <t>CharEncodingTest.java</t>
  </si>
  <si>
    <t>StrTokenizerTest.java</t>
  </si>
  <si>
    <t>ValidateTest.java</t>
  </si>
  <si>
    <t>DurationFormatUtilsTest.java</t>
  </si>
  <si>
    <t>ClassUtilsTest.java</t>
  </si>
  <si>
    <t>RandomUtilsTest.java</t>
  </si>
  <si>
    <t>VariableFormatterTest.java</t>
  </si>
  <si>
    <t>StrBuilderTest.java</t>
  </si>
  <si>
    <t>InterpolationTest.java</t>
  </si>
  <si>
    <t>ReflectionToStringBuilderExcludeTest.java</t>
  </si>
  <si>
    <t>DateFormatterTest.java</t>
  </si>
  <si>
    <t>ArrayUtilsAddTest.java</t>
  </si>
  <si>
    <t>ArrayUtilsRemoveTest.java</t>
  </si>
  <si>
    <t>BitFieldTest.java</t>
  </si>
  <si>
    <t>CharRangeTest.java</t>
  </si>
  <si>
    <t>CharSetTest.java</t>
  </si>
  <si>
    <t>CharUtilsPerfTest.java</t>
  </si>
  <si>
    <t>IllegalClassExceptionTest.java</t>
  </si>
  <si>
    <t>IncompleteArgumentExceptionTest.java</t>
  </si>
  <si>
    <t>IntHashMapTest.java</t>
  </si>
  <si>
    <t>LocaleUtilsTest.java</t>
  </si>
  <si>
    <t>NullArgumentExceptionTest.java</t>
  </si>
  <si>
    <t>RandomStringUtilsTest.java</t>
  </si>
  <si>
    <t>SerializationUtilsTest.java</t>
  </si>
  <si>
    <t>SystemUtilsTest.java</t>
  </si>
  <si>
    <t>UnhandledExceptionTest.java</t>
  </si>
  <si>
    <t>WordUtilsTest.java</t>
  </si>
  <si>
    <t>DefaultToStringStyleTest.java</t>
  </si>
  <si>
    <t>EqualsBuilderTest.java</t>
  </si>
  <si>
    <t>HashCodeBuilderAndEqualsBuilderTest.java</t>
  </si>
  <si>
    <t>MultiLineToStringStyleTest.java</t>
  </si>
  <si>
    <t>NoFieldNamesToStringStyleTest.java</t>
  </si>
  <si>
    <t>ShortPrefixToStringStyleTest.java</t>
  </si>
  <si>
    <t>SimpleToStringStyleTest.java</t>
  </si>
  <si>
    <t>StandardToStringStyleTest.java</t>
  </si>
  <si>
    <t>ToStringStyleTest.java</t>
  </si>
  <si>
    <t>EnumUtilsTest.java</t>
  </si>
  <si>
    <t>ValuedEnumTest.java</t>
  </si>
  <si>
    <t>EnumEqualsTest.java</t>
  </si>
  <si>
    <t>FractionTest.java</t>
  </si>
  <si>
    <t>RangeTest.java</t>
  </si>
  <si>
    <t>MutableBooleanTest.java</t>
  </si>
  <si>
    <t>MutableIntTest.java</t>
  </si>
  <si>
    <t>MutableObjectTest.java</t>
  </si>
  <si>
    <t>CompositeFormatTest.java</t>
  </si>
  <si>
    <t>StrBuilderAppendInsertTest.java</t>
  </si>
  <si>
    <t>StrLookupTest.java</t>
  </si>
  <si>
    <t>StrMatcherTest.java</t>
  </si>
  <si>
    <t>StrSubstitutorTest.java</t>
  </si>
  <si>
    <t>DateFormatUtilsTest.java</t>
  </si>
  <si>
    <t>FastDateFormatTest.java</t>
  </si>
  <si>
    <t>MultiFormatTest.java</t>
  </si>
  <si>
    <t>AbstractMessageFormatTest.java</t>
  </si>
  <si>
    <t>ExtendedMessageFormatBaselineTest.java</t>
  </si>
  <si>
    <t>MessageFormatExtensionTest.java</t>
  </si>
  <si>
    <t>MessageFormatTest.java</t>
  </si>
  <si>
    <t>ExtendedMessageFormatTest.java</t>
  </si>
  <si>
    <t>MethodUtilsTest.java</t>
  </si>
  <si>
    <t>AbstractNestableTest.java</t>
  </si>
  <si>
    <t>ExceptionUtilsTest.java</t>
  </si>
  <si>
    <t>NestableDelegateTest.java</t>
  </si>
  <si>
    <t>NestableErrorTest.java</t>
  </si>
  <si>
    <t>NestableExceptionTest.java</t>
  </si>
  <si>
    <t>NestableRuntimeExceptionTest.java</t>
  </si>
  <si>
    <t>ContextedExceptionTest.java</t>
  </si>
  <si>
    <t>ContextedRuntimeExceptionTest.java</t>
  </si>
  <si>
    <t>DefaultExceptionContextTest.java</t>
  </si>
  <si>
    <t>EscapeUtilsTest.java</t>
  </si>
  <si>
    <t>UnescapeUtilsTest.java</t>
  </si>
  <si>
    <t>StringUtilsStartsEndsWithTest.java</t>
  </si>
  <si>
    <t>ConstructorUtilsTest.java</t>
  </si>
  <si>
    <t>FieldUtilsTest.java</t>
  </si>
  <si>
    <t>DateUtilsFragmentTest.java</t>
  </si>
  <si>
    <t>DateUtilsRoundingTest.java</t>
  </si>
  <si>
    <t>ConcurrentUtilsTest.java</t>
  </si>
  <si>
    <t>LazyInitializerTest.java</t>
  </si>
  <si>
    <t>TypeUtilsTest.java</t>
  </si>
  <si>
    <t>ReflectiveEventSupportTest.java</t>
  </si>
  <si>
    <t>AbstractEventSupportTest.java</t>
  </si>
  <si>
    <t>CharSequenceUtilsTest.java</t>
  </si>
  <si>
    <t>AnnotationUtilsTest.java</t>
  </si>
  <si>
    <t>EventUtilsTest.java</t>
  </si>
  <si>
    <t>PairTest.java</t>
  </si>
  <si>
    <t>FormattableUtilsTest.java</t>
  </si>
  <si>
    <t>BulkTest.java</t>
  </si>
  <si>
    <t>TestComparableComparator.java</t>
  </si>
  <si>
    <t>TestComparatorChain.java</t>
  </si>
  <si>
    <t>TestFixedOrderComparator.java</t>
  </si>
  <si>
    <t>TestReverseComparator.java</t>
  </si>
  <si>
    <t>ComparableComparatorTest.java</t>
  </si>
  <si>
    <t>ComparatorChainTest.java</t>
  </si>
  <si>
    <t>FixedOrderComparatorTest.java</t>
  </si>
  <si>
    <t>NullComparatorTest.java</t>
  </si>
  <si>
    <t>ReverseComparatorTest.java</t>
  </si>
  <si>
    <t>FastDateParserTest.java</t>
  </si>
  <si>
    <t>ConversionTest.java</t>
  </si>
  <si>
    <t>HashSetvBitSetTest.java</t>
  </si>
  <si>
    <t>OctalUnescaperTest.java</t>
  </si>
  <si>
    <t>DiffBuilderTest.java</t>
  </si>
  <si>
    <t>DiffResultTest.java</t>
  </si>
  <si>
    <t>AbstractConcurrentInitializerTest.java</t>
  </si>
  <si>
    <t>AtomicInitializerTest.java</t>
  </si>
  <si>
    <t>AtomicSafeInitializerTest.java</t>
  </si>
  <si>
    <t>FastDatePrinterTest.java</t>
  </si>
  <si>
    <t>ReflectionToStringBuilderExcludeWithAnnotationTest.java</t>
  </si>
  <si>
    <t>TestLocale.java</t>
  </si>
  <si>
    <t>TestTimeZone.java</t>
  </si>
  <si>
    <t>WeekYearTest.java</t>
  </si>
  <si>
    <t>StringUtilsTrimStripTest.java</t>
  </si>
  <si>
    <t>XMLCharacterTest.java</t>
  </si>
  <si>
    <t>DigitalBase10SizeUnitTest.java</t>
  </si>
  <si>
    <t>DigitalBase2SizeUnitTest.java</t>
  </si>
  <si>
    <t>StringUtilsEmptyBlankTest.java</t>
  </si>
  <si>
    <t>ContractTest.java</t>
  </si>
  <si>
    <t>GuardedByTest.java</t>
  </si>
  <si>
    <t>ImmutableTest.java</t>
  </si>
  <si>
    <t>NotThreadSafeTest.java</t>
  </si>
  <si>
    <t>ThreadSafeTest.java</t>
  </si>
  <si>
    <t>FastDateParserSDFTest.java</t>
  </si>
  <si>
    <t>FastDatePrinterTimeZonesTest.java</t>
  </si>
  <si>
    <t>SystemDefaultsSwitchTest.java</t>
  </si>
  <si>
    <t>DaemonThreadFactoryTest.java</t>
  </si>
  <si>
    <t>ImmutablePairTest.java</t>
  </si>
  <si>
    <t>MutablePairTest.java</t>
  </si>
  <si>
    <t>StreamsTest.java</t>
  </si>
  <si>
    <t>FunctionsTest.java</t>
  </si>
  <si>
    <t>FailableFunctionsTest.java</t>
  </si>
  <si>
    <t>LocksTest.java</t>
  </si>
  <si>
    <t>LockingVisitorsTest.java</t>
  </si>
  <si>
    <t>FastDateFormat_ParserTest.java</t>
  </si>
  <si>
    <t>EventCountCircuitBreakerTest.java</t>
  </si>
  <si>
    <t>UncheckedFutureTest.java</t>
  </si>
  <si>
    <t>MemoizerComputableTest.java</t>
  </si>
  <si>
    <t>FailableDoubleFunctionTest.java</t>
  </si>
  <si>
    <t>FailableDoubleToIntFunctionTest.java</t>
  </si>
  <si>
    <t>FailableDoubleToLongFunctionTest.java</t>
  </si>
  <si>
    <t>FailableIntFunctionTest.java</t>
  </si>
  <si>
    <t>FailableIntToDoubleFunctionTest.java</t>
  </si>
  <si>
    <t>FailableIntToLongFunctionTest.java</t>
  </si>
  <si>
    <t>FailableLongFunctionTest.java</t>
  </si>
  <si>
    <t>FailableLongToDoubleFunctionTest.java</t>
  </si>
  <si>
    <t>FailableLongToIntFunctionTest.java</t>
  </si>
  <si>
    <t>FailableObjDoubleConsumerTest.java</t>
  </si>
  <si>
    <t>FailableObjIntConsumerTest.java</t>
  </si>
  <si>
    <t>FailableObjLongConsumerTest.java</t>
  </si>
  <si>
    <t>FailableToDoubleBiFunctionTest.java</t>
  </si>
  <si>
    <t>FailableToDoubleFunctionTest.java</t>
  </si>
  <si>
    <t>FailableToIntBiFunctionTest.java</t>
  </si>
  <si>
    <t>FailableToIntFunctionTest.java</t>
  </si>
  <si>
    <t>FailableToLongBiFunctionTest.java</t>
  </si>
  <si>
    <t>FailableToLongFunctionTest.java</t>
  </si>
  <si>
    <t>CharsetsTest.java</t>
  </si>
  <si>
    <t>ThreadUtilsTest.java</t>
  </si>
  <si>
    <t>testUnicodeFunctions</t>
  </si>
  <si>
    <t>HashCodeUtilsTest</t>
  </si>
  <si>
    <t>main</t>
  </si>
  <si>
    <t>suite</t>
  </si>
  <si>
    <t>setUp</t>
  </si>
  <si>
    <t>tearDown</t>
  </si>
  <si>
    <t>testObject</t>
  </si>
  <si>
    <t>testLong</t>
  </si>
  <si>
    <t>testInt</t>
  </si>
  <si>
    <t>testShort</t>
  </si>
  <si>
    <t>testChar</t>
  </si>
  <si>
    <t>testByte</t>
  </si>
  <si>
    <t>testDouble</t>
  </si>
  <si>
    <t>testFloat</t>
  </si>
  <si>
    <t>testBoolean</t>
  </si>
  <si>
    <t>testObjectArray</t>
  </si>
  <si>
    <t>testLongArray</t>
  </si>
  <si>
    <t>testIntArray</t>
  </si>
  <si>
    <t>testShortArray</t>
  </si>
  <si>
    <t>testCharArray</t>
  </si>
  <si>
    <t>testByteArray</t>
  </si>
  <si>
    <t>testDoubleArray</t>
  </si>
  <si>
    <t>testFloatArray</t>
  </si>
  <si>
    <t>testBooleanArray</t>
  </si>
  <si>
    <t>HashCodeBuilderTest</t>
  </si>
  <si>
    <t>testConstructorEx1</t>
  </si>
  <si>
    <t>testConstructorEx2</t>
  </si>
  <si>
    <t>testMinimum</t>
  </si>
  <si>
    <t>testMaximum</t>
  </si>
  <si>
    <t>testDeleteWhitespace</t>
  </si>
  <si>
    <t>TestClosureUtils</t>
  </si>
  <si>
    <t>execute</t>
  </si>
  <si>
    <t>testExceptionClosure</t>
  </si>
  <si>
    <t>testNopClosure</t>
  </si>
  <si>
    <t>testInvokeClosure</t>
  </si>
  <si>
    <t>testForClosure</t>
  </si>
  <si>
    <t>testWhileClosure</t>
  </si>
  <si>
    <t>testDoWhileClosure</t>
  </si>
  <si>
    <t>testChainedClosure</t>
  </si>
  <si>
    <t>testChainedClosureEx1a</t>
  </si>
  <si>
    <t>testChainedClosureEx1b</t>
  </si>
  <si>
    <t>testChainedClosureEx1c</t>
  </si>
  <si>
    <t>testChainedClosureEx2</t>
  </si>
  <si>
    <t>testChainedClosureEx3</t>
  </si>
  <si>
    <t>testChainedClosureEx4</t>
  </si>
  <si>
    <t>testChainedClosureEx5</t>
  </si>
  <si>
    <t>testSwitchClosure</t>
  </si>
  <si>
    <t>testSwitchClosureEx1a</t>
  </si>
  <si>
    <t>testSwitchClosureEx1b</t>
  </si>
  <si>
    <t>testSwitchClosureEx1c</t>
  </si>
  <si>
    <t>testSwitchClosureEx2</t>
  </si>
  <si>
    <t>testSwitchClosureEx3</t>
  </si>
  <si>
    <t>testSwitchClosureEx4</t>
  </si>
  <si>
    <t>testSwitchClosureEx5</t>
  </si>
  <si>
    <t>testSwitchClosureEx6</t>
  </si>
  <si>
    <t>testSwitchMapClosure</t>
  </si>
  <si>
    <t>testSwitchMapClosureEx1</t>
  </si>
  <si>
    <t>testSwitchMapClosureEx2</t>
  </si>
  <si>
    <t>testClosureTransformer</t>
  </si>
  <si>
    <t>testObjectEx1</t>
  </si>
  <si>
    <t>testObjectArrayEx1</t>
  </si>
  <si>
    <t>testIsTrue</t>
  </si>
  <si>
    <t>testContainsOnly</t>
  </si>
  <si>
    <t>testReflection</t>
  </si>
  <si>
    <t>testChompFunctions</t>
  </si>
  <si>
    <t>testHtmlunescape</t>
  </si>
  <si>
    <t>TestExecutorUtils</t>
  </si>
  <si>
    <t>testExceptionExecutor</t>
  </si>
  <si>
    <t>testNopExecutor</t>
  </si>
  <si>
    <t>testInvokeExecutor</t>
  </si>
  <si>
    <t>testForExecutor</t>
  </si>
  <si>
    <t>testWhileExecutor</t>
  </si>
  <si>
    <t>testDoWhileExecutor</t>
  </si>
  <si>
    <t>testChainedExecutor</t>
  </si>
  <si>
    <t>testChainedExecutorEx1a</t>
  </si>
  <si>
    <t>testChainedExecutorEx1b</t>
  </si>
  <si>
    <t>testChainedExecutorEx1c</t>
  </si>
  <si>
    <t>testChainedExecutorEx2</t>
  </si>
  <si>
    <t>testChainedExecutorEx3</t>
  </si>
  <si>
    <t>testChainedExecutorEx4</t>
  </si>
  <si>
    <t>testChainedExecutorEx5</t>
  </si>
  <si>
    <t>testSwitchExecutor</t>
  </si>
  <si>
    <t>testSwitchExecutorEx1a</t>
  </si>
  <si>
    <t>testSwitchExecutorEx1b</t>
  </si>
  <si>
    <t>testSwitchExecutorEx1c</t>
  </si>
  <si>
    <t>testSwitchExecutorEx2</t>
  </si>
  <si>
    <t>testSwitchExecutorEx3</t>
  </si>
  <si>
    <t>testSwitchExecutorEx4</t>
  </si>
  <si>
    <t>testSwitchExecutorEx5</t>
  </si>
  <si>
    <t>testSwitchExecutorEx6</t>
  </si>
  <si>
    <t>testSwitchMapExecutor</t>
  </si>
  <si>
    <t>testSwitchMapExecutorEx1</t>
  </si>
  <si>
    <t>testSwitchMapExecutorEx2</t>
  </si>
  <si>
    <t>TestFactoryUtils</t>
  </si>
  <si>
    <t>testExceptionFactory</t>
  </si>
  <si>
    <t>testNullFactory</t>
  </si>
  <si>
    <t>testConstantFactoryNull</t>
  </si>
  <si>
    <t>testConstantFactoryConstant</t>
  </si>
  <si>
    <t>testPrototypeFactoryNull</t>
  </si>
  <si>
    <t>testPrototypeFactoryPublicCloneMethod</t>
  </si>
  <si>
    <t>testPrototypeFactoryPublicCopyConstructor</t>
  </si>
  <si>
    <t>testPrototypeFactoryPublicSerialization</t>
  </si>
  <si>
    <t>testPrototypeFactoryPublicSerializationError</t>
  </si>
  <si>
    <t>testPrototypeFactoryPublicBad</t>
  </si>
  <si>
    <t>Mock1</t>
  </si>
  <si>
    <t>equals</t>
  </si>
  <si>
    <t>Mock2</t>
  </si>
  <si>
    <t>testReflectionFactoryNull</t>
  </si>
  <si>
    <t>testReflectionFactorySimple</t>
  </si>
  <si>
    <t>testReflectionFactoryMismatch</t>
  </si>
  <si>
    <t>testReflectionFactoryNoConstructor</t>
  </si>
  <si>
    <t>testReflectionFactoryComplex</t>
  </si>
  <si>
    <t>TestPredicateUtils</t>
  </si>
  <si>
    <t>testExceptionPredicate</t>
  </si>
  <si>
    <t>testNullPredicate</t>
  </si>
  <si>
    <t>testIsNotNullPredicate</t>
  </si>
  <si>
    <t>testEqualPredicate</t>
  </si>
  <si>
    <t>testIdentityPredicate</t>
  </si>
  <si>
    <t>testTruePredicate</t>
  </si>
  <si>
    <t>testFalsePredicate</t>
  </si>
  <si>
    <t>testNotPredicate</t>
  </si>
  <si>
    <t>testNotPredicateEx</t>
  </si>
  <si>
    <t>testAndPredicate</t>
  </si>
  <si>
    <t>testAndPredicateEx</t>
  </si>
  <si>
    <t>testAllPredicate</t>
  </si>
  <si>
    <t>testAllPredicateEx1</t>
  </si>
  <si>
    <t>testAllPredicateEx2</t>
  </si>
  <si>
    <t>testAllPredicateEx3</t>
  </si>
  <si>
    <t>testAllPredicateEx4</t>
  </si>
  <si>
    <t>testAllPredicateEx5</t>
  </si>
  <si>
    <t>testAllPredicateEx6</t>
  </si>
  <si>
    <t>testOrPredicate</t>
  </si>
  <si>
    <t>testOrPredicateEx</t>
  </si>
  <si>
    <t>testAnyPredicate</t>
  </si>
  <si>
    <t>testAnyPredicateEx1</t>
  </si>
  <si>
    <t>testAnyPredicateEx2</t>
  </si>
  <si>
    <t>testAnyPredicateEx3</t>
  </si>
  <si>
    <t>testAnyPredicateEx4</t>
  </si>
  <si>
    <t>testAnyPredicateEx5</t>
  </si>
  <si>
    <t>testAnyPredicateEx6</t>
  </si>
  <si>
    <t>testEitherPredicate</t>
  </si>
  <si>
    <t>testEitherPredicateEx</t>
  </si>
  <si>
    <t>testOnePredicate</t>
  </si>
  <si>
    <t>testOnePredicateEx1</t>
  </si>
  <si>
    <t>testOnePredicateEx2</t>
  </si>
  <si>
    <t>testOnePredicateEx3</t>
  </si>
  <si>
    <t>testOnePredicateEx4</t>
  </si>
  <si>
    <t>testOnePredicateEx5</t>
  </si>
  <si>
    <t>testOnePredicateEx6</t>
  </si>
  <si>
    <t>testNeitherPredicate</t>
  </si>
  <si>
    <t>testNeitherPredicateEx</t>
  </si>
  <si>
    <t>testNonePredicate</t>
  </si>
  <si>
    <t>testNonePredicateEx1</t>
  </si>
  <si>
    <t>testNonePredicateEx2</t>
  </si>
  <si>
    <t>testNonePredicateEx3</t>
  </si>
  <si>
    <t>testNonePredicateEx4</t>
  </si>
  <si>
    <t>testNonePredicateEx5</t>
  </si>
  <si>
    <t>testNonePredicateEx6</t>
  </si>
  <si>
    <t>testInstanceOfPredicate</t>
  </si>
  <si>
    <t>testUniquePredicate</t>
  </si>
  <si>
    <t>testAsPredicateTransformer</t>
  </si>
  <si>
    <t>testAsPredicateTransformerEx1</t>
  </si>
  <si>
    <t>testAsPredicateTransformerEx2</t>
  </si>
  <si>
    <t>testInvokerPredicate</t>
  </si>
  <si>
    <t>testInvokerPredicateEx1</t>
  </si>
  <si>
    <t>testInvokerPredicateEx2</t>
  </si>
  <si>
    <t>testInvokerPredicateEx3</t>
  </si>
  <si>
    <t>testInvokerPredicate2</t>
  </si>
  <si>
    <t>testInvokerPredicate2Ex1</t>
  </si>
  <si>
    <t>testInvokerPredicate2Ex2</t>
  </si>
  <si>
    <t>testInvokerPredicate2Ex3</t>
  </si>
  <si>
    <t>testNullIsExceptionPredicate</t>
  </si>
  <si>
    <t>testNullIsExceptionPredicateEx1</t>
  </si>
  <si>
    <t>testNullIsTruePredicate</t>
  </si>
  <si>
    <t>testNullIsTruePredicateEx1</t>
  </si>
  <si>
    <t>testNullIsFalsePredicate</t>
  </si>
  <si>
    <t>testNullIsFalsePredicateEx1</t>
  </si>
  <si>
    <t>TestTransformerUtils</t>
  </si>
  <si>
    <t>testExceptionTransformer</t>
  </si>
  <si>
    <t>testNullTransformer</t>
  </si>
  <si>
    <t>testNopTransformer</t>
  </si>
  <si>
    <t>testConstantTransformer</t>
  </si>
  <si>
    <t>testCloneTransformer</t>
  </si>
  <si>
    <t>testMapTransformer</t>
  </si>
  <si>
    <t>testExecutorTransformer</t>
  </si>
  <si>
    <t>testPredicateTransformer</t>
  </si>
  <si>
    <t>testFactoryTransformer</t>
  </si>
  <si>
    <t>testChainedTransformer</t>
  </si>
  <si>
    <t>testChainedTransformerEx1a</t>
  </si>
  <si>
    <t>testChainedTransformerEx1b</t>
  </si>
  <si>
    <t>testChainedTransformerEx1c</t>
  </si>
  <si>
    <t>testChainedTransformerEx2</t>
  </si>
  <si>
    <t>testChainedTransformerEx3</t>
  </si>
  <si>
    <t>testChainedTransformerEx4</t>
  </si>
  <si>
    <t>testChainedTransformerEx5</t>
  </si>
  <si>
    <t>testSwitchTransformer</t>
  </si>
  <si>
    <t>testSwitchTransformerEx1a</t>
  </si>
  <si>
    <t>testSwitchTransformerEx1b</t>
  </si>
  <si>
    <t>testSwitchTransformerEx1c</t>
  </si>
  <si>
    <t>testSwitchTransformerEx2</t>
  </si>
  <si>
    <t>testSwitchTransformerEx3</t>
  </si>
  <si>
    <t>testSwitchTransformerEx4</t>
  </si>
  <si>
    <t>testSwitchTransformerEx5</t>
  </si>
  <si>
    <t>testSwitchTransformerEx6</t>
  </si>
  <si>
    <t>testSwitchMapTransformer</t>
  </si>
  <si>
    <t>testSwitchMapTransformerEx1</t>
  </si>
  <si>
    <t>testSwitchMapTransformerEx2</t>
  </si>
  <si>
    <t>testInvokerTransformer</t>
  </si>
  <si>
    <t>testInvokerTransformerEx1</t>
  </si>
  <si>
    <t>testInvokerTransformerEx3</t>
  </si>
  <si>
    <t>testInvokerTransformer2</t>
  </si>
  <si>
    <t>testInvokerTransformer2Ex1</t>
  </si>
  <si>
    <t>testInvokerTransformer2Ex3</t>
  </si>
  <si>
    <t>testEntitiesObject</t>
  </si>
  <si>
    <t>testUnscapeHash</t>
  </si>
  <si>
    <t>testUnscapeTree</t>
  </si>
  <si>
    <t>CalendarUtilsTest</t>
  </si>
  <si>
    <t>testRound</t>
  </si>
  <si>
    <t>testTrunc</t>
  </si>
  <si>
    <t>testParse</t>
  </si>
  <si>
    <t>testWeekIterator</t>
  </si>
  <si>
    <t>testMonthIterator</t>
  </si>
  <si>
    <t>assertWeekIterator</t>
  </si>
  <si>
    <t>assertEquals</t>
  </si>
  <si>
    <t>testElapsedTime</t>
  </si>
  <si>
    <t>testDateTimeISO</t>
  </si>
  <si>
    <t>testDateISO</t>
  </si>
  <si>
    <t>testTimeISODate</t>
  </si>
  <si>
    <t>testTimeISO</t>
  </si>
  <si>
    <t>testPhaseOfMoon</t>
  </si>
  <si>
    <t>testToString</t>
  </si>
  <si>
    <t>testConstants</t>
  </si>
  <si>
    <t>checkSomeIntMap</t>
  </si>
  <si>
    <t>testReverseFunctions</t>
  </si>
  <si>
    <t>testStrip</t>
  </si>
  <si>
    <t>testIsEmptyOrNull</t>
  </si>
  <si>
    <t>testIsNotEmptyOrNull</t>
  </si>
  <si>
    <t>testIsEmptyTrimmed</t>
  </si>
  <si>
    <t>testIsNotEmptyTrimmed</t>
  </si>
  <si>
    <t>testIsEmptyTrimmedOrNull</t>
  </si>
  <si>
    <t>testIsNotEmptyTrimmedOrNull</t>
  </si>
  <si>
    <t>testContainsOnlyString</t>
  </si>
  <si>
    <t>testContainsOnlyCharArray</t>
  </si>
  <si>
    <t>testContainsNoneString</t>
  </si>
  <si>
    <t>testContainsNoneCharArray</t>
  </si>
  <si>
    <t>testIndexOfAnyBut</t>
  </si>
  <si>
    <t>testReplaceFunctions</t>
  </si>
  <si>
    <t>testDeleteSpace</t>
  </si>
  <si>
    <t>testSplit</t>
  </si>
  <si>
    <t>testRepeat</t>
  </si>
  <si>
    <t>testCenter</t>
  </si>
  <si>
    <t>testPadFunctions</t>
  </si>
  <si>
    <t>testReverse</t>
  </si>
  <si>
    <t>testReverseDelimitedString</t>
  </si>
  <si>
    <t>testDefaultFunctions</t>
  </si>
  <si>
    <t>testEscapeFunctions</t>
  </si>
  <si>
    <t>testGetLevenshteinDistance</t>
  </si>
  <si>
    <t>testAbbreviate</t>
  </si>
  <si>
    <t>testDifference</t>
  </si>
  <si>
    <t>testDifferenceAt</t>
  </si>
  <si>
    <t>testReverseDelimitedString_StringChar</t>
  </si>
  <si>
    <t>testGetNestedString</t>
  </si>
  <si>
    <t>testDefault_Object</t>
  </si>
  <si>
    <t>testDefault_ObjectString</t>
  </si>
  <si>
    <t>contains_char</t>
  </si>
  <si>
    <t>contains_String</t>
  </si>
  <si>
    <t>testLeft</t>
  </si>
  <si>
    <t>testLeftEx</t>
  </si>
  <si>
    <t>testRight</t>
  </si>
  <si>
    <t>testRightEx</t>
  </si>
  <si>
    <t>testMid</t>
  </si>
  <si>
    <t>testMidEx1</t>
  </si>
  <si>
    <t>testMidEx2</t>
  </si>
  <si>
    <t>testMidEx3</t>
  </si>
  <si>
    <t>testCountMatches</t>
  </si>
  <si>
    <t>testJoin</t>
  </si>
  <si>
    <t>testSliceFunctions</t>
  </si>
  <si>
    <t>testSlice_StringString</t>
  </si>
  <si>
    <t>testSliceRemainder_StringString</t>
  </si>
  <si>
    <t>testSliceFirst_StringString</t>
  </si>
  <si>
    <t>testSliceFirstRemainder_StringString</t>
  </si>
  <si>
    <t>test_toBooleanObject_Integer_Integer_Integer</t>
  </si>
  <si>
    <t>testSubstring2</t>
  </si>
  <si>
    <t>testSubstring3</t>
  </si>
  <si>
    <t>testSubstring4</t>
  </si>
  <si>
    <t>testSqueeze</t>
  </si>
  <si>
    <t>testCount</t>
  </si>
  <si>
    <t>testKeep</t>
  </si>
  <si>
    <t>testDelete</t>
  </si>
  <si>
    <t>testConcatenate_Array</t>
  </si>
  <si>
    <t>testOverlayString</t>
  </si>
  <si>
    <t>testIndexOfAny</t>
  </si>
  <si>
    <t>testLastIndexOfAny</t>
  </si>
  <si>
    <t>testIndexOfAnyButChar</t>
  </si>
  <si>
    <t>testContainsOnly_CharArray</t>
  </si>
  <si>
    <t>testContainsNone_CharArray</t>
  </si>
  <si>
    <t>testIncludesLong</t>
  </si>
  <si>
    <t>testIncludesInteger</t>
  </si>
  <si>
    <t>testIncludesDouble</t>
  </si>
  <si>
    <t>testIncludesFloat</t>
  </si>
  <si>
    <t>testIncludesRange</t>
  </si>
  <si>
    <t>testIncludesNumber</t>
  </si>
  <si>
    <t>testIncludesIntegerBig</t>
  </si>
  <si>
    <t>testIncludesLongBig</t>
  </si>
  <si>
    <t>testParseCVS</t>
  </si>
  <si>
    <t>WordWrapUtilsTest</t>
  </si>
  <si>
    <t>testConstructor</t>
  </si>
  <si>
    <t>testWrapText1</t>
  </si>
  <si>
    <t>testWrapText2</t>
  </si>
  <si>
    <t>testWrapText3</t>
  </si>
  <si>
    <t>testWrapText4</t>
  </si>
  <si>
    <t>testEvaluateSet_String</t>
  </si>
  <si>
    <t>getBooleanProperty</t>
  </si>
  <si>
    <t>setBooleanProperty</t>
  </si>
  <si>
    <t>isBooleanSecond</t>
  </si>
  <si>
    <t>setBooleanSecond</t>
  </si>
  <si>
    <t>getDoubleProperty</t>
  </si>
  <si>
    <t>setDoubleProperty</t>
  </si>
  <si>
    <t>getDupProperty</t>
  </si>
  <si>
    <t>setDupProperty</t>
  </si>
  <si>
    <t>getFloatProperty</t>
  </si>
  <si>
    <t>setFloatProperty</t>
  </si>
  <si>
    <t>getIntArray</t>
  </si>
  <si>
    <t>setIntArray</t>
  </si>
  <si>
    <t>getIntIndexed</t>
  </si>
  <si>
    <t>setIntIndexed</t>
  </si>
  <si>
    <t>getIntProperty</t>
  </si>
  <si>
    <t>setIntProperty</t>
  </si>
  <si>
    <t>getListIndexed</t>
  </si>
  <si>
    <t>getLongProperty</t>
  </si>
  <si>
    <t>setLongProperty</t>
  </si>
  <si>
    <t>getMapProperty</t>
  </si>
  <si>
    <t>setMapProperty</t>
  </si>
  <si>
    <t>getMappedObjects</t>
  </si>
  <si>
    <t>setMappedObjects</t>
  </si>
  <si>
    <t>getMappedProperty</t>
  </si>
  <si>
    <t>setMappedProperty</t>
  </si>
  <si>
    <t>getMappedIntProperty</t>
  </si>
  <si>
    <t>setMappedIntProperty</t>
  </si>
  <si>
    <t>getNested</t>
  </si>
  <si>
    <t>setValue</t>
  </si>
  <si>
    <t>getValue</t>
  </si>
  <si>
    <t>getMappedNested</t>
  </si>
  <si>
    <t>getNullProperty</t>
  </si>
  <si>
    <t>setNullProperty</t>
  </si>
  <si>
    <t>getReadOnlyProperty</t>
  </si>
  <si>
    <t>getShortProperty</t>
  </si>
  <si>
    <t>setShortProperty</t>
  </si>
  <si>
    <t>getStringArray</t>
  </si>
  <si>
    <t>setStringArray</t>
  </si>
  <si>
    <t>getStringIndexed</t>
  </si>
  <si>
    <t>setStringIndexed</t>
  </si>
  <si>
    <t>getStringProperty</t>
  </si>
  <si>
    <t>setStringProperty</t>
  </si>
  <si>
    <t>getWriteOnlyPropertyValue</t>
  </si>
  <si>
    <t>setWriteOnlyProperty</t>
  </si>
  <si>
    <t>currentCounter</t>
  </si>
  <si>
    <t>incrementCounter</t>
  </si>
  <si>
    <t>testStringToLongString</t>
  </si>
  <si>
    <t>testStringToLongStringL</t>
  </si>
  <si>
    <t>testStringToFloatString</t>
  </si>
  <si>
    <t>testStringToFloatStringF</t>
  </si>
  <si>
    <t>testSubArray</t>
  </si>
  <si>
    <t>assertArraysEquals</t>
  </si>
  <si>
    <t>testAddObjectArrayObject</t>
  </si>
  <si>
    <t>testAddAtIndex</t>
  </si>
  <si>
    <t>testEqualsWithDifferentClassLoaders</t>
  </si>
  <si>
    <t>testDateEquals</t>
  </si>
  <si>
    <t>testIsASCII_char</t>
  </si>
  <si>
    <t>testIsASCIIPrintable_char</t>
  </si>
  <si>
    <t>testIsASCIIControl_char</t>
  </si>
  <si>
    <t>testIsASCIIAlpha_char</t>
  </si>
  <si>
    <t>testIsASCIIAlphaUpper_char</t>
  </si>
  <si>
    <t>testIsASCIIAlphaLower_char</t>
  </si>
  <si>
    <t>testIsASCIINumeric_char</t>
  </si>
  <si>
    <t>testIsASCIIAlphanumeric_char</t>
  </si>
  <si>
    <t>testConstructor_classArg_nullInput</t>
  </si>
  <si>
    <t>testConstructor_stringArg_nullInput</t>
  </si>
  <si>
    <t>testGetMessage_classArg_nullInput</t>
  </si>
  <si>
    <t>testGetMessage_classArg_validInput</t>
  </si>
  <si>
    <t>testGetMessage_stringArg_nullInput</t>
  </si>
  <si>
    <t>testGetMessage_stringArg_validInput</t>
  </si>
  <si>
    <t>IdentifierUtilsTest</t>
  </si>
  <si>
    <t>testLongIncrementing</t>
  </si>
  <si>
    <t>testLongIncrementingNoArgs</t>
  </si>
  <si>
    <t>testLongIncrementingInit</t>
  </si>
  <si>
    <t>testLongIncrementingWrap</t>
  </si>
  <si>
    <t>testLongIncrementingNoWrap</t>
  </si>
  <si>
    <t>testStringNumericLong</t>
  </si>
  <si>
    <t>testStringNumericNoArgs</t>
  </si>
  <si>
    <t>testStringNumericInit</t>
  </si>
  <si>
    <t>testStringNumericWrap</t>
  </si>
  <si>
    <t>testStringNumericNoWrap</t>
  </si>
  <si>
    <t>testStringAlphanumeric</t>
  </si>
  <si>
    <t>testLongAlphanumericNoArgs</t>
  </si>
  <si>
    <t>testStringAlphanumericWrap</t>
  </si>
  <si>
    <t>testStringAlphanumericNoWrap</t>
  </si>
  <si>
    <t>testStringSession</t>
  </si>
  <si>
    <t>testToCharacter_Character</t>
  </si>
  <si>
    <t>testToCharacter_Character_char</t>
  </si>
  <si>
    <t>testToCharacter_String</t>
  </si>
  <si>
    <t>testToCharacter_String_char</t>
  </si>
  <si>
    <t>testToInteger_char</t>
  </si>
  <si>
    <t>testToInteger_char_int</t>
  </si>
  <si>
    <t>testToInteger_Character</t>
  </si>
  <si>
    <t>testToInteger_Character_int</t>
  </si>
  <si>
    <t>testDateEqualsJava</t>
  </si>
  <si>
    <t>getMutableNumber</t>
  </si>
  <si>
    <t>byteValue</t>
  </si>
  <si>
    <t>shortValue</t>
  </si>
  <si>
    <t>intValue</t>
  </si>
  <si>
    <t>longValue</t>
  </si>
  <si>
    <t>floatValue</t>
  </si>
  <si>
    <t>doubleValue</t>
  </si>
  <si>
    <t>MutableIntegerTest</t>
  </si>
  <si>
    <t>MutableNumberTest</t>
  </si>
  <si>
    <t>testCompareTo</t>
  </si>
  <si>
    <t>testPrimitiveAccessors</t>
  </si>
  <si>
    <t>testObjectAccessors</t>
  </si>
  <si>
    <t>testSetValue</t>
  </si>
  <si>
    <t>setValueAndTestAccessors</t>
  </si>
  <si>
    <t>assertSupportedEncoding</t>
  </si>
  <si>
    <t>testMustBeSupportedJava1_3_1</t>
  </si>
  <si>
    <t>testNotSupported</t>
  </si>
  <si>
    <t>testWorksOnJava1_1_8</t>
  </si>
  <si>
    <t>testWorksOnJava1_2_2</t>
  </si>
  <si>
    <t>warn</t>
  </si>
  <si>
    <t>TokenizerTest</t>
  </si>
  <si>
    <t>test1</t>
  </si>
  <si>
    <t>test2</t>
  </si>
  <si>
    <t>test3</t>
  </si>
  <si>
    <t>test4</t>
  </si>
  <si>
    <t>test5</t>
  </si>
  <si>
    <t>test6</t>
  </si>
  <si>
    <t>test7</t>
  </si>
  <si>
    <t>test8</t>
  </si>
  <si>
    <t>testBasic1</t>
  </si>
  <si>
    <t>testBasic2</t>
  </si>
  <si>
    <t>testBasic3</t>
  </si>
  <si>
    <t>testBasic4</t>
  </si>
  <si>
    <t>testBasicQuoted1</t>
  </si>
  <si>
    <t>testBasicDelim1</t>
  </si>
  <si>
    <t>testBasicDelim2</t>
  </si>
  <si>
    <t>testBasicEmpty1</t>
  </si>
  <si>
    <t>testBasicEmpty2</t>
  </si>
  <si>
    <t>testGetContent</t>
  </si>
  <si>
    <t>testReset</t>
  </si>
  <si>
    <t>testMatcher</t>
  </si>
  <si>
    <t>testAllElementsOfClass</t>
  </si>
  <si>
    <t>testLastIndex</t>
  </si>
  <si>
    <t>testIsSameDay</t>
  </si>
  <si>
    <t>testFormatWords</t>
  </si>
  <si>
    <t>testFormatISOStyle</t>
  </si>
  <si>
    <t>testISODurationFormat</t>
  </si>
  <si>
    <t>testFormat</t>
  </si>
  <si>
    <t>testClassComparator</t>
  </si>
  <si>
    <t>testPackageComparator</t>
  </si>
  <si>
    <t>testPackageNameComparatorWithDifferentClassLoaders</t>
  </si>
  <si>
    <t>getPackage</t>
  </si>
  <si>
    <t>assertComparatorContract</t>
  </si>
  <si>
    <t>testSetSeed</t>
  </si>
  <si>
    <t>testForName</t>
  </si>
  <si>
    <t>testInitialize</t>
  </si>
  <si>
    <t>testReplace</t>
  </si>
  <si>
    <t>testReplaceNothing</t>
  </si>
  <si>
    <t>testEscape</t>
  </si>
  <si>
    <t>testRecursiveReplacement</t>
  </si>
  <si>
    <t>testCyclicReplacement</t>
  </si>
  <si>
    <t>testReplaceObject</t>
  </si>
  <si>
    <t>testNonDefaultTokens</t>
  </si>
  <si>
    <t>testNonInstanceMethods</t>
  </si>
  <si>
    <t>testReplaceSystemProperties</t>
  </si>
  <si>
    <t>getValues</t>
  </si>
  <si>
    <t>setValues</t>
  </si>
  <si>
    <t>getFormat</t>
  </si>
  <si>
    <t>setFormat</t>
  </si>
  <si>
    <t>testAppend</t>
  </si>
  <si>
    <t>testAppendFixedLength</t>
  </si>
  <si>
    <t>testAppendWithSeparators</t>
  </si>
  <si>
    <t>testGetSetChar</t>
  </si>
  <si>
    <t>testInitialCapacityAndLength</t>
  </si>
  <si>
    <t>InterpolationTest</t>
  </si>
  <si>
    <t>testSimpleVariableSubstitution</t>
  </si>
  <si>
    <t>testNullMap</t>
  </si>
  <si>
    <t>testEmptyMap</t>
  </si>
  <si>
    <t>testNullTemplate</t>
  </si>
  <si>
    <t>testRecursive</t>
  </si>
  <si>
    <t>testConstructorExceptions</t>
  </si>
  <si>
    <t>toStringBuffer</t>
  </si>
  <si>
    <t>Object</t>
  </si>
  <si>
    <t>testDeleteChar</t>
  </si>
  <si>
    <t>testDeleteString</t>
  </si>
  <si>
    <t>testDeleteCharAtExceptions</t>
  </si>
  <si>
    <t>testReplaceCharChar</t>
  </si>
  <si>
    <t>testReplaceStringString</t>
  </si>
  <si>
    <t>testReplaceIntIntStrBuilder</t>
  </si>
  <si>
    <t>testAppendWithNullText</t>
  </si>
  <si>
    <t>testAppend_Object</t>
  </si>
  <si>
    <t>testAppend_String</t>
  </si>
  <si>
    <t>testAppend_String_int_int</t>
  </si>
  <si>
    <t>testAppend_StringBuffer</t>
  </si>
  <si>
    <t>testAppend_StringBuffer_int_int</t>
  </si>
  <si>
    <t>testAppend_StrBuilder</t>
  </si>
  <si>
    <t>testAppend_StrBuilder_int_int</t>
  </si>
  <si>
    <t>testAppend_CharArray</t>
  </si>
  <si>
    <t>testAppend_CharArray_int_int</t>
  </si>
  <si>
    <t>testAppend_Primitive</t>
  </si>
  <si>
    <t>testAppend_PrimitiveNumber</t>
  </si>
  <si>
    <t>testAppendPadding</t>
  </si>
  <si>
    <t>testAppendFixedWidthPadLeft</t>
  </si>
  <si>
    <t>testAppendFixedWidthPadLeft_int</t>
  </si>
  <si>
    <t>testAppendFixedWidthPadRight</t>
  </si>
  <si>
    <t>testAppendFixedWidthPadRight_int</t>
  </si>
  <si>
    <t>testAppendWithSeparators_Array</t>
  </si>
  <si>
    <t>testAppendWithSeparators_Collection</t>
  </si>
  <si>
    <t>testAppendWithSeparators_Iterator</t>
  </si>
  <si>
    <t>testAppendWithSeparatorsWithNullText</t>
  </si>
  <si>
    <t>testInsert</t>
  </si>
  <si>
    <t>testInsertWithNullText</t>
  </si>
  <si>
    <t>testAppendStringBuffer</t>
  </si>
  <si>
    <t>testAppendStrBuilder</t>
  </si>
  <si>
    <t>testStringBuffer</t>
  </si>
  <si>
    <t>testIndexOfChar</t>
  </si>
  <si>
    <t>testLastIndexOfChar</t>
  </si>
  <si>
    <t>testIndexOfCharInt</t>
  </si>
  <si>
    <t>testLastIndexOfCharInt</t>
  </si>
  <si>
    <t>testIndexOfString</t>
  </si>
  <si>
    <t>testLastIndexOfString</t>
  </si>
  <si>
    <t>testIndexOfStringInt</t>
  </si>
  <si>
    <t>testLastIndexOfStringInt</t>
  </si>
  <si>
    <t>testContainsChar</t>
  </si>
  <si>
    <t>testContainsString</t>
  </si>
  <si>
    <t>testStringMatcher</t>
  </si>
  <si>
    <t>testNullText</t>
  </si>
  <si>
    <t>testGetMessage_Indexed</t>
  </si>
  <si>
    <t>test_toStringExcluding</t>
  </si>
  <si>
    <t>test_toStringExcludingArray</t>
  </si>
  <si>
    <t>validateToStringValue</t>
  </si>
  <si>
    <t>testEqualsTrueWithDifferentClassLoaders</t>
  </si>
  <si>
    <t>testObjectCycle</t>
  </si>
  <si>
    <t>toString</t>
  </si>
  <si>
    <t>testLang59</t>
  </si>
  <si>
    <t>getMapVariableResolver</t>
  </si>
  <si>
    <t>getValueMap</t>
  </si>
  <si>
    <t>setValueMap</t>
  </si>
  <si>
    <t>testNoResolver</t>
  </si>
  <si>
    <t>testReplaceEmptyKeys</t>
  </si>
  <si>
    <t>testReplaceNoElement</t>
  </si>
  <si>
    <t>testReplaceNoEscape</t>
  </si>
  <si>
    <t>testReplaceNoMarkers</t>
  </si>
  <si>
    <t>testReplaceNoPrefix</t>
  </si>
  <si>
    <t>testReplaceNoSuffix</t>
  </si>
  <si>
    <t>testReplaceWeirdPattens</t>
  </si>
  <si>
    <t>testReplaceCharArray</t>
  </si>
  <si>
    <t>validateNoReplace</t>
  </si>
  <si>
    <t>testAddObjectArrayBoolean</t>
  </si>
  <si>
    <t>testAddObjectArrayByte</t>
  </si>
  <si>
    <t>testAddObjectArrayChar</t>
  </si>
  <si>
    <t>testAddObjectArrayDouble</t>
  </si>
  <si>
    <t>testAddObjectArrayFloat</t>
  </si>
  <si>
    <t>testAddObjectArrayInt</t>
  </si>
  <si>
    <t>testAddObjectArrayLong</t>
  </si>
  <si>
    <t>testAddObjectArrayShort</t>
  </si>
  <si>
    <t>testAddObjectArrayToObjectArray</t>
  </si>
  <si>
    <t>testAddObjectAtIndex</t>
  </si>
  <si>
    <t>testRemoveObjectArray</t>
  </si>
  <si>
    <t>testRemoveBooleanArray</t>
  </si>
  <si>
    <t>testRemoveByteArray</t>
  </si>
  <si>
    <t>testRemoveCharArray</t>
  </si>
  <si>
    <t>testRemoveDoubleArray</t>
  </si>
  <si>
    <t>testRemoveFloatArray</t>
  </si>
  <si>
    <t>testRemoveIntArray</t>
  </si>
  <si>
    <t>testRemoveLongArray</t>
  </si>
  <si>
    <t>testRemoveShortArray</t>
  </si>
  <si>
    <t>testRemoveElementObjectArray</t>
  </si>
  <si>
    <t>testRemoveElementBooleanArray</t>
  </si>
  <si>
    <t>testRemoveElementByteArray</t>
  </si>
  <si>
    <t>testRemoveElementCharArray</t>
  </si>
  <si>
    <t>testRemoveElementDoubleArray</t>
  </si>
  <si>
    <t>testRemoveElementFloatArray</t>
  </si>
  <si>
    <t>testRemoveElementIntArray</t>
  </si>
  <si>
    <t>testRemoveElementLongArray</t>
  </si>
  <si>
    <t>testRemoveElementShortArray</t>
  </si>
  <si>
    <t>ArrayUtilsTest</t>
  </si>
  <si>
    <t>testHashCode</t>
  </si>
  <si>
    <t>assertIsEquals</t>
  </si>
  <si>
    <t>testIsEquals</t>
  </si>
  <si>
    <t>testToMap</t>
  </si>
  <si>
    <t>testClone</t>
  </si>
  <si>
    <t>testCloneBoolean</t>
  </si>
  <si>
    <t>testCloneLong</t>
  </si>
  <si>
    <t>testCloneInt</t>
  </si>
  <si>
    <t>testCloneShort</t>
  </si>
  <si>
    <t>testCloneChar</t>
  </si>
  <si>
    <t>testCloneByte</t>
  </si>
  <si>
    <t>testCloneDouble</t>
  </si>
  <si>
    <t>testCloneFloat</t>
  </si>
  <si>
    <t>testSubarrayObject</t>
  </si>
  <si>
    <t>testSubarrayLong</t>
  </si>
  <si>
    <t>testSubarrayInt</t>
  </si>
  <si>
    <t>testSubarrayShort</t>
  </si>
  <si>
    <t>testSubarrChar</t>
  </si>
  <si>
    <t>testSubarrayByte</t>
  </si>
  <si>
    <t>testSubarrayDouble</t>
  </si>
  <si>
    <t>testSubarrayFloat</t>
  </si>
  <si>
    <t>testSubarrayBoolean</t>
  </si>
  <si>
    <t>testSameLength</t>
  </si>
  <si>
    <t>testSameLengthBoolean</t>
  </si>
  <si>
    <t>testSameLengthLong</t>
  </si>
  <si>
    <t>testSameLengthInt</t>
  </si>
  <si>
    <t>testSameLengthShort</t>
  </si>
  <si>
    <t>testSameLengthChar</t>
  </si>
  <si>
    <t>testSameLengthByte</t>
  </si>
  <si>
    <t>testSameLengthDouble</t>
  </si>
  <si>
    <t>testSameLengthFloat</t>
  </si>
  <si>
    <t>testSameType</t>
  </si>
  <si>
    <t>testReverseLong</t>
  </si>
  <si>
    <t>testReverseInt</t>
  </si>
  <si>
    <t>testReverseShort</t>
  </si>
  <si>
    <t>testReverseChar</t>
  </si>
  <si>
    <t>testReverseByte</t>
  </si>
  <si>
    <t>testReverseDouble</t>
  </si>
  <si>
    <t>testReverseFloat</t>
  </si>
  <si>
    <t>testReverseBoolean</t>
  </si>
  <si>
    <t>testIndexOf</t>
  </si>
  <si>
    <t>testIndexOfWithStartIndex</t>
  </si>
  <si>
    <t>testLastIndexOf</t>
  </si>
  <si>
    <t>testLastIndexOfWithStartIndex</t>
  </si>
  <si>
    <t>testContains</t>
  </si>
  <si>
    <t>testIndexOfLong</t>
  </si>
  <si>
    <t>testIndexOfLongWithStartIndex</t>
  </si>
  <si>
    <t>testLastIndexOfLong</t>
  </si>
  <si>
    <t>testLastIndexOfLongWithStartIndex</t>
  </si>
  <si>
    <t>testContainsLong</t>
  </si>
  <si>
    <t>testIndexOfInt</t>
  </si>
  <si>
    <t>testIndexOfIntWithStartIndex</t>
  </si>
  <si>
    <t>testLastIndexOfInt</t>
  </si>
  <si>
    <t>testLastIndexOfIntWithStartIndex</t>
  </si>
  <si>
    <t>testContainsInt</t>
  </si>
  <si>
    <t>testIndexOfShort</t>
  </si>
  <si>
    <t>testIndexOfShortWithStartIndex</t>
  </si>
  <si>
    <t>testLastIndexOfShort</t>
  </si>
  <si>
    <t>testLastIndexOfShortWithStartIndex</t>
  </si>
  <si>
    <t>testContainsShort</t>
  </si>
  <si>
    <t>testIndexOfCharWithStartIndex</t>
  </si>
  <si>
    <t>testLastIndexOfCharWithStartIndex</t>
  </si>
  <si>
    <t>testIndexOfByte</t>
  </si>
  <si>
    <t>testIndexOfByteWithStartIndex</t>
  </si>
  <si>
    <t>testLastIndexOfByte</t>
  </si>
  <si>
    <t>testLastIndexOfByteWithStartIndex</t>
  </si>
  <si>
    <t>testContainsByte</t>
  </si>
  <si>
    <t>testIndexOfDouble</t>
  </si>
  <si>
    <t>testIndexOfDoubleTolerance</t>
  </si>
  <si>
    <t>testIndexOfDoubleWithStartIndex</t>
  </si>
  <si>
    <t>testIndexOfDoubleWithStartIndexTolerance</t>
  </si>
  <si>
    <t>testLastIndexOfDouble</t>
  </si>
  <si>
    <t>testLastIndexOfDoubleTolerance</t>
  </si>
  <si>
    <t>testLastIndexOfDoubleWithStartIndex</t>
  </si>
  <si>
    <t>testLastIndexOfDoubleWithStartIndexTolerance</t>
  </si>
  <si>
    <t>testContainsDouble</t>
  </si>
  <si>
    <t>testContainsDoubleTolerance</t>
  </si>
  <si>
    <t>testIndexOfFloat</t>
  </si>
  <si>
    <t>testIndexOfFloatWithStartIndex</t>
  </si>
  <si>
    <t>testLastIndexOfFloat</t>
  </si>
  <si>
    <t>testLastIndexOfFloatWithStartIndex</t>
  </si>
  <si>
    <t>testContainsFloat</t>
  </si>
  <si>
    <t>testIndexOfBoolean</t>
  </si>
  <si>
    <t>testIndexOfBooleanWithStartIndex</t>
  </si>
  <si>
    <t>testLastIndexOfBoolean</t>
  </si>
  <si>
    <t>testLastIndexOfBooleanWithStartIndex</t>
  </si>
  <si>
    <t>testContainsBoolean</t>
  </si>
  <si>
    <t>testToPrimitive_boolean</t>
  </si>
  <si>
    <t>testToPrimitive_boolean_boolean</t>
  </si>
  <si>
    <t>testToObject_boolean</t>
  </si>
  <si>
    <t>testToPrimitive_char</t>
  </si>
  <si>
    <t>testToPrimitive_char_char</t>
  </si>
  <si>
    <t>testToObject_char</t>
  </si>
  <si>
    <t>testToPrimitive_byte</t>
  </si>
  <si>
    <t>testToPrimitive_byte_byte</t>
  </si>
  <si>
    <t>testToObject_byte</t>
  </si>
  <si>
    <t>testToPrimitive_short</t>
  </si>
  <si>
    <t>testToPrimitive_short_short</t>
  </si>
  <si>
    <t>testToObject_short</t>
  </si>
  <si>
    <t>testToPrimitive_int</t>
  </si>
  <si>
    <t>testToPrimitive_int_int</t>
  </si>
  <si>
    <t>testToPrimitive_intNull</t>
  </si>
  <si>
    <t>testToObject_int</t>
  </si>
  <si>
    <t>testToPrimitive_long</t>
  </si>
  <si>
    <t>testToPrimitive_long_long</t>
  </si>
  <si>
    <t>testToObject_long</t>
  </si>
  <si>
    <t>testToPrimitive_float</t>
  </si>
  <si>
    <t>testToPrimitive_float_float</t>
  </si>
  <si>
    <t>testToObject_float</t>
  </si>
  <si>
    <t>testToPrimitive_double</t>
  </si>
  <si>
    <t>testToPrimitive_double_double</t>
  </si>
  <si>
    <t>testToObject_double</t>
  </si>
  <si>
    <t>testIsEmptyObject</t>
  </si>
  <si>
    <t>testIsEmptyPrimitives</t>
  </si>
  <si>
    <t>testGetLength</t>
  </si>
  <si>
    <t>BitFieldTest</t>
  </si>
  <si>
    <t>testGetValue</t>
  </si>
  <si>
    <t>testGetShortValue</t>
  </si>
  <si>
    <t>testGetRawValue</t>
  </si>
  <si>
    <t>testGetShortRawValue</t>
  </si>
  <si>
    <t>testIsSet</t>
  </si>
  <si>
    <t>testIsAllSet</t>
  </si>
  <si>
    <t>testSetShortValue</t>
  </si>
  <si>
    <t>testClear</t>
  </si>
  <si>
    <t>testClearShort</t>
  </si>
  <si>
    <t>testSet</t>
  </si>
  <si>
    <t>testSetShort</t>
  </si>
  <si>
    <t>testSetBoolean</t>
  </si>
  <si>
    <t>testSetShortBoolean</t>
  </si>
  <si>
    <t>BooleanUtilsTest</t>
  </si>
  <si>
    <t>test_negate_Boolean</t>
  </si>
  <si>
    <t>test_isTrue_Boolean</t>
  </si>
  <si>
    <t>test_isFalse_Boolean</t>
  </si>
  <si>
    <t>test_toBooleanObject_boolean</t>
  </si>
  <si>
    <t>test_toBoolean_Boolean</t>
  </si>
  <si>
    <t>test_toBooleanDefaultIfNull_Boolean_boolean</t>
  </si>
  <si>
    <t>test_toBoolean_int</t>
  </si>
  <si>
    <t>test_toBooleanObject_int</t>
  </si>
  <si>
    <t>test_toBooleanObject_Integer</t>
  </si>
  <si>
    <t>test_toBoolean_int_int_int</t>
  </si>
  <si>
    <t>test_toBoolean_Integer_Integer_Integer</t>
  </si>
  <si>
    <t>test_toBooleanObject_int_int_int</t>
  </si>
  <si>
    <t>test_toBooleanObject_Integer_Integer_Integer_Integer</t>
  </si>
  <si>
    <t>test_toInteger_boolean</t>
  </si>
  <si>
    <t>test_toIntegerObject_boolean</t>
  </si>
  <si>
    <t>test_toIntegerObject_Boolean</t>
  </si>
  <si>
    <t>test_toInteger_boolean_int_int</t>
  </si>
  <si>
    <t>test_toInteger_Boolean_int_int_int</t>
  </si>
  <si>
    <t>test_toIntegerObject_boolean_Integer_Integer</t>
  </si>
  <si>
    <t>test_toIntegerObject_Boolean_Integer_Integer_Integer</t>
  </si>
  <si>
    <t>test_toBooleanObject_String</t>
  </si>
  <si>
    <t>test_toBooleanObject_String_String_String_String</t>
  </si>
  <si>
    <t>test_toBoolean_String</t>
  </si>
  <si>
    <t>test_toBoolean_String_String_String</t>
  </si>
  <si>
    <t>test_toStringTrueFalse_Boolean</t>
  </si>
  <si>
    <t>test_toStringOnOff_Boolean</t>
  </si>
  <si>
    <t>test_toStringYesNo_Boolean</t>
  </si>
  <si>
    <t>test_toString_Boolean_String_String_String</t>
  </si>
  <si>
    <t>test_toStringTrueFalse_boolean</t>
  </si>
  <si>
    <t>test_toStringOnOff_boolean</t>
  </si>
  <si>
    <t>test_toStringYesNo_boolean</t>
  </si>
  <si>
    <t>test_toString_boolean_String_String_String</t>
  </si>
  <si>
    <t>testXor_primitive_nullInput</t>
  </si>
  <si>
    <t>testXor_primitive_emptyInput</t>
  </si>
  <si>
    <t>testXor_primitive_validInput_2items</t>
  </si>
  <si>
    <t>testXor_primitive_validInput_3items</t>
  </si>
  <si>
    <t>testXor_object_nullInput</t>
  </si>
  <si>
    <t>testXor_object_emptyInput</t>
  </si>
  <si>
    <t>testXor_object_nullElementInput</t>
  </si>
  <si>
    <t>testXor_object_validInput_2items</t>
  </si>
  <si>
    <t>testXor_object_validInput_3items</t>
  </si>
  <si>
    <t>CharRangeTest</t>
  </si>
  <si>
    <t>testClass</t>
  </si>
  <si>
    <t>testConstructorAccessors_Char</t>
  </si>
  <si>
    <t>testConstructorAccessors_CharBoolean_Normal</t>
  </si>
  <si>
    <t>testConstructorAccessors_CharBoolean_Negated</t>
  </si>
  <si>
    <t>testConstructorAccessors_CharChar_Same</t>
  </si>
  <si>
    <t>testConstructorAccessors_CharChar_Normal</t>
  </si>
  <si>
    <t>testConstructorAccessors_CharChar_Reversed</t>
  </si>
  <si>
    <t>testConstructorAccessors_CharCharBoolean_Same</t>
  </si>
  <si>
    <t>testConstructorAccessors_CharCharBoolean_Normal</t>
  </si>
  <si>
    <t>testConstructorAccessors_CharCharBoolean_Reversed</t>
  </si>
  <si>
    <t>testConstructorAccessors_CharCharBoolean_SameNegated</t>
  </si>
  <si>
    <t>testConstructorAccessors_CharCharBoolean_NormalNegated</t>
  </si>
  <si>
    <t>testConstructorAccessors_CharCharBoolean_ReversedNegated</t>
  </si>
  <si>
    <t>testEquals_Object</t>
  </si>
  <si>
    <t>testContains_Char</t>
  </si>
  <si>
    <t>testContains_Charrange</t>
  </si>
  <si>
    <t>testContainsNullArg</t>
  </si>
  <si>
    <t>testSerialization</t>
  </si>
  <si>
    <t>CharSetTest</t>
  </si>
  <si>
    <t>testGetInstance</t>
  </si>
  <si>
    <t>testConstructor_String_simple</t>
  </si>
  <si>
    <t>testConstructor_String_combo</t>
  </si>
  <si>
    <t>testConstructor_String_comboNegated</t>
  </si>
  <si>
    <t>testConstructor_String_oddDash</t>
  </si>
  <si>
    <t>testConstructor_String_oddNegate</t>
  </si>
  <si>
    <t>testConstructor_String_oddCombinations</t>
  </si>
  <si>
    <t>testStatics</t>
  </si>
  <si>
    <t>CharSetUtilsTest</t>
  </si>
  <si>
    <t>testEvaluateSet_Stringarray</t>
  </si>
  <si>
    <t>testSqueeze_StringString</t>
  </si>
  <si>
    <t>testSqueeze_StringStringarray</t>
  </si>
  <si>
    <t>testCount_StringString</t>
  </si>
  <si>
    <t>testCount_StringStringarray</t>
  </si>
  <si>
    <t>testKeep_StringString</t>
  </si>
  <si>
    <t>testKeep_StringStringarray</t>
  </si>
  <si>
    <t>testDelete_StringString</t>
  </si>
  <si>
    <t>testDelete_StringStringarray</t>
  </si>
  <si>
    <t>testTranslate</t>
  </si>
  <si>
    <t>testTranslateNullPointerException</t>
  </si>
  <si>
    <t>for</t>
  </si>
  <si>
    <t>printSysInfo</t>
  </si>
  <si>
    <t>run</t>
  </si>
  <si>
    <t>run_CharSet</t>
  </si>
  <si>
    <t>run_CharUtils_isAsciiNumeric</t>
  </si>
  <si>
    <t>run_inlined_CharUtils_isAsciiNumeric</t>
  </si>
  <si>
    <t>printlnTotal</t>
  </si>
  <si>
    <t>CharUtilsTest</t>
  </si>
  <si>
    <t>testToCharacterObject_char</t>
  </si>
  <si>
    <t>testToCharacterObject_String</t>
  </si>
  <si>
    <t>testToChar_Character</t>
  </si>
  <si>
    <t>testToChar_Character_char</t>
  </si>
  <si>
    <t>testToChar_String</t>
  </si>
  <si>
    <t>testToChar_String_char</t>
  </si>
  <si>
    <t>testToIntValue_char</t>
  </si>
  <si>
    <t>testToIntValue_char_int</t>
  </si>
  <si>
    <t>testToIntValue_Character</t>
  </si>
  <si>
    <t>testToIntValue_Character_int</t>
  </si>
  <si>
    <t>testToString_char</t>
  </si>
  <si>
    <t>testToString_Character</t>
  </si>
  <si>
    <t>testToUnicodeEscaped_char</t>
  </si>
  <si>
    <t>testToUnicodeEscaped_Character</t>
  </si>
  <si>
    <t>testIsAscii_char</t>
  </si>
  <si>
    <t>testIsAsciiPrintable_char</t>
  </si>
  <si>
    <t>testIsAsciiControl_char</t>
  </si>
  <si>
    <t>testIsAsciiAlpha_char</t>
  </si>
  <si>
    <t>testIsAsciiAlphaUpper_char</t>
  </si>
  <si>
    <t>testIsAsciiAlphaLower_char</t>
  </si>
  <si>
    <t>testIsAsciiNumeric_char</t>
  </si>
  <si>
    <t>testIsAsciiAlphanumeric_char</t>
  </si>
  <si>
    <t>ClassUtilsTest</t>
  </si>
  <si>
    <t>test_getShortClassName_Object</t>
  </si>
  <si>
    <t>test_getShortClassName_Class</t>
  </si>
  <si>
    <t>test_getShortClassName_String</t>
  </si>
  <si>
    <t>test_getPackageName_Object</t>
  </si>
  <si>
    <t>test_getPackageName_Class</t>
  </si>
  <si>
    <t>test_getPackageName_String</t>
  </si>
  <si>
    <t>test_getAllSuperclasses_Class</t>
  </si>
  <si>
    <t>test_getAllInterfaces_Class</t>
  </si>
  <si>
    <t>test_convertClassNamesToClasses_List</t>
  </si>
  <si>
    <t>test_convertClassesToClassNames_List</t>
  </si>
  <si>
    <t>test_isInnerClass_Class</t>
  </si>
  <si>
    <t>test_isAssignable_ClassArray_ClassArray</t>
  </si>
  <si>
    <t>test_isAssignable</t>
  </si>
  <si>
    <t>test_isAssignable_Widening</t>
  </si>
  <si>
    <t>testPrimitiveToWrapper</t>
  </si>
  <si>
    <t>testPrimitivesToWrappers</t>
  </si>
  <si>
    <t>testGetClassClassNotFound</t>
  </si>
  <si>
    <t>testGetClassInvalidArguments</t>
  </si>
  <si>
    <t>testWithInterleavingWhitespace</t>
  </si>
  <si>
    <t>testGetClassByNormalNameArrays</t>
  </si>
  <si>
    <t>testGetClassByNormalNameArrays2D</t>
  </si>
  <si>
    <t>testGetClassWithArrayClasses2D</t>
  </si>
  <si>
    <t>testGetClassWithArrayClasses</t>
  </si>
  <si>
    <t>testGetClassRawPrimitives</t>
  </si>
  <si>
    <t>assertGetClassReturnsClass</t>
  </si>
  <si>
    <t>assertGetClassThrowsException</t>
  </si>
  <si>
    <t>assertGetClassThrowsIllegalArgument</t>
  </si>
  <si>
    <t>assertGetClassThrowsClassNotFound</t>
  </si>
  <si>
    <t>newSystemClassLoader</t>
  </si>
  <si>
    <t>testShowJavaBug</t>
  </si>
  <si>
    <t>testGetPublicMethod</t>
  </si>
  <si>
    <t>EntitiesPerformanceTest</t>
  </si>
  <si>
    <t>html40value</t>
  </si>
  <si>
    <t>isovalue</t>
  </si>
  <si>
    <t>testBuildHash</t>
  </si>
  <si>
    <t>testBuildTree</t>
  </si>
  <si>
    <t>testBuildArray</t>
  </si>
  <si>
    <t>testBuildBinary</t>
  </si>
  <si>
    <t>testBuildPrimitive</t>
  </si>
  <si>
    <t>buildPrimitive</t>
  </si>
  <si>
    <t>testBuildLookup</t>
  </si>
  <si>
    <t>buildLookup</t>
  </si>
  <si>
    <t>build</t>
  </si>
  <si>
    <t>testLookupHash</t>
  </si>
  <si>
    <t>testLookupTree</t>
  </si>
  <si>
    <t>testLookupArray</t>
  </si>
  <si>
    <t>testLookupBinary</t>
  </si>
  <si>
    <t>testLookupPrimitive</t>
  </si>
  <si>
    <t>testLookupLookup</t>
  </si>
  <si>
    <t>testEscapeHash</t>
  </si>
  <si>
    <t>testEscapeTree</t>
  </si>
  <si>
    <t>testEscapeArray</t>
  </si>
  <si>
    <t>testEscapeBinary</t>
  </si>
  <si>
    <t>testEscapePrimitive</t>
  </si>
  <si>
    <t>testEscapeLookup</t>
  </si>
  <si>
    <t>testUnescapeHash</t>
  </si>
  <si>
    <t>testUnescapeTree</t>
  </si>
  <si>
    <t>testUnescapeArray</t>
  </si>
  <si>
    <t>testUnescapeBinary</t>
  </si>
  <si>
    <t>lookup</t>
  </si>
  <si>
    <t>escapeIt</t>
  </si>
  <si>
    <t>unescapeIt</t>
  </si>
  <si>
    <t>EntitiesTest</t>
  </si>
  <si>
    <t>testEscapeNamedEntity</t>
  </si>
  <si>
    <t>doTestEscapeNamedEntity</t>
  </si>
  <si>
    <t>testUnescapeNamedEntity</t>
  </si>
  <si>
    <t>testUnescapeUnknownEntity</t>
  </si>
  <si>
    <t>testUnescapeMiscellaneous</t>
  </si>
  <si>
    <t>doTestUnescapeEntity</t>
  </si>
  <si>
    <t>testAddEntitiesArray</t>
  </si>
  <si>
    <t>testEntitiesXmlObject</t>
  </si>
  <si>
    <t>testArrayIntMap</t>
  </si>
  <si>
    <t>testTreeIntMap</t>
  </si>
  <si>
    <t>testHashIntMap</t>
  </si>
  <si>
    <t>testBinaryIntMap</t>
  </si>
  <si>
    <t>testPrimitiveIntMap</t>
  </si>
  <si>
    <t>checkSomeEntityMap</t>
  </si>
  <si>
    <t>testHtml40Nbsp</t>
  </si>
  <si>
    <t>IllegalClassExceptionTest</t>
  </si>
  <si>
    <t>testConstructor_classArgs_allNullInput</t>
  </si>
  <si>
    <t>testConstructor_classArgs_nullExpected</t>
  </si>
  <si>
    <t>testConstructor_classArgs_nullActual</t>
  </si>
  <si>
    <t>testConstructor_classObjectArgs_allNullInput</t>
  </si>
  <si>
    <t>testConstructor_classObjectArgs_nullExpected</t>
  </si>
  <si>
    <t>testConstructor_classObjectArgs_nullActual</t>
  </si>
  <si>
    <t>testGetMessage_classArgs_nullInput</t>
  </si>
  <si>
    <t>testGetMessage_classArgs_normalInput</t>
  </si>
  <si>
    <t>testGetMessage_classObjectArgs_nullInput</t>
  </si>
  <si>
    <t>testGetMessage_classObjectArgs_normalInput</t>
  </si>
  <si>
    <t>IncompleteArgumentExceptionTest</t>
  </si>
  <si>
    <t>test1arg_nullInput</t>
  </si>
  <si>
    <t>test1arg_validInput</t>
  </si>
  <si>
    <t>test2arg_allNullInput</t>
  </si>
  <si>
    <t>test2arg_nullString</t>
  </si>
  <si>
    <t>test2arg_nullArray</t>
  </si>
  <si>
    <t>test2arg_validInput</t>
  </si>
  <si>
    <t>testContainsKey</t>
  </si>
  <si>
    <t>testContainsValue</t>
  </si>
  <si>
    <t>testIsEmpty</t>
  </si>
  <si>
    <t>testPut</t>
  </si>
  <si>
    <t>testRemove</t>
  </si>
  <si>
    <t>LocaleUtilsTest</t>
  </si>
  <si>
    <t>assertValidToLocale</t>
  </si>
  <si>
    <t>testToLocale_1Part</t>
  </si>
  <si>
    <t>testToLocale_2Part</t>
  </si>
  <si>
    <t>testToLocale_3Part</t>
  </si>
  <si>
    <t>assertLocaleLookupList</t>
  </si>
  <si>
    <t>testLocaleLookupList_Locale</t>
  </si>
  <si>
    <t>testLocaleLookupList_LocaleLocale</t>
  </si>
  <si>
    <t>testAvailableLocaleList</t>
  </si>
  <si>
    <t>testAvailableLocaleSet</t>
  </si>
  <si>
    <t>testIsAvailableLocale</t>
  </si>
  <si>
    <t>assertLanguageByCountry</t>
  </si>
  <si>
    <t>testLanguagesByCountry</t>
  </si>
  <si>
    <t>assertCountriesByLanguage</t>
  </si>
  <si>
    <t>testCountriesByLanguage</t>
  </si>
  <si>
    <t>assertUnmodifiableCollection</t>
  </si>
  <si>
    <t>NotImplementedExceptionTest</t>
  </si>
  <si>
    <t>testConstructor_</t>
  </si>
  <si>
    <t>testConstructor_String1</t>
  </si>
  <si>
    <t>testConstructor_String2</t>
  </si>
  <si>
    <t>testConstructor_Throwable1</t>
  </si>
  <si>
    <t>testConstructor_Throwable2</t>
  </si>
  <si>
    <t>testConstructor_StringThrowable1</t>
  </si>
  <si>
    <t>testConstructor_StringThrowable2</t>
  </si>
  <si>
    <t>testConstructor_Class1</t>
  </si>
  <si>
    <t>testConstructor_Class2</t>
  </si>
  <si>
    <t>testGetThrowable</t>
  </si>
  <si>
    <t>testIndexOfThrowable</t>
  </si>
  <si>
    <t>testIndexOfThrowable_Index</t>
  </si>
  <si>
    <t>testPrintStackTrace</t>
  </si>
  <si>
    <t>testPrintStackTrace_Stream</t>
  </si>
  <si>
    <t>testPrintStackTrace_Writer</t>
  </si>
  <si>
    <t>testPrintPartialStackTrace_Writer</t>
  </si>
  <si>
    <t>NullArgumentExceptionTest</t>
  </si>
  <si>
    <t>testConstructor_nullInput</t>
  </si>
  <si>
    <t>testGetMessage_nullConstructorInput</t>
  </si>
  <si>
    <t>testGetMessage_validConstructorInput</t>
  </si>
  <si>
    <t>NumberRangeTest</t>
  </si>
  <si>
    <t>testMaxMin</t>
  </si>
  <si>
    <t>testEquals</t>
  </si>
  <si>
    <t>testEqualsWithOtherObject</t>
  </si>
  <si>
    <t>testEqualsWithSameReference</t>
  </si>
  <si>
    <t>testEqualsNull</t>
  </si>
  <si>
    <t>testIncludesNumberNull</t>
  </si>
  <si>
    <t>testIncludesRangeNull</t>
  </si>
  <si>
    <t>testConstructorNullParameters</t>
  </si>
  <si>
    <t>testConstructorWithMaxLessThanMin</t>
  </si>
  <si>
    <t>testOverlap</t>
  </si>
  <si>
    <t>testOverlapNull</t>
  </si>
  <si>
    <t>testToStringWithNegatives</t>
  </si>
  <si>
    <t>NumberUtilsTest</t>
  </si>
  <si>
    <t>testStringToIntString</t>
  </si>
  <si>
    <t>testStringToIntStringI</t>
  </si>
  <si>
    <t>testCreateNumber</t>
  </si>
  <si>
    <t>testCreateFloat</t>
  </si>
  <si>
    <t>testCreateDouble</t>
  </si>
  <si>
    <t>testCreateInteger</t>
  </si>
  <si>
    <t>testCreateLong</t>
  </si>
  <si>
    <t>testCreateBigInteger</t>
  </si>
  <si>
    <t>testCreateBigDecimal</t>
  </si>
  <si>
    <t>testMinimumLong</t>
  </si>
  <si>
    <t>testMinimumInt</t>
  </si>
  <si>
    <t>testMaximumLong</t>
  </si>
  <si>
    <t>testMaximumInt</t>
  </si>
  <si>
    <t>testCompareDouble</t>
  </si>
  <si>
    <t>testCompareFloat</t>
  </si>
  <si>
    <t>testIsDigits</t>
  </si>
  <si>
    <t>testIsNumber</t>
  </si>
  <si>
    <t>testIsNumberInvalidInput</t>
  </si>
  <si>
    <t>checkCreateNumber</t>
  </si>
  <si>
    <t>testPublicNoArgConstructor</t>
  </si>
  <si>
    <t>ObjectUtilsTest</t>
  </si>
  <si>
    <t>testIsNull</t>
  </si>
  <si>
    <t>testIdentityToString</t>
  </si>
  <si>
    <t>testAppendIdentityToString</t>
  </si>
  <si>
    <t>testToString_Object</t>
  </si>
  <si>
    <t>testToString_ObjectString</t>
  </si>
  <si>
    <t>testNull</t>
  </si>
  <si>
    <t>RandomStringUtilsTest</t>
  </si>
  <si>
    <t>testRandomStringUtils</t>
  </si>
  <si>
    <t>testExceptions</t>
  </si>
  <si>
    <t>testRandomAlphaNumeric</t>
  </si>
  <si>
    <t>testRandomNumeric</t>
  </si>
  <si>
    <t>testRandomAlphabetic</t>
  </si>
  <si>
    <t>testRandomAscii</t>
  </si>
  <si>
    <t>testRandomStringUtilsHomog</t>
  </si>
  <si>
    <t>chiSquare</t>
  </si>
  <si>
    <t>testLang100</t>
  </si>
  <si>
    <t>SerializationUtilsTest</t>
  </si>
  <si>
    <t>testException</t>
  </si>
  <si>
    <t>testSerializeStream</t>
  </si>
  <si>
    <t>testSerializeStreamUnserializable</t>
  </si>
  <si>
    <t>testSerializeStreamNullObj</t>
  </si>
  <si>
    <t>testSerializeStreamObjNull</t>
  </si>
  <si>
    <t>testSerializeStreamNullNull</t>
  </si>
  <si>
    <t>testSerializeIOException</t>
  </si>
  <si>
    <t>testDeserializeStream</t>
  </si>
  <si>
    <t>testDeserializeStreamOfNull</t>
  </si>
  <si>
    <t>testDeserializeStreamNull</t>
  </si>
  <si>
    <t>testDeserializeStreamBadStream</t>
  </si>
  <si>
    <t>testDeserializeStreamClassNotFound</t>
  </si>
  <si>
    <t>testSerializeBytes</t>
  </si>
  <si>
    <t>testSerializeBytesUnserializable</t>
  </si>
  <si>
    <t>testSerializeBytesNull</t>
  </si>
  <si>
    <t>testDeserializeBytes</t>
  </si>
  <si>
    <t>testDeserializeBytesOfNull</t>
  </si>
  <si>
    <t>testDeserializeBytesNull</t>
  </si>
  <si>
    <t>testDeserializeBytesBadStream</t>
  </si>
  <si>
    <t>testCloneNull</t>
  </si>
  <si>
    <t>testCloneUnserializable</t>
  </si>
  <si>
    <t>readObject</t>
  </si>
  <si>
    <t>StringEscapeUtilsTest</t>
  </si>
  <si>
    <t>testEscapeJava</t>
  </si>
  <si>
    <t>assertEscapeJava</t>
  </si>
  <si>
    <t>testUnescapeJava</t>
  </si>
  <si>
    <t>assertUnescapeJava</t>
  </si>
  <si>
    <t>testEscapeJavaScript</t>
  </si>
  <si>
    <t>testEscapeHtml</t>
  </si>
  <si>
    <t>testUnescapeHtml</t>
  </si>
  <si>
    <t>testUnescapeHexCharsHtml</t>
  </si>
  <si>
    <t>testEscapeHtmlVersions</t>
  </si>
  <si>
    <t>testEscapeXml</t>
  </si>
  <si>
    <t>testEscapeSql</t>
  </si>
  <si>
    <t>testStandaloneAmphersand</t>
  </si>
  <si>
    <t>StringUtilsEqualsIndexOfTest</t>
  </si>
  <si>
    <t>testEqualsIgnoreCase</t>
  </si>
  <si>
    <t>testIndexOf_char</t>
  </si>
  <si>
    <t>testIndexOf_charInt</t>
  </si>
  <si>
    <t>testIndexOf_String</t>
  </si>
  <si>
    <t>testOrdinalIndexOf</t>
  </si>
  <si>
    <t>testIndexOf_StringInt</t>
  </si>
  <si>
    <t>testLastIndexOf_char</t>
  </si>
  <si>
    <t>testLastIndexOf_charInt</t>
  </si>
  <si>
    <t>testLastIndexOf_String</t>
  </si>
  <si>
    <t>testLastIndexOf_StringInt</t>
  </si>
  <si>
    <t>testContainsIgnoreCase_StringString</t>
  </si>
  <si>
    <t>testIndexOfAny_StringStringarray</t>
  </si>
  <si>
    <t>testLastIndexOfAny_StringStringarray</t>
  </si>
  <si>
    <t>testIndexOfAny_StringChararray</t>
  </si>
  <si>
    <t>testIndexOfAny_StringString</t>
  </si>
  <si>
    <t>testIndexOfAnyBut_StringChararray</t>
  </si>
  <si>
    <t>testIndexOfAnyBut_StringString</t>
  </si>
  <si>
    <t>testContainsOnly_String</t>
  </si>
  <si>
    <t>testContainsOnly_Chararray</t>
  </si>
  <si>
    <t>testContainsNone_String</t>
  </si>
  <si>
    <t>testContainsNone_Chararray</t>
  </si>
  <si>
    <t>StringUtilsIsTest</t>
  </si>
  <si>
    <t>testIsAlpha</t>
  </si>
  <si>
    <t>testIsAlphanumeric</t>
  </si>
  <si>
    <t>testIsWhitespace</t>
  </si>
  <si>
    <t>testIsAlphaspace</t>
  </si>
  <si>
    <t>testIsAlphanumericSpace</t>
  </si>
  <si>
    <t>testIsAsciiPrintable_String</t>
  </si>
  <si>
    <t>testIsNumeric</t>
  </si>
  <si>
    <t>testIsNumericSpace</t>
  </si>
  <si>
    <t>StringUtilsSubstringTest</t>
  </si>
  <si>
    <t>testSubstring_StringInt</t>
  </si>
  <si>
    <t>testSubstring_StringIntInt</t>
  </si>
  <si>
    <t>testLeft_String</t>
  </si>
  <si>
    <t>testRight_String</t>
  </si>
  <si>
    <t>testMid_String</t>
  </si>
  <si>
    <t>testSubstringBefore_StringString</t>
  </si>
  <si>
    <t>testSubstringAfter_StringString</t>
  </si>
  <si>
    <t>testSubstringBeforeLast_StringString</t>
  </si>
  <si>
    <t>testSubstringAfterLast_StringString</t>
  </si>
  <si>
    <t>testSubstringBetween_StringString</t>
  </si>
  <si>
    <t>testSubstringBetween_StringStringString</t>
  </si>
  <si>
    <t>testCountMatches_String</t>
  </si>
  <si>
    <t>testGetNestedString_StringString</t>
  </si>
  <si>
    <t>testGetNestedString_StringStringString</t>
  </si>
  <si>
    <t>StringUtilsTest</t>
  </si>
  <si>
    <t>testCaseFunctions</t>
  </si>
  <si>
    <t>testSwapCase_String</t>
  </si>
  <si>
    <t>testJoin_Objectarray</t>
  </si>
  <si>
    <t>testJoin_ArrayChar</t>
  </si>
  <si>
    <t>testJoin_ArrayString</t>
  </si>
  <si>
    <t>testJoin_IteratorChar</t>
  </si>
  <si>
    <t>testJoin_IteratorString</t>
  </si>
  <si>
    <t>testConcatenate_Objectarray</t>
  </si>
  <si>
    <t>testSplit_String</t>
  </si>
  <si>
    <t>testSplit_StringChar</t>
  </si>
  <si>
    <t>testSplit_StringString_StringStringInt</t>
  </si>
  <si>
    <t>innerTestSplit</t>
  </si>
  <si>
    <t>testSplitByWholeString_StringStringBoolean</t>
  </si>
  <si>
    <t>testSplitByWholeString_StringStringBooleanInt</t>
  </si>
  <si>
    <t>testSplitPreserveAllTokens_String</t>
  </si>
  <si>
    <t>testSplitPreserveAllTokens_StringChar</t>
  </si>
  <si>
    <t>testSplitPreserveAllTokens_StringString_StringStringInt</t>
  </si>
  <si>
    <t>innerTestSplitPreserveAllTokens</t>
  </si>
  <si>
    <t>testDeleteSpace_String</t>
  </si>
  <si>
    <t>testDeleteWhitespace_String</t>
  </si>
  <si>
    <t>testReplace_StringStringString</t>
  </si>
  <si>
    <t>testReplace_StringStringStringInt</t>
  </si>
  <si>
    <t>testReplaceOnce_StringStringString</t>
  </si>
  <si>
    <t>testReplaceChars_StringCharChar</t>
  </si>
  <si>
    <t>testReplaceChars_StringStringString</t>
  </si>
  <si>
    <t>testOverlayString_StringStringIntInt</t>
  </si>
  <si>
    <t>testOverlay_StringStringIntInt</t>
  </si>
  <si>
    <t>testRepeat_StringInt</t>
  </si>
  <si>
    <t>testDeprecatedChompFunctions</t>
  </si>
  <si>
    <t>testChop</t>
  </si>
  <si>
    <t>testChomp</t>
  </si>
  <si>
    <t>testChopNewLine</t>
  </si>
  <si>
    <t>testRightPad_StringInt</t>
  </si>
  <si>
    <t>testRightPad_StringIntChar</t>
  </si>
  <si>
    <t>testRightPad_StringIntString</t>
  </si>
  <si>
    <t>testLeftPad_StringInt</t>
  </si>
  <si>
    <t>testLeftPad_StringIntChar</t>
  </si>
  <si>
    <t>testLeftPad_StringIntString</t>
  </si>
  <si>
    <t>testCenter_StringInt</t>
  </si>
  <si>
    <t>testCenter_StringIntChar</t>
  </si>
  <si>
    <t>testCenter_StringIntString</t>
  </si>
  <si>
    <t>testReverse_String</t>
  </si>
  <si>
    <t>testReverseDelimited_StringChar</t>
  </si>
  <si>
    <t>testReverseDelimitedString_StringString</t>
  </si>
  <si>
    <t>testDefault_String</t>
  </si>
  <si>
    <t>testDefault_StringString</t>
  </si>
  <si>
    <t>testDefaultIfEmpty_StringString</t>
  </si>
  <si>
    <t>testEscapeFunctions_String</t>
  </si>
  <si>
    <t>testAbbreviate_StringInt</t>
  </si>
  <si>
    <t>testAbbreviate_StringIntInt</t>
  </si>
  <si>
    <t>assertAbbreviateWithOffset</t>
  </si>
  <si>
    <t>testDifference_StringString</t>
  </si>
  <si>
    <t>testDifferenceAt_StringString</t>
  </si>
  <si>
    <t>testGetLevenshteinDistance_StringString</t>
  </si>
  <si>
    <t>testEMPTY</t>
  </si>
  <si>
    <t>testRemoveStart</t>
  </si>
  <si>
    <t>testRemoveEnd</t>
  </si>
  <si>
    <t>testRemove_String</t>
  </si>
  <si>
    <t>testRemove_char</t>
  </si>
  <si>
    <t>StringUtilsTrimEmptyTest</t>
  </si>
  <si>
    <t>testIsNotEmpty</t>
  </si>
  <si>
    <t>testIsBlank</t>
  </si>
  <si>
    <t>testIsNotBlank</t>
  </si>
  <si>
    <t>testClean</t>
  </si>
  <si>
    <t>testTrim</t>
  </si>
  <si>
    <t>testTrimToNull</t>
  </si>
  <si>
    <t>testTrimToEmpty</t>
  </si>
  <si>
    <t>testStrip_String</t>
  </si>
  <si>
    <t>testStripToNull_String</t>
  </si>
  <si>
    <t>testStripToEmpty_String</t>
  </si>
  <si>
    <t>testStrip_StringString</t>
  </si>
  <si>
    <t>testStripStart_StringString</t>
  </si>
  <si>
    <t>testStripEnd_StringString</t>
  </si>
  <si>
    <t>testStripAll</t>
  </si>
  <si>
    <t>assertArrayEquals</t>
  </si>
  <si>
    <t>SystemUtilsTest</t>
  </si>
  <si>
    <t>getJavaVersionAsFloat</t>
  </si>
  <si>
    <t>getJavaVersionAsInt</t>
  </si>
  <si>
    <t>getJavaVersionTrimmed</t>
  </si>
  <si>
    <t>getJavaVersionMatches</t>
  </si>
  <si>
    <t>getOSMatches</t>
  </si>
  <si>
    <t>testGetJavaHome</t>
  </si>
  <si>
    <t>testGetJavaIoTmpDir</t>
  </si>
  <si>
    <t>testGetUserDir</t>
  </si>
  <si>
    <t>testGetUserHome</t>
  </si>
  <si>
    <t>testIS_JAVA</t>
  </si>
  <si>
    <t>testIS_OS</t>
  </si>
  <si>
    <t>testJavaVersion</t>
  </si>
  <si>
    <t>testJavaVersionAsFloat</t>
  </si>
  <si>
    <t>testJavaVersionAsInt</t>
  </si>
  <si>
    <t>testJavaVersionAtLeastFloat</t>
  </si>
  <si>
    <t>testJavaVersionAtLeastInt</t>
  </si>
  <si>
    <t>testJavaVersionMatches</t>
  </si>
  <si>
    <t>testOSMatches</t>
  </si>
  <si>
    <t>testOSMatches2</t>
  </si>
  <si>
    <t>testJavaAwtHeadless</t>
  </si>
  <si>
    <t>UnhandledExceptionTest</t>
  </si>
  <si>
    <t>testConstructor_throwable_nullInput</t>
  </si>
  <si>
    <t>testConstructor_stringAndThrowable_nullInput</t>
  </si>
  <si>
    <t>testGetCause</t>
  </si>
  <si>
    <t>testGetCauseAndGetMessage</t>
  </si>
  <si>
    <t>ValidateTest</t>
  </si>
  <si>
    <t>testIsTrue1</t>
  </si>
  <si>
    <t>testIsTrue2</t>
  </si>
  <si>
    <t>testIsTrue3</t>
  </si>
  <si>
    <t>testIsTrue4</t>
  </si>
  <si>
    <t>testIsTrue5</t>
  </si>
  <si>
    <t>testNotNull1</t>
  </si>
  <si>
    <t>testNotNull2</t>
  </si>
  <si>
    <t>testNotEmptyArray1</t>
  </si>
  <si>
    <t>testNotEmptyArray2</t>
  </si>
  <si>
    <t>testNotEmptyCollection1</t>
  </si>
  <si>
    <t>testNotEmptyCollection2</t>
  </si>
  <si>
    <t>testNotEmptyMap1</t>
  </si>
  <si>
    <t>testNotEmptyMap2</t>
  </si>
  <si>
    <t>testNotEmptyString1</t>
  </si>
  <si>
    <t>testNotEmptyString2</t>
  </si>
  <si>
    <t>testNoNullElementsArray1</t>
  </si>
  <si>
    <t>testNoNullElementsArray2</t>
  </si>
  <si>
    <t>testNoNullElementsCollection1</t>
  </si>
  <si>
    <t>testNoNullElementsCollection2</t>
  </si>
  <si>
    <t>testAllElementsOfType</t>
  </si>
  <si>
    <t>WordUtilsTest</t>
  </si>
  <si>
    <t>testWrap_StringInt</t>
  </si>
  <si>
    <t>testWrap_StringIntStringBoolean</t>
  </si>
  <si>
    <t>testCapitalize_String</t>
  </si>
  <si>
    <t>testCapitalizeWithDelimiters_String</t>
  </si>
  <si>
    <t>testCapitalizeFully_String</t>
  </si>
  <si>
    <t>testCapitalizeFullyWithDelimiters_String</t>
  </si>
  <si>
    <t>testUncapitalize_String</t>
  </si>
  <si>
    <t>testUncapitalizeWithDelimiters_String</t>
  </si>
  <si>
    <t>testInitials_String</t>
  </si>
  <si>
    <t>testInitials_String_charArray</t>
  </si>
  <si>
    <t>CompareToBuilderTest</t>
  </si>
  <si>
    <t>TestObject</t>
  </si>
  <si>
    <t>setA</t>
  </si>
  <si>
    <t>getA</t>
  </si>
  <si>
    <t>compareTo</t>
  </si>
  <si>
    <t>TestSubObject</t>
  </si>
  <si>
    <t>TestTransientSubObject</t>
  </si>
  <si>
    <t>testReflectionCompare</t>
  </si>
  <si>
    <t>testReflectionCompareEx1</t>
  </si>
  <si>
    <t>testReflectionCompareEx2</t>
  </si>
  <si>
    <t>testReflectionHierarchyCompare</t>
  </si>
  <si>
    <t>testReflectionHierarchyCompareExcludeFields</t>
  </si>
  <si>
    <t>testReflectionHierarchyCompareTransients</t>
  </si>
  <si>
    <t>assertXYZCompareOrder</t>
  </si>
  <si>
    <t>assertReflectionCompareContract</t>
  </si>
  <si>
    <t>reflectionCompareSignum</t>
  </si>
  <si>
    <t>testAppendSuper</t>
  </si>
  <si>
    <t>testObjectEx2</t>
  </si>
  <si>
    <t>testObjectComparator</t>
  </si>
  <si>
    <t>testObjectComparatorNull</t>
  </si>
  <si>
    <t>testMultiLongArray</t>
  </si>
  <si>
    <t>testMultiIntArray</t>
  </si>
  <si>
    <t>testMultiShortArray</t>
  </si>
  <si>
    <t>testMultiCharArray</t>
  </si>
  <si>
    <t>testMultiByteArray</t>
  </si>
  <si>
    <t>testMultiFloatArray</t>
  </si>
  <si>
    <t>testMultiDoubleArray</t>
  </si>
  <si>
    <t>testMultiBooleanArray</t>
  </si>
  <si>
    <t>testRaggedArray</t>
  </si>
  <si>
    <t>testMixedArray</t>
  </si>
  <si>
    <t>testObjectArrayHiddenByObject</t>
  </si>
  <si>
    <t>testLongArrayHiddenByObject</t>
  </si>
  <si>
    <t>testIntArrayHiddenByObject</t>
  </si>
  <si>
    <t>testShortArrayHiddenByObject</t>
  </si>
  <si>
    <t>testCharArrayHiddenByObject</t>
  </si>
  <si>
    <t>testByteArrayHiddenByObject</t>
  </si>
  <si>
    <t>testDoubleArrayHiddenByObject</t>
  </si>
  <si>
    <t>testFloatArrayHiddenByObject</t>
  </si>
  <si>
    <t>testBooleanArrayHiddenByObject</t>
  </si>
  <si>
    <t>DefaultToStringStyleTest</t>
  </si>
  <si>
    <t>testBlank</t>
  </si>
  <si>
    <t>testLongArrayArray</t>
  </si>
  <si>
    <t>EqualsBuilderTest</t>
  </si>
  <si>
    <t>setB</t>
  </si>
  <si>
    <t>getB</t>
  </si>
  <si>
    <t>TestEmptySubObject</t>
  </si>
  <si>
    <t>TestTSubObject</t>
  </si>
  <si>
    <t>TestTTSubObject</t>
  </si>
  <si>
    <t>TestTTLeafObject</t>
  </si>
  <si>
    <t>TestTSubObject2</t>
  </si>
  <si>
    <t>getT</t>
  </si>
  <si>
    <t>setT</t>
  </si>
  <si>
    <t>testReflectionEquals</t>
  </si>
  <si>
    <t>testReflectionHierarchyEquals</t>
  </si>
  <si>
    <t>testReflectionEqualsEquivalenceRelationship</t>
  </si>
  <si>
    <t>testSuper</t>
  </si>
  <si>
    <t>testAccessors</t>
  </si>
  <si>
    <t>TestACanEqualB</t>
  </si>
  <si>
    <t>TestBCanEqualA</t>
  </si>
  <si>
    <t>testUnrelatedClasses</t>
  </si>
  <si>
    <t>testNpeForNullElement</t>
  </si>
  <si>
    <t>testReflectionEqualsExcludeFields</t>
  </si>
  <si>
    <t>TestObjectWithMultipleFields</t>
  </si>
  <si>
    <t>HashCodeBuilderAndEqualsBuilderTest</t>
  </si>
  <si>
    <t>testInteger</t>
  </si>
  <si>
    <t>testIntegerWithTransients</t>
  </si>
  <si>
    <t>testFixture</t>
  </si>
  <si>
    <t>testFixtureWithTransients</t>
  </si>
  <si>
    <t>assertEqualsAndHashCodeContract</t>
  </si>
  <si>
    <t>TestFixture</t>
  </si>
  <si>
    <t>SubTestFixture</t>
  </si>
  <si>
    <t>AllTransientFixture</t>
  </si>
  <si>
    <t>SubAllTransientFixture</t>
  </si>
  <si>
    <t>hashCode</t>
  </si>
  <si>
    <t>testReflectionHashCode</t>
  </si>
  <si>
    <t>testReflectionHierarchyHashCode</t>
  </si>
  <si>
    <t>testReflectionHierarchyHashCodeEx1</t>
  </si>
  <si>
    <t>testReflectionHierarchyHashCodeEx2</t>
  </si>
  <si>
    <t>testReflectionHashCodeEx1</t>
  </si>
  <si>
    <t>testReflectionHashCodeEx2</t>
  </si>
  <si>
    <t>testReflectionHashCodeEx3</t>
  </si>
  <si>
    <t>testObjectArrayAsObject</t>
  </si>
  <si>
    <t>testLongArrayAsObject</t>
  </si>
  <si>
    <t>testIntArrayAsObject</t>
  </si>
  <si>
    <t>testShortArrayAsObject</t>
  </si>
  <si>
    <t>testCharArrayAsObject</t>
  </si>
  <si>
    <t>testByteArrayAsObject</t>
  </si>
  <si>
    <t>testDoubleArrayAsObject</t>
  </si>
  <si>
    <t>testFloatArrayAsObject</t>
  </si>
  <si>
    <t>testBooleanArrayAsObject</t>
  </si>
  <si>
    <t>testBooleanMultiArray</t>
  </si>
  <si>
    <t>testReflectionHashCodeExcludeFields</t>
  </si>
  <si>
    <t>testReflectionObjectCycle</t>
  </si>
  <si>
    <t>MultiLineToStringStyleTest</t>
  </si>
  <si>
    <t>NoFieldNamesToStringStyleTest</t>
  </si>
  <si>
    <t>test_toStringExclude</t>
  </si>
  <si>
    <t>test_toStringExcludeArray</t>
  </si>
  <si>
    <t>test_toStringExcludeArrayWithNull</t>
  </si>
  <si>
    <t>test_toStringExcludeArrayWithNulls</t>
  </si>
  <si>
    <t>test_toStringExcludeCollection</t>
  </si>
  <si>
    <t>test_toStringExcludeCollectionWithNull</t>
  </si>
  <si>
    <t>test_toStringExcludeCollectionWithNulls</t>
  </si>
  <si>
    <t>test_toStringExcludeEmptyArray</t>
  </si>
  <si>
    <t>test_toStringExcludeEmptyCollection</t>
  </si>
  <si>
    <t>test_toStringExcludeNullArray</t>
  </si>
  <si>
    <t>test_toStringExcludeNullCollection</t>
  </si>
  <si>
    <t>validateNonSecretField</t>
  </si>
  <si>
    <t>validateSecretFieldAbsent</t>
  </si>
  <si>
    <t>validateSecretFieldPresent</t>
  </si>
  <si>
    <t>SimpleToStringStyleTest</t>
  </si>
  <si>
    <t>StandardToStringStyleTest</t>
  </si>
  <si>
    <t>ToStringBuilderTest</t>
  </si>
  <si>
    <t>testConstructorEx3</t>
  </si>
  <si>
    <t>testGetSetDefault</t>
  </si>
  <si>
    <t>testSetDefaultEx</t>
  </si>
  <si>
    <t>testReflectionInteger</t>
  </si>
  <si>
    <t>testReflectionCharacter</t>
  </si>
  <si>
    <t>testReflectionBoolean</t>
  </si>
  <si>
    <t>toBaseString</t>
  </si>
  <si>
    <t>assertReflectionArray</t>
  </si>
  <si>
    <t>testReflectionObjectArray</t>
  </si>
  <si>
    <t>testReflectionLongArray</t>
  </si>
  <si>
    <t>testReflectionIntArray</t>
  </si>
  <si>
    <t>testReflectionShortArray</t>
  </si>
  <si>
    <t>testReflectionyteArray</t>
  </si>
  <si>
    <t>testReflectionCharArray</t>
  </si>
  <si>
    <t>testReflectionDoubleArray</t>
  </si>
  <si>
    <t>testReflectionFloatArray</t>
  </si>
  <si>
    <t>testReflectionBooleanArray</t>
  </si>
  <si>
    <t>testReflectionFloatArrayArray</t>
  </si>
  <si>
    <t>testReflectionLongArrayArray</t>
  </si>
  <si>
    <t>testReflectionIntArrayArray</t>
  </si>
  <si>
    <t>testReflectionhortArrayArray</t>
  </si>
  <si>
    <t>testReflectionByteArrayArray</t>
  </si>
  <si>
    <t>testReflectionCharArrayArray</t>
  </si>
  <si>
    <t>testReflectionDoubleArrayArray</t>
  </si>
  <si>
    <t>testReflectionBooleanArrayArray</t>
  </si>
  <si>
    <t>testReflectionHierarchyArrayList</t>
  </si>
  <si>
    <t>testReflectionHierarchy</t>
  </si>
  <si>
    <t>testInnerClassReflection</t>
  </si>
  <si>
    <t>testReflectionArrayCycle</t>
  </si>
  <si>
    <t>testReflectionArrayCycleLevel2</t>
  </si>
  <si>
    <t>testReflectionArrayArrayCycle</t>
  </si>
  <si>
    <t>SimpleReflectionTestFixture</t>
  </si>
  <si>
    <t>SelfInstanceVarReflectionTestFixture</t>
  </si>
  <si>
    <t>SelfInstanceTwoVarsReflectionTestFixture</t>
  </si>
  <si>
    <t>getOtherType</t>
  </si>
  <si>
    <t>testSimpleReflectionObjectCycle</t>
  </si>
  <si>
    <t>testSelfInstanceVarReflectionObjectCycle</t>
  </si>
  <si>
    <t>testSelfInstanceTwoVarsReflectionObjectCycle</t>
  </si>
  <si>
    <t>testReflectionArrayAndObjectCycle</t>
  </si>
  <si>
    <t>validateEmptyReflectionRegistry</t>
  </si>
  <si>
    <t>testAppendToString</t>
  </si>
  <si>
    <t>testIntArrayArray</t>
  </si>
  <si>
    <t>testShortArrayArray</t>
  </si>
  <si>
    <t>testByteArrayArray</t>
  </si>
  <si>
    <t>testCharArrayArray</t>
  </si>
  <si>
    <t>testDoubleArrayArray</t>
  </si>
  <si>
    <t>testFloatArrayArray</t>
  </si>
  <si>
    <t>testBooleanArrayArray</t>
  </si>
  <si>
    <t>testSimpleReflectionStatics</t>
  </si>
  <si>
    <t>testReflectionStatics</t>
  </si>
  <si>
    <t>testInheritedReflectionStatics</t>
  </si>
  <si>
    <t>toStringWithStatics</t>
  </si>
  <si>
    <t>testReflectionNull</t>
  </si>
  <si>
    <t>ToStringStyleTest</t>
  </si>
  <si>
    <t>testSetArrayStart</t>
  </si>
  <si>
    <t>testSetArrayEnd</t>
  </si>
  <si>
    <t>testSetArraySeparator</t>
  </si>
  <si>
    <t>testSetContentStart</t>
  </si>
  <si>
    <t>testSetContentEnd</t>
  </si>
  <si>
    <t>testSetFieldNameValueSeparator</t>
  </si>
  <si>
    <t>testSetFieldSeparator</t>
  </si>
  <si>
    <t>testSetNullText</t>
  </si>
  <si>
    <t>testSetSizeStartText</t>
  </si>
  <si>
    <t>testSetSizeEndText</t>
  </si>
  <si>
    <t>testSetSummaryObjectStartText</t>
  </si>
  <si>
    <t>testSetSummaryObjectEndText</t>
  </si>
  <si>
    <t>EnumTest</t>
  </si>
  <si>
    <t>testName</t>
  </si>
  <si>
    <t>testIterator</t>
  </si>
  <si>
    <t>testList</t>
  </si>
  <si>
    <t>testMap</t>
  </si>
  <si>
    <t>testGet</t>
  </si>
  <si>
    <t>testBroken1</t>
  </si>
  <si>
    <t>testBroken2</t>
  </si>
  <si>
    <t>testBroken3</t>
  </si>
  <si>
    <t>testBroken1Operation</t>
  </si>
  <si>
    <t>testBroken2Operation</t>
  </si>
  <si>
    <t>testBroken3Operation</t>
  </si>
  <si>
    <t>testBroken4Operation</t>
  </si>
  <si>
    <t>testBroken5Operation</t>
  </si>
  <si>
    <t>testOperationGet</t>
  </si>
  <si>
    <t>testOperationSerialization</t>
  </si>
  <si>
    <t>testOperationToString</t>
  </si>
  <si>
    <t>testOperationList</t>
  </si>
  <si>
    <t>testOperationMap</t>
  </si>
  <si>
    <t>testOperationCalculation</t>
  </si>
  <si>
    <t>testExtended1Get</t>
  </si>
  <si>
    <t>testExtended2Get</t>
  </si>
  <si>
    <t>testExtended3Get</t>
  </si>
  <si>
    <t>testExtendedSerialization</t>
  </si>
  <si>
    <t>testExtendedToString</t>
  </si>
  <si>
    <t>testExtended1List</t>
  </si>
  <si>
    <t>testExtended2List</t>
  </si>
  <si>
    <t>testExtended3List</t>
  </si>
  <si>
    <t>testExtended1Map</t>
  </si>
  <si>
    <t>testExtended2Map</t>
  </si>
  <si>
    <t>testExtended3Map</t>
  </si>
  <si>
    <t>testNested</t>
  </si>
  <si>
    <t>testNestedBroken</t>
  </si>
  <si>
    <t>testNestedLinked</t>
  </si>
  <si>
    <t>testNestedReferenced</t>
  </si>
  <si>
    <t>testColorEnumEqualsWithDifferentClassLoaders</t>
  </si>
  <si>
    <t>testWithDifferentClassLoaders</t>
  </si>
  <si>
    <t>getColorEnum</t>
  </si>
  <si>
    <t>testEqualsToWrongInstance</t>
  </si>
  <si>
    <t>EnumUtilsTest</t>
  </si>
  <si>
    <t>testIteratorEx</t>
  </si>
  <si>
    <t>testListEx</t>
  </si>
  <si>
    <t>testMapEx</t>
  </si>
  <si>
    <t>testGetEx</t>
  </si>
  <si>
    <t>testGetValueEx</t>
  </si>
  <si>
    <t>ValuedEnumTest</t>
  </si>
  <si>
    <t>testValue</t>
  </si>
  <si>
    <t>EnumEqualsTest</t>
  </si>
  <si>
    <t>CarColorEnum</t>
  </si>
  <si>
    <t>TrafficlightColorEnum</t>
  </si>
  <si>
    <t>TotallyUnrelatedClass</t>
  </si>
  <si>
    <t>getName</t>
  </si>
  <si>
    <t>testEquals_classloader_equal</t>
  </si>
  <si>
    <t>testEquals_classloader_different</t>
  </si>
  <si>
    <t>testCompareTo_classloader_equal</t>
  </si>
  <si>
    <t>testCompareTo_classloader_different</t>
  </si>
  <si>
    <t>testCompareTo_nonEnumType</t>
  </si>
  <si>
    <t>testCompareTo_otherEnumType</t>
  </si>
  <si>
    <t>testCompareTo_otherType</t>
  </si>
  <si>
    <t>testCompareTo_null</t>
  </si>
  <si>
    <t>AbstractRangeTest</t>
  </si>
  <si>
    <t>testGetMinimum</t>
  </si>
  <si>
    <t>testGetMaximum</t>
  </si>
  <si>
    <t>testContainsInteger</t>
  </si>
  <si>
    <t>testContainsRange</t>
  </si>
  <si>
    <t>testOverlapsRange</t>
  </si>
  <si>
    <t>DoubleRangeTest</t>
  </si>
  <si>
    <t>createRange</t>
  </si>
  <si>
    <t>testConstructor1a</t>
  </si>
  <si>
    <t>testConstructor1b</t>
  </si>
  <si>
    <t>testConstructor2a</t>
  </si>
  <si>
    <t>testConstructor2b</t>
  </si>
  <si>
    <t>testContainsNumber</t>
  </si>
  <si>
    <t>FloatRangeTest</t>
  </si>
  <si>
    <t>FractionTest</t>
  </si>
  <si>
    <t>testFactory_int_int</t>
  </si>
  <si>
    <t>testFactory_int_int_int</t>
  </si>
  <si>
    <t>testReducedFactory_int_int</t>
  </si>
  <si>
    <t>testFactory_double</t>
  </si>
  <si>
    <t>testFactory_String</t>
  </si>
  <si>
    <t>testFactory_String_double</t>
  </si>
  <si>
    <t>testFactory_String_proper</t>
  </si>
  <si>
    <t>testFactory_String_improper</t>
  </si>
  <si>
    <t>testGets</t>
  </si>
  <si>
    <t>testConversions</t>
  </si>
  <si>
    <t>testReduce</t>
  </si>
  <si>
    <t>testInvert</t>
  </si>
  <si>
    <t>testNegate</t>
  </si>
  <si>
    <t>testAbs</t>
  </si>
  <si>
    <t>testPow</t>
  </si>
  <si>
    <t>testAdd</t>
  </si>
  <si>
    <t>testSubtract</t>
  </si>
  <si>
    <t>testMultiply</t>
  </si>
  <si>
    <t>testDivide</t>
  </si>
  <si>
    <t>testToProperString</t>
  </si>
  <si>
    <t>IntRangeTest</t>
  </si>
  <si>
    <t>testContainsIntegerBig</t>
  </si>
  <si>
    <t>LongRangeTest</t>
  </si>
  <si>
    <t>testContainsLongBig</t>
  </si>
  <si>
    <t>checkConstructorException</t>
  </si>
  <si>
    <t>testConstructor1</t>
  </si>
  <si>
    <t>testConstructor1Exceptions</t>
  </si>
  <si>
    <t>testConstructor2</t>
  </si>
  <si>
    <t>testConstructor2Exceptions</t>
  </si>
  <si>
    <t>testToIntString</t>
  </si>
  <si>
    <t>testToIntStringI</t>
  </si>
  <si>
    <t>testToLongString</t>
  </si>
  <si>
    <t>testToLongStringL</t>
  </si>
  <si>
    <t>testToFloatString</t>
  </si>
  <si>
    <t>testToFloatStringF</t>
  </si>
  <si>
    <t>testStringToDoubleString</t>
  </si>
  <si>
    <t>testStringToDoubleStringD</t>
  </si>
  <si>
    <t>testCreateFloatFailure</t>
  </si>
  <si>
    <t>testCreateDoubleFailure</t>
  </si>
  <si>
    <t>testCreateIntegerFailure</t>
  </si>
  <si>
    <t>testCreateLongFailure</t>
  </si>
  <si>
    <t>testCreateBigIntegerFailure</t>
  </si>
  <si>
    <t>testCreateBigDecimalFailure</t>
  </si>
  <si>
    <t>testMinLong</t>
  </si>
  <si>
    <t>testMinInt</t>
  </si>
  <si>
    <t>testMinShort</t>
  </si>
  <si>
    <t>testMinDouble</t>
  </si>
  <si>
    <t>testMinFloat</t>
  </si>
  <si>
    <t>testMaxLong</t>
  </si>
  <si>
    <t>testMaxInt</t>
  </si>
  <si>
    <t>testMaxShort</t>
  </si>
  <si>
    <t>testMaxDouble</t>
  </si>
  <si>
    <t>testMaxFloat</t>
  </si>
  <si>
    <t>testMinimumShort</t>
  </si>
  <si>
    <t>testMinimumByte</t>
  </si>
  <si>
    <t>testMinimumDouble</t>
  </si>
  <si>
    <t>testMinimumFloat</t>
  </si>
  <si>
    <t>testMaximumShort</t>
  </si>
  <si>
    <t>testMaximumByte</t>
  </si>
  <si>
    <t>testMaximumDouble</t>
  </si>
  <si>
    <t>testMaximumFloat</t>
  </si>
  <si>
    <t>RandomUtilsTest</t>
  </si>
  <si>
    <t>testNextInt</t>
  </si>
  <si>
    <t>testNextInt2</t>
  </si>
  <si>
    <t>testJvmRandomNextInt</t>
  </si>
  <si>
    <t>tstNextInt</t>
  </si>
  <si>
    <t>testNextLong</t>
  </si>
  <si>
    <t>testNextLong2</t>
  </si>
  <si>
    <t>tstNextLong</t>
  </si>
  <si>
    <t>testNextBoolean</t>
  </si>
  <si>
    <t>testNextBoolean2</t>
  </si>
  <si>
    <t>tstNextBoolean</t>
  </si>
  <si>
    <t>testNextFloat</t>
  </si>
  <si>
    <t>testNextFloat2</t>
  </si>
  <si>
    <t>tstNextFloat</t>
  </si>
  <si>
    <t>testNextDouble</t>
  </si>
  <si>
    <t>testNextDouble2</t>
  </si>
  <si>
    <t>tstNextDouble</t>
  </si>
  <si>
    <t>testUnimplementedMethods</t>
  </si>
  <si>
    <t>testIllegalArguments</t>
  </si>
  <si>
    <t>RangeTestFixture</t>
  </si>
  <si>
    <t>containsNumber</t>
  </si>
  <si>
    <t>getMaximumNumber</t>
  </si>
  <si>
    <t>getMinimumNumber</t>
  </si>
  <si>
    <t>RangeTest</t>
  </si>
  <si>
    <t>testEqualsObject</t>
  </si>
  <si>
    <t>MutableBooleanTest</t>
  </si>
  <si>
    <t>testConstructors</t>
  </si>
  <si>
    <t>testGetSet</t>
  </si>
  <si>
    <t>MutableByteTest</t>
  </si>
  <si>
    <t>testPrimitiveValues</t>
  </si>
  <si>
    <t>testToByte</t>
  </si>
  <si>
    <t>testIncrement</t>
  </si>
  <si>
    <t>testDecrement</t>
  </si>
  <si>
    <t>testAddValuePrimitive</t>
  </si>
  <si>
    <t>testAddValueObject</t>
  </si>
  <si>
    <t>testSubtractValuePrimitive</t>
  </si>
  <si>
    <t>testSubtractValueObject</t>
  </si>
  <si>
    <t>MutableDoubleTest</t>
  </si>
  <si>
    <t>testNanInfinite</t>
  </si>
  <si>
    <t>testToDouble</t>
  </si>
  <si>
    <t>MutableFloatTest</t>
  </si>
  <si>
    <t>testToFloat</t>
  </si>
  <si>
    <t>MutableIntTest</t>
  </si>
  <si>
    <t>testToInteger</t>
  </si>
  <si>
    <t>MutableLongTest</t>
  </si>
  <si>
    <t>testToLong</t>
  </si>
  <si>
    <t>MutableObjectTest</t>
  </si>
  <si>
    <t>MutableShortTest</t>
  </si>
  <si>
    <t>testToShort</t>
  </si>
  <si>
    <t>CompositeFormatTest</t>
  </si>
  <si>
    <t>testCompositeFormat</t>
  </si>
  <si>
    <t>testUsage</t>
  </si>
  <si>
    <t>StrBuilderAppendInsertTest</t>
  </si>
  <si>
    <t>testAppendNewLine</t>
  </si>
  <si>
    <t>StrBuilderTest</t>
  </si>
  <si>
    <t>testChaining</t>
  </si>
  <si>
    <t>testGetSetNewLineText</t>
  </si>
  <si>
    <t>testGetSetNullText</t>
  </si>
  <si>
    <t>testCapacityAndLength</t>
  </si>
  <si>
    <t>testLength</t>
  </si>
  <si>
    <t>testSetLength</t>
  </si>
  <si>
    <t>testCapacity</t>
  </si>
  <si>
    <t>testEnsureCapacity</t>
  </si>
  <si>
    <t>testMinimizeCapacity</t>
  </si>
  <si>
    <t>testSize</t>
  </si>
  <si>
    <t>testCharAt</t>
  </si>
  <si>
    <t>testSetCharAt</t>
  </si>
  <si>
    <t>testDeleteCharAt</t>
  </si>
  <si>
    <t>testToCharArray</t>
  </si>
  <si>
    <t>testToCharArrayIntInt</t>
  </si>
  <si>
    <t>testGetChars</t>
  </si>
  <si>
    <t>testGetCharsIntIntCharArrayInt</t>
  </si>
  <si>
    <t>testDeleteIntInt</t>
  </si>
  <si>
    <t>testDeleteAll_char</t>
  </si>
  <si>
    <t>testDeleteFirst_char</t>
  </si>
  <si>
    <t>testDeleteAll_String</t>
  </si>
  <si>
    <t>testDeleteFirst_String</t>
  </si>
  <si>
    <t>testDeleteAll_StrMatcher</t>
  </si>
  <si>
    <t>testDeleteFirst_StrMatcher</t>
  </si>
  <si>
    <t>testReplace_int_int_String</t>
  </si>
  <si>
    <t>testReplaceAll_char_char</t>
  </si>
  <si>
    <t>testReplaceFirst_char_char</t>
  </si>
  <si>
    <t>testReplaceAll_String_String</t>
  </si>
  <si>
    <t>testReplaceFirst_String_String</t>
  </si>
  <si>
    <t>testReplaceAll_StrMatcher_String</t>
  </si>
  <si>
    <t>testReplaceFirst_StrMatcher_String</t>
  </si>
  <si>
    <t>testReplace_StrMatcher_String_int_int_int_VaryMatcher</t>
  </si>
  <si>
    <t>testReplace_StrMatcher_String_int_int_int_VaryReplace</t>
  </si>
  <si>
    <t>testReplace_StrMatcher_String_int_int_int_VaryStartIndex</t>
  </si>
  <si>
    <t>testReplace_StrMatcher_String_int_int_int_VaryEndIndex</t>
  </si>
  <si>
    <t>testReplace_StrMatcher_String_int_int_int_VaryCount</t>
  </si>
  <si>
    <t>testStartsWith</t>
  </si>
  <si>
    <t>testEndsWith</t>
  </si>
  <si>
    <t>testSubstringInt</t>
  </si>
  <si>
    <t>testSubstringIntInt</t>
  </si>
  <si>
    <t>testMidString</t>
  </si>
  <si>
    <t>testRightString</t>
  </si>
  <si>
    <t>testLeftString</t>
  </si>
  <si>
    <t>testContains_char</t>
  </si>
  <si>
    <t>testContains_String</t>
  </si>
  <si>
    <t>testContains_StrMatcher</t>
  </si>
  <si>
    <t>testIndexOf_char_int</t>
  </si>
  <si>
    <t>testLastIndexOf_char_int</t>
  </si>
  <si>
    <t>testIndexOf_String_int</t>
  </si>
  <si>
    <t>testLastIndexOf_String_int</t>
  </si>
  <si>
    <t>testIndexOf_StrMatcher</t>
  </si>
  <si>
    <t>testIndexOf_StrMatcher_int</t>
  </si>
  <si>
    <t>testLastIndexOf_StrMatcher</t>
  </si>
  <si>
    <t>testLastIndexOf_StrMatcher_int</t>
  </si>
  <si>
    <t>StrMatcher</t>
  </si>
  <si>
    <t>testAsTokenizer</t>
  </si>
  <si>
    <t>testAsReader</t>
  </si>
  <si>
    <t>testAsWriter</t>
  </si>
  <si>
    <t>testToStringBuffer</t>
  </si>
  <si>
    <t>testNoneLookup</t>
  </si>
  <si>
    <t>testSystemProperiesLookup</t>
  </si>
  <si>
    <t>testMapLookup</t>
  </si>
  <si>
    <t>testMapLookup_nullMap</t>
  </si>
  <si>
    <t>StrMatcherTest</t>
  </si>
  <si>
    <t>testCommaMatcher</t>
  </si>
  <si>
    <t>testTabMatcher</t>
  </si>
  <si>
    <t>testSpaceMatcher</t>
  </si>
  <si>
    <t>testSplitMatcher</t>
  </si>
  <si>
    <t>testTrimMatcher</t>
  </si>
  <si>
    <t>testSingleQuoteMatcher</t>
  </si>
  <si>
    <t>testDoubleQuoteMatcher</t>
  </si>
  <si>
    <t>testQuoteMatcher</t>
  </si>
  <si>
    <t>testNoneMatcher</t>
  </si>
  <si>
    <t>testCharMatcher_char</t>
  </si>
  <si>
    <t>testCharSetMatcher_String</t>
  </si>
  <si>
    <t>testCharSetMatcher_charArray</t>
  </si>
  <si>
    <t>testStringMatcher_String</t>
  </si>
  <si>
    <t>testMatcherIndices</t>
  </si>
  <si>
    <t>testReplaceSimple</t>
  </si>
  <si>
    <t>testReplaceSolo</t>
  </si>
  <si>
    <t>testReplaceNoVariables</t>
  </si>
  <si>
    <t>testReplaceNull</t>
  </si>
  <si>
    <t>testReplaceEmpty</t>
  </si>
  <si>
    <t>testReplaceChangedMap</t>
  </si>
  <si>
    <t>testReplaceUnknownKey</t>
  </si>
  <si>
    <t>testReplaceAdjacentAtStart</t>
  </si>
  <si>
    <t>testReplaceAdjacentAtEnd</t>
  </si>
  <si>
    <t>testReplaceRecursive</t>
  </si>
  <si>
    <t>testReplaceEscaping</t>
  </si>
  <si>
    <t>testReplaceSoloEscaping</t>
  </si>
  <si>
    <t>testReplaceComplexEscaping</t>
  </si>
  <si>
    <t>testReplaceNoPefixNoSuffix</t>
  </si>
  <si>
    <t>testReplaceIncompletePefix</t>
  </si>
  <si>
    <t>testReplacePrefixNoSuffix</t>
  </si>
  <si>
    <t>testReplaceNoPrefixSuffix</t>
  </si>
  <si>
    <t>testReplaceToIdentical</t>
  </si>
  <si>
    <t>testReplacePartialString_noReplace</t>
  </si>
  <si>
    <t>testResolveVariable</t>
  </si>
  <si>
    <t>testConstructorNoArgs</t>
  </si>
  <si>
    <t>testConstructorMapPrefixSuffix</t>
  </si>
  <si>
    <t>testConstructorMapFull</t>
  </si>
  <si>
    <t>testGetSetEscape</t>
  </si>
  <si>
    <t>testGetSetPrefix</t>
  </si>
  <si>
    <t>testGetSetSuffix</t>
  </si>
  <si>
    <t>testStaticReplace</t>
  </si>
  <si>
    <t>testStaticReplacePrefixSuffix</t>
  </si>
  <si>
    <t>testStaticReplaceSystemProperties</t>
  </si>
  <si>
    <t>doTestReplace</t>
  </si>
  <si>
    <t>doTestNoReplace</t>
  </si>
  <si>
    <t>StrTokenizerTest</t>
  </si>
  <si>
    <t>checkClone</t>
  </si>
  <si>
    <t>testBasic5</t>
  </si>
  <si>
    <t>testBasicQuoted2</t>
  </si>
  <si>
    <t>testBasicQuoted3</t>
  </si>
  <si>
    <t>testBasicQuoted4</t>
  </si>
  <si>
    <t>testBasicQuoted5</t>
  </si>
  <si>
    <t>testBasicQuoted6</t>
  </si>
  <si>
    <t>testBasicQuoted7</t>
  </si>
  <si>
    <t>testBasicQuotedTrimmed1</t>
  </si>
  <si>
    <t>testBasicTrimmed1</t>
  </si>
  <si>
    <t>testBasicTrimmed2</t>
  </si>
  <si>
    <t>testBasicIgnoreTrimmed1</t>
  </si>
  <si>
    <t>testBasicIgnoreTrimmed2</t>
  </si>
  <si>
    <t>testBasicIgnoreTrimmed3</t>
  </si>
  <si>
    <t>testBasicIgnoreTrimmed4</t>
  </si>
  <si>
    <t>testListArray</t>
  </si>
  <si>
    <t>testCSV</t>
  </si>
  <si>
    <t>testCSVEmpty</t>
  </si>
  <si>
    <t>testCSVSimple</t>
  </si>
  <si>
    <t>testCSVSimpleNeedsTrim</t>
  </si>
  <si>
    <t>testEmpty</t>
  </si>
  <si>
    <t>testCloneNotSupportedException</t>
  </si>
  <si>
    <t>testCloneReset</t>
  </si>
  <si>
    <t>testConstructor_String</t>
  </si>
  <si>
    <t>testConstructor_String_char</t>
  </si>
  <si>
    <t>testConstructor_String_char_char</t>
  </si>
  <si>
    <t>testConstructor_charArray</t>
  </si>
  <si>
    <t>testConstructor_charArray_char</t>
  </si>
  <si>
    <t>testConstructor_charArray_char_char</t>
  </si>
  <si>
    <t>testReset_String</t>
  </si>
  <si>
    <t>testReset_charArray</t>
  </si>
  <si>
    <t>testTSV</t>
  </si>
  <si>
    <t>testTSVEmpty</t>
  </si>
  <si>
    <t>testXSVAbc</t>
  </si>
  <si>
    <t>testIteration</t>
  </si>
  <si>
    <t>testTokenizeSubclassInputChange</t>
  </si>
  <si>
    <t>testTokenizeSubclassOutputChange</t>
  </si>
  <si>
    <t>DateFormatUtilsTest</t>
  </si>
  <si>
    <t>testFormatUTC</t>
  </si>
  <si>
    <t>testTimeNoTISO</t>
  </si>
  <si>
    <t>testSMTP</t>
  </si>
  <si>
    <t>DateUtilsTest</t>
  </si>
  <si>
    <t>testIsSameDay_Date</t>
  </si>
  <si>
    <t>testIsSameDay_Cal</t>
  </si>
  <si>
    <t>testIsSameInstant_Date</t>
  </si>
  <si>
    <t>testIsSameInstant_Cal</t>
  </si>
  <si>
    <t>testIsSameLocalTime_Cal</t>
  </si>
  <si>
    <t>testParseDate</t>
  </si>
  <si>
    <t>testAddYears</t>
  </si>
  <si>
    <t>testAddMonths</t>
  </si>
  <si>
    <t>testAddWeeks</t>
  </si>
  <si>
    <t>testAddDays</t>
  </si>
  <si>
    <t>testAddHours</t>
  </si>
  <si>
    <t>testAddMinutes</t>
  </si>
  <si>
    <t>testAddSeconds</t>
  </si>
  <si>
    <t>testAddMilliseconds</t>
  </si>
  <si>
    <t>testAddByField</t>
  </si>
  <si>
    <t>assertDate</t>
  </si>
  <si>
    <t>testTruncate</t>
  </si>
  <si>
    <t>testTruncateLang59</t>
  </si>
  <si>
    <t>DurationFormatUtilsTest</t>
  </si>
  <si>
    <t>testFormatDurationWords</t>
  </si>
  <si>
    <t>testFormatDurationPluralWords</t>
  </si>
  <si>
    <t>testFormatDurationHMS</t>
  </si>
  <si>
    <t>testFormatDurationISO</t>
  </si>
  <si>
    <t>testFormatDuration</t>
  </si>
  <si>
    <t>testFormatPeriodISO</t>
  </si>
  <si>
    <t>testFormatPeriod</t>
  </si>
  <si>
    <t>testLexx</t>
  </si>
  <si>
    <t>testBugzilla38401</t>
  </si>
  <si>
    <t>FastDateFormatTest</t>
  </si>
  <si>
    <t>test_getInstance</t>
  </si>
  <si>
    <t>test_getInstance_String</t>
  </si>
  <si>
    <t>test_getInstance_String_TimeZone</t>
  </si>
  <si>
    <t>test_getInstance_String_Locale</t>
  </si>
  <si>
    <t>test_getInstance_String_TimeZone_Locale</t>
  </si>
  <si>
    <t>testShortDateStyleWithLocales</t>
  </si>
  <si>
    <t>testLowYearPadding</t>
  </si>
  <si>
    <t>testMilleniumBug</t>
  </si>
  <si>
    <t>testSimpleDate</t>
  </si>
  <si>
    <t>StopWatchTest</t>
  </si>
  <si>
    <t>testStopWatchSimple</t>
  </si>
  <si>
    <t>testStopWatchSimpleGet</t>
  </si>
  <si>
    <t>testStopWatchSplit</t>
  </si>
  <si>
    <t>testStopWatchSuspend</t>
  </si>
  <si>
    <t>testBadStates</t>
  </si>
  <si>
    <t>testEqualsByte</t>
  </si>
  <si>
    <t>testEqualsShort</t>
  </si>
  <si>
    <t>testEqualsInt</t>
  </si>
  <si>
    <t>testEqualsLong</t>
  </si>
  <si>
    <t>testEqualsFloat</t>
  </si>
  <si>
    <t>testEqualsDouble</t>
  </si>
  <si>
    <t>testLang312</t>
  </si>
  <si>
    <t>testToClass_object</t>
  </si>
  <si>
    <t>testWTF</t>
  </si>
  <si>
    <t>testPlain</t>
  </si>
  <si>
    <t>testSimple</t>
  </si>
  <si>
    <t>GuardedFormat</t>
  </si>
  <si>
    <t>format</t>
  </si>
  <si>
    <t>parseObject</t>
  </si>
  <si>
    <t>getIntegerNumberFormat</t>
  </si>
  <si>
    <t>testFormatNumber</t>
  </si>
  <si>
    <t>testParseNumber</t>
  </si>
  <si>
    <t>testFormatDate</t>
  </si>
  <si>
    <t>testFormatObject</t>
  </si>
  <si>
    <t>testParseGarbage</t>
  </si>
  <si>
    <t>doAssertions</t>
  </si>
  <si>
    <t>testNoFormatElements</t>
  </si>
  <si>
    <t>testSimpleStrings</t>
  </si>
  <si>
    <t>testSimpleNumbers</t>
  </si>
  <si>
    <t>testSimpleDates</t>
  </si>
  <si>
    <t>testNumber</t>
  </si>
  <si>
    <t>testNumberLooseFormatting</t>
  </si>
  <si>
    <t>testIntegerLooseFormatting</t>
  </si>
  <si>
    <t>testCurrency</t>
  </si>
  <si>
    <t>testPercent</t>
  </si>
  <si>
    <t>testNumberPattern</t>
  </si>
  <si>
    <t>testDate</t>
  </si>
  <si>
    <t>testDateLooseFormatting</t>
  </si>
  <si>
    <t>testShortDate</t>
  </si>
  <si>
    <t>testShortDateLooseFormatting</t>
  </si>
  <si>
    <t>testMediumDate</t>
  </si>
  <si>
    <t>testLongDate</t>
  </si>
  <si>
    <t>testFullDate</t>
  </si>
  <si>
    <t>testDatePattern</t>
  </si>
  <si>
    <t>testTime</t>
  </si>
  <si>
    <t>testShortTime</t>
  </si>
  <si>
    <t>testMediumTime</t>
  </si>
  <si>
    <t>testLongTime</t>
  </si>
  <si>
    <t>testFullTime</t>
  </si>
  <si>
    <t>testTimePattern</t>
  </si>
  <si>
    <t>testChoice</t>
  </si>
  <si>
    <t>testChoiceLooseFormatting</t>
  </si>
  <si>
    <t>testChoiceRecursive</t>
  </si>
  <si>
    <t>getLocale</t>
  </si>
  <si>
    <t>createMessageFormat</t>
  </si>
  <si>
    <t>seekDelimiter</t>
  </si>
  <si>
    <t>next</t>
  </si>
  <si>
    <t>testProperName</t>
  </si>
  <si>
    <t>testMixed</t>
  </si>
  <si>
    <t>testExtendedWithChoiceFormat</t>
  </si>
  <si>
    <t>testExtendedAndBuiltInWithChoiceFormat</t>
  </si>
  <si>
    <t>testSetCacheMethods</t>
  </si>
  <si>
    <t>AbstractNestableTestCase</t>
  </si>
  <si>
    <t>testGetThrowableCount</t>
  </si>
  <si>
    <t>testGetMessage</t>
  </si>
  <si>
    <t>testGetMessageI</t>
  </si>
  <si>
    <t>testGetMessages</t>
  </si>
  <si>
    <t>testGetThrowableI</t>
  </si>
  <si>
    <t>doNestableExceptionGetThrowableI</t>
  </si>
  <si>
    <t>testGetThrowables</t>
  </si>
  <si>
    <t>doNestableExceptionGetThrowables</t>
  </si>
  <si>
    <t>doNestableExceptionIndexOfThrowable</t>
  </si>
  <si>
    <t>testIndexOfThrowableI</t>
  </si>
  <si>
    <t>doNestableExceptionIndexOfThrowableI</t>
  </si>
  <si>
    <t>testPrintPartialStackTrace</t>
  </si>
  <si>
    <t>ExceptionUtilsTestCase</t>
  </si>
  <si>
    <t>createExceptionWithoutCause</t>
  </si>
  <si>
    <t>createExceptionWithCause</t>
  </si>
  <si>
    <t>testCauseMethodNameOps</t>
  </si>
  <si>
    <t>testGetCause_Throwable</t>
  </si>
  <si>
    <t>testGetCause_ThrowableArray</t>
  </si>
  <si>
    <t>testGetRootCause_Throwable</t>
  </si>
  <si>
    <t>testSetCause</t>
  </si>
  <si>
    <t>testSetCauseToNull</t>
  </si>
  <si>
    <t>testIsThrowableNested</t>
  </si>
  <si>
    <t>testIsNestedThrowable_Throwable</t>
  </si>
  <si>
    <t>testGetThrowableCount_Throwable</t>
  </si>
  <si>
    <t>testGetThrowables_Throwable_null</t>
  </si>
  <si>
    <t>testGetThrowables_Throwable_withoutCause</t>
  </si>
  <si>
    <t>testGetThrowables_Throwable_nested</t>
  </si>
  <si>
    <t>testGetThrowables_Throwable_withCause</t>
  </si>
  <si>
    <t>testGetThrowables_Throwable_jdkNoCause</t>
  </si>
  <si>
    <t>testGetThrowables_Throwable_selfCause</t>
  </si>
  <si>
    <t>testGetThrowables_Throwable_recursiveCause</t>
  </si>
  <si>
    <t>testGetThrowableList_Throwable_null</t>
  </si>
  <si>
    <t>testGetThrowableList_Throwable_withoutCause</t>
  </si>
  <si>
    <t>testGetThrowableList_Throwable_nested</t>
  </si>
  <si>
    <t>testGetThrowableList_Throwable_withCause</t>
  </si>
  <si>
    <t>testGetThrowableList_Throwable_jdkNoCause</t>
  </si>
  <si>
    <t>testGetThrowableList_Throwable_selfCause</t>
  </si>
  <si>
    <t>testGetThrowableList_Throwable_recursiveCause</t>
  </si>
  <si>
    <t>testIndexOf_ThrowableClass</t>
  </si>
  <si>
    <t>testIndexOf_ThrowableClassInt</t>
  </si>
  <si>
    <t>testIndexOfType_ThrowableClass</t>
  </si>
  <si>
    <t>testIndexOfType_ThrowableClassInt</t>
  </si>
  <si>
    <t>testPrintRootCauseStackTrace_Throwable</t>
  </si>
  <si>
    <t>testPrintRootCauseStackTrace_ThrowableStream</t>
  </si>
  <si>
    <t>testPrintRootCauseStackTrace_ThrowableWriter</t>
  </si>
  <si>
    <t>testGetRootCauseStackTrace_Throwable</t>
  </si>
  <si>
    <t>testRemoveCommonFrames_ListList</t>
  </si>
  <si>
    <t>test_getMessage_Throwable</t>
  </si>
  <si>
    <t>test_getRootCauseMessage_Throwable</t>
  </si>
  <si>
    <t>ExceptionWithCause</t>
  </si>
  <si>
    <t>getCause</t>
  </si>
  <si>
    <t>setCause</t>
  </si>
  <si>
    <t>getTargetException</t>
  </si>
  <si>
    <t>NestableDelegateTestCase</t>
  </si>
  <si>
    <t>testNestableDelegateConstructor</t>
  </si>
  <si>
    <t>testNestableDelegateGetMessage</t>
  </si>
  <si>
    <t>testNestableDelegateGetThrowableCount</t>
  </si>
  <si>
    <t>doNestableDelegateGetThrowableCount</t>
  </si>
  <si>
    <t>testNestableDelegateGetMessages</t>
  </si>
  <si>
    <t>doNestableDelegateGetMessages</t>
  </si>
  <si>
    <t>testGetMessageString</t>
  </si>
  <si>
    <t>testNestableDelegateGetMessageN</t>
  </si>
  <si>
    <t>testNestableDelegateGetThrowableN</t>
  </si>
  <si>
    <t>doNestableDelegateGetThrowableN</t>
  </si>
  <si>
    <t>testNestableDelegateGetThrowables</t>
  </si>
  <si>
    <t>doNestableDelegateGetThrowables</t>
  </si>
  <si>
    <t>doNestableDelegateIndexOfThrowable</t>
  </si>
  <si>
    <t>testNestableDelegetePrintStackTrace</t>
  </si>
  <si>
    <t>checkStackTrace</t>
  </si>
  <si>
    <t>countLines</t>
  </si>
  <si>
    <t>NestableErrorTestCase</t>
  </si>
  <si>
    <t>getNestable</t>
  </si>
  <si>
    <t>getTester1</t>
  </si>
  <si>
    <t>getTester1Class</t>
  </si>
  <si>
    <t>getTester2</t>
  </si>
  <si>
    <t>getTester2Class</t>
  </si>
  <si>
    <t>getThrowable</t>
  </si>
  <si>
    <t>getThrowableClass</t>
  </si>
  <si>
    <t>getBaseThrowableClass</t>
  </si>
  <si>
    <t>NestableExceptionTestCase</t>
  </si>
  <si>
    <t>testSpecificPrintStackTrace</t>
  </si>
  <si>
    <t>NestableRuntimeExceptionTestCase</t>
  </si>
  <si>
    <t>testLang457</t>
  </si>
  <si>
    <t>testDeprecatedStringToIntString</t>
  </si>
  <si>
    <t>testDeprecatedStringToIntStringI</t>
  </si>
  <si>
    <t>testDeprecatedJavaVersion</t>
  </si>
  <si>
    <t>testDeprecatedConcatenate_Objectarray</t>
  </si>
  <si>
    <t>testDeprecatedDeleteSpace_String</t>
  </si>
  <si>
    <t>testDeprecatedOverlayString_StringStringIntInt</t>
  </si>
  <si>
    <t>testDeprecatedReverseDelimitedString_StringString</t>
  </si>
  <si>
    <t>testDeprecatedEscapeFunctions_String</t>
  </si>
  <si>
    <t>testDeprecatedGetNestedString_StringString</t>
  </si>
  <si>
    <t>testDeprecatedGetNestedString_StringStringString</t>
  </si>
  <si>
    <t>testDeprecatedClean</t>
  </si>
  <si>
    <t>AbstractNestableTest</t>
  </si>
  <si>
    <t>NestableDelegateTest</t>
  </si>
  <si>
    <t>NestableDelegateTester1</t>
  </si>
  <si>
    <t>getThrowables</t>
  </si>
  <si>
    <t>getMessages</t>
  </si>
  <si>
    <t>indexOfThrowable</t>
  </si>
  <si>
    <t>getThrowableCount</t>
  </si>
  <si>
    <t>printPartialStackTrace</t>
  </si>
  <si>
    <t>getMessage</t>
  </si>
  <si>
    <t>NestableDelegateTester2</t>
  </si>
  <si>
    <t>printStackTrace</t>
  </si>
  <si>
    <t>ThrowableNestedNestable</t>
  </si>
  <si>
    <t>NestableErrorTest</t>
  </si>
  <si>
    <t>NestableErrorTester1</t>
  </si>
  <si>
    <t>NestableErrorTester2</t>
  </si>
  <si>
    <t>NestableExceptionTest</t>
  </si>
  <si>
    <t>NestableExceptionTester1</t>
  </si>
  <si>
    <t>NestableExceptionTester2</t>
  </si>
  <si>
    <t>NestableRuntimeExceptionTest</t>
  </si>
  <si>
    <t>NestableRuntimeExceptionTester1</t>
  </si>
  <si>
    <t>NestableRuntimeExceptionTester2</t>
  </si>
  <si>
    <t>testNumberOverflow</t>
  </si>
  <si>
    <t>testAddLabeledValue</t>
  </si>
  <si>
    <t>testGetLabeledValue</t>
  </si>
  <si>
    <t>testGetEnumMap</t>
  </si>
  <si>
    <t>testJoin_CollectionChar</t>
  </si>
  <si>
    <t>testJoin_CollectionString</t>
  </si>
  <si>
    <t>testToArray</t>
  </si>
  <si>
    <t>testBigDecimal</t>
  </si>
  <si>
    <t>testConstructorExists</t>
  </si>
  <si>
    <t>NestableRuntimeException</t>
  </si>
  <si>
    <t>testTruncateMiddle</t>
  </si>
  <si>
    <t>testLang520</t>
  </si>
  <si>
    <t>validateEmptyToStringStyleRegistry</t>
  </si>
  <si>
    <t>ContextedExceptionTest</t>
  </si>
  <si>
    <t>ContextedRuntimeExceptionTest</t>
  </si>
  <si>
    <t>testContainsAny_StringChararray</t>
  </si>
  <si>
    <t>testContainsStringWithSupplementaryChars</t>
  </si>
  <si>
    <t>testContainsAnyStringWithSupplementaryChars</t>
  </si>
  <si>
    <t>testContainsAnyCharArrayWithSupplementaryChars</t>
  </si>
  <si>
    <t>testExtractCauseUnchecked</t>
  </si>
  <si>
    <t>testHandleCauseUnchecked</t>
  </si>
  <si>
    <t>testGetMultipleTimes</t>
  </si>
  <si>
    <t>testGetConcurrent</t>
  </si>
  <si>
    <t>setup</t>
  </si>
  <si>
    <t>testGetRawTypeClass</t>
  </si>
  <si>
    <t>testGetRawTypeParameterizedType</t>
  </si>
  <si>
    <t>testGetRawTypeTypeVariable</t>
  </si>
  <si>
    <t>testGetRawTypeUnresolvableTypeVariable</t>
  </si>
  <si>
    <t>testGetRawTypeGenericArray</t>
  </si>
  <si>
    <t>testReflectiveEventSupport</t>
  </si>
  <si>
    <t>testFireEventByMethodName</t>
  </si>
  <si>
    <t>testFireEventByMethodNameToInaccessibleMethods</t>
  </si>
  <si>
    <t>testFireEventNullMethodName</t>
  </si>
  <si>
    <t>testFireEventByMethod</t>
  </si>
  <si>
    <t>testFireEventByMethodToInaccessibleMethods</t>
  </si>
  <si>
    <t>testFireEventNullMethod</t>
  </si>
  <si>
    <t>testGetSource</t>
  </si>
  <si>
    <t>stateChanged</t>
  </si>
  <si>
    <t>isChanged</t>
  </si>
  <si>
    <t>defaultMethod</t>
  </si>
  <si>
    <t>protectedMethod</t>
  </si>
  <si>
    <t>privateMethod</t>
  </si>
  <si>
    <t>testAddListener</t>
  </si>
  <si>
    <t>testAddNullListener</t>
  </si>
  <si>
    <t>testRemoveListener</t>
  </si>
  <si>
    <t>testRemoveNullListener</t>
  </si>
  <si>
    <t>AbstractEventSupportMock</t>
  </si>
  <si>
    <t>testLength_CharBuffer</t>
  </si>
  <si>
    <t>testLength_String</t>
  </si>
  <si>
    <t>testLength_StringBuffer</t>
  </si>
  <si>
    <t>testLength_StringBuilder</t>
  </si>
  <si>
    <t>testGeneratedAnnotationEquivalentToRealAnnotation</t>
  </si>
  <si>
    <t>addActionListener</t>
  </si>
  <si>
    <t>testBasic</t>
  </si>
  <si>
    <t>testConcat_Objects</t>
  </si>
  <si>
    <t>testConcatWith_StringObjects</t>
  </si>
  <si>
    <t>testSubSequence</t>
  </si>
  <si>
    <t>testNonbinding</t>
  </si>
  <si>
    <t>testStartsWithAny</t>
  </si>
  <si>
    <t>testCompatibility</t>
  </si>
  <si>
    <t>testToStringFormat</t>
  </si>
  <si>
    <t>testToStringFormattable</t>
  </si>
  <si>
    <t>testElementBefore</t>
  </si>
  <si>
    <t>testElementAfter</t>
  </si>
  <si>
    <t>testContainsAll</t>
  </si>
  <si>
    <t>testOverlapsWith</t>
  </si>
  <si>
    <t>testAddValue</t>
  </si>
  <si>
    <t>testReplaceValue</t>
  </si>
  <si>
    <t>DefaultExceptionContextTest</t>
  </si>
  <si>
    <t>testGetLabelSet</t>
  </si>
  <si>
    <t>BulkTest</t>
  </si>
  <si>
    <t>clone</t>
  </si>
  <si>
    <t>ignoredTests</t>
  </si>
  <si>
    <t>makeSuite</t>
  </si>
  <si>
    <t>BulkTestSuiteMaker</t>
  </si>
  <si>
    <t>make</t>
  </si>
  <si>
    <t>addTest</t>
  </si>
  <si>
    <t>addBulk</t>
  </si>
  <si>
    <t>getBaseName</t>
  </si>
  <si>
    <t>getTestCaseConstructor</t>
  </si>
  <si>
    <t>makeTestCase</t>
  </si>
  <si>
    <t>makeFirstTestCase</t>
  </si>
  <si>
    <t>isTest</t>
  </si>
  <si>
    <t>isBulk</t>
  </si>
  <si>
    <t>TestComparableComparator</t>
  </si>
  <si>
    <t>makeObject</t>
  </si>
  <si>
    <t>getComparableObjectsOrdered</t>
  </si>
  <si>
    <t>TestComparatorChain</t>
  </si>
  <si>
    <t>testNoopComparatorChain</t>
  </si>
  <si>
    <t>testBadNoopComparatorChain</t>
  </si>
  <si>
    <t>testListComparatorChain</t>
  </si>
  <si>
    <t>testBadListComparatorChain</t>
  </si>
  <si>
    <t>testComparatorChainOnMinvaluedCompatator</t>
  </si>
  <si>
    <t>PseudoRow</t>
  </si>
  <si>
    <t>getColumn</t>
  </si>
  <si>
    <t>ColumnComparator</t>
  </si>
  <si>
    <t>compare</t>
  </si>
  <si>
    <t>TestFixedOrderComparator</t>
  </si>
  <si>
    <t>testConstructorPlusAdd</t>
  </si>
  <si>
    <t>testArrayConstructor</t>
  </si>
  <si>
    <t>testListConstructor</t>
  </si>
  <si>
    <t>testAddAsEqual</t>
  </si>
  <si>
    <t>testLock</t>
  </si>
  <si>
    <t>testUnknownObjectBehavior</t>
  </si>
  <si>
    <t>assertComparatorYieldsOrder</t>
  </si>
  <si>
    <t>TestReverseComparator</t>
  </si>
  <si>
    <t>testSerializeDeserializeThenCompare</t>
  </si>
  <si>
    <t>MethodUtilsTest</t>
  </si>
  <si>
    <t>testInvokeMethodNoParam</t>
  </si>
  <si>
    <t>testInvokeMethodNoParamFailure</t>
  </si>
  <si>
    <t>testInvokeExactMethodNoParam</t>
  </si>
  <si>
    <t>testInvokeExactMethodNoParamFailure</t>
  </si>
  <si>
    <t>testInvokeStaticMethodNoParam</t>
  </si>
  <si>
    <t>testInvokeStaticMethodNoParamFailure</t>
  </si>
  <si>
    <t>testInvokeExactStaticMethodNoParam</t>
  </si>
  <si>
    <t>testInvokeExactStaticMethodNoParamFailure</t>
  </si>
  <si>
    <t>testUse</t>
  </si>
  <si>
    <t>testIterate</t>
  </si>
  <si>
    <t>testJavadocExample</t>
  </si>
  <si>
    <t>testNullHigh</t>
  </si>
  <si>
    <t>testNullLow</t>
  </si>
  <si>
    <t>testTwoCallsCancel</t>
  </si>
  <si>
    <t>testEquality</t>
  </si>
  <si>
    <t>testLang303</t>
  </si>
  <si>
    <t>testLang538</t>
  </si>
  <si>
    <t>testLang645</t>
  </si>
  <si>
    <t>testSubstitutetDefaultProperties</t>
  </si>
  <si>
    <t>emptyToStringStyleRegistry</t>
  </si>
  <si>
    <t>StringUtilsStartsEndsWithTest</t>
  </si>
  <si>
    <t>ExceptionUtilsTest</t>
  </si>
  <si>
    <t>ExtendedMessageFormatTest</t>
  </si>
  <si>
    <t>testParseBadLocale</t>
  </si>
  <si>
    <t>testParseNonSystemLocale</t>
  </si>
  <si>
    <t>getLongDateFormatForLocale</t>
  </si>
  <si>
    <t>testLocales</t>
  </si>
  <si>
    <t>testEras</t>
  </si>
  <si>
    <t>display</t>
  </si>
  <si>
    <t>hexDigitM0ToBools</t>
  </si>
  <si>
    <t>testShortsToLong</t>
  </si>
  <si>
    <t>hasMethod</t>
  </si>
  <si>
    <t>testTestsToCheckImplemented</t>
  </si>
  <si>
    <t>todoTestShortsToLong</t>
  </si>
  <si>
    <t>testHexDigitM0ToInt</t>
  </si>
  <si>
    <t>testHexDigitToBools</t>
  </si>
  <si>
    <t>testHexDigitM0ToBools</t>
  </si>
  <si>
    <t>testBoolsToHexDigit</t>
  </si>
  <si>
    <t>testBoolsToHexDigit_2args</t>
  </si>
  <si>
    <t>testBoolsToHexDigitM0_bits</t>
  </si>
  <si>
    <t>testBoolsToHexDigitM0_4bits_2args</t>
  </si>
  <si>
    <t>testBoolsBeM0ToHexDigit</t>
  </si>
  <si>
    <t>testBoolsBeM0ToHexDigit_2args</t>
  </si>
  <si>
    <t>testIntToHexDigitM0</t>
  </si>
  <si>
    <t>testIntsToLong</t>
  </si>
  <si>
    <t>testBytesToLong</t>
  </si>
  <si>
    <t>testShortsToInt</t>
  </si>
  <si>
    <t>testBytesToInt</t>
  </si>
  <si>
    <t>testBytesToShort</t>
  </si>
  <si>
    <t>testHexsToLong</t>
  </si>
  <si>
    <t>testHexsToInt</t>
  </si>
  <si>
    <t>testHexsToShort</t>
  </si>
  <si>
    <t>testHexsToByte</t>
  </si>
  <si>
    <t>testBoolsToLong</t>
  </si>
  <si>
    <t>testBoolsToInt</t>
  </si>
  <si>
    <t>testBoolsToShort</t>
  </si>
  <si>
    <t>testBoolsToByte</t>
  </si>
  <si>
    <t>testLongToInts</t>
  </si>
  <si>
    <t>testLongToShorts</t>
  </si>
  <si>
    <t>testIntToShorts</t>
  </si>
  <si>
    <t>testLongToBytes</t>
  </si>
  <si>
    <t>testIntToBytes</t>
  </si>
  <si>
    <t>testShortToBytes</t>
  </si>
  <si>
    <t>testLongToHexs</t>
  </si>
  <si>
    <t>testIntToHexs</t>
  </si>
  <si>
    <t>testShortToHexs</t>
  </si>
  <si>
    <t>testByteToHexs</t>
  </si>
  <si>
    <t>testLongToBools</t>
  </si>
  <si>
    <t>testIntToBools</t>
  </si>
  <si>
    <t>testShortToBools</t>
  </si>
  <si>
    <t>testByteToBools</t>
  </si>
  <si>
    <t>testUuidToBytes</t>
  </si>
  <si>
    <t>testBytesToUuid</t>
  </si>
  <si>
    <t>testHexDigitToBoolArray</t>
  </si>
  <si>
    <t>testHexDigitMsb0ToBoolArray</t>
  </si>
  <si>
    <t>testBoolArrayToHexDigit</t>
  </si>
  <si>
    <t>testBoolArrayToHexDigit_2args</t>
  </si>
  <si>
    <t>testBoolArrayToHexDigitMsb0_bits</t>
  </si>
  <si>
    <t>testBoolArrayToHexDigitMsb0_4bits_2args</t>
  </si>
  <si>
    <t>testBoolArrayBeMsb0ToHexDigit</t>
  </si>
  <si>
    <t>testBoolArrayBeMsb0ToHexDigit_2args</t>
  </si>
  <si>
    <t>assertBoolArrayEquals</t>
  </si>
  <si>
    <t>testBoolArrayToLong</t>
  </si>
  <si>
    <t>testBoolArrayToInt</t>
  </si>
  <si>
    <t>testBoolArrayToShort</t>
  </si>
  <si>
    <t>testBoolArrayToByte</t>
  </si>
  <si>
    <t>testLongToBoolArray</t>
  </si>
  <si>
    <t>testIntToBoolArray</t>
  </si>
  <si>
    <t>testShortToBoolArray</t>
  </si>
  <si>
    <t>testByteToBoolArray</t>
  </si>
  <si>
    <t>removeAll</t>
  </si>
  <si>
    <t>testGetDeclaredFields</t>
  </si>
  <si>
    <t>testIsOneTrue_primitive_nullInput</t>
  </si>
  <si>
    <t>testIsOneTrue_primitive_emptyInput</t>
  </si>
  <si>
    <t>testIsOneTrue_primitive_validInput_2items</t>
  </si>
  <si>
    <t>testIsOneTrue_primitive_validInput_3items</t>
  </si>
  <si>
    <t>testIsOneTrue_object_nullInput</t>
  </si>
  <si>
    <t>testIsOneTrue_object_emptyInput</t>
  </si>
  <si>
    <t>testIsOneTrue_object_nullElementInput</t>
  </si>
  <si>
    <t>testIsOneTrue_object_validInput_2items</t>
  </si>
  <si>
    <t>testIsOneTrue_object_validInput_3items</t>
  </si>
  <si>
    <t>testIsExactlyOneTrue_primitive_nullInput</t>
  </si>
  <si>
    <t>testIsExactlyOneTrue_primitive_emptyInput</t>
  </si>
  <si>
    <t>testIsExactlyOneTrue_primitive_validInput_2items</t>
  </si>
  <si>
    <t>testIsExactlyOneTrue_primitive_validInput_3items</t>
  </si>
  <si>
    <t>testIsExactlyOneTrue_object_nullInput</t>
  </si>
  <si>
    <t>testIsExactlyOneTrue_object_emptyInput</t>
  </si>
  <si>
    <t>testIsExactlyOneTrue_object_nullElementInput</t>
  </si>
  <si>
    <t>testIsExactlyOneTrue_object_validInput_2items</t>
  </si>
  <si>
    <t>testIsExactlyOneTrue_object_validInput_3items</t>
  </si>
  <si>
    <t>testOutOfRange</t>
  </si>
  <si>
    <t>asArrayList</t>
  </si>
  <si>
    <t>testisEmpty</t>
  </si>
  <si>
    <t>testisNotEmpty</t>
  </si>
  <si>
    <t>testisAnyEmpty</t>
  </si>
  <si>
    <t>testisNoneEmpty</t>
  </si>
  <si>
    <t>testisBlank</t>
  </si>
  <si>
    <t>testisNotBlank</t>
  </si>
  <si>
    <t>testisAnyBlank</t>
  </si>
  <si>
    <t>testisNoneBlank</t>
  </si>
  <si>
    <t>testStylePassedToDiffList</t>
  </si>
  <si>
    <t>SimpleClass</t>
  </si>
  <si>
    <t>getFieldName</t>
  </si>
  <si>
    <t>diff</t>
  </si>
  <si>
    <t>testListIsNonModifiable</t>
  </si>
  <si>
    <t>testToStringOutput</t>
  </si>
  <si>
    <t>testToStringSpecifyStyleOutput</t>
  </si>
  <si>
    <t>testNullLhs</t>
  </si>
  <si>
    <t>testNullRhs</t>
  </si>
  <si>
    <t>testNullList</t>
  </si>
  <si>
    <t>testNullStyle</t>
  </si>
  <si>
    <t>testNoDifferencesString</t>
  </si>
  <si>
    <t>testByteArrayConversionArgChecking</t>
  </si>
  <si>
    <t>testShortByteArrayConversion</t>
  </si>
  <si>
    <t>testIntByteArrayConversion</t>
  </si>
  <si>
    <t>testLongByteArrayConversion</t>
  </si>
  <si>
    <t>testDoubleByteArrayConversion</t>
  </si>
  <si>
    <t>testFloatByteArrayConversion</t>
  </si>
  <si>
    <t>testConstructorExEven</t>
  </si>
  <si>
    <t>testObjectsEqual</t>
  </si>
  <si>
    <t>testGetConcurrentWithException</t>
  </si>
  <si>
    <t>testGetConcurrentOptionallyWithException</t>
  </si>
  <si>
    <t>AtomicInitializerTest</t>
  </si>
  <si>
    <t>createExceptionThrowingInitializer</t>
  </si>
  <si>
    <t>initialize</t>
  </si>
  <si>
    <t>testExceptionOnInitialize</t>
  </si>
  <si>
    <t>testInterruptedWaitingOnInitialize</t>
  </si>
  <si>
    <t>testOneThreadWaitingForAnotherToInitialize</t>
  </si>
  <si>
    <t>execTestWithWaitingOnInitialize</t>
  </si>
  <si>
    <t>WaitingInitializerTestImpl</t>
  </si>
  <si>
    <t>getAnswer</t>
  </si>
  <si>
    <t>InitializerTestThread</t>
  </si>
  <si>
    <t>getResult</t>
  </si>
  <si>
    <t>isCaughtException</t>
  </si>
  <si>
    <t>test_getAbbreviatedName_Class_Exceptions</t>
  </si>
  <si>
    <t>testCalendarTimezoneRespected</t>
  </si>
  <si>
    <t>allPublicChildFields</t>
  </si>
  <si>
    <t>allIntegerFields</t>
  </si>
  <si>
    <t>testTimeZoneStrategyPattern</t>
  </si>
  <si>
    <t>testSwapCharOutOfBounds</t>
  </si>
  <si>
    <t>usingDefaultLocale</t>
  </si>
  <si>
    <t>using</t>
  </si>
  <si>
    <t>TestLocale</t>
  </si>
  <si>
    <t>setLocale</t>
  </si>
  <si>
    <t>apply</t>
  </si>
  <si>
    <t>usingDefaultTimeZone</t>
  </si>
  <si>
    <t>TestTimeZone</t>
  </si>
  <si>
    <t>setTimeZone</t>
  </si>
  <si>
    <t>testSwapCharOutOfRange</t>
  </si>
  <si>
    <t>testSwapCharOutOfRangeLen</t>
  </si>
  <si>
    <t>testSwapFloatOutOfRange</t>
  </si>
  <si>
    <t>testSwapFloatOutOfRangeLen</t>
  </si>
  <si>
    <t>testSwapDoubleOutOfRange</t>
  </si>
  <si>
    <t>testSwapDoubleOutOfRangeLen</t>
  </si>
  <si>
    <t>testSwapIntOutOfRange</t>
  </si>
  <si>
    <t>testSwapIntOutOfRangeLen</t>
  </si>
  <si>
    <t>testSwapLongOutOfRange</t>
  </si>
  <si>
    <t>testSwapLongOutOfRangeLen</t>
  </si>
  <si>
    <t>testSwapObjectOutOfRange</t>
  </si>
  <si>
    <t>testSwapObjectOutOfRangeLen</t>
  </si>
  <si>
    <t>testSystemPropertiesLookupNotSingleton</t>
  </si>
  <si>
    <t>testReplaceAll_StringStringString</t>
  </si>
  <si>
    <t>testReplaceFirst_StringStringString</t>
  </si>
  <si>
    <t>data</t>
  </si>
  <si>
    <t>WeekYearTest</t>
  </si>
  <si>
    <t>testParser</t>
  </si>
  <si>
    <t>testPrinter</t>
  </si>
  <si>
    <t>testIsDameDay_DateNullNull</t>
  </si>
  <si>
    <t>testNonreflectionObjectCycle</t>
  </si>
  <si>
    <t>testContains_StringWithBadSupplementaryChars</t>
  </si>
  <si>
    <t>testContains_StringWithSupplementaryChars</t>
  </si>
  <si>
    <t>testContainsAny_StringCharArray</t>
  </si>
  <si>
    <t>testContainsAny_StringCharArrayWithBadSupplementaryChars</t>
  </si>
  <si>
    <t>testContainsAny_StringCharArrayWithSupplementaryChars</t>
  </si>
  <si>
    <t>testContainsAny_StringString</t>
  </si>
  <si>
    <t>testContainsAny_StringWithBadSupplementaryChars</t>
  </si>
  <si>
    <t>testContainsAny_StringWithSupplementaryChars</t>
  </si>
  <si>
    <t>testContainsAny_StringStringArray</t>
  </si>
  <si>
    <t>testContainsIgnoreCase_LocaleIndependence</t>
  </si>
  <si>
    <t>testContainsNone_CharArrayWithBadSupplementaryChars</t>
  </si>
  <si>
    <t>testContainsNone_CharArrayWithSupplementaryChars</t>
  </si>
  <si>
    <t>testContainsNone_StringWithBadSupplementaryChars</t>
  </si>
  <si>
    <t>testContainsNone_StringWithSupplementaryChars</t>
  </si>
  <si>
    <t>testContainsWhitespace</t>
  </si>
  <si>
    <t>testIsAnyEmpty</t>
  </si>
  <si>
    <t>testIsNoneEmpty</t>
  </si>
  <si>
    <t>testIsAnyBlank</t>
  </si>
  <si>
    <t>testIsNoneBlank</t>
  </si>
  <si>
    <t>testStripAccents</t>
  </si>
  <si>
    <t>compareIsNumberWithCreateNumber</t>
  </si>
  <si>
    <t>testIsWhitespace_char</t>
  </si>
  <si>
    <t>testIsWhitespace_char_arrary</t>
  </si>
  <si>
    <t>testIsWhitespace_CharSequence</t>
  </si>
  <si>
    <t>testIsWhitespace_EmptyArray</t>
  </si>
  <si>
    <t>testIsWhitespace_String_firstChar</t>
  </si>
  <si>
    <t>testIsWhitespace_String_lastChar</t>
  </si>
  <si>
    <t>testIsWhitespace_String_singleChar</t>
  </si>
  <si>
    <t>testToBits</t>
  </si>
  <si>
    <t>testToBytes</t>
  </si>
  <si>
    <t>testToGigabytes</t>
  </si>
  <si>
    <t>testToKilobytes</t>
  </si>
  <si>
    <t>testToMegabytes</t>
  </si>
  <si>
    <t>testToTerabytes</t>
  </si>
  <si>
    <t>testLang954</t>
  </si>
  <si>
    <t>testGreaterObject1</t>
  </si>
  <si>
    <t>testGreaterObject2</t>
  </si>
  <si>
    <t>testGreaterLong1</t>
  </si>
  <si>
    <t>testGreaterLong2</t>
  </si>
  <si>
    <t>testGreaterDouble1</t>
  </si>
  <si>
    <t>testGreaterDouble2</t>
  </si>
  <si>
    <t>testGreaterOrEqualObject1</t>
  </si>
  <si>
    <t>testGreaterOrEqualObject2</t>
  </si>
  <si>
    <t>testGreaterOrEqualLong1</t>
  </si>
  <si>
    <t>testGreaterOrEqualLong2</t>
  </si>
  <si>
    <t>testGreaterOrEqualDouble1</t>
  </si>
  <si>
    <t>testGreaterOrEqualDouble2</t>
  </si>
  <si>
    <t>testSmallerObject1</t>
  </si>
  <si>
    <t>testSmallerObject2</t>
  </si>
  <si>
    <t>testSmallerLong1</t>
  </si>
  <si>
    <t>testSmallerLong2</t>
  </si>
  <si>
    <t>testSmallerDouble1</t>
  </si>
  <si>
    <t>testSmallerDouble2</t>
  </si>
  <si>
    <t>testSmallerOrEqualObject1</t>
  </si>
  <si>
    <t>testSmallerOrEqualObject2</t>
  </si>
  <si>
    <t>testSmallerOrEqualLong1</t>
  </si>
  <si>
    <t>testSmallerOrEqualLong2</t>
  </si>
  <si>
    <t>testSmallerOrEqualDouble1</t>
  </si>
  <si>
    <t>testSmallerOrEqualDouble2</t>
  </si>
  <si>
    <t>testDifferentObject1</t>
  </si>
  <si>
    <t>testDifferentObject2</t>
  </si>
  <si>
    <t>testDifferentLong1</t>
  </si>
  <si>
    <t>testDifferentLong2</t>
  </si>
  <si>
    <t>testDifferentDouble1</t>
  </si>
  <si>
    <t>testDifferentDouble2</t>
  </si>
  <si>
    <t>testToCalendarWithDate</t>
  </si>
  <si>
    <t>testToCalendarWithTimeZone</t>
  </si>
  <si>
    <t>testToCalendarWithDateAndTimeZone</t>
  </si>
  <si>
    <t>testToCalendarWithDateNotNull</t>
  </si>
  <si>
    <t>testToCalendarWithTimeZoneNotNull</t>
  </si>
  <si>
    <t>testUnwrapString_String</t>
  </si>
  <si>
    <t>testUnwrapString_Char</t>
  </si>
  <si>
    <t>testToStringArray</t>
  </si>
  <si>
    <t>arrayOfTwo</t>
  </si>
  <si>
    <t>testBadVarArgs</t>
  </si>
  <si>
    <t>assertPatternsEqual</t>
  </si>
  <si>
    <t>testLastIndexOfSupplementaryCharacters</t>
  </si>
  <si>
    <t>testIndexOfSupplementaryCharacters</t>
  </si>
  <si>
    <t>testIsAnyNotEmpty</t>
  </si>
  <si>
    <t>testIsAnyNotBlank</t>
  </si>
  <si>
    <t>testGetJaroWinklerSimilarity_StringString</t>
  </si>
  <si>
    <t>testGetJaroWinklerSimilarity_NullNull</t>
  </si>
  <si>
    <t>testGetJaroWinklerSimilarity_StringNull</t>
  </si>
  <si>
    <t>testGetJaroWinklerSimilarity_NullString</t>
  </si>
  <si>
    <t>testTimes</t>
  </si>
  <si>
    <t>printTimes</t>
  </si>
  <si>
    <t>timeHashSet</t>
  </si>
  <si>
    <t>timeBitSet</t>
  </si>
  <si>
    <t>testTimesExtractOrBitset</t>
  </si>
  <si>
    <t>testClassAnnotationInClassFile</t>
  </si>
  <si>
    <t>testMethodAnnotationNotRetainedAtRuntime</t>
  </si>
  <si>
    <t>getBcelMethod</t>
  </si>
  <si>
    <t>testMethodAnnotationInClassFile</t>
  </si>
  <si>
    <t>testGetClassName</t>
  </si>
  <si>
    <t>testGetSimpleName</t>
  </si>
  <si>
    <t>testGetCanonicalName</t>
  </si>
  <si>
    <t>test_getClassName_Class</t>
  </si>
  <si>
    <t>testIsJavaVersionAtLeat</t>
  </si>
  <si>
    <t>test_isEnum</t>
  </si>
  <si>
    <t>test_isEnum_nullClass</t>
  </si>
  <si>
    <t>testReplacePattern</t>
  </si>
  <si>
    <t>testRemovePattern</t>
  </si>
  <si>
    <t>testReplaceAll</t>
  </si>
  <si>
    <t>testReplaceFirst</t>
  </si>
  <si>
    <t>testRemoveAll</t>
  </si>
  <si>
    <t>testRemoveFirst</t>
  </si>
  <si>
    <t>testNotBlankNullStringShouldThrow</t>
  </si>
  <si>
    <t>testNotBlankMsgNullStringShouldThrow</t>
  </si>
  <si>
    <t>testNotBlankEmptyStringShouldThrow</t>
  </si>
  <si>
    <t>testNotBlankBlankStringWithWhitespacesShouldThrow</t>
  </si>
  <si>
    <t>testNotBlankBlankStringWithNewlinesShouldThrow</t>
  </si>
  <si>
    <t>testNotBlankMsgBlankStringShouldThrow</t>
  </si>
  <si>
    <t>testNotBlankMsgBlankStringWithWhitespacesShouldThrow</t>
  </si>
  <si>
    <t>testNotBlankMsgEmptyStringShouldThrow</t>
  </si>
  <si>
    <t>testNotBlankNotBlankStringShouldNotThrow</t>
  </si>
  <si>
    <t>testNotBlankNotBlankStringWithWhitespacesShouldNotThrow</t>
  </si>
  <si>
    <t>testNotBlankNotBlankStringWithNewlinesShouldNotThrow</t>
  </si>
  <si>
    <t>testNotBlankMsgNotBlankStringShouldNotThrow</t>
  </si>
  <si>
    <t>testNotBlankMsgNotBlankStringWithWhitespacesShouldNotThrow</t>
  </si>
  <si>
    <t>testNotBlankMsgNotBlankStringWithNewlinesShouldNotThrow</t>
  </si>
  <si>
    <t>testNotBlankReturnValues1</t>
  </si>
  <si>
    <t>testNotBlankReturnValues2</t>
  </si>
  <si>
    <t>testValidIndex_withMessage_array</t>
  </si>
  <si>
    <t>testValidIndex_array</t>
  </si>
  <si>
    <t>testValidIndex_withMessage_collection</t>
  </si>
  <si>
    <t>testValidIndex_collection</t>
  </si>
  <si>
    <t>testValidIndex_withMessage_charSequence</t>
  </si>
  <si>
    <t>testValidIndex_charSequence</t>
  </si>
  <si>
    <t>testMatchesPattern</t>
  </si>
  <si>
    <t>testMatchesPattern_withMessage</t>
  </si>
  <si>
    <t>testNotNaN1</t>
  </si>
  <si>
    <t>testNotNaN2</t>
  </si>
  <si>
    <t>testFinite1</t>
  </si>
  <si>
    <t>testFinite2</t>
  </si>
  <si>
    <t>testInclusiveBetween</t>
  </si>
  <si>
    <t>testInclusiveBetween_withMessage</t>
  </si>
  <si>
    <t>testInclusiveBetweenLong</t>
  </si>
  <si>
    <t>testInclusiveBetweenLong_withMessage</t>
  </si>
  <si>
    <t>testInclusiveBetweenDouble</t>
  </si>
  <si>
    <t>testInclusiveBetweenDouble_withMessage</t>
  </si>
  <si>
    <t>testExclusiveBetween</t>
  </si>
  <si>
    <t>testExclusiveBetween_withMessage</t>
  </si>
  <si>
    <t>testExclusiveBetweenLong</t>
  </si>
  <si>
    <t>testExclusiveBetweenLong_withMessage</t>
  </si>
  <si>
    <t>testExclusiveBetweenDouble</t>
  </si>
  <si>
    <t>testExclusiveBetweenDouble_withMessage</t>
  </si>
  <si>
    <t>testIsInstanceOf</t>
  </si>
  <si>
    <t>testIsInstanceOfExceptionMessage</t>
  </si>
  <si>
    <t>testIsInstanceOf_withMessage</t>
  </si>
  <si>
    <t>testIsInstanceOf_withMessageArgs</t>
  </si>
  <si>
    <t>testIsAssignable</t>
  </si>
  <si>
    <t>testIsAssignableExceptionMessage</t>
  </si>
  <si>
    <t>testIsAssignable_withMessage</t>
  </si>
  <si>
    <t>FastDateParserSDFTest</t>
  </si>
  <si>
    <t>FastDatePrinterTimeZonesTest</t>
  </si>
  <si>
    <t>classSetUp</t>
  </si>
  <si>
    <t>testDefaultLocaleNoAnnotation</t>
  </si>
  <si>
    <t>testUseDifferentLocale</t>
  </si>
  <si>
    <t>testDefaultTimeZoneNoAnnotation</t>
  </si>
  <si>
    <t>testUseDifferentTimeZone</t>
  </si>
  <si>
    <t>classTearDown</t>
  </si>
  <si>
    <t>assertBinaryEquals</t>
  </si>
  <si>
    <t>trimMessage</t>
  </si>
  <si>
    <t>Runnable</t>
  </si>
  <si>
    <t>testThreadFactory</t>
  </si>
  <si>
    <t>testThreadFactoryPrefix</t>
  </si>
  <si>
    <t>testPairOf</t>
  </si>
  <si>
    <t>testSimpleStreamForEachFailing</t>
  </si>
  <si>
    <t>testSimpleStreamFilterFailing</t>
  </si>
  <si>
    <t>createListener</t>
  </si>
  <si>
    <t>getEventCount</t>
  </si>
  <si>
    <t>invoke</t>
  </si>
  <si>
    <t>getAcceptedPrimitiveObject</t>
  </si>
  <si>
    <t>testBooleanPrimitive</t>
  </si>
  <si>
    <t>testDoublePrimitive</t>
  </si>
  <si>
    <t>testIntPrimitive</t>
  </si>
  <si>
    <t>testLongPrimitive</t>
  </si>
  <si>
    <t>testAsBiConsumer</t>
  </si>
  <si>
    <t>testAsBiFunction</t>
  </si>
  <si>
    <t>testAsBiPredicate</t>
  </si>
  <si>
    <t>testAsFunction</t>
  </si>
  <si>
    <t>testAsPredicate</t>
  </si>
  <si>
    <t>testDoublePredicate</t>
  </si>
  <si>
    <t>testIntPredicate</t>
  </si>
  <si>
    <t>testLongPredicate</t>
  </si>
  <si>
    <t>testThrows_FailableBooleanSupplier_Object_Throwable</t>
  </si>
  <si>
    <t>testThrows_FailableBooleanSupplier_String_IOException</t>
  </si>
  <si>
    <t>testThrows_FailableDoubleBinaryOperator_Object_Throwable</t>
  </si>
  <si>
    <t>testThrows_FailableDoubleBinaryOperator_String_IOException</t>
  </si>
  <si>
    <t>testThrows_FailableDoubleConsumer_Object_Throwable</t>
  </si>
  <si>
    <t>testThrows_FailableDoubleConsumer_String_IOException</t>
  </si>
  <si>
    <t>testThrows_FailableDoubleFunction_Object_Throwable</t>
  </si>
  <si>
    <t>testThrows_FailableDoubleFunction_String_IOException</t>
  </si>
  <si>
    <t>testThrows_FailableDoubleSupplier_Object_Throwable</t>
  </si>
  <si>
    <t>testThrows_FailableDoubleSupplier_String_IOException</t>
  </si>
  <si>
    <t>testThrows_FailableDoubleToIntFunction_Object_Throwable</t>
  </si>
  <si>
    <t>testThrows_FailableDoubleToIntFunction_String_IOException</t>
  </si>
  <si>
    <t>testThrows_FailableDoubleToLongFunction_Object_Throwable</t>
  </si>
  <si>
    <t>testThrows_FailableDoubleToLongFunction_String_IOException</t>
  </si>
  <si>
    <t>testThrows_FailableIntBinaryOperator_Object_Throwable</t>
  </si>
  <si>
    <t>testThrows_FailableIntBinaryOperator_String_IOException</t>
  </si>
  <si>
    <t>testThrows_FailableIntConsumer_Object_Throwable</t>
  </si>
  <si>
    <t>testThrows_FailableIntConsumer_String_IOException</t>
  </si>
  <si>
    <t>testThrows_FailableIntFunction_Object_Throwable</t>
  </si>
  <si>
    <t>testThrows_FailableIntFunction_String_IOException</t>
  </si>
  <si>
    <t>testThrows_FailableIntSupplier_Object_Throwable</t>
  </si>
  <si>
    <t>testThrows_FailableIntSupplier_String_IOException</t>
  </si>
  <si>
    <t>testThrows_FailableIntToDoubleFunction_Object_Throwable</t>
  </si>
  <si>
    <t>testThrows_FailableIntToDoubleFunction_String_IOException</t>
  </si>
  <si>
    <t>testThrows_FailableIntToLongFunction_Object_Throwable</t>
  </si>
  <si>
    <t>testThrows_FailableIntToLongFunction_String_IOException</t>
  </si>
  <si>
    <t>testThrows_FailableLongBinaryOperator_Object_Throwable</t>
  </si>
  <si>
    <t>testThrows_FailableLongBinaryOperator_String_IOException</t>
  </si>
  <si>
    <t>testThrows_FailableLongConsumer_Object_Throwable</t>
  </si>
  <si>
    <t>testThrows_FailableLongConsumer_String_IOException</t>
  </si>
  <si>
    <t>testThrows_FailableLongFunction_Object_Throwable</t>
  </si>
  <si>
    <t>testThrows_FailableLongFunction_String_IOException</t>
  </si>
  <si>
    <t>testThrows_FailableLongSupplier_Object_Throwable</t>
  </si>
  <si>
    <t>testThrows_FailableLongSupplier_String_IOException</t>
  </si>
  <si>
    <t>testThrows_FailableLongToDoubleFunction_Object_Throwable</t>
  </si>
  <si>
    <t>testThrows_FailableLongToDoubleFunction_String_IOException</t>
  </si>
  <si>
    <t>testThrows_FailableLongToIntFunction_Object_Throwable</t>
  </si>
  <si>
    <t>testThrows_FailableLongToIntFunction_String_IOException</t>
  </si>
  <si>
    <t>testThrows_FailableObjDoubleConsumer_Object_Throwable</t>
  </si>
  <si>
    <t>testThrows_FailableObjDoubleConsumer_String_IOException</t>
  </si>
  <si>
    <t>testThrows_FailableObjIntConsumer_Object_Throwable</t>
  </si>
  <si>
    <t>testThrows_FailableObjIntConsumer_String_IOException</t>
  </si>
  <si>
    <t>testThrows_FailableObjLongConsumer_Object_Throwable</t>
  </si>
  <si>
    <t>testThrows_FailableObjLongConsumer_String_IOException</t>
  </si>
  <si>
    <t>testThrows_FailableToDoubleBiFunction_Object_Throwable</t>
  </si>
  <si>
    <t>testThrows_FailableToDoubleBiFunction_String_IOException</t>
  </si>
  <si>
    <t>testThrows_FailableToDoubleFunction_Object_Throwable</t>
  </si>
  <si>
    <t>testThrows_FailableToDoubleFunction_String_IOException</t>
  </si>
  <si>
    <t>testThrows_FailableToIntBiFunction_Object_Throwable</t>
  </si>
  <si>
    <t>testThrows_FailableToIntBiFunction_String_IOException</t>
  </si>
  <si>
    <t>testThrows_FailableToIntFunction_Object_Throwable</t>
  </si>
  <si>
    <t>testThrows_FailableToIntFunction_String_IOException</t>
  </si>
  <si>
    <t>testThrows_FailableToLongBiFunction_Object_Throwable</t>
  </si>
  <si>
    <t>testThrows_FailableToLongBiFunction_String_IOException</t>
  </si>
  <si>
    <t>testThrows_FailableToLongFunction_Object_Throwable</t>
  </si>
  <si>
    <t>testThrows_FailableToLongFunction_String_IOException</t>
  </si>
  <si>
    <t>testApplyDoubleBinaryOperator</t>
  </si>
  <si>
    <t>testGetAsBooleanSupplier</t>
  </si>
  <si>
    <t>testGetAsDoubleSupplier</t>
  </si>
  <si>
    <t>testGetAsIntSupplier</t>
  </si>
  <si>
    <t>testGetAsLongSupplier</t>
  </si>
  <si>
    <t>testReadLock</t>
  </si>
  <si>
    <t>testWriteLock</t>
  </si>
  <si>
    <t>testResultValidation</t>
  </si>
  <si>
    <t>runTest</t>
  </si>
  <si>
    <t>modify</t>
  </si>
  <si>
    <t>someValueIsTrue</t>
  </si>
  <si>
    <t>getInstance</t>
  </si>
  <si>
    <t>java15BuggyLocaleTest</t>
  </si>
  <si>
    <t>java15BuggyLocaleTestAll</t>
  </si>
  <si>
    <t>testLocales_Long_AD</t>
  </si>
  <si>
    <t>testLocales_Long_BC</t>
  </si>
  <si>
    <t>testLocales_LongNoEra_AD</t>
  </si>
  <si>
    <t>testLocales_LongNoEra_BC</t>
  </si>
  <si>
    <t>testLocales_Short_AD</t>
  </si>
  <si>
    <t>testLocales_Short_BC</t>
  </si>
  <si>
    <t>testLocales_ShortNoEra_AD</t>
  </si>
  <si>
    <t>testLocales_ShortNoEra_BC</t>
  </si>
  <si>
    <t>testSingleLocale</t>
  </si>
  <si>
    <t>testSort</t>
  </si>
  <si>
    <t>testSortComparable</t>
  </si>
  <si>
    <t>testThrows_FailableRunnable_Object_Throwable</t>
  </si>
  <si>
    <t>testThrows_FailableRunnable_String_IOException</t>
  </si>
  <si>
    <t>now</t>
  </si>
  <si>
    <t>testIS_zOS</t>
  </si>
  <si>
    <t>testOf</t>
  </si>
  <si>
    <t>cancel</t>
  </si>
  <si>
    <t>checkExecutionException</t>
  </si>
  <si>
    <t>isCancelled</t>
  </si>
  <si>
    <t>isDone</t>
  </si>
  <si>
    <t>testJoin_List</t>
  </si>
  <si>
    <t>setUpComputableMock</t>
  </si>
  <si>
    <t>testOnlyCallComputableOnceIfDoesNotThrowException</t>
  </si>
  <si>
    <t>testDefaultBehaviourNotToRecalculateExecutionExceptions</t>
  </si>
  <si>
    <t>testDoesNotRecalculateWhenSetToFalse</t>
  </si>
  <si>
    <t>testDoesRecalculateWhenSetToTrue</t>
  </si>
  <si>
    <t>testWhenComputableThrowsRuntimeException</t>
  </si>
  <si>
    <t>testWhenComputableThrowsError</t>
  </si>
  <si>
    <t>testGetStandaloneLongMonthNames</t>
  </si>
  <si>
    <t>testGetStandaloneShortMonthNames</t>
  </si>
  <si>
    <t>testNop</t>
  </si>
  <si>
    <t>after</t>
  </si>
  <si>
    <t>validateNullToStringStyleRegistry</t>
  </si>
  <si>
    <t>testToCharset_Charset</t>
  </si>
  <si>
    <t>testToCharset_String</t>
  </si>
  <si>
    <t>testToCharsetName</t>
  </si>
  <si>
    <t>testToStreamNotNull</t>
  </si>
  <si>
    <t>testToStreamNull</t>
  </si>
  <si>
    <t>testThreadgroupsNullParent</t>
  </si>
  <si>
    <t>testThreadgroupsNullPredicate</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</si>
</sst>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ssues.apache.org/jira/browse/LANG-607%20StringUtils%20methods%20do%20not%20handle%20Unicode%202.0+%20supplementary%20characters%20correctly.&#xA;&#xA;git-svn-id:%20https://svn.apache.org/repos/asf/commons/proper/lang/trunk@923525%2013f79535-47bb-0310-9956-ffa450edef6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ssues.apache.org/jira/browse/LANG-607%20StringUtils%20methods%20do%20not%20handle%20Unicode%202.0+%20supplementary%20characters%20correctly.&#xA;&#xA;git-svn-id:%20https://svn.apache.org/repos/asf/commons/proper/lang/trunk@923525%2013f79535-47bb-0310-9956-ffa450edef6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ssues.apache.org/jira/browse/LANG-607%20StringUtils%20methods%20do%20not%20handle%20Unicode%202.0+%20supplementary%20characters%20correctly.&#xA;&#xA;git-svn-id:%20https://svn.apache.org/repos/asf/commons/proper/lang/trunk@923525%2013f79535-47bb-0310-9956-ffa450edef68"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issues.apache.org/jira/browse/LANG-607%20StringUtils%20methods%20do%20not%20handle%20Unicode%202.0+%20supplementary%20characters%20correctly.&#xA;&#xA;git-svn-id:%20https://svn.apache.org/repos/asf/commons/proper/lang/trunk@923525%2013f79535-47bb-0310-9956-ffa450edef68" TargetMode="External"/></Relationships>
</file>

<file path=xl/worksheets/sheet1.xml><?xml version="1.0" encoding="utf-8"?>
<worksheet xmlns="http://schemas.openxmlformats.org/spreadsheetml/2006/main" xmlns:r="http://schemas.openxmlformats.org/officeDocument/2006/relationships">
  <dimension ref="A1:H4768"/>
  <sheetViews>
    <sheetView tabSelected="1"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HYPERLINK("https://github.com/apache/commons-lang/commit/e950d9b37e97f8573f0655520b88900e8acb2869", "e950d9b37e97f8573f0655520b88900e8acb2869")</f>
        <v>0</v>
      </c>
      <c r="C2">
        <f>HYPERLINK("https://github.com/apache/commons-lang/commit/742a42dbf347f6244dd37a7edee72ec2f8ca977f", "742a42dbf347f6244dd37a7edee72ec2f8ca977f")</f>
        <v>0</v>
      </c>
      <c r="D2" t="s">
        <v>310</v>
      </c>
      <c r="E2" t="s">
        <v>343</v>
      </c>
      <c r="F2" t="s">
        <v>643</v>
      </c>
      <c r="G2" t="s">
        <v>1039</v>
      </c>
      <c r="H2" t="s">
        <v>1236</v>
      </c>
    </row>
    <row r="3" spans="1:8">
      <c r="A3" t="s">
        <v>9</v>
      </c>
      <c r="B3">
        <f>HYPERLINK("https://github.com/apache/commons-lang/commit/3e5b0bd6a09fc0234b1e5a59d2ad4a5527b272fc", "3e5b0bd6a09fc0234b1e5a59d2ad4a5527b272fc")</f>
        <v>0</v>
      </c>
      <c r="C3">
        <f>HYPERLINK("https://github.com/apache/commons-lang/commit/da494749636b64fd60aae0bc60d07b6539169ada", "da494749636b64fd60aae0bc60d07b6539169ada")</f>
        <v>0</v>
      </c>
      <c r="D3" t="s">
        <v>311</v>
      </c>
      <c r="E3" t="s">
        <v>344</v>
      </c>
      <c r="F3" t="s">
        <v>644</v>
      </c>
      <c r="G3" t="s">
        <v>1040</v>
      </c>
      <c r="H3" t="s">
        <v>1237</v>
      </c>
    </row>
    <row r="4" spans="1:8">
      <c r="H4" t="s">
        <v>1238</v>
      </c>
    </row>
    <row r="5" spans="1:8">
      <c r="H5" t="s">
        <v>1239</v>
      </c>
    </row>
    <row r="6" spans="1:8">
      <c r="H6" t="s">
        <v>1240</v>
      </c>
    </row>
    <row r="7" spans="1:8">
      <c r="H7" t="s">
        <v>1241</v>
      </c>
    </row>
    <row r="8" spans="1:8">
      <c r="H8" t="s">
        <v>1242</v>
      </c>
    </row>
    <row r="9" spans="1:8">
      <c r="H9" t="s">
        <v>1243</v>
      </c>
    </row>
    <row r="10" spans="1:8">
      <c r="H10" t="s">
        <v>1244</v>
      </c>
    </row>
    <row r="11" spans="1:8">
      <c r="H11" t="s">
        <v>1245</v>
      </c>
    </row>
    <row r="12" spans="1:8">
      <c r="H12" t="s">
        <v>1246</v>
      </c>
    </row>
    <row r="13" spans="1:8">
      <c r="H13" t="s">
        <v>1247</v>
      </c>
    </row>
    <row r="14" spans="1:8">
      <c r="H14" t="s">
        <v>1248</v>
      </c>
    </row>
    <row r="15" spans="1:8">
      <c r="H15" t="s">
        <v>1249</v>
      </c>
    </row>
    <row r="16" spans="1:8">
      <c r="H16" t="s">
        <v>1250</v>
      </c>
    </row>
    <row r="17" spans="1:8">
      <c r="H17" t="s">
        <v>1251</v>
      </c>
    </row>
    <row r="18" spans="1:8">
      <c r="H18" t="s">
        <v>1252</v>
      </c>
    </row>
    <row r="19" spans="1:8">
      <c r="H19" t="s">
        <v>1253</v>
      </c>
    </row>
    <row r="20" spans="1:8">
      <c r="H20" t="s">
        <v>1254</v>
      </c>
    </row>
    <row r="21" spans="1:8">
      <c r="H21" t="s">
        <v>1255</v>
      </c>
    </row>
    <row r="22" spans="1:8">
      <c r="H22" t="s">
        <v>1256</v>
      </c>
    </row>
    <row r="23" spans="1:8">
      <c r="H23" t="s">
        <v>1257</v>
      </c>
    </row>
    <row r="24" spans="1:8">
      <c r="H24" t="s">
        <v>1258</v>
      </c>
    </row>
    <row r="25" spans="1:8">
      <c r="H25" t="s">
        <v>1259</v>
      </c>
    </row>
    <row r="26" spans="1:8">
      <c r="A26" t="s">
        <v>10</v>
      </c>
      <c r="B26">
        <f>HYPERLINK("https://github.com/apache/commons-lang/commit/dee1c299751cfaa830ba28ab9fb3015e9e1eb28f", "dee1c299751cfaa830ba28ab9fb3015e9e1eb28f")</f>
        <v>0</v>
      </c>
      <c r="C26">
        <f>HYPERLINK("https://github.com/apache/commons-lang/commit/5cab6528eae28321fcd7bea44e83bd46e91fac63", "5cab6528eae28321fcd7bea44e83bd46e91fac63")</f>
        <v>0</v>
      </c>
      <c r="D26" t="s">
        <v>311</v>
      </c>
      <c r="E26" t="s">
        <v>345</v>
      </c>
      <c r="F26" t="s">
        <v>645</v>
      </c>
      <c r="G26" t="s">
        <v>1041</v>
      </c>
      <c r="H26" t="s">
        <v>1260</v>
      </c>
    </row>
    <row r="27" spans="1:8">
      <c r="H27" t="s">
        <v>1238</v>
      </c>
    </row>
    <row r="28" spans="1:8">
      <c r="H28" t="s">
        <v>1239</v>
      </c>
    </row>
    <row r="29" spans="1:8">
      <c r="H29" t="s">
        <v>1240</v>
      </c>
    </row>
    <row r="30" spans="1:8">
      <c r="H30" t="s">
        <v>1241</v>
      </c>
    </row>
    <row r="31" spans="1:8">
      <c r="H31" t="s">
        <v>1261</v>
      </c>
    </row>
    <row r="32" spans="1:8">
      <c r="H32" t="s">
        <v>1262</v>
      </c>
    </row>
    <row r="33" spans="8:8">
      <c r="H33" t="s">
        <v>1242</v>
      </c>
    </row>
    <row r="34" spans="8:8">
      <c r="H34" t="s">
        <v>1243</v>
      </c>
    </row>
    <row r="35" spans="8:8">
      <c r="H35" t="s">
        <v>1244</v>
      </c>
    </row>
    <row r="36" spans="8:8">
      <c r="H36" t="s">
        <v>1245</v>
      </c>
    </row>
    <row r="37" spans="8:8">
      <c r="H37" t="s">
        <v>1246</v>
      </c>
    </row>
    <row r="38" spans="8:8">
      <c r="H38" t="s">
        <v>1247</v>
      </c>
    </row>
    <row r="39" spans="8:8">
      <c r="H39" t="s">
        <v>1248</v>
      </c>
    </row>
    <row r="40" spans="8:8">
      <c r="H40" t="s">
        <v>1249</v>
      </c>
    </row>
    <row r="41" spans="8:8">
      <c r="H41" t="s">
        <v>1250</v>
      </c>
    </row>
    <row r="42" spans="8:8">
      <c r="H42" t="s">
        <v>1251</v>
      </c>
    </row>
    <row r="43" spans="8:8">
      <c r="H43" t="s">
        <v>1252</v>
      </c>
    </row>
    <row r="44" spans="8:8">
      <c r="H44" t="s">
        <v>1253</v>
      </c>
    </row>
    <row r="45" spans="8:8">
      <c r="H45" t="s">
        <v>1254</v>
      </c>
    </row>
    <row r="46" spans="8:8">
      <c r="H46" t="s">
        <v>1255</v>
      </c>
    </row>
    <row r="47" spans="8:8">
      <c r="H47" t="s">
        <v>1256</v>
      </c>
    </row>
    <row r="48" spans="8:8">
      <c r="H48" t="s">
        <v>1257</v>
      </c>
    </row>
    <row r="49" spans="1:8">
      <c r="H49" t="s">
        <v>1258</v>
      </c>
    </row>
    <row r="50" spans="1:8">
      <c r="H50" t="s">
        <v>1259</v>
      </c>
    </row>
    <row r="51" spans="1:8">
      <c r="A51" t="s">
        <v>11</v>
      </c>
      <c r="B51">
        <f>HYPERLINK("https://github.com/apache/commons-lang/commit/59a6aaa2b5fc094fd5b614d9abd6c2a99115dea0", "59a6aaa2b5fc094fd5b614d9abd6c2a99115dea0")</f>
        <v>0</v>
      </c>
      <c r="C51">
        <f>HYPERLINK("https://github.com/apache/commons-lang/commit/bb3c2143b48f1d5111a2fed444c08347a211c278", "bb3c2143b48f1d5111a2fed444c08347a211c278")</f>
        <v>0</v>
      </c>
      <c r="D51" t="s">
        <v>311</v>
      </c>
      <c r="E51" t="s">
        <v>346</v>
      </c>
      <c r="F51" t="s">
        <v>646</v>
      </c>
      <c r="G51" t="s">
        <v>1042</v>
      </c>
      <c r="H51" t="s">
        <v>1263</v>
      </c>
    </row>
    <row r="52" spans="1:8">
      <c r="H52" t="s">
        <v>1264</v>
      </c>
    </row>
    <row r="53" spans="1:8">
      <c r="A53" t="s">
        <v>12</v>
      </c>
      <c r="B53">
        <f>HYPERLINK("https://github.com/apache/commons-lang/commit/e0722ed784ad34eb64d171eae611867ef88f9319", "e0722ed784ad34eb64d171eae611867ef88f9319")</f>
        <v>0</v>
      </c>
      <c r="C53">
        <f>HYPERLINK("https://github.com/apache/commons-lang/commit/d58545381f957b5d32f2a472f8baed9be8f3aee9", "d58545381f957b5d32f2a472f8baed9be8f3aee9")</f>
        <v>0</v>
      </c>
      <c r="D53" t="s">
        <v>312</v>
      </c>
      <c r="E53" t="s">
        <v>347</v>
      </c>
      <c r="F53" t="s">
        <v>647</v>
      </c>
      <c r="G53" t="s">
        <v>1043</v>
      </c>
      <c r="H53" t="s">
        <v>1265</v>
      </c>
    </row>
    <row r="54" spans="1:8">
      <c r="A54" t="s">
        <v>13</v>
      </c>
      <c r="B54">
        <f>HYPERLINK("https://github.com/apache/commons-lang/commit/80f68cc0c4f7bba91432f1ca3a0eeac80152a99d", "80f68cc0c4f7bba91432f1ca3a0eeac80152a99d")</f>
        <v>0</v>
      </c>
      <c r="C54">
        <f>HYPERLINK("https://github.com/apache/commons-lang/commit/8ebe30ba3091b05ae28f70ba235c558e9a1b4235", "8ebe30ba3091b05ae28f70ba235c558e9a1b4235")</f>
        <v>0</v>
      </c>
      <c r="D54" t="s">
        <v>312</v>
      </c>
      <c r="E54" t="s">
        <v>348</v>
      </c>
      <c r="F54" t="s">
        <v>648</v>
      </c>
      <c r="G54" t="s">
        <v>1044</v>
      </c>
      <c r="H54" t="s">
        <v>1266</v>
      </c>
    </row>
    <row r="55" spans="1:8">
      <c r="H55" t="s">
        <v>1239</v>
      </c>
    </row>
    <row r="56" spans="1:8">
      <c r="H56" t="s">
        <v>1240</v>
      </c>
    </row>
    <row r="57" spans="1:8">
      <c r="H57" t="s">
        <v>1241</v>
      </c>
    </row>
    <row r="58" spans="1:8">
      <c r="H58" t="s">
        <v>1267</v>
      </c>
    </row>
    <row r="59" spans="1:8">
      <c r="H59" t="s">
        <v>1268</v>
      </c>
    </row>
    <row r="60" spans="1:8">
      <c r="H60" t="s">
        <v>1269</v>
      </c>
    </row>
    <row r="61" spans="1:8">
      <c r="H61" t="s">
        <v>1270</v>
      </c>
    </row>
    <row r="62" spans="1:8">
      <c r="H62" t="s">
        <v>1271</v>
      </c>
    </row>
    <row r="63" spans="1:8">
      <c r="H63" t="s">
        <v>1272</v>
      </c>
    </row>
    <row r="64" spans="1:8">
      <c r="H64" t="s">
        <v>1273</v>
      </c>
    </row>
    <row r="65" spans="8:8">
      <c r="H65" t="s">
        <v>1274</v>
      </c>
    </row>
    <row r="66" spans="8:8">
      <c r="H66" t="s">
        <v>1275</v>
      </c>
    </row>
    <row r="67" spans="8:8">
      <c r="H67" t="s">
        <v>1276</v>
      </c>
    </row>
    <row r="68" spans="8:8">
      <c r="H68" t="s">
        <v>1277</v>
      </c>
    </row>
    <row r="69" spans="8:8">
      <c r="H69" t="s">
        <v>1278</v>
      </c>
    </row>
    <row r="70" spans="8:8">
      <c r="H70" t="s">
        <v>1279</v>
      </c>
    </row>
    <row r="71" spans="8:8">
      <c r="H71" t="s">
        <v>1280</v>
      </c>
    </row>
    <row r="72" spans="8:8">
      <c r="H72" t="s">
        <v>1281</v>
      </c>
    </row>
    <row r="73" spans="8:8">
      <c r="H73" t="s">
        <v>1282</v>
      </c>
    </row>
    <row r="74" spans="8:8">
      <c r="H74" t="s">
        <v>1283</v>
      </c>
    </row>
    <row r="75" spans="8:8">
      <c r="H75" t="s">
        <v>1284</v>
      </c>
    </row>
    <row r="76" spans="8:8">
      <c r="H76" t="s">
        <v>1285</v>
      </c>
    </row>
    <row r="77" spans="8:8">
      <c r="H77" t="s">
        <v>1286</v>
      </c>
    </row>
    <row r="78" spans="8:8">
      <c r="H78" t="s">
        <v>1287</v>
      </c>
    </row>
    <row r="79" spans="8:8">
      <c r="H79" t="s">
        <v>1288</v>
      </c>
    </row>
    <row r="80" spans="8:8">
      <c r="H80" t="s">
        <v>1289</v>
      </c>
    </row>
    <row r="81" spans="1:8">
      <c r="H81" t="s">
        <v>1290</v>
      </c>
    </row>
    <row r="82" spans="1:8">
      <c r="H82" t="s">
        <v>1291</v>
      </c>
    </row>
    <row r="83" spans="1:8">
      <c r="H83" t="s">
        <v>1292</v>
      </c>
    </row>
    <row r="84" spans="1:8">
      <c r="H84" t="s">
        <v>1293</v>
      </c>
    </row>
    <row r="85" spans="1:8">
      <c r="A85" t="s">
        <v>14</v>
      </c>
      <c r="B85">
        <f>HYPERLINK("https://github.com/apache/commons-lang/commit/96a4ec95a7504db40639b5b6fe1a4e06d0e61824", "96a4ec95a7504db40639b5b6fe1a4e06d0e61824")</f>
        <v>0</v>
      </c>
      <c r="C85">
        <f>HYPERLINK("https://github.com/apache/commons-lang/commit/29eb9686b662c8a4f41a473ef02915b5dc84351e", "29eb9686b662c8a4f41a473ef02915b5dc84351e")</f>
        <v>0</v>
      </c>
      <c r="D85" t="s">
        <v>312</v>
      </c>
      <c r="E85" t="s">
        <v>349</v>
      </c>
      <c r="F85" t="s">
        <v>649</v>
      </c>
      <c r="G85" t="s">
        <v>1045</v>
      </c>
      <c r="H85" t="s">
        <v>1294</v>
      </c>
    </row>
    <row r="86" spans="1:8">
      <c r="A86" t="s">
        <v>15</v>
      </c>
      <c r="B86">
        <f>HYPERLINK("https://github.com/apache/commons-lang/commit/19248809e78867606fe25c223ca9993554b1ff3b", "19248809e78867606fe25c223ca9993554b1ff3b")</f>
        <v>0</v>
      </c>
      <c r="C86">
        <f>HYPERLINK("https://github.com/apache/commons-lang/commit/3129990f428d5ab3de53ad2874451a5e8ce95d99", "3129990f428d5ab3de53ad2874451a5e8ce95d99")</f>
        <v>0</v>
      </c>
      <c r="D86" t="s">
        <v>311</v>
      </c>
      <c r="E86" t="s">
        <v>350</v>
      </c>
      <c r="F86" t="s">
        <v>650</v>
      </c>
      <c r="G86" t="s">
        <v>1046</v>
      </c>
      <c r="H86" t="s">
        <v>1295</v>
      </c>
    </row>
    <row r="87" spans="1:8">
      <c r="H87" t="s">
        <v>1296</v>
      </c>
    </row>
    <row r="88" spans="1:8">
      <c r="A88" t="s">
        <v>16</v>
      </c>
      <c r="B88">
        <f>HYPERLINK("https://github.com/apache/commons-lang/commit/31bf101e023c87ccea92a6e9b06b21dfc403d9e8", "31bf101e023c87ccea92a6e9b06b21dfc403d9e8")</f>
        <v>0</v>
      </c>
      <c r="C88">
        <f>HYPERLINK("https://github.com/apache/commons-lang/commit/24bc34a7afa80e467be83751c504943f5a57c175", "24bc34a7afa80e467be83751c504943f5a57c175")</f>
        <v>0</v>
      </c>
      <c r="D88" t="s">
        <v>311</v>
      </c>
      <c r="E88" t="s">
        <v>351</v>
      </c>
      <c r="F88" t="s">
        <v>651</v>
      </c>
      <c r="G88" t="s">
        <v>1047</v>
      </c>
      <c r="H88" t="s">
        <v>1297</v>
      </c>
    </row>
    <row r="89" spans="1:8">
      <c r="A89" t="s">
        <v>17</v>
      </c>
      <c r="B89">
        <f>HYPERLINK("https://github.com/apache/commons-lang/commit/3f8418c6546a6f92c0cc5529684d8316cb1bffb1", "3f8418c6546a6f92c0cc5529684d8316cb1bffb1")</f>
        <v>0</v>
      </c>
      <c r="C89">
        <f>HYPERLINK("https://github.com/apache/commons-lang/commit/bdf11dfa919d33977cc1a0f1e6572b082e48336f", "bdf11dfa919d33977cc1a0f1e6572b082e48336f")</f>
        <v>0</v>
      </c>
      <c r="D89" t="s">
        <v>311</v>
      </c>
      <c r="E89" t="s">
        <v>352</v>
      </c>
      <c r="F89" t="s">
        <v>643</v>
      </c>
      <c r="G89" t="s">
        <v>1039</v>
      </c>
      <c r="H89" t="s">
        <v>1298</v>
      </c>
    </row>
    <row r="90" spans="1:8">
      <c r="A90" t="s">
        <v>18</v>
      </c>
      <c r="B90">
        <f>HYPERLINK("https://github.com/apache/commons-lang/commit/edb0e8d284c8f80f743c09d5e0b78d1fede26e6d", "edb0e8d284c8f80f743c09d5e0b78d1fede26e6d")</f>
        <v>0</v>
      </c>
      <c r="C90">
        <f>HYPERLINK("https://github.com/apache/commons-lang/commit/ab7745f98e623f358d30dd8225ed786589ce8f32", "ab7745f98e623f358d30dd8225ed786589ce8f32")</f>
        <v>0</v>
      </c>
      <c r="D90" t="s">
        <v>313</v>
      </c>
      <c r="E90" t="s">
        <v>353</v>
      </c>
      <c r="F90" t="s">
        <v>652</v>
      </c>
      <c r="G90" t="s">
        <v>1048</v>
      </c>
      <c r="H90" t="s">
        <v>1299</v>
      </c>
    </row>
    <row r="91" spans="1:8">
      <c r="A91" t="s">
        <v>19</v>
      </c>
      <c r="B91">
        <f>HYPERLINK("https://github.com/apache/commons-lang/commit/5b83eb9358fea34692be7e712791d19fc64f352a", "5b83eb9358fea34692be7e712791d19fc64f352a")</f>
        <v>0</v>
      </c>
      <c r="C91">
        <f>HYPERLINK("https://github.com/apache/commons-lang/commit/edb0e8d284c8f80f743c09d5e0b78d1fede26e6d", "edb0e8d284c8f80f743c09d5e0b78d1fede26e6d")</f>
        <v>0</v>
      </c>
      <c r="D91" t="s">
        <v>314</v>
      </c>
      <c r="E91" t="s">
        <v>354</v>
      </c>
      <c r="F91" t="s">
        <v>643</v>
      </c>
      <c r="G91" t="s">
        <v>1039</v>
      </c>
      <c r="H91" t="s">
        <v>1300</v>
      </c>
    </row>
    <row r="92" spans="1:8">
      <c r="A92" t="s">
        <v>20</v>
      </c>
      <c r="B92">
        <f>HYPERLINK("https://github.com/apache/commons-lang/commit/69cc0e40e6a67e9a9d843f97350a5031bb6e8ab1", "69cc0e40e6a67e9a9d843f97350a5031bb6e8ab1")</f>
        <v>0</v>
      </c>
      <c r="C92">
        <f>HYPERLINK("https://github.com/apache/commons-lang/commit/6af3b80369a62de8f2ee501998d1bda4585758fd", "6af3b80369a62de8f2ee501998d1bda4585758fd")</f>
        <v>0</v>
      </c>
      <c r="D92" t="s">
        <v>314</v>
      </c>
      <c r="E92" t="s">
        <v>355</v>
      </c>
      <c r="F92" t="s">
        <v>653</v>
      </c>
      <c r="G92" t="s">
        <v>1049</v>
      </c>
      <c r="H92" t="s">
        <v>1301</v>
      </c>
    </row>
    <row r="93" spans="1:8">
      <c r="A93" t="s">
        <v>21</v>
      </c>
      <c r="B93">
        <f>HYPERLINK("https://github.com/apache/commons-lang/commit/713af7b691bcf202cf5ac8704c58926b656ee223", "713af7b691bcf202cf5ac8704c58926b656ee223")</f>
        <v>0</v>
      </c>
      <c r="C93">
        <f>HYPERLINK("https://github.com/apache/commons-lang/commit/e329c3556ce0b4a87568f3783adc193719670560", "e329c3556ce0b4a87568f3783adc193719670560")</f>
        <v>0</v>
      </c>
      <c r="D93" t="s">
        <v>311</v>
      </c>
      <c r="E93" t="s">
        <v>356</v>
      </c>
      <c r="F93" t="s">
        <v>654</v>
      </c>
      <c r="G93" t="s">
        <v>1050</v>
      </c>
      <c r="H93" t="s">
        <v>1302</v>
      </c>
    </row>
    <row r="94" spans="1:8">
      <c r="H94" t="s">
        <v>1239</v>
      </c>
    </row>
    <row r="95" spans="1:8">
      <c r="H95" t="s">
        <v>1240</v>
      </c>
    </row>
    <row r="96" spans="1:8">
      <c r="H96" t="s">
        <v>1241</v>
      </c>
    </row>
    <row r="97" spans="8:8">
      <c r="H97" t="s">
        <v>1267</v>
      </c>
    </row>
    <row r="98" spans="8:8">
      <c r="H98" t="s">
        <v>1303</v>
      </c>
    </row>
    <row r="99" spans="8:8">
      <c r="H99" t="s">
        <v>1304</v>
      </c>
    </row>
    <row r="100" spans="8:8">
      <c r="H100" t="s">
        <v>1305</v>
      </c>
    </row>
    <row r="101" spans="8:8">
      <c r="H101" t="s">
        <v>1306</v>
      </c>
    </row>
    <row r="102" spans="8:8">
      <c r="H102" t="s">
        <v>1307</v>
      </c>
    </row>
    <row r="103" spans="8:8">
      <c r="H103" t="s">
        <v>1308</v>
      </c>
    </row>
    <row r="104" spans="8:8">
      <c r="H104" t="s">
        <v>1309</v>
      </c>
    </row>
    <row r="105" spans="8:8">
      <c r="H105" t="s">
        <v>1310</v>
      </c>
    </row>
    <row r="106" spans="8:8">
      <c r="H106" t="s">
        <v>1311</v>
      </c>
    </row>
    <row r="107" spans="8:8">
      <c r="H107" t="s">
        <v>1312</v>
      </c>
    </row>
    <row r="108" spans="8:8">
      <c r="H108" t="s">
        <v>1313</v>
      </c>
    </row>
    <row r="109" spans="8:8">
      <c r="H109" t="s">
        <v>1314</v>
      </c>
    </row>
    <row r="110" spans="8:8">
      <c r="H110" t="s">
        <v>1315</v>
      </c>
    </row>
    <row r="111" spans="8:8">
      <c r="H111" t="s">
        <v>1316</v>
      </c>
    </row>
    <row r="112" spans="8:8">
      <c r="H112" t="s">
        <v>1317</v>
      </c>
    </row>
    <row r="113" spans="6:8">
      <c r="H113" t="s">
        <v>1318</v>
      </c>
    </row>
    <row r="114" spans="6:8">
      <c r="H114" t="s">
        <v>1319</v>
      </c>
    </row>
    <row r="115" spans="6:8">
      <c r="H115" t="s">
        <v>1320</v>
      </c>
    </row>
    <row r="116" spans="6:8">
      <c r="H116" t="s">
        <v>1321</v>
      </c>
    </row>
    <row r="117" spans="6:8">
      <c r="H117" t="s">
        <v>1322</v>
      </c>
    </row>
    <row r="118" spans="6:8">
      <c r="H118" t="s">
        <v>1323</v>
      </c>
    </row>
    <row r="119" spans="6:8">
      <c r="H119" t="s">
        <v>1324</v>
      </c>
    </row>
    <row r="120" spans="6:8">
      <c r="H120" t="s">
        <v>1325</v>
      </c>
    </row>
    <row r="121" spans="6:8">
      <c r="H121" t="s">
        <v>1326</v>
      </c>
    </row>
    <row r="122" spans="6:8">
      <c r="H122" t="s">
        <v>1327</v>
      </c>
    </row>
    <row r="123" spans="6:8">
      <c r="H123" t="s">
        <v>1328</v>
      </c>
    </row>
    <row r="124" spans="6:8">
      <c r="F124" t="s">
        <v>655</v>
      </c>
      <c r="G124" t="s">
        <v>1051</v>
      </c>
      <c r="H124" t="s">
        <v>1329</v>
      </c>
    </row>
    <row r="125" spans="6:8">
      <c r="H125" t="s">
        <v>1239</v>
      </c>
    </row>
    <row r="126" spans="6:8">
      <c r="H126" t="s">
        <v>1240</v>
      </c>
    </row>
    <row r="127" spans="6:8">
      <c r="H127" t="s">
        <v>1241</v>
      </c>
    </row>
    <row r="128" spans="6:8">
      <c r="H128" t="s">
        <v>1330</v>
      </c>
    </row>
    <row r="129" spans="8:8">
      <c r="H129" t="s">
        <v>1331</v>
      </c>
    </row>
    <row r="130" spans="8:8">
      <c r="H130" t="s">
        <v>1332</v>
      </c>
    </row>
    <row r="131" spans="8:8">
      <c r="H131" t="s">
        <v>1333</v>
      </c>
    </row>
    <row r="132" spans="8:8">
      <c r="H132" t="s">
        <v>1334</v>
      </c>
    </row>
    <row r="133" spans="8:8">
      <c r="H133" t="s">
        <v>1335</v>
      </c>
    </row>
    <row r="134" spans="8:8">
      <c r="H134" t="s">
        <v>1336</v>
      </c>
    </row>
    <row r="135" spans="8:8">
      <c r="H135" t="s">
        <v>1337</v>
      </c>
    </row>
    <row r="136" spans="8:8">
      <c r="H136" t="s">
        <v>1338</v>
      </c>
    </row>
    <row r="137" spans="8:8">
      <c r="H137" t="s">
        <v>1339</v>
      </c>
    </row>
    <row r="138" spans="8:8">
      <c r="H138" t="s">
        <v>1340</v>
      </c>
    </row>
    <row r="139" spans="8:8">
      <c r="H139" t="s">
        <v>1340</v>
      </c>
    </row>
    <row r="140" spans="8:8">
      <c r="H140" t="s">
        <v>1341</v>
      </c>
    </row>
    <row r="141" spans="8:8">
      <c r="H141" t="s">
        <v>1342</v>
      </c>
    </row>
    <row r="142" spans="8:8">
      <c r="H142" t="s">
        <v>1341</v>
      </c>
    </row>
    <row r="143" spans="8:8">
      <c r="H143" t="s">
        <v>1343</v>
      </c>
    </row>
    <row r="144" spans="8:8">
      <c r="H144" t="s">
        <v>1344</v>
      </c>
    </row>
    <row r="145" spans="6:8">
      <c r="H145" t="s">
        <v>1345</v>
      </c>
    </row>
    <row r="146" spans="6:8">
      <c r="H146" t="s">
        <v>1346</v>
      </c>
    </row>
    <row r="147" spans="6:8">
      <c r="H147" t="s">
        <v>1347</v>
      </c>
    </row>
    <row r="148" spans="6:8">
      <c r="F148" t="s">
        <v>656</v>
      </c>
      <c r="G148" t="s">
        <v>1052</v>
      </c>
      <c r="H148" t="s">
        <v>1348</v>
      </c>
    </row>
    <row r="149" spans="6:8">
      <c r="H149" t="s">
        <v>1239</v>
      </c>
    </row>
    <row r="150" spans="6:8">
      <c r="H150" t="s">
        <v>1240</v>
      </c>
    </row>
    <row r="151" spans="6:8">
      <c r="H151" t="s">
        <v>1241</v>
      </c>
    </row>
    <row r="152" spans="6:8">
      <c r="H152" t="s">
        <v>1349</v>
      </c>
    </row>
    <row r="153" spans="6:8">
      <c r="H153" t="s">
        <v>1350</v>
      </c>
    </row>
    <row r="154" spans="6:8">
      <c r="H154" t="s">
        <v>1351</v>
      </c>
    </row>
    <row r="155" spans="6:8">
      <c r="H155" t="s">
        <v>1352</v>
      </c>
    </row>
    <row r="156" spans="6:8">
      <c r="H156" t="s">
        <v>1353</v>
      </c>
    </row>
    <row r="157" spans="6:8">
      <c r="H157" t="s">
        <v>1354</v>
      </c>
    </row>
    <row r="158" spans="6:8">
      <c r="H158" t="s">
        <v>1355</v>
      </c>
    </row>
    <row r="159" spans="6:8">
      <c r="H159" t="s">
        <v>1356</v>
      </c>
    </row>
    <row r="160" spans="6:8">
      <c r="H160" t="s">
        <v>1357</v>
      </c>
    </row>
    <row r="161" spans="8:8">
      <c r="H161" t="s">
        <v>1358</v>
      </c>
    </row>
    <row r="162" spans="8:8">
      <c r="H162" t="s">
        <v>1359</v>
      </c>
    </row>
    <row r="163" spans="8:8">
      <c r="H163" t="s">
        <v>1360</v>
      </c>
    </row>
    <row r="164" spans="8:8">
      <c r="H164" t="s">
        <v>1361</v>
      </c>
    </row>
    <row r="165" spans="8:8">
      <c r="H165" t="s">
        <v>1362</v>
      </c>
    </row>
    <row r="166" spans="8:8">
      <c r="H166" t="s">
        <v>1363</v>
      </c>
    </row>
    <row r="167" spans="8:8">
      <c r="H167" t="s">
        <v>1364</v>
      </c>
    </row>
    <row r="168" spans="8:8">
      <c r="H168" t="s">
        <v>1365</v>
      </c>
    </row>
    <row r="169" spans="8:8">
      <c r="H169" t="s">
        <v>1366</v>
      </c>
    </row>
    <row r="170" spans="8:8">
      <c r="H170" t="s">
        <v>1367</v>
      </c>
    </row>
    <row r="171" spans="8:8">
      <c r="H171" t="s">
        <v>1368</v>
      </c>
    </row>
    <row r="172" spans="8:8">
      <c r="H172" t="s">
        <v>1369</v>
      </c>
    </row>
    <row r="173" spans="8:8">
      <c r="H173" t="s">
        <v>1370</v>
      </c>
    </row>
    <row r="174" spans="8:8">
      <c r="H174" t="s">
        <v>1371</v>
      </c>
    </row>
    <row r="175" spans="8:8">
      <c r="H175" t="s">
        <v>1372</v>
      </c>
    </row>
    <row r="176" spans="8:8">
      <c r="H176" t="s">
        <v>1373</v>
      </c>
    </row>
    <row r="177" spans="8:8">
      <c r="H177" t="s">
        <v>1374</v>
      </c>
    </row>
    <row r="178" spans="8:8">
      <c r="H178" t="s">
        <v>1375</v>
      </c>
    </row>
    <row r="179" spans="8:8">
      <c r="H179" t="s">
        <v>1376</v>
      </c>
    </row>
    <row r="180" spans="8:8">
      <c r="H180" t="s">
        <v>1377</v>
      </c>
    </row>
    <row r="181" spans="8:8">
      <c r="H181" t="s">
        <v>1378</v>
      </c>
    </row>
    <row r="182" spans="8:8">
      <c r="H182" t="s">
        <v>1379</v>
      </c>
    </row>
    <row r="183" spans="8:8">
      <c r="H183" t="s">
        <v>1380</v>
      </c>
    </row>
    <row r="184" spans="8:8">
      <c r="H184" t="s">
        <v>1381</v>
      </c>
    </row>
    <row r="185" spans="8:8">
      <c r="H185" t="s">
        <v>1382</v>
      </c>
    </row>
    <row r="186" spans="8:8">
      <c r="H186" t="s">
        <v>1383</v>
      </c>
    </row>
    <row r="187" spans="8:8">
      <c r="H187" t="s">
        <v>1384</v>
      </c>
    </row>
    <row r="188" spans="8:8">
      <c r="H188" t="s">
        <v>1385</v>
      </c>
    </row>
    <row r="189" spans="8:8">
      <c r="H189" t="s">
        <v>1386</v>
      </c>
    </row>
    <row r="190" spans="8:8">
      <c r="H190" t="s">
        <v>1387</v>
      </c>
    </row>
    <row r="191" spans="8:8">
      <c r="H191" t="s">
        <v>1388</v>
      </c>
    </row>
    <row r="192" spans="8:8">
      <c r="H192" t="s">
        <v>1389</v>
      </c>
    </row>
    <row r="193" spans="8:8">
      <c r="H193" t="s">
        <v>1390</v>
      </c>
    </row>
    <row r="194" spans="8:8">
      <c r="H194" t="s">
        <v>1391</v>
      </c>
    </row>
    <row r="195" spans="8:8">
      <c r="H195" t="s">
        <v>1392</v>
      </c>
    </row>
    <row r="196" spans="8:8">
      <c r="H196" t="s">
        <v>1393</v>
      </c>
    </row>
    <row r="197" spans="8:8">
      <c r="H197" t="s">
        <v>1394</v>
      </c>
    </row>
    <row r="198" spans="8:8">
      <c r="H198" t="s">
        <v>1395</v>
      </c>
    </row>
    <row r="199" spans="8:8">
      <c r="H199" t="s">
        <v>1396</v>
      </c>
    </row>
    <row r="200" spans="8:8">
      <c r="H200" t="s">
        <v>1397</v>
      </c>
    </row>
    <row r="201" spans="8:8">
      <c r="H201" t="s">
        <v>1398</v>
      </c>
    </row>
    <row r="202" spans="8:8">
      <c r="H202" t="s">
        <v>1399</v>
      </c>
    </row>
    <row r="203" spans="8:8">
      <c r="H203" t="s">
        <v>1400</v>
      </c>
    </row>
    <row r="204" spans="8:8">
      <c r="H204" t="s">
        <v>1401</v>
      </c>
    </row>
    <row r="205" spans="8:8">
      <c r="H205" t="s">
        <v>1402</v>
      </c>
    </row>
    <row r="206" spans="8:8">
      <c r="H206" t="s">
        <v>1403</v>
      </c>
    </row>
    <row r="207" spans="8:8">
      <c r="H207" t="s">
        <v>1404</v>
      </c>
    </row>
    <row r="208" spans="8:8">
      <c r="H208" t="s">
        <v>1405</v>
      </c>
    </row>
    <row r="209" spans="6:8">
      <c r="H209" t="s">
        <v>1406</v>
      </c>
    </row>
    <row r="210" spans="6:8">
      <c r="H210" t="s">
        <v>1407</v>
      </c>
    </row>
    <row r="211" spans="6:8">
      <c r="H211" t="s">
        <v>1408</v>
      </c>
    </row>
    <row r="212" spans="6:8">
      <c r="H212" t="s">
        <v>1409</v>
      </c>
    </row>
    <row r="213" spans="6:8">
      <c r="H213" t="s">
        <v>1410</v>
      </c>
    </row>
    <row r="214" spans="6:8">
      <c r="H214" t="s">
        <v>1411</v>
      </c>
    </row>
    <row r="215" spans="6:8">
      <c r="H215" t="s">
        <v>1412</v>
      </c>
    </row>
    <row r="216" spans="6:8">
      <c r="F216" t="s">
        <v>649</v>
      </c>
      <c r="G216" t="s">
        <v>1045</v>
      </c>
      <c r="H216" t="s">
        <v>1413</v>
      </c>
    </row>
    <row r="217" spans="6:8">
      <c r="H217" t="s">
        <v>1239</v>
      </c>
    </row>
    <row r="218" spans="6:8">
      <c r="H218" t="s">
        <v>1240</v>
      </c>
    </row>
    <row r="219" spans="6:8">
      <c r="H219" t="s">
        <v>1241</v>
      </c>
    </row>
    <row r="220" spans="6:8">
      <c r="H220" t="s">
        <v>1414</v>
      </c>
    </row>
    <row r="221" spans="6:8">
      <c r="H221" t="s">
        <v>1415</v>
      </c>
    </row>
    <row r="222" spans="6:8">
      <c r="H222" t="s">
        <v>1416</v>
      </c>
    </row>
    <row r="223" spans="6:8">
      <c r="H223" t="s">
        <v>1417</v>
      </c>
    </row>
    <row r="224" spans="6:8">
      <c r="H224" t="s">
        <v>1418</v>
      </c>
    </row>
    <row r="225" spans="8:8">
      <c r="H225" t="s">
        <v>1419</v>
      </c>
    </row>
    <row r="226" spans="8:8">
      <c r="H226" t="s">
        <v>1420</v>
      </c>
    </row>
    <row r="227" spans="8:8">
      <c r="H227" t="s">
        <v>1421</v>
      </c>
    </row>
    <row r="228" spans="8:8">
      <c r="H228" t="s">
        <v>1422</v>
      </c>
    </row>
    <row r="229" spans="8:8">
      <c r="H229" t="s">
        <v>1423</v>
      </c>
    </row>
    <row r="230" spans="8:8">
      <c r="H230" t="s">
        <v>1424</v>
      </c>
    </row>
    <row r="231" spans="8:8">
      <c r="H231" t="s">
        <v>1425</v>
      </c>
    </row>
    <row r="232" spans="8:8">
      <c r="H232" t="s">
        <v>1426</v>
      </c>
    </row>
    <row r="233" spans="8:8">
      <c r="H233" t="s">
        <v>1427</v>
      </c>
    </row>
    <row r="234" spans="8:8">
      <c r="H234" t="s">
        <v>1428</v>
      </c>
    </row>
    <row r="235" spans="8:8">
      <c r="H235" t="s">
        <v>1429</v>
      </c>
    </row>
    <row r="236" spans="8:8">
      <c r="H236" t="s">
        <v>1430</v>
      </c>
    </row>
    <row r="237" spans="8:8">
      <c r="H237" t="s">
        <v>1431</v>
      </c>
    </row>
    <row r="238" spans="8:8">
      <c r="H238" t="s">
        <v>1432</v>
      </c>
    </row>
    <row r="239" spans="8:8">
      <c r="H239" t="s">
        <v>1433</v>
      </c>
    </row>
    <row r="240" spans="8:8">
      <c r="H240" t="s">
        <v>1434</v>
      </c>
    </row>
    <row r="241" spans="1:8">
      <c r="H241" t="s">
        <v>1435</v>
      </c>
    </row>
    <row r="242" spans="1:8">
      <c r="H242" t="s">
        <v>1436</v>
      </c>
    </row>
    <row r="243" spans="1:8">
      <c r="H243" t="s">
        <v>1437</v>
      </c>
    </row>
    <row r="244" spans="1:8">
      <c r="H244" t="s">
        <v>1438</v>
      </c>
    </row>
    <row r="245" spans="1:8">
      <c r="H245" t="s">
        <v>1439</v>
      </c>
    </row>
    <row r="246" spans="1:8">
      <c r="H246" t="s">
        <v>1440</v>
      </c>
    </row>
    <row r="247" spans="1:8">
      <c r="H247" t="s">
        <v>1441</v>
      </c>
    </row>
    <row r="248" spans="1:8">
      <c r="H248" t="s">
        <v>1442</v>
      </c>
    </row>
    <row r="249" spans="1:8">
      <c r="H249" t="s">
        <v>1443</v>
      </c>
    </row>
    <row r="250" spans="1:8">
      <c r="H250" t="s">
        <v>1444</v>
      </c>
    </row>
    <row r="251" spans="1:8">
      <c r="H251" t="s">
        <v>1445</v>
      </c>
    </row>
    <row r="252" spans="1:8">
      <c r="H252" t="s">
        <v>1446</v>
      </c>
    </row>
    <row r="253" spans="1:8">
      <c r="H253" t="s">
        <v>1447</v>
      </c>
    </row>
    <row r="254" spans="1:8">
      <c r="H254" t="s">
        <v>1448</v>
      </c>
    </row>
    <row r="255" spans="1:8">
      <c r="A255" t="s">
        <v>22</v>
      </c>
      <c r="B255">
        <f>HYPERLINK("https://github.com/apache/commons-lang/commit/5203441765cfa1b7c272bc4f66960a0225b5c636", "5203441765cfa1b7c272bc4f66960a0225b5c636")</f>
        <v>0</v>
      </c>
      <c r="C255">
        <f>HYPERLINK("https://github.com/apache/commons-lang/commit/47a26bad34fcbce6bb8d27e6ea30bf89656cceac", "47a26bad34fcbce6bb8d27e6ea30bf89656cceac")</f>
        <v>0</v>
      </c>
      <c r="D255" t="s">
        <v>314</v>
      </c>
      <c r="E255" t="s">
        <v>357</v>
      </c>
      <c r="F255" t="s">
        <v>653</v>
      </c>
      <c r="G255" t="s">
        <v>1049</v>
      </c>
      <c r="H255" t="s">
        <v>1449</v>
      </c>
    </row>
    <row r="256" spans="1:8">
      <c r="A256" t="s">
        <v>23</v>
      </c>
      <c r="B256">
        <f>HYPERLINK("https://github.com/apache/commons-lang/commit/bd3497be7934b20bebed04879b012a8bac838294", "bd3497be7934b20bebed04879b012a8bac838294")</f>
        <v>0</v>
      </c>
      <c r="C256">
        <f>HYPERLINK("https://github.com/apache/commons-lang/commit/1921f71345ccf2971383aace5cd819098b321965", "1921f71345ccf2971383aace5cd819098b321965")</f>
        <v>0</v>
      </c>
      <c r="D256" t="s">
        <v>314</v>
      </c>
      <c r="E256" t="s">
        <v>358</v>
      </c>
      <c r="F256" t="s">
        <v>657</v>
      </c>
      <c r="G256" t="s">
        <v>1053</v>
      </c>
      <c r="H256" t="s">
        <v>1450</v>
      </c>
    </row>
    <row r="257" spans="1:8">
      <c r="H257" t="s">
        <v>1451</v>
      </c>
    </row>
    <row r="258" spans="1:8">
      <c r="A258" t="s">
        <v>24</v>
      </c>
      <c r="B258">
        <f>HYPERLINK("https://github.com/apache/commons-lang/commit/73ee6c3d270a91bd447f732b24c4d65169b0c8d6", "73ee6c3d270a91bd447f732b24c4d65169b0c8d6")</f>
        <v>0</v>
      </c>
      <c r="C258">
        <f>HYPERLINK("https://github.com/apache/commons-lang/commit/9bb3f9b9a3e513cbac7f02d6ee97995d741d09de", "9bb3f9b9a3e513cbac7f02d6ee97995d741d09de")</f>
        <v>0</v>
      </c>
      <c r="D258" t="s">
        <v>311</v>
      </c>
      <c r="E258" t="s">
        <v>359</v>
      </c>
      <c r="F258" t="s">
        <v>658</v>
      </c>
      <c r="G258" t="s">
        <v>1054</v>
      </c>
      <c r="H258" t="s">
        <v>1452</v>
      </c>
    </row>
    <row r="259" spans="1:8">
      <c r="H259" t="s">
        <v>1238</v>
      </c>
    </row>
    <row r="260" spans="1:8">
      <c r="H260" t="s">
        <v>1239</v>
      </c>
    </row>
    <row r="261" spans="1:8">
      <c r="H261" t="s">
        <v>1240</v>
      </c>
    </row>
    <row r="262" spans="1:8">
      <c r="H262" t="s">
        <v>1241</v>
      </c>
    </row>
    <row r="263" spans="1:8">
      <c r="H263" t="s">
        <v>1453</v>
      </c>
    </row>
    <row r="264" spans="1:8">
      <c r="H264" t="s">
        <v>1454</v>
      </c>
    </row>
    <row r="265" spans="1:8">
      <c r="H265" t="s">
        <v>1455</v>
      </c>
    </row>
    <row r="266" spans="1:8">
      <c r="H266" t="s">
        <v>1456</v>
      </c>
    </row>
    <row r="267" spans="1:8">
      <c r="H267" t="s">
        <v>1457</v>
      </c>
    </row>
    <row r="268" spans="1:8">
      <c r="H268" t="s">
        <v>1458</v>
      </c>
    </row>
    <row r="269" spans="1:8">
      <c r="H269" t="s">
        <v>1458</v>
      </c>
    </row>
    <row r="270" spans="1:8">
      <c r="H270" t="s">
        <v>1458</v>
      </c>
    </row>
    <row r="271" spans="1:8">
      <c r="H271" t="s">
        <v>1459</v>
      </c>
    </row>
    <row r="272" spans="1:8">
      <c r="F272" t="s">
        <v>659</v>
      </c>
      <c r="G272" t="s">
        <v>1055</v>
      </c>
      <c r="H272" t="s">
        <v>1460</v>
      </c>
    </row>
    <row r="273" spans="1:8">
      <c r="H273" t="s">
        <v>1461</v>
      </c>
    </row>
    <row r="274" spans="1:8">
      <c r="H274" t="s">
        <v>1462</v>
      </c>
    </row>
    <row r="275" spans="1:8">
      <c r="H275" t="s">
        <v>1463</v>
      </c>
    </row>
    <row r="276" spans="1:8">
      <c r="H276" t="s">
        <v>1464</v>
      </c>
    </row>
    <row r="277" spans="1:8">
      <c r="H277" t="s">
        <v>1465</v>
      </c>
    </row>
    <row r="278" spans="1:8">
      <c r="F278" t="s">
        <v>660</v>
      </c>
      <c r="G278" t="s">
        <v>1056</v>
      </c>
      <c r="H278" t="s">
        <v>1466</v>
      </c>
    </row>
    <row r="279" spans="1:8">
      <c r="A279" t="s">
        <v>25</v>
      </c>
      <c r="B279">
        <f>HYPERLINK("https://github.com/apache/commons-lang/commit/402c8e0846d5ad865226a7488c4bbc803e685719", "402c8e0846d5ad865226a7488c4bbc803e685719")</f>
        <v>0</v>
      </c>
      <c r="C279">
        <f>HYPERLINK("https://github.com/apache/commons-lang/commit/3bfc04d7a3cbf542bb1c0780130e3998d963df3d", "3bfc04d7a3cbf542bb1c0780130e3998d963df3d")</f>
        <v>0</v>
      </c>
      <c r="D279" t="s">
        <v>311</v>
      </c>
      <c r="E279" t="s">
        <v>360</v>
      </c>
      <c r="F279" t="s">
        <v>659</v>
      </c>
      <c r="G279" t="s">
        <v>1055</v>
      </c>
      <c r="H279" t="s">
        <v>1454</v>
      </c>
    </row>
    <row r="280" spans="1:8">
      <c r="H280" t="s">
        <v>1455</v>
      </c>
    </row>
    <row r="281" spans="1:8">
      <c r="A281" t="s">
        <v>26</v>
      </c>
      <c r="B281">
        <f>HYPERLINK("https://github.com/apache/commons-lang/commit/2d06a7ce861432fc702168fd4c94bc00ddfc39eb", "2d06a7ce861432fc702168fd4c94bc00ddfc39eb")</f>
        <v>0</v>
      </c>
      <c r="C281">
        <f>HYPERLINK("https://github.com/apache/commons-lang/commit/9949f090897b042dce8fa86830f40d11ac7701df", "9949f090897b042dce8fa86830f40d11ac7701df")</f>
        <v>0</v>
      </c>
      <c r="D281" t="s">
        <v>311</v>
      </c>
      <c r="E281" t="s">
        <v>361</v>
      </c>
      <c r="F281" t="s">
        <v>646</v>
      </c>
      <c r="G281" t="s">
        <v>1042</v>
      </c>
      <c r="H281" t="s">
        <v>1467</v>
      </c>
    </row>
    <row r="282" spans="1:8">
      <c r="A282" t="s">
        <v>27</v>
      </c>
      <c r="B282">
        <f>HYPERLINK("https://github.com/apache/commons-lang/commit/d8589d902ca9fe6a5616a02f3dabbe67c3b33bd7", "d8589d902ca9fe6a5616a02f3dabbe67c3b33bd7")</f>
        <v>0</v>
      </c>
      <c r="C282">
        <f>HYPERLINK("https://github.com/apache/commons-lang/commit/49f48c2df48662d3f48f09cb04d267379bc249f1", "49f48c2df48662d3f48f09cb04d267379bc249f1")</f>
        <v>0</v>
      </c>
      <c r="D282" t="s">
        <v>314</v>
      </c>
      <c r="E282" t="s">
        <v>362</v>
      </c>
      <c r="F282" t="s">
        <v>661</v>
      </c>
      <c r="G282" t="s">
        <v>1057</v>
      </c>
      <c r="H282" t="s">
        <v>1468</v>
      </c>
    </row>
    <row r="283" spans="1:8">
      <c r="A283" t="s">
        <v>28</v>
      </c>
      <c r="B283">
        <f>HYPERLINK("https://github.com/apache/commons-lang/commit/90d076139e9e33795c9c45c57b7b1d820988f4cd", "90d076139e9e33795c9c45c57b7b1d820988f4cd")</f>
        <v>0</v>
      </c>
      <c r="C283">
        <f>HYPERLINK("https://github.com/apache/commons-lang/commit/b026fbd30f94b5d0a723d495a701e08fee803a0f", "b026fbd30f94b5d0a723d495a701e08fee803a0f")</f>
        <v>0</v>
      </c>
      <c r="D283" t="s">
        <v>311</v>
      </c>
      <c r="E283" t="s">
        <v>363</v>
      </c>
      <c r="F283" t="s">
        <v>643</v>
      </c>
      <c r="G283" t="s">
        <v>1039</v>
      </c>
      <c r="H283" t="s">
        <v>1469</v>
      </c>
    </row>
    <row r="284" spans="1:8">
      <c r="A284" t="s">
        <v>29</v>
      </c>
      <c r="B284">
        <f>HYPERLINK("https://github.com/apache/commons-lang/commit/7e0990ccccee73e86c8aed976047e7fef65e27c0", "7e0990ccccee73e86c8aed976047e7fef65e27c0")</f>
        <v>0</v>
      </c>
      <c r="C284">
        <f>HYPERLINK("https://github.com/apache/commons-lang/commit/6c009fd7820c74bac251565bfee7999bb831ba38", "6c009fd7820c74bac251565bfee7999bb831ba38")</f>
        <v>0</v>
      </c>
      <c r="D284" t="s">
        <v>311</v>
      </c>
      <c r="E284" t="s">
        <v>364</v>
      </c>
      <c r="F284" t="s">
        <v>647</v>
      </c>
      <c r="G284" t="s">
        <v>1043</v>
      </c>
      <c r="H284" t="s">
        <v>1470</v>
      </c>
    </row>
    <row r="285" spans="1:8">
      <c r="A285" t="s">
        <v>30</v>
      </c>
      <c r="B285">
        <f>HYPERLINK("https://github.com/apache/commons-lang/commit/895cedb4049f691516460a6f39eca37411fb5dcf", "895cedb4049f691516460a6f39eca37411fb5dcf")</f>
        <v>0</v>
      </c>
      <c r="C285">
        <f>HYPERLINK("https://github.com/apache/commons-lang/commit/9001aa26130dd9b48d58dd7c8aab9deafc1154d6", "9001aa26130dd9b48d58dd7c8aab9deafc1154d6")</f>
        <v>0</v>
      </c>
      <c r="D285" t="s">
        <v>311</v>
      </c>
      <c r="E285" t="s">
        <v>365</v>
      </c>
      <c r="F285" t="s">
        <v>647</v>
      </c>
      <c r="G285" t="s">
        <v>1043</v>
      </c>
      <c r="H285" t="s">
        <v>1471</v>
      </c>
    </row>
    <row r="286" spans="1:8">
      <c r="H286" t="s">
        <v>1472</v>
      </c>
    </row>
    <row r="287" spans="1:8">
      <c r="H287" t="s">
        <v>1473</v>
      </c>
    </row>
    <row r="288" spans="1:8">
      <c r="H288" t="s">
        <v>1474</v>
      </c>
    </row>
    <row r="289" spans="1:8">
      <c r="H289" t="s">
        <v>1475</v>
      </c>
    </row>
    <row r="290" spans="1:8">
      <c r="H290" t="s">
        <v>1476</v>
      </c>
    </row>
    <row r="291" spans="1:8">
      <c r="A291" t="s">
        <v>31</v>
      </c>
      <c r="B291">
        <f>HYPERLINK("https://github.com/apache/commons-lang/commit/9ea271c0c7027120638d59f0c022594dfe10c7cc", "9ea271c0c7027120638d59f0c022594dfe10c7cc")</f>
        <v>0</v>
      </c>
      <c r="C291">
        <f>HYPERLINK("https://github.com/apache/commons-lang/commit/895cedb4049f691516460a6f39eca37411fb5dcf", "895cedb4049f691516460a6f39eca37411fb5dcf")</f>
        <v>0</v>
      </c>
      <c r="D291" t="s">
        <v>311</v>
      </c>
      <c r="E291" t="s">
        <v>366</v>
      </c>
      <c r="F291" t="s">
        <v>643</v>
      </c>
      <c r="G291" t="s">
        <v>1039</v>
      </c>
      <c r="H291" t="s">
        <v>1477</v>
      </c>
    </row>
    <row r="292" spans="1:8">
      <c r="H292" t="s">
        <v>1478</v>
      </c>
    </row>
    <row r="293" spans="1:8">
      <c r="H293" t="s">
        <v>1479</v>
      </c>
    </row>
    <row r="294" spans="1:8">
      <c r="H294" t="s">
        <v>1480</v>
      </c>
    </row>
    <row r="295" spans="1:8">
      <c r="H295" t="s">
        <v>1481</v>
      </c>
    </row>
    <row r="296" spans="1:8">
      <c r="A296" t="s">
        <v>32</v>
      </c>
      <c r="B296">
        <f>HYPERLINK("https://github.com/apache/commons-lang/commit/30ddfad67fed59e5c61d039f0b4c5be697d8ddae", "30ddfad67fed59e5c61d039f0b4c5be697d8ddae")</f>
        <v>0</v>
      </c>
      <c r="C296">
        <f>HYPERLINK("https://github.com/apache/commons-lang/commit/97adbab60069617df4a547d9760618afd69af437", "97adbab60069617df4a547d9760618afd69af437")</f>
        <v>0</v>
      </c>
      <c r="D296" t="s">
        <v>311</v>
      </c>
      <c r="E296" t="s">
        <v>367</v>
      </c>
      <c r="F296" t="s">
        <v>643</v>
      </c>
      <c r="G296" t="s">
        <v>1039</v>
      </c>
      <c r="H296" t="s">
        <v>1482</v>
      </c>
    </row>
    <row r="297" spans="1:8">
      <c r="F297" t="s">
        <v>647</v>
      </c>
      <c r="G297" t="s">
        <v>1043</v>
      </c>
      <c r="H297" t="s">
        <v>1483</v>
      </c>
    </row>
    <row r="298" spans="1:8">
      <c r="H298" t="s">
        <v>1265</v>
      </c>
    </row>
    <row r="299" spans="1:8">
      <c r="A299" t="s">
        <v>33</v>
      </c>
      <c r="B299">
        <f>HYPERLINK("https://github.com/apache/commons-lang/commit/4c1e760dd8a93c118190c41bf911818ccf29ff27", "4c1e760dd8a93c118190c41bf911818ccf29ff27")</f>
        <v>0</v>
      </c>
      <c r="C299">
        <f>HYPERLINK("https://github.com/apache/commons-lang/commit/5d5af479953f8282959a0f9acbbcfb67c7d9a403", "5d5af479953f8282959a0f9acbbcfb67c7d9a403")</f>
        <v>0</v>
      </c>
      <c r="D299" t="s">
        <v>311</v>
      </c>
      <c r="E299" t="s">
        <v>368</v>
      </c>
      <c r="F299" t="s">
        <v>643</v>
      </c>
      <c r="G299" t="s">
        <v>1039</v>
      </c>
      <c r="H299" t="s">
        <v>1484</v>
      </c>
    </row>
    <row r="300" spans="1:8">
      <c r="H300" t="s">
        <v>1485</v>
      </c>
    </row>
    <row r="301" spans="1:8">
      <c r="H301" t="s">
        <v>1486</v>
      </c>
    </row>
    <row r="302" spans="1:8">
      <c r="H302" t="s">
        <v>1487</v>
      </c>
    </row>
    <row r="303" spans="1:8">
      <c r="H303" t="s">
        <v>1488</v>
      </c>
    </row>
    <row r="304" spans="1:8">
      <c r="H304" t="s">
        <v>1489</v>
      </c>
    </row>
    <row r="305" spans="1:8">
      <c r="H305" t="s">
        <v>1490</v>
      </c>
    </row>
    <row r="306" spans="1:8">
      <c r="H306" t="s">
        <v>1491</v>
      </c>
    </row>
    <row r="307" spans="1:8">
      <c r="H307" t="s">
        <v>1492</v>
      </c>
    </row>
    <row r="308" spans="1:8">
      <c r="H308" t="s">
        <v>1493</v>
      </c>
    </row>
    <row r="309" spans="1:8">
      <c r="H309" t="s">
        <v>1494</v>
      </c>
    </row>
    <row r="310" spans="1:8">
      <c r="H310" t="s">
        <v>1495</v>
      </c>
    </row>
    <row r="311" spans="1:8">
      <c r="A311" t="s">
        <v>34</v>
      </c>
      <c r="B311">
        <f>HYPERLINK("https://github.com/apache/commons-lang/commit/91a22bc49472c0546a3aa71ff0351edaa497cb95", "91a22bc49472c0546a3aa71ff0351edaa497cb95")</f>
        <v>0</v>
      </c>
      <c r="C311">
        <f>HYPERLINK("https://github.com/apache/commons-lang/commit/4c1e760dd8a93c118190c41bf911818ccf29ff27", "4c1e760dd8a93c118190c41bf911818ccf29ff27")</f>
        <v>0</v>
      </c>
      <c r="D311" t="s">
        <v>311</v>
      </c>
      <c r="E311" t="s">
        <v>369</v>
      </c>
      <c r="F311" t="s">
        <v>643</v>
      </c>
      <c r="G311" t="s">
        <v>1039</v>
      </c>
      <c r="H311" t="s">
        <v>1496</v>
      </c>
    </row>
    <row r="312" spans="1:8">
      <c r="A312" t="s">
        <v>35</v>
      </c>
      <c r="B312">
        <f>HYPERLINK("https://github.com/apache/commons-lang/commit/1ea34cbbba3c622446dd736fa42b4671cca7c02d", "1ea34cbbba3c622446dd736fa42b4671cca7c02d")</f>
        <v>0</v>
      </c>
      <c r="C312">
        <f>HYPERLINK("https://github.com/apache/commons-lang/commit/91a22bc49472c0546a3aa71ff0351edaa497cb95", "91a22bc49472c0546a3aa71ff0351edaa497cb95")</f>
        <v>0</v>
      </c>
      <c r="D312" t="s">
        <v>311</v>
      </c>
      <c r="E312" t="s">
        <v>370</v>
      </c>
      <c r="F312" t="s">
        <v>662</v>
      </c>
      <c r="G312" t="s">
        <v>1058</v>
      </c>
      <c r="H312" t="s">
        <v>1497</v>
      </c>
    </row>
    <row r="313" spans="1:8">
      <c r="A313" t="s">
        <v>36</v>
      </c>
      <c r="B313">
        <f>HYPERLINK("https://github.com/apache/commons-lang/commit/9af8bc1c405cb5ea44bdc0e75617376931d607b1", "9af8bc1c405cb5ea44bdc0e75617376931d607b1")</f>
        <v>0</v>
      </c>
      <c r="C313">
        <f>HYPERLINK("https://github.com/apache/commons-lang/commit/1ea34cbbba3c622446dd736fa42b4671cca7c02d", "1ea34cbbba3c622446dd736fa42b4671cca7c02d")</f>
        <v>0</v>
      </c>
      <c r="D313" t="s">
        <v>311</v>
      </c>
      <c r="E313" t="s">
        <v>371</v>
      </c>
      <c r="F313" t="s">
        <v>643</v>
      </c>
      <c r="G313" t="s">
        <v>1039</v>
      </c>
      <c r="H313" t="s">
        <v>1498</v>
      </c>
    </row>
    <row r="314" spans="1:8">
      <c r="H314" t="s">
        <v>1499</v>
      </c>
    </row>
    <row r="315" spans="1:8">
      <c r="A315" t="s">
        <v>37</v>
      </c>
      <c r="B315">
        <f>HYPERLINK("https://github.com/apache/commons-lang/commit/d381baaf330178e08595a7ac72e4c97729fef4c7", "d381baaf330178e08595a7ac72e4c97729fef4c7")</f>
        <v>0</v>
      </c>
      <c r="C315">
        <f>HYPERLINK("https://github.com/apache/commons-lang/commit/82c4c69189bd71c575d47deb84814ef218ce2f89", "82c4c69189bd71c575d47deb84814ef218ce2f89")</f>
        <v>0</v>
      </c>
      <c r="D315" t="s">
        <v>311</v>
      </c>
      <c r="E315" t="s">
        <v>372</v>
      </c>
      <c r="F315" t="s">
        <v>663</v>
      </c>
      <c r="G315" t="s">
        <v>1059</v>
      </c>
      <c r="H315" t="s">
        <v>1500</v>
      </c>
    </row>
    <row r="316" spans="1:8">
      <c r="H316" t="s">
        <v>1501</v>
      </c>
    </row>
    <row r="317" spans="1:8">
      <c r="A317" t="s">
        <v>38</v>
      </c>
      <c r="B317">
        <f>HYPERLINK("https://github.com/apache/commons-lang/commit/f434e7ba71f1f75cb0a31e78d9054196e1c5375b", "f434e7ba71f1f75cb0a31e78d9054196e1c5375b")</f>
        <v>0</v>
      </c>
      <c r="C317">
        <f>HYPERLINK("https://github.com/apache/commons-lang/commit/d381baaf330178e08595a7ac72e4c97729fef4c7", "d381baaf330178e08595a7ac72e4c97729fef4c7")</f>
        <v>0</v>
      </c>
      <c r="D317" t="s">
        <v>311</v>
      </c>
      <c r="E317" t="s">
        <v>373</v>
      </c>
      <c r="F317" t="s">
        <v>662</v>
      </c>
      <c r="G317" t="s">
        <v>1058</v>
      </c>
      <c r="H317" t="s">
        <v>1502</v>
      </c>
    </row>
    <row r="318" spans="1:8">
      <c r="H318" t="s">
        <v>1503</v>
      </c>
    </row>
    <row r="319" spans="1:8">
      <c r="H319" t="s">
        <v>1504</v>
      </c>
    </row>
    <row r="320" spans="1:8">
      <c r="H320" t="s">
        <v>1505</v>
      </c>
    </row>
    <row r="321" spans="1:8">
      <c r="H321" t="s">
        <v>1506</v>
      </c>
    </row>
    <row r="322" spans="1:8">
      <c r="H322" t="s">
        <v>1507</v>
      </c>
    </row>
    <row r="323" spans="1:8">
      <c r="H323" t="s">
        <v>1508</v>
      </c>
    </row>
    <row r="324" spans="1:8">
      <c r="H324" t="s">
        <v>1509</v>
      </c>
    </row>
    <row r="325" spans="1:8">
      <c r="H325" t="s">
        <v>1510</v>
      </c>
    </row>
    <row r="326" spans="1:8">
      <c r="A326" t="s">
        <v>39</v>
      </c>
      <c r="B326">
        <f>HYPERLINK("https://github.com/apache/commons-lang/commit/e758deb5e8e188f565d76b93ad8dfc4e575b4a4f", "e758deb5e8e188f565d76b93ad8dfc4e575b4a4f")</f>
        <v>0</v>
      </c>
      <c r="C326">
        <f>HYPERLINK("https://github.com/apache/commons-lang/commit/e00c4a254616e100b02b0877f13077a30edca0ae", "e00c4a254616e100b02b0877f13077a30edca0ae")</f>
        <v>0</v>
      </c>
      <c r="D326" t="s">
        <v>311</v>
      </c>
      <c r="E326" t="s">
        <v>374</v>
      </c>
      <c r="F326" t="s">
        <v>643</v>
      </c>
      <c r="G326" t="s">
        <v>1039</v>
      </c>
      <c r="H326" t="s">
        <v>1511</v>
      </c>
    </row>
    <row r="327" spans="1:8">
      <c r="A327" t="s">
        <v>40</v>
      </c>
      <c r="B327">
        <f>HYPERLINK("https://github.com/apache/commons-lang/commit/7ff6e3a30f0ef1589fe058fcc5a54b1a07fba3eb", "7ff6e3a30f0ef1589fe058fcc5a54b1a07fba3eb")</f>
        <v>0</v>
      </c>
      <c r="C327">
        <f>HYPERLINK("https://github.com/apache/commons-lang/commit/d33605dfc9c98234db8c330aee889d6cd4e0ba91", "d33605dfc9c98234db8c330aee889d6cd4e0ba91")</f>
        <v>0</v>
      </c>
      <c r="D327" t="s">
        <v>311</v>
      </c>
      <c r="E327" t="s">
        <v>375</v>
      </c>
      <c r="F327" t="s">
        <v>643</v>
      </c>
      <c r="G327" t="s">
        <v>1039</v>
      </c>
      <c r="H327" t="s">
        <v>1512</v>
      </c>
    </row>
    <row r="328" spans="1:8">
      <c r="H328" t="s">
        <v>1513</v>
      </c>
    </row>
    <row r="329" spans="1:8">
      <c r="H329" t="s">
        <v>1514</v>
      </c>
    </row>
    <row r="330" spans="1:8">
      <c r="H330" t="s">
        <v>1515</v>
      </c>
    </row>
    <row r="331" spans="1:8">
      <c r="H331" t="s">
        <v>1516</v>
      </c>
    </row>
    <row r="332" spans="1:8">
      <c r="A332" t="s">
        <v>41</v>
      </c>
      <c r="B332">
        <f>HYPERLINK("https://github.com/apache/commons-lang/commit/c7767ea25b004d44916cbc3eedcdb4601222df7f", "c7767ea25b004d44916cbc3eedcdb4601222df7f")</f>
        <v>0</v>
      </c>
      <c r="C332">
        <f>HYPERLINK("https://github.com/apache/commons-lang/commit/35b8cc4ce3f71d4c130e2a9cf13d2b77ef73ff9e", "35b8cc4ce3f71d4c130e2a9cf13d2b77ef73ff9e")</f>
        <v>0</v>
      </c>
      <c r="D332" t="s">
        <v>311</v>
      </c>
      <c r="E332" t="s">
        <v>376</v>
      </c>
      <c r="F332" t="s">
        <v>664</v>
      </c>
      <c r="G332" t="s">
        <v>1060</v>
      </c>
      <c r="H332" t="s">
        <v>1517</v>
      </c>
    </row>
    <row r="333" spans="1:8">
      <c r="F333" t="s">
        <v>662</v>
      </c>
      <c r="G333" t="s">
        <v>1058</v>
      </c>
      <c r="H333" t="s">
        <v>1518</v>
      </c>
    </row>
    <row r="334" spans="1:8">
      <c r="H334" t="s">
        <v>1519</v>
      </c>
    </row>
    <row r="335" spans="1:8">
      <c r="H335" t="s">
        <v>1520</v>
      </c>
    </row>
    <row r="336" spans="1:8">
      <c r="A336" t="s">
        <v>42</v>
      </c>
      <c r="B336">
        <f>HYPERLINK("https://github.com/apache/commons-lang/commit/4926914ecbaec6a092f2398af3f5e8468f5f53b5", "4926914ecbaec6a092f2398af3f5e8468f5f53b5")</f>
        <v>0</v>
      </c>
      <c r="C336">
        <f>HYPERLINK("https://github.com/apache/commons-lang/commit/357851bdb1830b1275221b28aee676f9860e1d8b", "357851bdb1830b1275221b28aee676f9860e1d8b")</f>
        <v>0</v>
      </c>
      <c r="D336" t="s">
        <v>311</v>
      </c>
      <c r="E336" t="s">
        <v>377</v>
      </c>
      <c r="F336" t="s">
        <v>665</v>
      </c>
      <c r="G336" t="s">
        <v>1061</v>
      </c>
      <c r="H336" t="s">
        <v>1521</v>
      </c>
    </row>
    <row r="337" spans="1:8">
      <c r="H337" t="s">
        <v>1522</v>
      </c>
    </row>
    <row r="338" spans="1:8">
      <c r="H338" t="s">
        <v>1523</v>
      </c>
    </row>
    <row r="339" spans="1:8">
      <c r="H339" t="s">
        <v>1524</v>
      </c>
    </row>
    <row r="340" spans="1:8">
      <c r="A340" t="s">
        <v>43</v>
      </c>
      <c r="B340">
        <f>HYPERLINK("https://github.com/apache/commons-lang/commit/4da8084e451787cafed959016aec814127f0c7cd", "4da8084e451787cafed959016aec814127f0c7cd")</f>
        <v>0</v>
      </c>
      <c r="C340">
        <f>HYPERLINK("https://github.com/apache/commons-lang/commit/a2bb66002df3cbd92490a437e5cd15b27f0bdca6", "a2bb66002df3cbd92490a437e5cd15b27f0bdca6")</f>
        <v>0</v>
      </c>
      <c r="D340" t="s">
        <v>311</v>
      </c>
      <c r="E340" t="s">
        <v>378</v>
      </c>
      <c r="F340" t="s">
        <v>643</v>
      </c>
      <c r="G340" t="s">
        <v>1039</v>
      </c>
      <c r="H340" t="s">
        <v>1525</v>
      </c>
    </row>
    <row r="341" spans="1:8">
      <c r="A341" t="s">
        <v>44</v>
      </c>
      <c r="B341">
        <f>HYPERLINK("https://github.com/apache/commons-lang/commit/f085c587447f2f9b939b153fc0b1455a4d16f261", "f085c587447f2f9b939b153fc0b1455a4d16f261")</f>
        <v>0</v>
      </c>
      <c r="C341">
        <f>HYPERLINK("https://github.com/apache/commons-lang/commit/95c2d8bbad7ac41ca6882c72bda7d0073663f01c", "95c2d8bbad7ac41ca6882c72bda7d0073663f01c")</f>
        <v>0</v>
      </c>
      <c r="D341" t="s">
        <v>311</v>
      </c>
      <c r="E341" t="s">
        <v>379</v>
      </c>
      <c r="F341" t="s">
        <v>643</v>
      </c>
      <c r="G341" t="s">
        <v>1039</v>
      </c>
      <c r="H341" t="s">
        <v>1526</v>
      </c>
    </row>
    <row r="342" spans="1:8">
      <c r="A342" t="s">
        <v>45</v>
      </c>
      <c r="B342">
        <f>HYPERLINK("https://github.com/apache/commons-lang/commit/8ce98776ee559d73494a449ff94a6eda1f77b4a4", "8ce98776ee559d73494a449ff94a6eda1f77b4a4")</f>
        <v>0</v>
      </c>
      <c r="C342">
        <f>HYPERLINK("https://github.com/apache/commons-lang/commit/0dce2b5285c551c610499f28968790f6dc2fd25b", "0dce2b5285c551c610499f28968790f6dc2fd25b")</f>
        <v>0</v>
      </c>
      <c r="D342" t="s">
        <v>311</v>
      </c>
      <c r="E342" t="s">
        <v>380</v>
      </c>
      <c r="F342" t="s">
        <v>663</v>
      </c>
      <c r="G342" t="s">
        <v>1059</v>
      </c>
      <c r="H342" t="s">
        <v>1527</v>
      </c>
    </row>
    <row r="343" spans="1:8">
      <c r="H343" t="s">
        <v>1528</v>
      </c>
    </row>
    <row r="344" spans="1:8">
      <c r="H344" t="s">
        <v>1481</v>
      </c>
    </row>
    <row r="345" spans="1:8">
      <c r="H345" t="s">
        <v>1529</v>
      </c>
    </row>
    <row r="346" spans="1:8">
      <c r="H346" t="s">
        <v>1530</v>
      </c>
    </row>
    <row r="347" spans="1:8">
      <c r="H347" t="s">
        <v>1531</v>
      </c>
    </row>
    <row r="348" spans="1:8">
      <c r="A348" t="s">
        <v>46</v>
      </c>
      <c r="B348">
        <f>HYPERLINK("https://github.com/apache/commons-lang/commit/93e3168da1aba3523c1a1006cc8715f81881dd90", "93e3168da1aba3523c1a1006cc8715f81881dd90")</f>
        <v>0</v>
      </c>
      <c r="C348">
        <f>HYPERLINK("https://github.com/apache/commons-lang/commit/d43b3199020157f47f230f97d626f70846e1e3dc", "d43b3199020157f47f230f97d626f70846e1e3dc")</f>
        <v>0</v>
      </c>
      <c r="D348" t="s">
        <v>311</v>
      </c>
      <c r="E348" t="s">
        <v>381</v>
      </c>
      <c r="F348" t="s">
        <v>666</v>
      </c>
      <c r="G348" t="s">
        <v>1062</v>
      </c>
      <c r="H348" t="s">
        <v>1532</v>
      </c>
    </row>
    <row r="349" spans="1:8">
      <c r="H349" t="s">
        <v>1533</v>
      </c>
    </row>
    <row r="350" spans="1:8">
      <c r="H350" t="s">
        <v>1534</v>
      </c>
    </row>
    <row r="351" spans="1:8">
      <c r="H351" t="s">
        <v>1535</v>
      </c>
    </row>
    <row r="352" spans="1:8">
      <c r="H352" t="s">
        <v>1536</v>
      </c>
    </row>
    <row r="353" spans="1:8">
      <c r="F353" t="s">
        <v>667</v>
      </c>
      <c r="G353" t="s">
        <v>1063</v>
      </c>
      <c r="H353" t="s">
        <v>1537</v>
      </c>
    </row>
    <row r="354" spans="1:8">
      <c r="F354" t="s">
        <v>668</v>
      </c>
      <c r="G354" t="s">
        <v>1064</v>
      </c>
      <c r="H354" t="s">
        <v>1537</v>
      </c>
    </row>
    <row r="355" spans="1:8">
      <c r="F355" t="s">
        <v>669</v>
      </c>
      <c r="G355" t="s">
        <v>1065</v>
      </c>
      <c r="H355" t="s">
        <v>1537</v>
      </c>
    </row>
    <row r="356" spans="1:8">
      <c r="H356" t="s">
        <v>1538</v>
      </c>
    </row>
    <row r="357" spans="1:8">
      <c r="F357" t="s">
        <v>670</v>
      </c>
      <c r="G357" t="s">
        <v>1066</v>
      </c>
      <c r="H357" t="s">
        <v>1537</v>
      </c>
    </row>
    <row r="358" spans="1:8">
      <c r="H358" t="s">
        <v>1539</v>
      </c>
    </row>
    <row r="359" spans="1:8">
      <c r="F359" t="s">
        <v>671</v>
      </c>
      <c r="G359" t="s">
        <v>1067</v>
      </c>
      <c r="H359" t="s">
        <v>1537</v>
      </c>
    </row>
    <row r="360" spans="1:8">
      <c r="H360" t="s">
        <v>1539</v>
      </c>
    </row>
    <row r="361" spans="1:8">
      <c r="A361" t="s">
        <v>47</v>
      </c>
      <c r="B361">
        <f>HYPERLINK("https://github.com/apache/commons-lang/commit/7c2ce42936602f10d2aabbfeb8b9789aeb7e97f3", "7c2ce42936602f10d2aabbfeb8b9789aeb7e97f3")</f>
        <v>0</v>
      </c>
      <c r="C361">
        <f>HYPERLINK("https://github.com/apache/commons-lang/commit/cebf61b873201dc8e97674c15d48bd954fe05496", "cebf61b873201dc8e97674c15d48bd954fe05496")</f>
        <v>0</v>
      </c>
      <c r="D361" t="s">
        <v>312</v>
      </c>
      <c r="E361" t="s">
        <v>382</v>
      </c>
      <c r="F361" t="s">
        <v>659</v>
      </c>
      <c r="G361" t="s">
        <v>1055</v>
      </c>
      <c r="H361" t="s">
        <v>1540</v>
      </c>
    </row>
    <row r="362" spans="1:8">
      <c r="A362" t="s">
        <v>48</v>
      </c>
      <c r="B362">
        <f>HYPERLINK("https://github.com/apache/commons-lang/commit/47367eb9ab75a06a1b2606790813ee6cb1ed6196", "47367eb9ab75a06a1b2606790813ee6cb1ed6196")</f>
        <v>0</v>
      </c>
      <c r="C362">
        <f>HYPERLINK("https://github.com/apache/commons-lang/commit/b75b09afe0be9fd009b1290b5ce75dcf1144b226", "b75b09afe0be9fd009b1290b5ce75dcf1144b226")</f>
        <v>0</v>
      </c>
      <c r="D362" t="s">
        <v>311</v>
      </c>
      <c r="E362" t="s">
        <v>383</v>
      </c>
      <c r="F362" t="s">
        <v>672</v>
      </c>
      <c r="G362" t="s">
        <v>1068</v>
      </c>
      <c r="H362" t="s">
        <v>1541</v>
      </c>
    </row>
    <row r="363" spans="1:8">
      <c r="H363" t="s">
        <v>1239</v>
      </c>
    </row>
    <row r="364" spans="1:8">
      <c r="H364" t="s">
        <v>1542</v>
      </c>
    </row>
    <row r="365" spans="1:8">
      <c r="H365" t="s">
        <v>1543</v>
      </c>
    </row>
    <row r="366" spans="1:8">
      <c r="H366" t="s">
        <v>1544</v>
      </c>
    </row>
    <row r="367" spans="1:8">
      <c r="H367" t="s">
        <v>1545</v>
      </c>
    </row>
    <row r="368" spans="1:8">
      <c r="H368" t="s">
        <v>1546</v>
      </c>
    </row>
    <row r="369" spans="1:8">
      <c r="A369" t="s">
        <v>49</v>
      </c>
      <c r="B369">
        <f>HYPERLINK("https://github.com/apache/commons-lang/commit/8d36a61bb5fc171f043d1cdcf8ab0b6c070ecb85", "8d36a61bb5fc171f043d1cdcf8ab0b6c070ecb85")</f>
        <v>0</v>
      </c>
      <c r="C369">
        <f>HYPERLINK("https://github.com/apache/commons-lang/commit/73031bac987aa02325d53b795400c1b674bc086f", "73031bac987aa02325d53b795400c1b674bc086f")</f>
        <v>0</v>
      </c>
      <c r="D369" t="s">
        <v>311</v>
      </c>
      <c r="E369" t="s">
        <v>384</v>
      </c>
      <c r="F369" t="s">
        <v>665</v>
      </c>
      <c r="G369" t="s">
        <v>1061</v>
      </c>
      <c r="H369" t="s">
        <v>1547</v>
      </c>
    </row>
    <row r="370" spans="1:8">
      <c r="A370" t="s">
        <v>50</v>
      </c>
      <c r="B370">
        <f>HYPERLINK("https://github.com/apache/commons-lang/commit/e4592367159aaf9e0b200c2ad8cb8f15422f87f1", "e4592367159aaf9e0b200c2ad8cb8f15422f87f1")</f>
        <v>0</v>
      </c>
      <c r="C370">
        <f>HYPERLINK("https://github.com/apache/commons-lang/commit/47979b1a490998f652b0008f51463fb7438abf5e", "47979b1a490998f652b0008f51463fb7438abf5e")</f>
        <v>0</v>
      </c>
      <c r="D370" t="s">
        <v>311</v>
      </c>
      <c r="E370" t="s">
        <v>385</v>
      </c>
      <c r="F370" t="s">
        <v>673</v>
      </c>
      <c r="G370" t="s">
        <v>1069</v>
      </c>
      <c r="H370" t="s">
        <v>1548</v>
      </c>
    </row>
    <row r="371" spans="1:8">
      <c r="H371" t="s">
        <v>1549</v>
      </c>
    </row>
    <row r="372" spans="1:8">
      <c r="H372" t="s">
        <v>1550</v>
      </c>
    </row>
    <row r="373" spans="1:8">
      <c r="H373" t="s">
        <v>1551</v>
      </c>
    </row>
    <row r="374" spans="1:8">
      <c r="H374" t="s">
        <v>1552</v>
      </c>
    </row>
    <row r="375" spans="1:8">
      <c r="H375" t="s">
        <v>1553</v>
      </c>
    </row>
    <row r="376" spans="1:8">
      <c r="H376" t="s">
        <v>1554</v>
      </c>
    </row>
    <row r="377" spans="1:8">
      <c r="H377" t="s">
        <v>1554</v>
      </c>
    </row>
    <row r="378" spans="1:8">
      <c r="H378" t="s">
        <v>1555</v>
      </c>
    </row>
    <row r="379" spans="1:8">
      <c r="H379" t="s">
        <v>1555</v>
      </c>
    </row>
    <row r="380" spans="1:8">
      <c r="H380" t="s">
        <v>1556</v>
      </c>
    </row>
    <row r="381" spans="1:8">
      <c r="H381" t="s">
        <v>1557</v>
      </c>
    </row>
    <row r="382" spans="1:8">
      <c r="H382" t="s">
        <v>1558</v>
      </c>
    </row>
    <row r="383" spans="1:8">
      <c r="H383" t="s">
        <v>1559</v>
      </c>
    </row>
    <row r="384" spans="1:8">
      <c r="H384" t="s">
        <v>1560</v>
      </c>
    </row>
    <row r="385" spans="8:8">
      <c r="H385" t="s">
        <v>1561</v>
      </c>
    </row>
    <row r="386" spans="8:8">
      <c r="H386" t="s">
        <v>1562</v>
      </c>
    </row>
    <row r="387" spans="8:8">
      <c r="H387" t="s">
        <v>1563</v>
      </c>
    </row>
    <row r="388" spans="8:8">
      <c r="H388" t="s">
        <v>1564</v>
      </c>
    </row>
    <row r="389" spans="8:8">
      <c r="H389" t="s">
        <v>1565</v>
      </c>
    </row>
    <row r="390" spans="8:8">
      <c r="H390" t="s">
        <v>1566</v>
      </c>
    </row>
    <row r="391" spans="8:8">
      <c r="H391" t="s">
        <v>1567</v>
      </c>
    </row>
    <row r="392" spans="8:8">
      <c r="H392" t="s">
        <v>1568</v>
      </c>
    </row>
    <row r="393" spans="8:8">
      <c r="H393" t="s">
        <v>1569</v>
      </c>
    </row>
    <row r="394" spans="8:8">
      <c r="H394" t="s">
        <v>1570</v>
      </c>
    </row>
    <row r="395" spans="8:8">
      <c r="H395" t="s">
        <v>1571</v>
      </c>
    </row>
    <row r="396" spans="8:8">
      <c r="H396" t="s">
        <v>1572</v>
      </c>
    </row>
    <row r="397" spans="8:8">
      <c r="H397" t="s">
        <v>1573</v>
      </c>
    </row>
    <row r="398" spans="8:8">
      <c r="H398" t="s">
        <v>1574</v>
      </c>
    </row>
    <row r="399" spans="8:8">
      <c r="H399" t="s">
        <v>1575</v>
      </c>
    </row>
    <row r="400" spans="8:8">
      <c r="H400" t="s">
        <v>1576</v>
      </c>
    </row>
    <row r="401" spans="8:8">
      <c r="H401" t="s">
        <v>1577</v>
      </c>
    </row>
    <row r="402" spans="8:8">
      <c r="H402" t="s">
        <v>1578</v>
      </c>
    </row>
    <row r="403" spans="8:8">
      <c r="H403" t="s">
        <v>1579</v>
      </c>
    </row>
    <row r="404" spans="8:8">
      <c r="H404" t="s">
        <v>1580</v>
      </c>
    </row>
    <row r="405" spans="8:8">
      <c r="H405" t="s">
        <v>1581</v>
      </c>
    </row>
    <row r="406" spans="8:8">
      <c r="H406" t="s">
        <v>1582</v>
      </c>
    </row>
    <row r="407" spans="8:8">
      <c r="H407" t="s">
        <v>1583</v>
      </c>
    </row>
    <row r="408" spans="8:8">
      <c r="H408" t="s">
        <v>1584</v>
      </c>
    </row>
    <row r="409" spans="8:8">
      <c r="H409" t="s">
        <v>1585</v>
      </c>
    </row>
    <row r="410" spans="8:8">
      <c r="H410" t="s">
        <v>1586</v>
      </c>
    </row>
    <row r="411" spans="8:8">
      <c r="H411" t="s">
        <v>1587</v>
      </c>
    </row>
    <row r="412" spans="8:8">
      <c r="H412" t="s">
        <v>1588</v>
      </c>
    </row>
    <row r="413" spans="8:8">
      <c r="H413" t="s">
        <v>1589</v>
      </c>
    </row>
    <row r="414" spans="8:8">
      <c r="H414" t="s">
        <v>1590</v>
      </c>
    </row>
    <row r="415" spans="8:8">
      <c r="H415" t="s">
        <v>1591</v>
      </c>
    </row>
    <row r="416" spans="8:8">
      <c r="H416" t="s">
        <v>1592</v>
      </c>
    </row>
    <row r="417" spans="1:8">
      <c r="H417" t="s">
        <v>1593</v>
      </c>
    </row>
    <row r="418" spans="1:8">
      <c r="H418" t="s">
        <v>1593</v>
      </c>
    </row>
    <row r="419" spans="1:8">
      <c r="A419" t="s">
        <v>51</v>
      </c>
      <c r="B419">
        <f>HYPERLINK("https://github.com/apache/commons-lang/commit/00731e8e2a89dede2660551579d71595969afbb1", "00731e8e2a89dede2660551579d71595969afbb1")</f>
        <v>0</v>
      </c>
      <c r="C419">
        <f>HYPERLINK("https://github.com/apache/commons-lang/commit/9622df2db9f9d798291195360530e2d0ce6e3c03", "9622df2db9f9d798291195360530e2d0ce6e3c03")</f>
        <v>0</v>
      </c>
      <c r="D419" t="s">
        <v>315</v>
      </c>
      <c r="E419" t="s">
        <v>386</v>
      </c>
      <c r="F419" t="s">
        <v>674</v>
      </c>
      <c r="G419" t="s">
        <v>1042</v>
      </c>
      <c r="H419" t="s">
        <v>1594</v>
      </c>
    </row>
    <row r="420" spans="1:8">
      <c r="H420" t="s">
        <v>1595</v>
      </c>
    </row>
    <row r="421" spans="1:8">
      <c r="H421" t="s">
        <v>1596</v>
      </c>
    </row>
    <row r="422" spans="1:8">
      <c r="H422" t="s">
        <v>1597</v>
      </c>
    </row>
    <row r="423" spans="1:8">
      <c r="A423" t="s">
        <v>52</v>
      </c>
      <c r="B423">
        <f>HYPERLINK("https://github.com/apache/commons-lang/commit/be6bdde17268ec755f879384d2be4414abca1ccf", "be6bdde17268ec755f879384d2be4414abca1ccf")</f>
        <v>0</v>
      </c>
      <c r="C423">
        <f>HYPERLINK("https://github.com/apache/commons-lang/commit/d61058de6323f68ea65075f13141a09903b55018", "d61058de6323f68ea65075f13141a09903b55018")</f>
        <v>0</v>
      </c>
      <c r="D423" t="s">
        <v>311</v>
      </c>
      <c r="E423" t="s">
        <v>387</v>
      </c>
      <c r="F423" t="s">
        <v>675</v>
      </c>
      <c r="G423" t="s">
        <v>1070</v>
      </c>
      <c r="H423" t="s">
        <v>1598</v>
      </c>
    </row>
    <row r="424" spans="1:8">
      <c r="A424" t="s">
        <v>53</v>
      </c>
      <c r="B424">
        <f>HYPERLINK("https://github.com/apache/commons-lang/commit/11bd2237bf4e50799e091f3bfa9aba5e50c8de70", "11bd2237bf4e50799e091f3bfa9aba5e50c8de70")</f>
        <v>0</v>
      </c>
      <c r="C424">
        <f>HYPERLINK("https://github.com/apache/commons-lang/commit/7cacd4f813e55db874ff08c6a3c46c6a90144dd5", "7cacd4f813e55db874ff08c6a3c46c6a90144dd5")</f>
        <v>0</v>
      </c>
      <c r="D424" t="s">
        <v>313</v>
      </c>
      <c r="E424" t="s">
        <v>388</v>
      </c>
      <c r="F424" t="s">
        <v>675</v>
      </c>
      <c r="G424" t="s">
        <v>1070</v>
      </c>
      <c r="H424" t="s">
        <v>1599</v>
      </c>
    </row>
    <row r="425" spans="1:8">
      <c r="H425" t="s">
        <v>1511</v>
      </c>
    </row>
    <row r="426" spans="1:8">
      <c r="H426" t="s">
        <v>1600</v>
      </c>
    </row>
    <row r="427" spans="1:8">
      <c r="H427" t="s">
        <v>1601</v>
      </c>
    </row>
    <row r="428" spans="1:8">
      <c r="A428" t="s">
        <v>54</v>
      </c>
      <c r="B428">
        <f>HYPERLINK("https://github.com/apache/commons-lang/commit/0fcfcfdc655df66ff4a73984425c297de416bc79", "0fcfcfdc655df66ff4a73984425c297de416bc79")</f>
        <v>0</v>
      </c>
      <c r="C428">
        <f>HYPERLINK("https://github.com/apache/commons-lang/commit/89112beabd9cc7747f39bc0152be86d0196a84c1", "89112beabd9cc7747f39bc0152be86d0196a84c1")</f>
        <v>0</v>
      </c>
      <c r="D428" t="s">
        <v>313</v>
      </c>
      <c r="E428" t="s">
        <v>389</v>
      </c>
      <c r="F428" t="s">
        <v>676</v>
      </c>
      <c r="G428" t="s">
        <v>1071</v>
      </c>
      <c r="H428" t="s">
        <v>1602</v>
      </c>
    </row>
    <row r="429" spans="1:8">
      <c r="A429" t="s">
        <v>55</v>
      </c>
      <c r="B429">
        <f>HYPERLINK("https://github.com/apache/commons-lang/commit/ebebaf310ba43de76c9a1eab83c48cd75a2dd760", "ebebaf310ba43de76c9a1eab83c48cd75a2dd760")</f>
        <v>0</v>
      </c>
      <c r="C429">
        <f>HYPERLINK("https://github.com/apache/commons-lang/commit/0b92157846c1147fc158815860adc0d37f605448", "0b92157846c1147fc158815860adc0d37f605448")</f>
        <v>0</v>
      </c>
      <c r="D429" t="s">
        <v>313</v>
      </c>
      <c r="E429" t="s">
        <v>390</v>
      </c>
      <c r="F429" t="s">
        <v>677</v>
      </c>
      <c r="G429" t="s">
        <v>1072</v>
      </c>
      <c r="H429" t="s">
        <v>1603</v>
      </c>
    </row>
    <row r="430" spans="1:8">
      <c r="A430" t="s">
        <v>56</v>
      </c>
      <c r="B430">
        <f>HYPERLINK("https://github.com/apache/commons-lang/commit/0ca766679cef5d553ce9bc36dee245339c3bfcfa", "0ca766679cef5d553ce9bc36dee245339c3bfcfa")</f>
        <v>0</v>
      </c>
      <c r="C430">
        <f>HYPERLINK("https://github.com/apache/commons-lang/commit/687abc50242cf49ac77ceee8fd3a909d7a387d1d", "687abc50242cf49ac77ceee8fd3a909d7a387d1d")</f>
        <v>0</v>
      </c>
      <c r="D430" t="s">
        <v>315</v>
      </c>
      <c r="E430" t="s">
        <v>391</v>
      </c>
      <c r="F430" t="s">
        <v>678</v>
      </c>
      <c r="G430" t="s">
        <v>1073</v>
      </c>
      <c r="H430" t="s">
        <v>1604</v>
      </c>
    </row>
    <row r="431" spans="1:8">
      <c r="H431" t="s">
        <v>1605</v>
      </c>
    </row>
    <row r="432" spans="1:8">
      <c r="H432" t="s">
        <v>1606</v>
      </c>
    </row>
    <row r="433" spans="1:8">
      <c r="H433" t="s">
        <v>1607</v>
      </c>
    </row>
    <row r="434" spans="1:8">
      <c r="H434" t="s">
        <v>1608</v>
      </c>
    </row>
    <row r="435" spans="1:8">
      <c r="H435" t="s">
        <v>1609</v>
      </c>
    </row>
    <row r="436" spans="1:8">
      <c r="H436" t="s">
        <v>1610</v>
      </c>
    </row>
    <row r="437" spans="1:8">
      <c r="H437" t="s">
        <v>1611</v>
      </c>
    </row>
    <row r="438" spans="1:8">
      <c r="A438" t="s">
        <v>57</v>
      </c>
      <c r="B438">
        <f>HYPERLINK("https://github.com/apache/commons-lang/commit/5e7cf0ed0e5a457e6e180e83ffbafa0b582e2759", "5e7cf0ed0e5a457e6e180e83ffbafa0b582e2759")</f>
        <v>0</v>
      </c>
      <c r="C438">
        <f>HYPERLINK("https://github.com/apache/commons-lang/commit/9250f20144195398b59244198d693f91ffe1b94d", "9250f20144195398b59244198d693f91ffe1b94d")</f>
        <v>0</v>
      </c>
      <c r="D438" t="s">
        <v>311</v>
      </c>
      <c r="E438" t="s">
        <v>392</v>
      </c>
      <c r="F438" t="s">
        <v>679</v>
      </c>
      <c r="G438" t="s">
        <v>1074</v>
      </c>
      <c r="H438" t="s">
        <v>1612</v>
      </c>
    </row>
    <row r="439" spans="1:8">
      <c r="H439" t="s">
        <v>1613</v>
      </c>
    </row>
    <row r="440" spans="1:8">
      <c r="H440" t="s">
        <v>1614</v>
      </c>
    </row>
    <row r="441" spans="1:8">
      <c r="H441" t="s">
        <v>1615</v>
      </c>
    </row>
    <row r="442" spans="1:8">
      <c r="H442" t="s">
        <v>1616</v>
      </c>
    </row>
    <row r="443" spans="1:8">
      <c r="H443" t="s">
        <v>1617</v>
      </c>
    </row>
    <row r="444" spans="1:8">
      <c r="A444" t="s">
        <v>58</v>
      </c>
      <c r="B444">
        <f>HYPERLINK("https://github.com/apache/commons-lang/commit/87f5f094fbe402f2a709c91307bad7210ef7abf2", "87f5f094fbe402f2a709c91307bad7210ef7abf2")</f>
        <v>0</v>
      </c>
      <c r="C444">
        <f>HYPERLINK("https://github.com/apache/commons-lang/commit/5e7cf0ed0e5a457e6e180e83ffbafa0b582e2759", "5e7cf0ed0e5a457e6e180e83ffbafa0b582e2759")</f>
        <v>0</v>
      </c>
      <c r="D444" t="s">
        <v>311</v>
      </c>
      <c r="E444" t="s">
        <v>393</v>
      </c>
      <c r="F444" t="s">
        <v>680</v>
      </c>
      <c r="G444" t="s">
        <v>1075</v>
      </c>
      <c r="H444" t="s">
        <v>1618</v>
      </c>
    </row>
    <row r="445" spans="1:8">
      <c r="H445" t="s">
        <v>1239</v>
      </c>
    </row>
    <row r="446" spans="1:8">
      <c r="H446" t="s">
        <v>1542</v>
      </c>
    </row>
    <row r="447" spans="1:8">
      <c r="H447" t="s">
        <v>1619</v>
      </c>
    </row>
    <row r="448" spans="1:8">
      <c r="H448" t="s">
        <v>1620</v>
      </c>
    </row>
    <row r="449" spans="1:8">
      <c r="H449" t="s">
        <v>1621</v>
      </c>
    </row>
    <row r="450" spans="1:8">
      <c r="H450" t="s">
        <v>1622</v>
      </c>
    </row>
    <row r="451" spans="1:8">
      <c r="H451" t="s">
        <v>1623</v>
      </c>
    </row>
    <row r="452" spans="1:8">
      <c r="H452" t="s">
        <v>1624</v>
      </c>
    </row>
    <row r="453" spans="1:8">
      <c r="H453" t="s">
        <v>1625</v>
      </c>
    </row>
    <row r="454" spans="1:8">
      <c r="H454" t="s">
        <v>1626</v>
      </c>
    </row>
    <row r="455" spans="1:8">
      <c r="H455" t="s">
        <v>1627</v>
      </c>
    </row>
    <row r="456" spans="1:8">
      <c r="H456" t="s">
        <v>1628</v>
      </c>
    </row>
    <row r="457" spans="1:8">
      <c r="H457" t="s">
        <v>1629</v>
      </c>
    </row>
    <row r="458" spans="1:8">
      <c r="H458" t="s">
        <v>1630</v>
      </c>
    </row>
    <row r="459" spans="1:8">
      <c r="H459" t="s">
        <v>1631</v>
      </c>
    </row>
    <row r="460" spans="1:8">
      <c r="H460" t="s">
        <v>1632</v>
      </c>
    </row>
    <row r="461" spans="1:8">
      <c r="H461" t="s">
        <v>1633</v>
      </c>
    </row>
    <row r="462" spans="1:8">
      <c r="A462" t="s">
        <v>59</v>
      </c>
      <c r="B462">
        <f>HYPERLINK("https://github.com/apache/commons-lang/commit/8774e0a985b0ec886a16355053e64025a6110f3b", "8774e0a985b0ec886a16355053e64025a6110f3b")</f>
        <v>0</v>
      </c>
      <c r="C462">
        <f>HYPERLINK("https://github.com/apache/commons-lang/commit/172d1fa7f8635186d727aa55e6892f491fc6ed84", "172d1fa7f8635186d727aa55e6892f491fc6ed84")</f>
        <v>0</v>
      </c>
      <c r="D462" t="s">
        <v>311</v>
      </c>
      <c r="E462" t="s">
        <v>394</v>
      </c>
      <c r="F462" t="s">
        <v>678</v>
      </c>
      <c r="G462" t="s">
        <v>1073</v>
      </c>
      <c r="H462" t="s">
        <v>1634</v>
      </c>
    </row>
    <row r="463" spans="1:8">
      <c r="H463" t="s">
        <v>1635</v>
      </c>
    </row>
    <row r="464" spans="1:8">
      <c r="H464" t="s">
        <v>1636</v>
      </c>
    </row>
    <row r="465" spans="1:8">
      <c r="H465" t="s">
        <v>1637</v>
      </c>
    </row>
    <row r="466" spans="1:8">
      <c r="H466" t="s">
        <v>1638</v>
      </c>
    </row>
    <row r="467" spans="1:8">
      <c r="H467" t="s">
        <v>1639</v>
      </c>
    </row>
    <row r="468" spans="1:8">
      <c r="H468" t="s">
        <v>1640</v>
      </c>
    </row>
    <row r="469" spans="1:8">
      <c r="H469" t="s">
        <v>1641</v>
      </c>
    </row>
    <row r="470" spans="1:8">
      <c r="A470" t="s">
        <v>60</v>
      </c>
      <c r="B470">
        <f>HYPERLINK("https://github.com/apache/commons-lang/commit/eaf7441da082e717f8c7bb69c14aaa1230de35bd", "eaf7441da082e717f8c7bb69c14aaa1230de35bd")</f>
        <v>0</v>
      </c>
      <c r="C470">
        <f>HYPERLINK("https://github.com/apache/commons-lang/commit/96e23c0fca8f2e6954eaefd6f7295dc14795d40b", "96e23c0fca8f2e6954eaefd6f7295dc14795d40b")</f>
        <v>0</v>
      </c>
      <c r="D470" t="s">
        <v>311</v>
      </c>
      <c r="E470" t="s">
        <v>395</v>
      </c>
      <c r="F470" t="s">
        <v>677</v>
      </c>
      <c r="G470" t="s">
        <v>1072</v>
      </c>
      <c r="H470" t="s">
        <v>1642</v>
      </c>
    </row>
    <row r="471" spans="1:8">
      <c r="A471" t="s">
        <v>61</v>
      </c>
      <c r="B471">
        <f>HYPERLINK("https://github.com/apache/commons-lang/commit/fbeb9d58da6d83b00dc0bb75244c5309b55caa9b", "fbeb9d58da6d83b00dc0bb75244c5309b55caa9b")</f>
        <v>0</v>
      </c>
      <c r="C471">
        <f>HYPERLINK("https://github.com/apache/commons-lang/commit/43eba0aec4b19ac87e360dbc5d51af5bc15df4ea", "43eba0aec4b19ac87e360dbc5d51af5bc15df4ea")</f>
        <v>0</v>
      </c>
      <c r="D471" t="s">
        <v>311</v>
      </c>
      <c r="E471" t="s">
        <v>396</v>
      </c>
      <c r="F471" t="s">
        <v>681</v>
      </c>
      <c r="G471" t="s">
        <v>1076</v>
      </c>
      <c r="H471" t="s">
        <v>1643</v>
      </c>
    </row>
    <row r="472" spans="1:8">
      <c r="H472" t="s">
        <v>1644</v>
      </c>
    </row>
    <row r="473" spans="1:8">
      <c r="H473" t="s">
        <v>1645</v>
      </c>
    </row>
    <row r="474" spans="1:8">
      <c r="H474" t="s">
        <v>1646</v>
      </c>
    </row>
    <row r="475" spans="1:8">
      <c r="H475" t="s">
        <v>1647</v>
      </c>
    </row>
    <row r="476" spans="1:8">
      <c r="H476" t="s">
        <v>1648</v>
      </c>
    </row>
    <row r="477" spans="1:8">
      <c r="H477" t="s">
        <v>1649</v>
      </c>
    </row>
    <row r="478" spans="1:8">
      <c r="F478" t="s">
        <v>682</v>
      </c>
      <c r="G478" t="s">
        <v>1077</v>
      </c>
      <c r="H478" t="s">
        <v>1643</v>
      </c>
    </row>
    <row r="479" spans="1:8">
      <c r="H479" t="s">
        <v>1644</v>
      </c>
    </row>
    <row r="480" spans="1:8">
      <c r="H480" t="s">
        <v>1645</v>
      </c>
    </row>
    <row r="481" spans="6:8">
      <c r="H481" t="s">
        <v>1646</v>
      </c>
    </row>
    <row r="482" spans="6:8">
      <c r="H482" t="s">
        <v>1647</v>
      </c>
    </row>
    <row r="483" spans="6:8">
      <c r="H483" t="s">
        <v>1648</v>
      </c>
    </row>
    <row r="484" spans="6:8">
      <c r="H484" t="s">
        <v>1649</v>
      </c>
    </row>
    <row r="485" spans="6:8">
      <c r="F485" t="s">
        <v>683</v>
      </c>
      <c r="G485" t="s">
        <v>1078</v>
      </c>
      <c r="H485" t="s">
        <v>1643</v>
      </c>
    </row>
    <row r="486" spans="6:8">
      <c r="H486" t="s">
        <v>1644</v>
      </c>
    </row>
    <row r="487" spans="6:8">
      <c r="H487" t="s">
        <v>1645</v>
      </c>
    </row>
    <row r="488" spans="6:8">
      <c r="H488" t="s">
        <v>1646</v>
      </c>
    </row>
    <row r="489" spans="6:8">
      <c r="H489" t="s">
        <v>1647</v>
      </c>
    </row>
    <row r="490" spans="6:8">
      <c r="H490" t="s">
        <v>1648</v>
      </c>
    </row>
    <row r="491" spans="6:8">
      <c r="H491" t="s">
        <v>1649</v>
      </c>
    </row>
    <row r="492" spans="6:8">
      <c r="F492" t="s">
        <v>684</v>
      </c>
      <c r="G492" t="s">
        <v>1079</v>
      </c>
      <c r="H492" t="s">
        <v>1650</v>
      </c>
    </row>
    <row r="493" spans="6:8">
      <c r="H493" t="s">
        <v>1238</v>
      </c>
    </row>
    <row r="494" spans="6:8">
      <c r="H494" t="s">
        <v>1239</v>
      </c>
    </row>
    <row r="495" spans="6:8">
      <c r="H495" t="s">
        <v>1643</v>
      </c>
    </row>
    <row r="496" spans="6:8">
      <c r="H496" t="s">
        <v>1644</v>
      </c>
    </row>
    <row r="497" spans="6:8">
      <c r="H497" t="s">
        <v>1649</v>
      </c>
    </row>
    <row r="498" spans="6:8">
      <c r="H498" t="s">
        <v>1648</v>
      </c>
    </row>
    <row r="499" spans="6:8">
      <c r="H499" t="s">
        <v>1646</v>
      </c>
    </row>
    <row r="500" spans="6:8">
      <c r="H500" t="s">
        <v>1647</v>
      </c>
    </row>
    <row r="501" spans="6:8">
      <c r="H501" t="s">
        <v>1645</v>
      </c>
    </row>
    <row r="502" spans="6:8">
      <c r="F502" t="s">
        <v>685</v>
      </c>
      <c r="G502" t="s">
        <v>1080</v>
      </c>
      <c r="H502" t="s">
        <v>1643</v>
      </c>
    </row>
    <row r="503" spans="6:8">
      <c r="H503" t="s">
        <v>1644</v>
      </c>
    </row>
    <row r="504" spans="6:8">
      <c r="H504" t="s">
        <v>1645</v>
      </c>
    </row>
    <row r="505" spans="6:8">
      <c r="H505" t="s">
        <v>1646</v>
      </c>
    </row>
    <row r="506" spans="6:8">
      <c r="H506" t="s">
        <v>1647</v>
      </c>
    </row>
    <row r="507" spans="6:8">
      <c r="H507" t="s">
        <v>1648</v>
      </c>
    </row>
    <row r="508" spans="6:8">
      <c r="H508" t="s">
        <v>1649</v>
      </c>
    </row>
    <row r="509" spans="6:8">
      <c r="F509" t="s">
        <v>686</v>
      </c>
      <c r="G509" t="s">
        <v>1081</v>
      </c>
      <c r="H509" t="s">
        <v>1651</v>
      </c>
    </row>
    <row r="510" spans="6:8">
      <c r="H510" t="s">
        <v>1652</v>
      </c>
    </row>
    <row r="511" spans="6:8">
      <c r="H511" t="s">
        <v>1653</v>
      </c>
    </row>
    <row r="512" spans="6:8">
      <c r="H512" t="s">
        <v>1654</v>
      </c>
    </row>
    <row r="513" spans="1:8">
      <c r="H513" t="s">
        <v>1655</v>
      </c>
    </row>
    <row r="514" spans="1:8">
      <c r="H514" t="s">
        <v>1656</v>
      </c>
    </row>
    <row r="515" spans="1:8">
      <c r="H515" t="s">
        <v>1653</v>
      </c>
    </row>
    <row r="516" spans="1:8">
      <c r="H516" t="s">
        <v>1653</v>
      </c>
    </row>
    <row r="517" spans="1:8">
      <c r="H517" t="s">
        <v>1654</v>
      </c>
    </row>
    <row r="518" spans="1:8">
      <c r="H518" t="s">
        <v>1654</v>
      </c>
    </row>
    <row r="519" spans="1:8">
      <c r="F519" t="s">
        <v>687</v>
      </c>
      <c r="G519" t="s">
        <v>1082</v>
      </c>
      <c r="H519" t="s">
        <v>1643</v>
      </c>
    </row>
    <row r="520" spans="1:8">
      <c r="H520" t="s">
        <v>1644</v>
      </c>
    </row>
    <row r="521" spans="1:8">
      <c r="H521" t="s">
        <v>1645</v>
      </c>
    </row>
    <row r="522" spans="1:8">
      <c r="H522" t="s">
        <v>1646</v>
      </c>
    </row>
    <row r="523" spans="1:8">
      <c r="H523" t="s">
        <v>1647</v>
      </c>
    </row>
    <row r="524" spans="1:8">
      <c r="H524" t="s">
        <v>1648</v>
      </c>
    </row>
    <row r="525" spans="1:8">
      <c r="H525" t="s">
        <v>1649</v>
      </c>
    </row>
    <row r="526" spans="1:8">
      <c r="A526" t="s">
        <v>62</v>
      </c>
      <c r="B526">
        <f>HYPERLINK("https://github.com/apache/commons-lang/commit/59d5f2f52307bfeb7f24e9bac838f5502b53d48f", "59d5f2f52307bfeb7f24e9bac838f5502b53d48f")</f>
        <v>0</v>
      </c>
      <c r="C526">
        <f>HYPERLINK("https://github.com/apache/commons-lang/commit/dd2a1841fc7c9c95af1ce1e6ed3ed0ee3587df19", "dd2a1841fc7c9c95af1ce1e6ed3ed0ee3587df19")</f>
        <v>0</v>
      </c>
      <c r="D526" t="s">
        <v>312</v>
      </c>
      <c r="E526" t="s">
        <v>397</v>
      </c>
      <c r="F526" t="s">
        <v>688</v>
      </c>
      <c r="G526" t="s">
        <v>1083</v>
      </c>
      <c r="H526" t="s">
        <v>1238</v>
      </c>
    </row>
    <row r="527" spans="1:8">
      <c r="H527" t="s">
        <v>1239</v>
      </c>
    </row>
    <row r="528" spans="1:8">
      <c r="H528" t="s">
        <v>1657</v>
      </c>
    </row>
    <row r="529" spans="1:8">
      <c r="H529" t="s">
        <v>1658</v>
      </c>
    </row>
    <row r="530" spans="1:8">
      <c r="H530" t="s">
        <v>1659</v>
      </c>
    </row>
    <row r="531" spans="1:8">
      <c r="H531" t="s">
        <v>1660</v>
      </c>
    </row>
    <row r="532" spans="1:8">
      <c r="H532" t="s">
        <v>1661</v>
      </c>
    </row>
    <row r="533" spans="1:8">
      <c r="H533" t="s">
        <v>1662</v>
      </c>
    </row>
    <row r="534" spans="1:8">
      <c r="A534" t="s">
        <v>63</v>
      </c>
      <c r="B534">
        <f>HYPERLINK("https://github.com/apache/commons-lang/commit/f27ed8f698fca9c6743df9ab4a2e8e51a27ad9df", "f27ed8f698fca9c6743df9ab4a2e8e51a27ad9df")</f>
        <v>0</v>
      </c>
      <c r="C534">
        <f>HYPERLINK("https://github.com/apache/commons-lang/commit/6fe93ed44ed9af0ee8a49023e94e630b30cdeda1", "6fe93ed44ed9af0ee8a49023e94e630b30cdeda1")</f>
        <v>0</v>
      </c>
      <c r="D534" t="s">
        <v>311</v>
      </c>
      <c r="E534" t="s">
        <v>398</v>
      </c>
      <c r="F534" t="s">
        <v>689</v>
      </c>
      <c r="G534" t="s">
        <v>1084</v>
      </c>
      <c r="H534" t="s">
        <v>1663</v>
      </c>
    </row>
    <row r="535" spans="1:8">
      <c r="H535" t="s">
        <v>1239</v>
      </c>
    </row>
    <row r="536" spans="1:8">
      <c r="H536" t="s">
        <v>1238</v>
      </c>
    </row>
    <row r="537" spans="1:8">
      <c r="H537" t="s">
        <v>1664</v>
      </c>
    </row>
    <row r="538" spans="1:8">
      <c r="H538" t="s">
        <v>1665</v>
      </c>
    </row>
    <row r="539" spans="1:8">
      <c r="H539" t="s">
        <v>1666</v>
      </c>
    </row>
    <row r="540" spans="1:8">
      <c r="H540" t="s">
        <v>1667</v>
      </c>
    </row>
    <row r="541" spans="1:8">
      <c r="H541" t="s">
        <v>1668</v>
      </c>
    </row>
    <row r="542" spans="1:8">
      <c r="H542" t="s">
        <v>1669</v>
      </c>
    </row>
    <row r="543" spans="1:8">
      <c r="H543" t="s">
        <v>1670</v>
      </c>
    </row>
    <row r="544" spans="1:8">
      <c r="H544" t="s">
        <v>1671</v>
      </c>
    </row>
    <row r="545" spans="1:8">
      <c r="H545" t="s">
        <v>1672</v>
      </c>
    </row>
    <row r="546" spans="1:8">
      <c r="H546" t="s">
        <v>1673</v>
      </c>
    </row>
    <row r="547" spans="1:8">
      <c r="H547" t="s">
        <v>1674</v>
      </c>
    </row>
    <row r="548" spans="1:8">
      <c r="H548" t="s">
        <v>1675</v>
      </c>
    </row>
    <row r="549" spans="1:8">
      <c r="H549" t="s">
        <v>1676</v>
      </c>
    </row>
    <row r="550" spans="1:8">
      <c r="H550" t="s">
        <v>1677</v>
      </c>
    </row>
    <row r="551" spans="1:8">
      <c r="H551" t="s">
        <v>1678</v>
      </c>
    </row>
    <row r="552" spans="1:8">
      <c r="H552" t="s">
        <v>1679</v>
      </c>
    </row>
    <row r="553" spans="1:8">
      <c r="H553" t="s">
        <v>1680</v>
      </c>
    </row>
    <row r="554" spans="1:8">
      <c r="H554" t="s">
        <v>1681</v>
      </c>
    </row>
    <row r="555" spans="1:8">
      <c r="H555" t="s">
        <v>1682</v>
      </c>
    </row>
    <row r="556" spans="1:8">
      <c r="H556" t="s">
        <v>1683</v>
      </c>
    </row>
    <row r="557" spans="1:8">
      <c r="A557" t="s">
        <v>64</v>
      </c>
      <c r="B557">
        <f>HYPERLINK("https://github.com/apache/commons-lang/commit/468efa24c73f6fe873d83feab712f2ed8b288382", "468efa24c73f6fe873d83feab712f2ed8b288382")</f>
        <v>0</v>
      </c>
      <c r="C557">
        <f>HYPERLINK("https://github.com/apache/commons-lang/commit/b2214a272bebaddb88fa8cd80b8b9a9ff51b3976", "b2214a272bebaddb88fa8cd80b8b9a9ff51b3976")</f>
        <v>0</v>
      </c>
      <c r="D557" t="s">
        <v>311</v>
      </c>
      <c r="E557" t="s">
        <v>399</v>
      </c>
      <c r="F557" t="s">
        <v>690</v>
      </c>
      <c r="G557" t="s">
        <v>1085</v>
      </c>
      <c r="H557" t="s">
        <v>1684</v>
      </c>
    </row>
    <row r="558" spans="1:8">
      <c r="A558" t="s">
        <v>65</v>
      </c>
      <c r="B558">
        <f>HYPERLINK("https://github.com/apache/commons-lang/commit/097aa30a36a6ed2e53fc81b1fde53009f2f3e8ad", "097aa30a36a6ed2e53fc81b1fde53009f2f3e8ad")</f>
        <v>0</v>
      </c>
      <c r="C558">
        <f>HYPERLINK("https://github.com/apache/commons-lang/commit/f4f34dc60ac7fb90d99da0b73285ecfdb76e3f37", "f4f34dc60ac7fb90d99da0b73285ecfdb76e3f37")</f>
        <v>0</v>
      </c>
      <c r="D558" t="s">
        <v>311</v>
      </c>
      <c r="E558" t="s">
        <v>400</v>
      </c>
      <c r="F558" t="s">
        <v>675</v>
      </c>
      <c r="G558" t="s">
        <v>1070</v>
      </c>
      <c r="H558" t="s">
        <v>1685</v>
      </c>
    </row>
    <row r="559" spans="1:8">
      <c r="A559" t="s">
        <v>66</v>
      </c>
      <c r="B559">
        <f>HYPERLINK("https://github.com/apache/commons-lang/commit/4d7e4b5e78bf027f4facbae8063350a388bda00e", "4d7e4b5e78bf027f4facbae8063350a388bda00e")</f>
        <v>0</v>
      </c>
      <c r="C559">
        <f>HYPERLINK("https://github.com/apache/commons-lang/commit/097aa30a36a6ed2e53fc81b1fde53009f2f3e8ad", "097aa30a36a6ed2e53fc81b1fde53009f2f3e8ad")</f>
        <v>0</v>
      </c>
      <c r="D559" t="s">
        <v>311</v>
      </c>
      <c r="E559" t="s">
        <v>401</v>
      </c>
      <c r="F559" t="s">
        <v>659</v>
      </c>
      <c r="G559" t="s">
        <v>1055</v>
      </c>
      <c r="H559" t="s">
        <v>1686</v>
      </c>
    </row>
    <row r="560" spans="1:8">
      <c r="A560" t="s">
        <v>67</v>
      </c>
      <c r="B560">
        <f>HYPERLINK("https://github.com/apache/commons-lang/commit/5111ae7db08a70323a51a21df0bbaf46f21e072e", "5111ae7db08a70323a51a21df0bbaf46f21e072e")</f>
        <v>0</v>
      </c>
      <c r="C560">
        <f>HYPERLINK("https://github.com/apache/commons-lang/commit/275aab5d863982d464aa5c3392cd99d03e436a80", "275aab5d863982d464aa5c3392cd99d03e436a80")</f>
        <v>0</v>
      </c>
      <c r="D560" t="s">
        <v>311</v>
      </c>
      <c r="E560" t="s">
        <v>402</v>
      </c>
      <c r="F560" t="s">
        <v>691</v>
      </c>
      <c r="G560" t="s">
        <v>1086</v>
      </c>
      <c r="H560" t="s">
        <v>1687</v>
      </c>
    </row>
    <row r="561" spans="1:8">
      <c r="H561" t="s">
        <v>1688</v>
      </c>
    </row>
    <row r="562" spans="1:8">
      <c r="H562" t="s">
        <v>1689</v>
      </c>
    </row>
    <row r="563" spans="1:8">
      <c r="H563" t="s">
        <v>1690</v>
      </c>
    </row>
    <row r="564" spans="1:8">
      <c r="A564" t="s">
        <v>68</v>
      </c>
      <c r="B564">
        <f>HYPERLINK("https://github.com/apache/commons-lang/commit/d669920cb2752c24b3bfb1e6602e3227c15f211b", "d669920cb2752c24b3bfb1e6602e3227c15f211b")</f>
        <v>0</v>
      </c>
      <c r="C564">
        <f>HYPERLINK("https://github.com/apache/commons-lang/commit/74d20911d4a81afe8831bc248f97d184f94ba038", "74d20911d4a81afe8831bc248f97d184f94ba038")</f>
        <v>0</v>
      </c>
      <c r="D564" t="s">
        <v>311</v>
      </c>
      <c r="E564" t="s">
        <v>403</v>
      </c>
      <c r="F564" t="s">
        <v>692</v>
      </c>
      <c r="G564" t="s">
        <v>1087</v>
      </c>
      <c r="H564" t="s">
        <v>1691</v>
      </c>
    </row>
    <row r="565" spans="1:8">
      <c r="H565" t="s">
        <v>1692</v>
      </c>
    </row>
    <row r="566" spans="1:8">
      <c r="H566" t="s">
        <v>1693</v>
      </c>
    </row>
    <row r="567" spans="1:8">
      <c r="H567" t="s">
        <v>1694</v>
      </c>
    </row>
    <row r="568" spans="1:8">
      <c r="H568" t="s">
        <v>1695</v>
      </c>
    </row>
    <row r="569" spans="1:8">
      <c r="A569" t="s">
        <v>69</v>
      </c>
      <c r="B569">
        <f>HYPERLINK("https://github.com/apache/commons-lang/commit/bcd86e7fbef492ad4146e226a1f5f787cc7ee210", "bcd86e7fbef492ad4146e226a1f5f787cc7ee210")</f>
        <v>0</v>
      </c>
      <c r="C569">
        <f>HYPERLINK("https://github.com/apache/commons-lang/commit/57b94c34eaf9f0158679060c635188b44a27c5c3", "57b94c34eaf9f0158679060c635188b44a27c5c3")</f>
        <v>0</v>
      </c>
      <c r="D569" t="s">
        <v>312</v>
      </c>
      <c r="E569" t="s">
        <v>404</v>
      </c>
      <c r="F569" t="s">
        <v>693</v>
      </c>
      <c r="G569" t="s">
        <v>1088</v>
      </c>
      <c r="H569" t="s">
        <v>1696</v>
      </c>
    </row>
    <row r="570" spans="1:8">
      <c r="A570" t="s">
        <v>70</v>
      </c>
      <c r="B570">
        <f>HYPERLINK("https://github.com/apache/commons-lang/commit/3378d09f1639c5a5545344a8347b775dacb3bb75", "3378d09f1639c5a5545344a8347b775dacb3bb75")</f>
        <v>0</v>
      </c>
      <c r="C570">
        <f>HYPERLINK("https://github.com/apache/commons-lang/commit/ab27cc9c095e076d9e570cc440ebb61b3e0c8909", "ab27cc9c095e076d9e570cc440ebb61b3e0c8909")</f>
        <v>0</v>
      </c>
      <c r="D570" t="s">
        <v>312</v>
      </c>
      <c r="E570" t="s">
        <v>405</v>
      </c>
      <c r="F570" t="s">
        <v>692</v>
      </c>
      <c r="G570" t="s">
        <v>1087</v>
      </c>
      <c r="H570" t="s">
        <v>1697</v>
      </c>
    </row>
    <row r="571" spans="1:8">
      <c r="A571" t="s">
        <v>71</v>
      </c>
      <c r="B571">
        <f>HYPERLINK("https://github.com/apache/commons-lang/commit/f994c98c39c4bea8d8ccfa20c935c06e611b0946", "f994c98c39c4bea8d8ccfa20c935c06e611b0946")</f>
        <v>0</v>
      </c>
      <c r="C571">
        <f>HYPERLINK("https://github.com/apache/commons-lang/commit/1aae68267dfe0d40e69dcc65a74d0a9401b3f0ba", "1aae68267dfe0d40e69dcc65a74d0a9401b3f0ba")</f>
        <v>0</v>
      </c>
      <c r="D571" t="s">
        <v>313</v>
      </c>
      <c r="E571" t="s">
        <v>406</v>
      </c>
      <c r="F571" t="s">
        <v>694</v>
      </c>
      <c r="G571" t="s">
        <v>1089</v>
      </c>
      <c r="H571" t="s">
        <v>1240</v>
      </c>
    </row>
    <row r="572" spans="1:8">
      <c r="H572" t="s">
        <v>1698</v>
      </c>
    </row>
    <row r="573" spans="1:8">
      <c r="H573" t="s">
        <v>1699</v>
      </c>
    </row>
    <row r="574" spans="1:8">
      <c r="H574" t="s">
        <v>1700</v>
      </c>
    </row>
    <row r="575" spans="1:8">
      <c r="H575" t="s">
        <v>1701</v>
      </c>
    </row>
    <row r="576" spans="1:8">
      <c r="H576" t="s">
        <v>1702</v>
      </c>
    </row>
    <row r="577" spans="1:8">
      <c r="H577" t="s">
        <v>1703</v>
      </c>
    </row>
    <row r="578" spans="1:8">
      <c r="H578" t="s">
        <v>1704</v>
      </c>
    </row>
    <row r="579" spans="1:8">
      <c r="H579" t="s">
        <v>1705</v>
      </c>
    </row>
    <row r="580" spans="1:8">
      <c r="H580" t="s">
        <v>1706</v>
      </c>
    </row>
    <row r="581" spans="1:8">
      <c r="H581" t="s">
        <v>1707</v>
      </c>
    </row>
    <row r="582" spans="1:8">
      <c r="H582" t="s">
        <v>1708</v>
      </c>
    </row>
    <row r="583" spans="1:8">
      <c r="H583" t="s">
        <v>1709</v>
      </c>
    </row>
    <row r="584" spans="1:8">
      <c r="H584" t="s">
        <v>1710</v>
      </c>
    </row>
    <row r="585" spans="1:8">
      <c r="H585" t="s">
        <v>1711</v>
      </c>
    </row>
    <row r="586" spans="1:8">
      <c r="A586" t="s">
        <v>72</v>
      </c>
      <c r="B586">
        <f>HYPERLINK("https://github.com/apache/commons-lang/commit/32e80fc5e88029f212c0d6d3f179ab8e532c2bae", "32e80fc5e88029f212c0d6d3f179ab8e532c2bae")</f>
        <v>0</v>
      </c>
      <c r="C586">
        <f>HYPERLINK("https://github.com/apache/commons-lang/commit/85c052b7b8f71848c4d5d073aba8485cab2ff314", "85c052b7b8f71848c4d5d073aba8485cab2ff314")</f>
        <v>0</v>
      </c>
      <c r="D586" t="s">
        <v>311</v>
      </c>
      <c r="E586" t="s">
        <v>407</v>
      </c>
      <c r="F586" t="s">
        <v>695</v>
      </c>
      <c r="G586" t="s">
        <v>1090</v>
      </c>
      <c r="H586" t="s">
        <v>1712</v>
      </c>
    </row>
    <row r="587" spans="1:8">
      <c r="H587" t="s">
        <v>1713</v>
      </c>
    </row>
    <row r="588" spans="1:8">
      <c r="H588" t="s">
        <v>1714</v>
      </c>
    </row>
    <row r="589" spans="1:8">
      <c r="H589" t="s">
        <v>1542</v>
      </c>
    </row>
    <row r="590" spans="1:8">
      <c r="H590" t="s">
        <v>1715</v>
      </c>
    </row>
    <row r="591" spans="1:8">
      <c r="H591" t="s">
        <v>1716</v>
      </c>
    </row>
    <row r="592" spans="1:8">
      <c r="A592" t="s">
        <v>73</v>
      </c>
      <c r="B592">
        <f>HYPERLINK("https://github.com/apache/commons-lang/commit/cdb9168538e2f01e3737e118baab9450076ca360", "cdb9168538e2f01e3737e118baab9450076ca360")</f>
        <v>0</v>
      </c>
      <c r="C592">
        <f>HYPERLINK("https://github.com/apache/commons-lang/commit/7952a5525444ab03243a9f80375050caf2419770", "7952a5525444ab03243a9f80375050caf2419770")</f>
        <v>0</v>
      </c>
      <c r="D592" t="s">
        <v>313</v>
      </c>
      <c r="E592" t="s">
        <v>408</v>
      </c>
      <c r="F592" t="s">
        <v>696</v>
      </c>
      <c r="G592" t="s">
        <v>1091</v>
      </c>
      <c r="H592" t="s">
        <v>1717</v>
      </c>
    </row>
    <row r="593" spans="1:8">
      <c r="H593" t="s">
        <v>1238</v>
      </c>
    </row>
    <row r="594" spans="1:8">
      <c r="H594" t="s">
        <v>1239</v>
      </c>
    </row>
    <row r="595" spans="1:8">
      <c r="H595" t="s">
        <v>1240</v>
      </c>
    </row>
    <row r="596" spans="1:8">
      <c r="H596" t="s">
        <v>1241</v>
      </c>
    </row>
    <row r="597" spans="1:8">
      <c r="H597" t="s">
        <v>1718</v>
      </c>
    </row>
    <row r="598" spans="1:8">
      <c r="H598" t="s">
        <v>1719</v>
      </c>
    </row>
    <row r="599" spans="1:8">
      <c r="H599" t="s">
        <v>1720</v>
      </c>
    </row>
    <row r="600" spans="1:8">
      <c r="H600" t="s">
        <v>1721</v>
      </c>
    </row>
    <row r="601" spans="1:8">
      <c r="H601" t="s">
        <v>1722</v>
      </c>
    </row>
    <row r="602" spans="1:8">
      <c r="A602" t="s">
        <v>74</v>
      </c>
      <c r="B602">
        <f>HYPERLINK("https://github.com/apache/commons-lang/commit/3535bf265b3eb34df28ff2ee5c029065e569add8", "3535bf265b3eb34df28ff2ee5c029065e569add8")</f>
        <v>0</v>
      </c>
      <c r="C602">
        <f>HYPERLINK("https://github.com/apache/commons-lang/commit/be164675feda702a738a9b5fe49c9b5fc17ac018", "be164675feda702a738a9b5fe49c9b5fc17ac018")</f>
        <v>0</v>
      </c>
      <c r="D602" t="s">
        <v>313</v>
      </c>
      <c r="E602" t="s">
        <v>409</v>
      </c>
      <c r="F602" t="s">
        <v>695</v>
      </c>
      <c r="G602" t="s">
        <v>1090</v>
      </c>
      <c r="H602" t="s">
        <v>1255</v>
      </c>
    </row>
    <row r="603" spans="1:8">
      <c r="A603" t="s">
        <v>75</v>
      </c>
      <c r="B603">
        <f>HYPERLINK("https://github.com/apache/commons-lang/commit/e47b5d8e75e4af0edd747a451b43303391f13d96", "e47b5d8e75e4af0edd747a451b43303391f13d96")</f>
        <v>0</v>
      </c>
      <c r="C603">
        <f>HYPERLINK("https://github.com/apache/commons-lang/commit/1e3ecfff20e58b1a25fa4c5f23ac79efe353df1a", "1e3ecfff20e58b1a25fa4c5f23ac79efe353df1a")</f>
        <v>0</v>
      </c>
      <c r="D603" t="s">
        <v>313</v>
      </c>
      <c r="E603" t="s">
        <v>410</v>
      </c>
      <c r="F603" t="s">
        <v>671</v>
      </c>
      <c r="G603" t="s">
        <v>1067</v>
      </c>
      <c r="H603" t="s">
        <v>1723</v>
      </c>
    </row>
    <row r="604" spans="1:8">
      <c r="A604" t="s">
        <v>76</v>
      </c>
      <c r="B604">
        <f>HYPERLINK("https://github.com/apache/commons-lang/commit/93b5f2a7ace971ae12bb5f7726067272689e780a", "93b5f2a7ace971ae12bb5f7726067272689e780a")</f>
        <v>0</v>
      </c>
      <c r="C604">
        <f>HYPERLINK("https://github.com/apache/commons-lang/commit/23845c1751961d7990b57e57bf92e59ffcd5fdb4", "23845c1751961d7990b57e57bf92e59ffcd5fdb4")</f>
        <v>0</v>
      </c>
      <c r="D604" t="s">
        <v>313</v>
      </c>
      <c r="E604" t="s">
        <v>411</v>
      </c>
      <c r="F604" t="s">
        <v>695</v>
      </c>
      <c r="G604" t="s">
        <v>1090</v>
      </c>
      <c r="H604" t="s">
        <v>1724</v>
      </c>
    </row>
    <row r="605" spans="1:8">
      <c r="A605" t="s">
        <v>77</v>
      </c>
      <c r="B605">
        <f>HYPERLINK("https://github.com/apache/commons-lang/commit/810e69f7a470eb9dce71de314f0a98c0f7840a24", "810e69f7a470eb9dce71de314f0a98c0f7840a24")</f>
        <v>0</v>
      </c>
      <c r="C605">
        <f>HYPERLINK("https://github.com/apache/commons-lang/commit/512574a9080150be1b4c4a115a9cb7bc435ef606", "512574a9080150be1b4c4a115a9cb7bc435ef606")</f>
        <v>0</v>
      </c>
      <c r="D605" t="s">
        <v>311</v>
      </c>
      <c r="E605" t="s">
        <v>412</v>
      </c>
      <c r="F605" t="s">
        <v>695</v>
      </c>
      <c r="G605" t="s">
        <v>1090</v>
      </c>
      <c r="H605" t="s">
        <v>1725</v>
      </c>
    </row>
    <row r="606" spans="1:8">
      <c r="H606" t="s">
        <v>1726</v>
      </c>
    </row>
    <row r="607" spans="1:8">
      <c r="H607" t="s">
        <v>1727</v>
      </c>
    </row>
    <row r="608" spans="1:8">
      <c r="H608" t="s">
        <v>1728</v>
      </c>
    </row>
    <row r="609" spans="8:8">
      <c r="H609" t="s">
        <v>1729</v>
      </c>
    </row>
    <row r="610" spans="8:8">
      <c r="H610" t="s">
        <v>1730</v>
      </c>
    </row>
    <row r="611" spans="8:8">
      <c r="H611" t="s">
        <v>1731</v>
      </c>
    </row>
    <row r="612" spans="8:8">
      <c r="H612" t="s">
        <v>1732</v>
      </c>
    </row>
    <row r="613" spans="8:8">
      <c r="H613" t="s">
        <v>1733</v>
      </c>
    </row>
    <row r="614" spans="8:8">
      <c r="H614" t="s">
        <v>1734</v>
      </c>
    </row>
    <row r="615" spans="8:8">
      <c r="H615" t="s">
        <v>1735</v>
      </c>
    </row>
    <row r="616" spans="8:8">
      <c r="H616" t="s">
        <v>1736</v>
      </c>
    </row>
    <row r="617" spans="8:8">
      <c r="H617" t="s">
        <v>1737</v>
      </c>
    </row>
    <row r="618" spans="8:8">
      <c r="H618" t="s">
        <v>1738</v>
      </c>
    </row>
    <row r="619" spans="8:8">
      <c r="H619" t="s">
        <v>1739</v>
      </c>
    </row>
    <row r="620" spans="8:8">
      <c r="H620" t="s">
        <v>1740</v>
      </c>
    </row>
    <row r="621" spans="8:8">
      <c r="H621" t="s">
        <v>1741</v>
      </c>
    </row>
    <row r="622" spans="8:8">
      <c r="H622" t="s">
        <v>1742</v>
      </c>
    </row>
    <row r="623" spans="8:8">
      <c r="H623" t="s">
        <v>1743</v>
      </c>
    </row>
    <row r="624" spans="8:8">
      <c r="H624" t="s">
        <v>1744</v>
      </c>
    </row>
    <row r="625" spans="8:8">
      <c r="H625" t="s">
        <v>1745</v>
      </c>
    </row>
    <row r="626" spans="8:8">
      <c r="H626" t="s">
        <v>1746</v>
      </c>
    </row>
    <row r="627" spans="8:8">
      <c r="H627" t="s">
        <v>1747</v>
      </c>
    </row>
    <row r="628" spans="8:8">
      <c r="H628" t="s">
        <v>1748</v>
      </c>
    </row>
    <row r="629" spans="8:8">
      <c r="H629" t="s">
        <v>1749</v>
      </c>
    </row>
    <row r="630" spans="8:8">
      <c r="H630" t="s">
        <v>1750</v>
      </c>
    </row>
    <row r="631" spans="8:8">
      <c r="H631" t="s">
        <v>1751</v>
      </c>
    </row>
    <row r="632" spans="8:8">
      <c r="H632" t="s">
        <v>1752</v>
      </c>
    </row>
    <row r="633" spans="8:8">
      <c r="H633" t="s">
        <v>1753</v>
      </c>
    </row>
    <row r="634" spans="8:8">
      <c r="H634" t="s">
        <v>1754</v>
      </c>
    </row>
    <row r="635" spans="8:8">
      <c r="H635" t="s">
        <v>1755</v>
      </c>
    </row>
    <row r="636" spans="8:8">
      <c r="H636" t="s">
        <v>1756</v>
      </c>
    </row>
    <row r="637" spans="8:8">
      <c r="H637" t="s">
        <v>1757</v>
      </c>
    </row>
    <row r="638" spans="8:8">
      <c r="H638" t="s">
        <v>1758</v>
      </c>
    </row>
    <row r="639" spans="8:8">
      <c r="H639" t="s">
        <v>1759</v>
      </c>
    </row>
    <row r="640" spans="8:8">
      <c r="H640" t="s">
        <v>1760</v>
      </c>
    </row>
    <row r="641" spans="1:8">
      <c r="H641" t="s">
        <v>1761</v>
      </c>
    </row>
    <row r="642" spans="1:8">
      <c r="H642" t="s">
        <v>1762</v>
      </c>
    </row>
    <row r="643" spans="1:8">
      <c r="H643" t="s">
        <v>1763</v>
      </c>
    </row>
    <row r="644" spans="1:8">
      <c r="H644" t="s">
        <v>1764</v>
      </c>
    </row>
    <row r="645" spans="1:8">
      <c r="H645" t="s">
        <v>1765</v>
      </c>
    </row>
    <row r="646" spans="1:8">
      <c r="H646" t="s">
        <v>1766</v>
      </c>
    </row>
    <row r="647" spans="1:8">
      <c r="H647" t="s">
        <v>1767</v>
      </c>
    </row>
    <row r="648" spans="1:8">
      <c r="A648" t="s">
        <v>78</v>
      </c>
      <c r="B648">
        <f>HYPERLINK("https://github.com/apache/commons-lang/commit/a5311d05afc8dfc2983c9c8e932216195f09de82", "a5311d05afc8dfc2983c9c8e932216195f09de82")</f>
        <v>0</v>
      </c>
      <c r="C648">
        <f>HYPERLINK("https://github.com/apache/commons-lang/commit/eea36f49f6b09c302f5f51cfd6184472f436261d", "eea36f49f6b09c302f5f51cfd6184472f436261d")</f>
        <v>0</v>
      </c>
      <c r="D648" t="s">
        <v>311</v>
      </c>
      <c r="E648" t="s">
        <v>413</v>
      </c>
      <c r="F648" t="s">
        <v>697</v>
      </c>
      <c r="G648" t="s">
        <v>1084</v>
      </c>
      <c r="H648" t="s">
        <v>1683</v>
      </c>
    </row>
    <row r="649" spans="1:8">
      <c r="H649" t="s">
        <v>1768</v>
      </c>
    </row>
    <row r="650" spans="1:8">
      <c r="A650" t="s">
        <v>79</v>
      </c>
      <c r="B650">
        <f>HYPERLINK("https://github.com/apache/commons-lang/commit/a751d8242456f4feef34035b0e53c62e5025a2a0", "a751d8242456f4feef34035b0e53c62e5025a2a0")</f>
        <v>0</v>
      </c>
      <c r="C650">
        <f>HYPERLINK("https://github.com/apache/commons-lang/commit/04e1537d3c41646fdb56b60fae70a630ae177796", "04e1537d3c41646fdb56b60fae70a630ae177796")</f>
        <v>0</v>
      </c>
      <c r="D650" t="s">
        <v>311</v>
      </c>
      <c r="E650" t="s">
        <v>414</v>
      </c>
      <c r="F650" t="s">
        <v>695</v>
      </c>
      <c r="G650" t="s">
        <v>1090</v>
      </c>
      <c r="H650" t="s">
        <v>1769</v>
      </c>
    </row>
    <row r="651" spans="1:8">
      <c r="A651" t="s">
        <v>80</v>
      </c>
      <c r="B651">
        <f>HYPERLINK("https://github.com/apache/commons-lang/commit/fd656864b6a54302929c5da5490bff8842edade4", "fd656864b6a54302929c5da5490bff8842edade4")</f>
        <v>0</v>
      </c>
      <c r="C651">
        <f>HYPERLINK("https://github.com/apache/commons-lang/commit/ac01ed3d678e703c087469b766e325e06593624d", "ac01ed3d678e703c087469b766e325e06593624d")</f>
        <v>0</v>
      </c>
      <c r="D651" t="s">
        <v>313</v>
      </c>
      <c r="E651" t="s">
        <v>415</v>
      </c>
      <c r="F651" t="s">
        <v>679</v>
      </c>
      <c r="G651" t="s">
        <v>1074</v>
      </c>
      <c r="H651" t="s">
        <v>1770</v>
      </c>
    </row>
    <row r="652" spans="1:8">
      <c r="A652" t="s">
        <v>81</v>
      </c>
      <c r="B652">
        <f>HYPERLINK("https://github.com/apache/commons-lang/commit/fc55439441b6a61d00a4e43fbe91c2bc87b990c6", "fc55439441b6a61d00a4e43fbe91c2bc87b990c6")</f>
        <v>0</v>
      </c>
      <c r="C652">
        <f>HYPERLINK("https://github.com/apache/commons-lang/commit/0e85c6e6f1b1bea8725f46dce37825253e5f8aa5", "0e85c6e6f1b1bea8725f46dce37825253e5f8aa5")</f>
        <v>0</v>
      </c>
      <c r="D652" t="s">
        <v>313</v>
      </c>
      <c r="E652" t="s">
        <v>416</v>
      </c>
      <c r="F652" t="s">
        <v>698</v>
      </c>
      <c r="G652" t="s">
        <v>1092</v>
      </c>
      <c r="H652" t="s">
        <v>1771</v>
      </c>
    </row>
    <row r="653" spans="1:8">
      <c r="H653" t="s">
        <v>1772</v>
      </c>
    </row>
    <row r="654" spans="1:8">
      <c r="H654" t="s">
        <v>1773</v>
      </c>
    </row>
    <row r="655" spans="1:8">
      <c r="A655" t="s">
        <v>82</v>
      </c>
      <c r="B655">
        <f>HYPERLINK("https://github.com/apache/commons-lang/commit/c803367cd0b3339c0aa3a687e90d51ca6c10624e", "c803367cd0b3339c0aa3a687e90d51ca6c10624e")</f>
        <v>0</v>
      </c>
      <c r="C655">
        <f>HYPERLINK("https://github.com/apache/commons-lang/commit/56541a7485205c2b46d27fd3004bd096fa89dc76", "56541a7485205c2b46d27fd3004bd096fa89dc76")</f>
        <v>0</v>
      </c>
      <c r="D655" t="s">
        <v>312</v>
      </c>
      <c r="E655" t="s">
        <v>417</v>
      </c>
      <c r="F655" t="s">
        <v>676</v>
      </c>
      <c r="G655" t="s">
        <v>1071</v>
      </c>
      <c r="H655" t="s">
        <v>1774</v>
      </c>
    </row>
    <row r="656" spans="1:8">
      <c r="F656" t="s">
        <v>699</v>
      </c>
      <c r="G656" t="s">
        <v>1071</v>
      </c>
      <c r="H656" t="s">
        <v>1774</v>
      </c>
    </row>
    <row r="657" spans="1:8">
      <c r="A657" t="s">
        <v>83</v>
      </c>
      <c r="B657">
        <f>HYPERLINK("https://github.com/apache/commons-lang/commit/fceff5aa543a7cffd0043d77f47fa44069f3edad", "fceff5aa543a7cffd0043d77f47fa44069f3edad")</f>
        <v>0</v>
      </c>
      <c r="C657">
        <f>HYPERLINK("https://github.com/apache/commons-lang/commit/26d2f4a4a2f1dcb1e556cdaa5ad256786bbdf675", "26d2f4a4a2f1dcb1e556cdaa5ad256786bbdf675")</f>
        <v>0</v>
      </c>
      <c r="D657" t="s">
        <v>312</v>
      </c>
      <c r="E657" t="s">
        <v>418</v>
      </c>
      <c r="F657" t="s">
        <v>652</v>
      </c>
      <c r="G657" t="s">
        <v>1048</v>
      </c>
      <c r="H657" t="s">
        <v>1775</v>
      </c>
    </row>
    <row r="658" spans="1:8">
      <c r="H658" t="s">
        <v>1776</v>
      </c>
    </row>
    <row r="659" spans="1:8">
      <c r="A659" t="s">
        <v>84</v>
      </c>
      <c r="B659">
        <f>HYPERLINK("https://github.com/apache/commons-lang/commit/9cbf70d82285d7ebdd190f7cd59f2a9d82a09c61", "9cbf70d82285d7ebdd190f7cd59f2a9d82a09c61")</f>
        <v>0</v>
      </c>
      <c r="C659">
        <f>HYPERLINK("https://github.com/apache/commons-lang/commit/c62bd307657aab6bf4be06e5c4c232195f6620f9", "c62bd307657aab6bf4be06e5c4c232195f6620f9")</f>
        <v>0</v>
      </c>
      <c r="D659" t="s">
        <v>312</v>
      </c>
      <c r="E659" t="s">
        <v>419</v>
      </c>
      <c r="F659" t="s">
        <v>659</v>
      </c>
      <c r="G659" t="s">
        <v>1055</v>
      </c>
      <c r="H659" t="s">
        <v>1777</v>
      </c>
    </row>
    <row r="660" spans="1:8">
      <c r="A660" t="s">
        <v>85</v>
      </c>
      <c r="B660">
        <f>HYPERLINK("https://github.com/apache/commons-lang/commit/53d756b0037a7c6973a4a91e961db5187435ae60", "53d756b0037a7c6973a4a91e961db5187435ae60")</f>
        <v>0</v>
      </c>
      <c r="C660">
        <f>HYPERLINK("https://github.com/apache/commons-lang/commit/db951873904b927b43f35478586f064ea6ea6deb", "db951873904b927b43f35478586f064ea6ea6deb")</f>
        <v>0</v>
      </c>
      <c r="D660" t="s">
        <v>311</v>
      </c>
      <c r="E660" t="s">
        <v>420</v>
      </c>
      <c r="F660" t="s">
        <v>700</v>
      </c>
      <c r="G660" t="s">
        <v>1089</v>
      </c>
      <c r="H660" t="s">
        <v>1710</v>
      </c>
    </row>
    <row r="661" spans="1:8">
      <c r="H661" t="s">
        <v>1778</v>
      </c>
    </row>
    <row r="662" spans="1:8">
      <c r="H662" t="s">
        <v>1779</v>
      </c>
    </row>
    <row r="663" spans="1:8">
      <c r="H663" t="s">
        <v>1708</v>
      </c>
    </row>
    <row r="664" spans="1:8">
      <c r="H664" t="s">
        <v>1711</v>
      </c>
    </row>
    <row r="665" spans="1:8">
      <c r="H665" t="s">
        <v>1240</v>
      </c>
    </row>
    <row r="666" spans="1:8">
      <c r="H666" t="s">
        <v>1780</v>
      </c>
    </row>
    <row r="667" spans="1:8">
      <c r="H667" t="s">
        <v>1709</v>
      </c>
    </row>
    <row r="668" spans="1:8">
      <c r="H668" t="s">
        <v>1703</v>
      </c>
    </row>
    <row r="669" spans="1:8">
      <c r="H669" t="s">
        <v>1701</v>
      </c>
    </row>
    <row r="670" spans="1:8">
      <c r="H670" t="s">
        <v>1698</v>
      </c>
    </row>
    <row r="671" spans="1:8">
      <c r="H671" t="s">
        <v>1705</v>
      </c>
    </row>
    <row r="672" spans="1:8">
      <c r="H672" t="s">
        <v>1706</v>
      </c>
    </row>
    <row r="673" spans="8:8">
      <c r="H673" t="s">
        <v>1781</v>
      </c>
    </row>
    <row r="674" spans="8:8">
      <c r="H674" t="s">
        <v>1781</v>
      </c>
    </row>
    <row r="675" spans="8:8">
      <c r="H675" t="s">
        <v>1719</v>
      </c>
    </row>
    <row r="676" spans="8:8">
      <c r="H676" t="s">
        <v>1702</v>
      </c>
    </row>
    <row r="677" spans="8:8">
      <c r="H677" t="s">
        <v>1699</v>
      </c>
    </row>
    <row r="678" spans="8:8">
      <c r="H678" t="s">
        <v>1782</v>
      </c>
    </row>
    <row r="679" spans="8:8">
      <c r="H679" t="s">
        <v>1783</v>
      </c>
    </row>
    <row r="680" spans="8:8">
      <c r="H680" t="s">
        <v>1784</v>
      </c>
    </row>
    <row r="681" spans="8:8">
      <c r="H681" t="s">
        <v>1785</v>
      </c>
    </row>
    <row r="682" spans="8:8">
      <c r="H682" t="s">
        <v>1786</v>
      </c>
    </row>
    <row r="683" spans="8:8">
      <c r="H683" t="s">
        <v>1787</v>
      </c>
    </row>
    <row r="684" spans="8:8">
      <c r="H684" t="s">
        <v>1700</v>
      </c>
    </row>
    <row r="685" spans="8:8">
      <c r="H685" t="s">
        <v>1704</v>
      </c>
    </row>
    <row r="686" spans="8:8">
      <c r="H686" t="s">
        <v>1707</v>
      </c>
    </row>
    <row r="687" spans="8:8">
      <c r="H687" t="s">
        <v>1788</v>
      </c>
    </row>
    <row r="688" spans="8:8">
      <c r="H688" t="s">
        <v>1789</v>
      </c>
    </row>
    <row r="689" spans="1:8">
      <c r="H689" t="s">
        <v>1790</v>
      </c>
    </row>
    <row r="690" spans="1:8">
      <c r="A690" t="s">
        <v>86</v>
      </c>
      <c r="B690">
        <f>HYPERLINK("https://github.com/apache/commons-lang/commit/4f3b6e55f86c8b59ea9b3991ca055c3905eb05a1", "4f3b6e55f86c8b59ea9b3991ca055c3905eb05a1")</f>
        <v>0</v>
      </c>
      <c r="C690">
        <f>HYPERLINK("https://github.com/apache/commons-lang/commit/57964fe0e933187681d5f20530b453e37e5cb4bf", "57964fe0e933187681d5f20530b453e37e5cb4bf")</f>
        <v>0</v>
      </c>
      <c r="D690" t="s">
        <v>312</v>
      </c>
      <c r="E690" t="s">
        <v>421</v>
      </c>
      <c r="F690" t="s">
        <v>701</v>
      </c>
      <c r="G690" t="s">
        <v>1054</v>
      </c>
      <c r="H690" t="s">
        <v>1452</v>
      </c>
    </row>
    <row r="691" spans="1:8">
      <c r="H691" t="s">
        <v>1238</v>
      </c>
    </row>
    <row r="692" spans="1:8">
      <c r="H692" t="s">
        <v>1239</v>
      </c>
    </row>
    <row r="693" spans="1:8">
      <c r="H693" t="s">
        <v>1240</v>
      </c>
    </row>
    <row r="694" spans="1:8">
      <c r="H694" t="s">
        <v>1241</v>
      </c>
    </row>
    <row r="695" spans="1:8">
      <c r="H695" t="s">
        <v>1453</v>
      </c>
    </row>
    <row r="696" spans="1:8">
      <c r="H696" t="s">
        <v>1454</v>
      </c>
    </row>
    <row r="697" spans="1:8">
      <c r="H697" t="s">
        <v>1455</v>
      </c>
    </row>
    <row r="698" spans="1:8">
      <c r="H698" t="s">
        <v>1456</v>
      </c>
    </row>
    <row r="699" spans="1:8">
      <c r="H699" t="s">
        <v>1457</v>
      </c>
    </row>
    <row r="700" spans="1:8">
      <c r="H700" t="s">
        <v>1458</v>
      </c>
    </row>
    <row r="701" spans="1:8">
      <c r="H701" t="s">
        <v>1458</v>
      </c>
    </row>
    <row r="702" spans="1:8">
      <c r="H702" t="s">
        <v>1458</v>
      </c>
    </row>
    <row r="703" spans="1:8">
      <c r="H703" t="s">
        <v>1459</v>
      </c>
    </row>
    <row r="704" spans="1:8">
      <c r="F704" t="s">
        <v>702</v>
      </c>
      <c r="G704" t="s">
        <v>1093</v>
      </c>
      <c r="H704" t="s">
        <v>1540</v>
      </c>
    </row>
    <row r="705" spans="6:8">
      <c r="H705" t="s">
        <v>1459</v>
      </c>
    </row>
    <row r="706" spans="6:8">
      <c r="F706" t="s">
        <v>703</v>
      </c>
      <c r="G706" t="s">
        <v>1094</v>
      </c>
      <c r="H706" t="s">
        <v>1238</v>
      </c>
    </row>
    <row r="707" spans="6:8">
      <c r="H707" t="s">
        <v>1239</v>
      </c>
    </row>
    <row r="708" spans="6:8">
      <c r="H708" t="s">
        <v>1791</v>
      </c>
    </row>
    <row r="709" spans="6:8">
      <c r="H709" t="s">
        <v>1792</v>
      </c>
    </row>
    <row r="710" spans="6:8">
      <c r="H710" t="s">
        <v>1793</v>
      </c>
    </row>
    <row r="711" spans="6:8">
      <c r="H711" t="s">
        <v>1794</v>
      </c>
    </row>
    <row r="712" spans="6:8">
      <c r="H712" t="s">
        <v>1795</v>
      </c>
    </row>
    <row r="713" spans="6:8">
      <c r="H713" t="s">
        <v>1796</v>
      </c>
    </row>
    <row r="714" spans="6:8">
      <c r="H714" t="s">
        <v>1797</v>
      </c>
    </row>
    <row r="715" spans="6:8">
      <c r="H715" t="s">
        <v>1798</v>
      </c>
    </row>
    <row r="716" spans="6:8">
      <c r="H716" t="s">
        <v>1600</v>
      </c>
    </row>
    <row r="717" spans="6:8">
      <c r="H717" t="s">
        <v>1799</v>
      </c>
    </row>
    <row r="718" spans="6:8">
      <c r="H718" t="s">
        <v>1800</v>
      </c>
    </row>
    <row r="719" spans="6:8">
      <c r="F719" t="s">
        <v>704</v>
      </c>
      <c r="G719" t="s">
        <v>1095</v>
      </c>
      <c r="H719" t="s">
        <v>1238</v>
      </c>
    </row>
    <row r="720" spans="6:8">
      <c r="H720" t="s">
        <v>1239</v>
      </c>
    </row>
    <row r="721" spans="8:8">
      <c r="H721" t="s">
        <v>1801</v>
      </c>
    </row>
    <row r="722" spans="8:8">
      <c r="H722" t="s">
        <v>1802</v>
      </c>
    </row>
    <row r="723" spans="8:8">
      <c r="H723" t="s">
        <v>1803</v>
      </c>
    </row>
    <row r="724" spans="8:8">
      <c r="H724" t="s">
        <v>1804</v>
      </c>
    </row>
    <row r="725" spans="8:8">
      <c r="H725" t="s">
        <v>1805</v>
      </c>
    </row>
    <row r="726" spans="8:8">
      <c r="H726" t="s">
        <v>1806</v>
      </c>
    </row>
    <row r="727" spans="8:8">
      <c r="H727" t="s">
        <v>1807</v>
      </c>
    </row>
    <row r="728" spans="8:8">
      <c r="H728" t="s">
        <v>1808</v>
      </c>
    </row>
    <row r="729" spans="8:8">
      <c r="H729" t="s">
        <v>1809</v>
      </c>
    </row>
    <row r="730" spans="8:8">
      <c r="H730" t="s">
        <v>1810</v>
      </c>
    </row>
    <row r="731" spans="8:8">
      <c r="H731" t="s">
        <v>1811</v>
      </c>
    </row>
    <row r="732" spans="8:8">
      <c r="H732" t="s">
        <v>1812</v>
      </c>
    </row>
    <row r="733" spans="8:8">
      <c r="H733" t="s">
        <v>1813</v>
      </c>
    </row>
    <row r="734" spans="8:8">
      <c r="H734" t="s">
        <v>1814</v>
      </c>
    </row>
    <row r="735" spans="8:8">
      <c r="H735" t="s">
        <v>1815</v>
      </c>
    </row>
    <row r="736" spans="8:8">
      <c r="H736" t="s">
        <v>1816</v>
      </c>
    </row>
    <row r="737" spans="6:8">
      <c r="H737" t="s">
        <v>1817</v>
      </c>
    </row>
    <row r="738" spans="6:8">
      <c r="H738" t="s">
        <v>1818</v>
      </c>
    </row>
    <row r="739" spans="6:8">
      <c r="F739" t="s">
        <v>705</v>
      </c>
      <c r="G739" t="s">
        <v>1070</v>
      </c>
      <c r="H739" t="s">
        <v>1819</v>
      </c>
    </row>
    <row r="740" spans="6:8">
      <c r="H740" t="s">
        <v>1238</v>
      </c>
    </row>
    <row r="741" spans="6:8">
      <c r="H741" t="s">
        <v>1239</v>
      </c>
    </row>
    <row r="742" spans="6:8">
      <c r="H742" t="s">
        <v>1240</v>
      </c>
    </row>
    <row r="743" spans="6:8">
      <c r="H743" t="s">
        <v>1241</v>
      </c>
    </row>
    <row r="744" spans="6:8">
      <c r="H744" t="s">
        <v>1542</v>
      </c>
    </row>
    <row r="745" spans="6:8">
      <c r="H745" t="s">
        <v>1466</v>
      </c>
    </row>
    <row r="746" spans="6:8">
      <c r="H746" t="s">
        <v>1820</v>
      </c>
    </row>
    <row r="747" spans="6:8">
      <c r="H747" t="s">
        <v>1821</v>
      </c>
    </row>
    <row r="748" spans="6:8">
      <c r="H748" t="s">
        <v>1822</v>
      </c>
    </row>
    <row r="749" spans="6:8">
      <c r="H749" t="s">
        <v>1823</v>
      </c>
    </row>
    <row r="750" spans="6:8">
      <c r="H750" t="s">
        <v>1824</v>
      </c>
    </row>
    <row r="751" spans="6:8">
      <c r="H751" t="s">
        <v>1825</v>
      </c>
    </row>
    <row r="752" spans="6:8">
      <c r="H752" t="s">
        <v>1826</v>
      </c>
    </row>
    <row r="753" spans="8:8">
      <c r="H753" t="s">
        <v>1827</v>
      </c>
    </row>
    <row r="754" spans="8:8">
      <c r="H754" t="s">
        <v>1828</v>
      </c>
    </row>
    <row r="755" spans="8:8">
      <c r="H755" t="s">
        <v>1829</v>
      </c>
    </row>
    <row r="756" spans="8:8">
      <c r="H756" t="s">
        <v>1830</v>
      </c>
    </row>
    <row r="757" spans="8:8">
      <c r="H757" t="s">
        <v>1831</v>
      </c>
    </row>
    <row r="758" spans="8:8">
      <c r="H758" t="s">
        <v>1832</v>
      </c>
    </row>
    <row r="759" spans="8:8">
      <c r="H759" t="s">
        <v>1833</v>
      </c>
    </row>
    <row r="760" spans="8:8">
      <c r="H760" t="s">
        <v>1834</v>
      </c>
    </row>
    <row r="761" spans="8:8">
      <c r="H761" t="s">
        <v>1835</v>
      </c>
    </row>
    <row r="762" spans="8:8">
      <c r="H762" t="s">
        <v>1836</v>
      </c>
    </row>
    <row r="763" spans="8:8">
      <c r="H763" t="s">
        <v>1837</v>
      </c>
    </row>
    <row r="764" spans="8:8">
      <c r="H764" t="s">
        <v>1838</v>
      </c>
    </row>
    <row r="765" spans="8:8">
      <c r="H765" t="s">
        <v>1839</v>
      </c>
    </row>
    <row r="766" spans="8:8">
      <c r="H766" t="s">
        <v>1840</v>
      </c>
    </row>
    <row r="767" spans="8:8">
      <c r="H767" t="s">
        <v>1841</v>
      </c>
    </row>
    <row r="768" spans="8:8">
      <c r="H768" t="s">
        <v>1842</v>
      </c>
    </row>
    <row r="769" spans="8:8">
      <c r="H769" t="s">
        <v>1843</v>
      </c>
    </row>
    <row r="770" spans="8:8">
      <c r="H770" t="s">
        <v>1844</v>
      </c>
    </row>
    <row r="771" spans="8:8">
      <c r="H771" t="s">
        <v>1845</v>
      </c>
    </row>
    <row r="772" spans="8:8">
      <c r="H772" t="s">
        <v>1846</v>
      </c>
    </row>
    <row r="773" spans="8:8">
      <c r="H773" t="s">
        <v>1847</v>
      </c>
    </row>
    <row r="774" spans="8:8">
      <c r="H774" t="s">
        <v>1848</v>
      </c>
    </row>
    <row r="775" spans="8:8">
      <c r="H775" t="s">
        <v>1849</v>
      </c>
    </row>
    <row r="776" spans="8:8">
      <c r="H776" t="s">
        <v>1850</v>
      </c>
    </row>
    <row r="777" spans="8:8">
      <c r="H777" t="s">
        <v>1851</v>
      </c>
    </row>
    <row r="778" spans="8:8">
      <c r="H778" t="s">
        <v>1488</v>
      </c>
    </row>
    <row r="779" spans="8:8">
      <c r="H779" t="s">
        <v>1852</v>
      </c>
    </row>
    <row r="780" spans="8:8">
      <c r="H780" t="s">
        <v>1853</v>
      </c>
    </row>
    <row r="781" spans="8:8">
      <c r="H781" t="s">
        <v>1854</v>
      </c>
    </row>
    <row r="782" spans="8:8">
      <c r="H782" t="s">
        <v>1855</v>
      </c>
    </row>
    <row r="783" spans="8:8">
      <c r="H783" t="s">
        <v>1856</v>
      </c>
    </row>
    <row r="784" spans="8:8">
      <c r="H784" t="s">
        <v>1857</v>
      </c>
    </row>
    <row r="785" spans="8:8">
      <c r="H785" t="s">
        <v>1858</v>
      </c>
    </row>
    <row r="786" spans="8:8">
      <c r="H786" t="s">
        <v>1859</v>
      </c>
    </row>
    <row r="787" spans="8:8">
      <c r="H787" t="s">
        <v>1860</v>
      </c>
    </row>
    <row r="788" spans="8:8">
      <c r="H788" t="s">
        <v>1861</v>
      </c>
    </row>
    <row r="789" spans="8:8">
      <c r="H789" t="s">
        <v>1862</v>
      </c>
    </row>
    <row r="790" spans="8:8">
      <c r="H790" t="s">
        <v>1863</v>
      </c>
    </row>
    <row r="791" spans="8:8">
      <c r="H791" t="s">
        <v>1864</v>
      </c>
    </row>
    <row r="792" spans="8:8">
      <c r="H792" t="s">
        <v>1865</v>
      </c>
    </row>
    <row r="793" spans="8:8">
      <c r="H793" t="s">
        <v>1866</v>
      </c>
    </row>
    <row r="794" spans="8:8">
      <c r="H794" t="s">
        <v>1867</v>
      </c>
    </row>
    <row r="795" spans="8:8">
      <c r="H795" t="s">
        <v>1868</v>
      </c>
    </row>
    <row r="796" spans="8:8">
      <c r="H796" t="s">
        <v>1869</v>
      </c>
    </row>
    <row r="797" spans="8:8">
      <c r="H797" t="s">
        <v>1870</v>
      </c>
    </row>
    <row r="798" spans="8:8">
      <c r="H798" t="s">
        <v>1871</v>
      </c>
    </row>
    <row r="799" spans="8:8">
      <c r="H799" t="s">
        <v>1872</v>
      </c>
    </row>
    <row r="800" spans="8:8">
      <c r="H800" t="s">
        <v>1873</v>
      </c>
    </row>
    <row r="801" spans="8:8">
      <c r="H801" t="s">
        <v>1874</v>
      </c>
    </row>
    <row r="802" spans="8:8">
      <c r="H802" t="s">
        <v>1875</v>
      </c>
    </row>
    <row r="803" spans="8:8">
      <c r="H803" t="s">
        <v>1876</v>
      </c>
    </row>
    <row r="804" spans="8:8">
      <c r="H804" t="s">
        <v>1877</v>
      </c>
    </row>
    <row r="805" spans="8:8">
      <c r="H805" t="s">
        <v>1878</v>
      </c>
    </row>
    <row r="806" spans="8:8">
      <c r="H806" t="s">
        <v>1879</v>
      </c>
    </row>
    <row r="807" spans="8:8">
      <c r="H807" t="s">
        <v>1758</v>
      </c>
    </row>
    <row r="808" spans="8:8">
      <c r="H808" t="s">
        <v>1880</v>
      </c>
    </row>
    <row r="809" spans="8:8">
      <c r="H809" t="s">
        <v>1759</v>
      </c>
    </row>
    <row r="810" spans="8:8">
      <c r="H810" t="s">
        <v>1881</v>
      </c>
    </row>
    <row r="811" spans="8:8">
      <c r="H811" t="s">
        <v>1766</v>
      </c>
    </row>
    <row r="812" spans="8:8">
      <c r="H812" t="s">
        <v>1882</v>
      </c>
    </row>
    <row r="813" spans="8:8">
      <c r="H813" t="s">
        <v>1883</v>
      </c>
    </row>
    <row r="814" spans="8:8">
      <c r="H814" t="s">
        <v>1884</v>
      </c>
    </row>
    <row r="815" spans="8:8">
      <c r="H815" t="s">
        <v>1885</v>
      </c>
    </row>
    <row r="816" spans="8:8">
      <c r="H816" t="s">
        <v>1886</v>
      </c>
    </row>
    <row r="817" spans="8:8">
      <c r="H817" t="s">
        <v>1887</v>
      </c>
    </row>
    <row r="818" spans="8:8">
      <c r="H818" t="s">
        <v>1888</v>
      </c>
    </row>
    <row r="819" spans="8:8">
      <c r="H819" t="s">
        <v>1889</v>
      </c>
    </row>
    <row r="820" spans="8:8">
      <c r="H820" t="s">
        <v>1890</v>
      </c>
    </row>
    <row r="821" spans="8:8">
      <c r="H821" t="s">
        <v>1891</v>
      </c>
    </row>
    <row r="822" spans="8:8">
      <c r="H822" t="s">
        <v>1892</v>
      </c>
    </row>
    <row r="823" spans="8:8">
      <c r="H823" t="s">
        <v>1893</v>
      </c>
    </row>
    <row r="824" spans="8:8">
      <c r="H824" t="s">
        <v>1894</v>
      </c>
    </row>
    <row r="825" spans="8:8">
      <c r="H825" t="s">
        <v>1895</v>
      </c>
    </row>
    <row r="826" spans="8:8">
      <c r="H826" t="s">
        <v>1896</v>
      </c>
    </row>
    <row r="827" spans="8:8">
      <c r="H827" t="s">
        <v>1897</v>
      </c>
    </row>
    <row r="828" spans="8:8">
      <c r="H828" t="s">
        <v>1898</v>
      </c>
    </row>
    <row r="829" spans="8:8">
      <c r="H829" t="s">
        <v>1899</v>
      </c>
    </row>
    <row r="830" spans="8:8">
      <c r="H830" t="s">
        <v>1900</v>
      </c>
    </row>
    <row r="831" spans="8:8">
      <c r="H831" t="s">
        <v>1901</v>
      </c>
    </row>
    <row r="832" spans="8:8">
      <c r="H832" t="s">
        <v>1902</v>
      </c>
    </row>
    <row r="833" spans="8:8">
      <c r="H833" t="s">
        <v>1903</v>
      </c>
    </row>
    <row r="834" spans="8:8">
      <c r="H834" t="s">
        <v>1904</v>
      </c>
    </row>
    <row r="835" spans="8:8">
      <c r="H835" t="s">
        <v>1905</v>
      </c>
    </row>
    <row r="836" spans="8:8">
      <c r="H836" t="s">
        <v>1906</v>
      </c>
    </row>
    <row r="837" spans="8:8">
      <c r="H837" t="s">
        <v>1907</v>
      </c>
    </row>
    <row r="838" spans="8:8">
      <c r="H838" t="s">
        <v>1908</v>
      </c>
    </row>
    <row r="839" spans="8:8">
      <c r="H839" t="s">
        <v>1909</v>
      </c>
    </row>
    <row r="840" spans="8:8">
      <c r="H840" t="s">
        <v>1910</v>
      </c>
    </row>
    <row r="841" spans="8:8">
      <c r="H841" t="s">
        <v>1911</v>
      </c>
    </row>
    <row r="842" spans="8:8">
      <c r="H842" t="s">
        <v>1912</v>
      </c>
    </row>
    <row r="843" spans="8:8">
      <c r="H843" t="s">
        <v>1913</v>
      </c>
    </row>
    <row r="844" spans="8:8">
      <c r="H844" t="s">
        <v>1914</v>
      </c>
    </row>
    <row r="845" spans="8:8">
      <c r="H845" t="s">
        <v>1915</v>
      </c>
    </row>
    <row r="846" spans="8:8">
      <c r="H846" t="s">
        <v>1916</v>
      </c>
    </row>
    <row r="847" spans="8:8">
      <c r="H847" t="s">
        <v>1917</v>
      </c>
    </row>
    <row r="848" spans="8:8">
      <c r="H848" t="s">
        <v>1918</v>
      </c>
    </row>
    <row r="849" spans="8:8">
      <c r="H849" t="s">
        <v>1919</v>
      </c>
    </row>
    <row r="850" spans="8:8">
      <c r="H850" t="s">
        <v>1920</v>
      </c>
    </row>
    <row r="851" spans="8:8">
      <c r="H851" t="s">
        <v>1921</v>
      </c>
    </row>
    <row r="852" spans="8:8">
      <c r="H852" t="s">
        <v>1922</v>
      </c>
    </row>
    <row r="853" spans="8:8">
      <c r="H853" t="s">
        <v>1923</v>
      </c>
    </row>
    <row r="854" spans="8:8">
      <c r="H854" t="s">
        <v>1924</v>
      </c>
    </row>
    <row r="855" spans="8:8">
      <c r="H855" t="s">
        <v>1925</v>
      </c>
    </row>
    <row r="856" spans="8:8">
      <c r="H856" t="s">
        <v>1926</v>
      </c>
    </row>
    <row r="857" spans="8:8">
      <c r="H857" t="s">
        <v>1927</v>
      </c>
    </row>
    <row r="858" spans="8:8">
      <c r="H858" t="s">
        <v>1928</v>
      </c>
    </row>
    <row r="859" spans="8:8">
      <c r="H859" t="s">
        <v>1929</v>
      </c>
    </row>
    <row r="860" spans="8:8">
      <c r="H860" t="s">
        <v>1930</v>
      </c>
    </row>
    <row r="861" spans="8:8">
      <c r="H861" t="s">
        <v>1931</v>
      </c>
    </row>
    <row r="862" spans="8:8">
      <c r="H862" t="s">
        <v>1932</v>
      </c>
    </row>
    <row r="863" spans="8:8">
      <c r="H863" t="s">
        <v>1933</v>
      </c>
    </row>
    <row r="864" spans="8:8">
      <c r="H864" t="s">
        <v>1934</v>
      </c>
    </row>
    <row r="865" spans="6:8">
      <c r="F865" t="s">
        <v>706</v>
      </c>
      <c r="G865" t="s">
        <v>1096</v>
      </c>
      <c r="H865" t="s">
        <v>1238</v>
      </c>
    </row>
    <row r="866" spans="6:8">
      <c r="H866" t="s">
        <v>1239</v>
      </c>
    </row>
    <row r="867" spans="6:8">
      <c r="H867" t="s">
        <v>1935</v>
      </c>
    </row>
    <row r="868" spans="6:8">
      <c r="H868" t="s">
        <v>1936</v>
      </c>
    </row>
    <row r="869" spans="6:8">
      <c r="H869" t="s">
        <v>1937</v>
      </c>
    </row>
    <row r="870" spans="6:8">
      <c r="H870" t="s">
        <v>1938</v>
      </c>
    </row>
    <row r="871" spans="6:8">
      <c r="H871" t="s">
        <v>1939</v>
      </c>
    </row>
    <row r="872" spans="6:8">
      <c r="H872" t="s">
        <v>1940</v>
      </c>
    </row>
    <row r="873" spans="6:8">
      <c r="H873" t="s">
        <v>1941</v>
      </c>
    </row>
    <row r="874" spans="6:8">
      <c r="H874" t="s">
        <v>1655</v>
      </c>
    </row>
    <row r="875" spans="6:8">
      <c r="H875" t="s">
        <v>1942</v>
      </c>
    </row>
    <row r="876" spans="6:8">
      <c r="H876" t="s">
        <v>1247</v>
      </c>
    </row>
    <row r="877" spans="6:8">
      <c r="H877" t="s">
        <v>1943</v>
      </c>
    </row>
    <row r="878" spans="6:8">
      <c r="H878" t="s">
        <v>1944</v>
      </c>
    </row>
    <row r="879" spans="6:8">
      <c r="H879" t="s">
        <v>1945</v>
      </c>
    </row>
    <row r="880" spans="6:8">
      <c r="H880" t="s">
        <v>1946</v>
      </c>
    </row>
    <row r="881" spans="6:8">
      <c r="H881" t="s">
        <v>1947</v>
      </c>
    </row>
    <row r="882" spans="6:8">
      <c r="H882" t="s">
        <v>1948</v>
      </c>
    </row>
    <row r="883" spans="6:8">
      <c r="F883" t="s">
        <v>707</v>
      </c>
      <c r="G883" t="s">
        <v>1060</v>
      </c>
      <c r="H883" t="s">
        <v>1949</v>
      </c>
    </row>
    <row r="884" spans="6:8">
      <c r="H884" t="s">
        <v>1238</v>
      </c>
    </row>
    <row r="885" spans="6:8">
      <c r="H885" t="s">
        <v>1239</v>
      </c>
    </row>
    <row r="886" spans="6:8">
      <c r="H886" t="s">
        <v>1240</v>
      </c>
    </row>
    <row r="887" spans="6:8">
      <c r="H887" t="s">
        <v>1241</v>
      </c>
    </row>
    <row r="888" spans="6:8">
      <c r="H888" t="s">
        <v>1542</v>
      </c>
    </row>
    <row r="889" spans="6:8">
      <c r="H889" t="s">
        <v>1950</v>
      </c>
    </row>
    <row r="890" spans="6:8">
      <c r="H890" t="s">
        <v>1951</v>
      </c>
    </row>
    <row r="891" spans="6:8">
      <c r="H891" t="s">
        <v>1952</v>
      </c>
    </row>
    <row r="892" spans="6:8">
      <c r="H892" t="s">
        <v>1953</v>
      </c>
    </row>
    <row r="893" spans="6:8">
      <c r="H893" t="s">
        <v>1954</v>
      </c>
    </row>
    <row r="894" spans="6:8">
      <c r="H894" t="s">
        <v>1955</v>
      </c>
    </row>
    <row r="895" spans="6:8">
      <c r="H895" t="s">
        <v>1956</v>
      </c>
    </row>
    <row r="896" spans="6:8">
      <c r="H896" t="s">
        <v>1957</v>
      </c>
    </row>
    <row r="897" spans="8:8">
      <c r="H897" t="s">
        <v>1958</v>
      </c>
    </row>
    <row r="898" spans="8:8">
      <c r="H898" t="s">
        <v>1959</v>
      </c>
    </row>
    <row r="899" spans="8:8">
      <c r="H899" t="s">
        <v>1960</v>
      </c>
    </row>
    <row r="900" spans="8:8">
      <c r="H900" t="s">
        <v>1961</v>
      </c>
    </row>
    <row r="901" spans="8:8">
      <c r="H901" t="s">
        <v>1962</v>
      </c>
    </row>
    <row r="902" spans="8:8">
      <c r="H902" t="s">
        <v>1963</v>
      </c>
    </row>
    <row r="903" spans="8:8">
      <c r="H903" t="s">
        <v>1964</v>
      </c>
    </row>
    <row r="904" spans="8:8">
      <c r="H904" t="s">
        <v>1965</v>
      </c>
    </row>
    <row r="905" spans="8:8">
      <c r="H905" t="s">
        <v>1966</v>
      </c>
    </row>
    <row r="906" spans="8:8">
      <c r="H906" t="s">
        <v>1967</v>
      </c>
    </row>
    <row r="907" spans="8:8">
      <c r="H907" t="s">
        <v>1968</v>
      </c>
    </row>
    <row r="908" spans="8:8">
      <c r="H908" t="s">
        <v>1969</v>
      </c>
    </row>
    <row r="909" spans="8:8">
      <c r="H909" t="s">
        <v>1970</v>
      </c>
    </row>
    <row r="910" spans="8:8">
      <c r="H910" t="s">
        <v>1971</v>
      </c>
    </row>
    <row r="911" spans="8:8">
      <c r="H911" t="s">
        <v>1972</v>
      </c>
    </row>
    <row r="912" spans="8:8">
      <c r="H912" t="s">
        <v>1973</v>
      </c>
    </row>
    <row r="913" spans="8:8">
      <c r="H913" t="s">
        <v>1974</v>
      </c>
    </row>
    <row r="914" spans="8:8">
      <c r="H914" t="s">
        <v>1975</v>
      </c>
    </row>
    <row r="915" spans="8:8">
      <c r="H915" t="s">
        <v>1976</v>
      </c>
    </row>
    <row r="916" spans="8:8">
      <c r="H916" t="s">
        <v>1977</v>
      </c>
    </row>
    <row r="917" spans="8:8">
      <c r="H917" t="s">
        <v>1978</v>
      </c>
    </row>
    <row r="918" spans="8:8">
      <c r="H918" t="s">
        <v>1979</v>
      </c>
    </row>
    <row r="919" spans="8:8">
      <c r="H919" t="s">
        <v>1980</v>
      </c>
    </row>
    <row r="920" spans="8:8">
      <c r="H920" t="s">
        <v>1981</v>
      </c>
    </row>
    <row r="921" spans="8:8">
      <c r="H921" t="s">
        <v>1982</v>
      </c>
    </row>
    <row r="922" spans="8:8">
      <c r="H922" t="s">
        <v>1983</v>
      </c>
    </row>
    <row r="923" spans="8:8">
      <c r="H923" t="s">
        <v>1984</v>
      </c>
    </row>
    <row r="924" spans="8:8">
      <c r="H924" t="s">
        <v>1985</v>
      </c>
    </row>
    <row r="925" spans="8:8">
      <c r="H925" t="s">
        <v>1986</v>
      </c>
    </row>
    <row r="926" spans="8:8">
      <c r="H926" t="s">
        <v>1987</v>
      </c>
    </row>
    <row r="927" spans="8:8">
      <c r="H927" t="s">
        <v>1988</v>
      </c>
    </row>
    <row r="928" spans="8:8">
      <c r="H928" t="s">
        <v>1989</v>
      </c>
    </row>
    <row r="929" spans="6:8">
      <c r="H929" t="s">
        <v>1990</v>
      </c>
    </row>
    <row r="930" spans="6:8">
      <c r="F930" t="s">
        <v>708</v>
      </c>
      <c r="G930" t="s">
        <v>1083</v>
      </c>
      <c r="H930" t="s">
        <v>1238</v>
      </c>
    </row>
    <row r="931" spans="6:8">
      <c r="H931" t="s">
        <v>1239</v>
      </c>
    </row>
    <row r="932" spans="6:8">
      <c r="H932" t="s">
        <v>1657</v>
      </c>
    </row>
    <row r="933" spans="6:8">
      <c r="H933" t="s">
        <v>1542</v>
      </c>
    </row>
    <row r="934" spans="6:8">
      <c r="H934" t="s">
        <v>1658</v>
      </c>
    </row>
    <row r="935" spans="6:8">
      <c r="H935" t="s">
        <v>1659</v>
      </c>
    </row>
    <row r="936" spans="6:8">
      <c r="H936" t="s">
        <v>1660</v>
      </c>
    </row>
    <row r="937" spans="6:8">
      <c r="H937" t="s">
        <v>1661</v>
      </c>
    </row>
    <row r="938" spans="6:8">
      <c r="H938" t="s">
        <v>1662</v>
      </c>
    </row>
    <row r="939" spans="6:8">
      <c r="F939" t="s">
        <v>709</v>
      </c>
      <c r="G939" t="s">
        <v>1097</v>
      </c>
      <c r="H939" t="s">
        <v>1991</v>
      </c>
    </row>
    <row r="940" spans="6:8">
      <c r="H940" t="s">
        <v>1238</v>
      </c>
    </row>
    <row r="941" spans="6:8">
      <c r="H941" t="s">
        <v>1239</v>
      </c>
    </row>
    <row r="942" spans="6:8">
      <c r="H942" t="s">
        <v>1240</v>
      </c>
    </row>
    <row r="943" spans="6:8">
      <c r="H943" t="s">
        <v>1241</v>
      </c>
    </row>
    <row r="944" spans="6:8">
      <c r="H944" t="s">
        <v>1992</v>
      </c>
    </row>
    <row r="945" spans="8:8">
      <c r="H945" t="s">
        <v>1993</v>
      </c>
    </row>
    <row r="946" spans="8:8">
      <c r="H946" t="s">
        <v>1994</v>
      </c>
    </row>
    <row r="947" spans="8:8">
      <c r="H947" t="s">
        <v>1995</v>
      </c>
    </row>
    <row r="948" spans="8:8">
      <c r="H948" t="s">
        <v>1996</v>
      </c>
    </row>
    <row r="949" spans="8:8">
      <c r="H949" t="s">
        <v>1997</v>
      </c>
    </row>
    <row r="950" spans="8:8">
      <c r="H950" t="s">
        <v>1998</v>
      </c>
    </row>
    <row r="951" spans="8:8">
      <c r="H951" t="s">
        <v>1999</v>
      </c>
    </row>
    <row r="952" spans="8:8">
      <c r="H952" t="s">
        <v>2000</v>
      </c>
    </row>
    <row r="953" spans="8:8">
      <c r="H953" t="s">
        <v>2001</v>
      </c>
    </row>
    <row r="954" spans="8:8">
      <c r="H954" t="s">
        <v>2002</v>
      </c>
    </row>
    <row r="955" spans="8:8">
      <c r="H955" t="s">
        <v>2003</v>
      </c>
    </row>
    <row r="956" spans="8:8">
      <c r="H956" t="s">
        <v>2004</v>
      </c>
    </row>
    <row r="957" spans="8:8">
      <c r="H957" t="s">
        <v>2005</v>
      </c>
    </row>
    <row r="958" spans="8:8">
      <c r="H958" t="s">
        <v>1820</v>
      </c>
    </row>
    <row r="959" spans="8:8">
      <c r="H959" t="s">
        <v>2006</v>
      </c>
    </row>
    <row r="960" spans="8:8">
      <c r="H960" t="s">
        <v>2007</v>
      </c>
    </row>
    <row r="961" spans="6:8">
      <c r="H961" t="s">
        <v>2008</v>
      </c>
    </row>
    <row r="962" spans="6:8">
      <c r="H962" t="s">
        <v>2009</v>
      </c>
    </row>
    <row r="963" spans="6:8">
      <c r="F963" t="s">
        <v>710</v>
      </c>
      <c r="G963" t="s">
        <v>1098</v>
      </c>
      <c r="H963" t="s">
        <v>2010</v>
      </c>
    </row>
    <row r="964" spans="6:8">
      <c r="H964" t="s">
        <v>1238</v>
      </c>
    </row>
    <row r="965" spans="6:8">
      <c r="H965" t="s">
        <v>1239</v>
      </c>
    </row>
    <row r="966" spans="6:8">
      <c r="H966" t="s">
        <v>1240</v>
      </c>
    </row>
    <row r="967" spans="6:8">
      <c r="H967" t="s">
        <v>1241</v>
      </c>
    </row>
    <row r="968" spans="6:8">
      <c r="H968" t="s">
        <v>1992</v>
      </c>
    </row>
    <row r="969" spans="6:8">
      <c r="H969" t="s">
        <v>2011</v>
      </c>
    </row>
    <row r="970" spans="6:8">
      <c r="H970" t="s">
        <v>2012</v>
      </c>
    </row>
    <row r="971" spans="6:8">
      <c r="H971" t="s">
        <v>2013</v>
      </c>
    </row>
    <row r="972" spans="6:8">
      <c r="H972" t="s">
        <v>2014</v>
      </c>
    </row>
    <row r="973" spans="6:8">
      <c r="H973" t="s">
        <v>2015</v>
      </c>
    </row>
    <row r="974" spans="6:8">
      <c r="H974" t="s">
        <v>2016</v>
      </c>
    </row>
    <row r="975" spans="6:8">
      <c r="H975" t="s">
        <v>2017</v>
      </c>
    </row>
    <row r="976" spans="6:8">
      <c r="H976" t="s">
        <v>2005</v>
      </c>
    </row>
    <row r="977" spans="6:8">
      <c r="H977" t="s">
        <v>1820</v>
      </c>
    </row>
    <row r="978" spans="6:8">
      <c r="H978" t="s">
        <v>2006</v>
      </c>
    </row>
    <row r="979" spans="6:8">
      <c r="H979" t="s">
        <v>2009</v>
      </c>
    </row>
    <row r="980" spans="6:8">
      <c r="H980" t="s">
        <v>2018</v>
      </c>
    </row>
    <row r="981" spans="6:8">
      <c r="F981" t="s">
        <v>711</v>
      </c>
      <c r="G981" t="s">
        <v>1061</v>
      </c>
      <c r="H981" t="s">
        <v>2019</v>
      </c>
    </row>
    <row r="982" spans="6:8">
      <c r="H982" t="s">
        <v>1238</v>
      </c>
    </row>
    <row r="983" spans="6:8">
      <c r="H983" t="s">
        <v>1239</v>
      </c>
    </row>
    <row r="984" spans="6:8">
      <c r="H984" t="s">
        <v>1240</v>
      </c>
    </row>
    <row r="985" spans="6:8">
      <c r="H985" t="s">
        <v>1241</v>
      </c>
    </row>
    <row r="986" spans="6:8">
      <c r="H986" t="s">
        <v>1542</v>
      </c>
    </row>
    <row r="987" spans="6:8">
      <c r="H987" t="s">
        <v>2020</v>
      </c>
    </row>
    <row r="988" spans="6:8">
      <c r="H988" t="s">
        <v>2021</v>
      </c>
    </row>
    <row r="989" spans="6:8">
      <c r="H989" t="s">
        <v>2022</v>
      </c>
    </row>
    <row r="990" spans="6:8">
      <c r="H990" t="s">
        <v>2023</v>
      </c>
    </row>
    <row r="991" spans="6:8">
      <c r="H991" t="s">
        <v>2024</v>
      </c>
    </row>
    <row r="992" spans="6:8">
      <c r="H992" t="s">
        <v>2025</v>
      </c>
    </row>
    <row r="993" spans="6:8">
      <c r="H993" t="s">
        <v>2026</v>
      </c>
    </row>
    <row r="994" spans="6:8">
      <c r="H994" t="s">
        <v>2027</v>
      </c>
    </row>
    <row r="995" spans="6:8">
      <c r="H995" t="s">
        <v>2028</v>
      </c>
    </row>
    <row r="996" spans="6:8">
      <c r="H996" t="s">
        <v>2029</v>
      </c>
    </row>
    <row r="997" spans="6:8">
      <c r="H997" t="s">
        <v>2030</v>
      </c>
    </row>
    <row r="998" spans="6:8">
      <c r="F998" t="s">
        <v>712</v>
      </c>
      <c r="G998" t="s">
        <v>1099</v>
      </c>
      <c r="H998" t="s">
        <v>2031</v>
      </c>
    </row>
    <row r="999" spans="6:8">
      <c r="H999" t="s">
        <v>1238</v>
      </c>
    </row>
    <row r="1000" spans="6:8">
      <c r="H1000" t="s">
        <v>2032</v>
      </c>
    </row>
    <row r="1001" spans="6:8">
      <c r="H1001" t="s">
        <v>2033</v>
      </c>
    </row>
    <row r="1002" spans="6:8">
      <c r="H1002" t="s">
        <v>2034</v>
      </c>
    </row>
    <row r="1003" spans="6:8">
      <c r="H1003" t="s">
        <v>2035</v>
      </c>
    </row>
    <row r="1004" spans="6:8">
      <c r="H1004" t="s">
        <v>2036</v>
      </c>
    </row>
    <row r="1005" spans="6:8">
      <c r="H1005" t="s">
        <v>2037</v>
      </c>
    </row>
    <row r="1006" spans="6:8">
      <c r="F1006" t="s">
        <v>713</v>
      </c>
      <c r="G1006" t="s">
        <v>1073</v>
      </c>
      <c r="H1006" t="s">
        <v>2038</v>
      </c>
    </row>
    <row r="1007" spans="6:8">
      <c r="H1007" t="s">
        <v>1238</v>
      </c>
    </row>
    <row r="1008" spans="6:8">
      <c r="H1008" t="s">
        <v>1239</v>
      </c>
    </row>
    <row r="1009" spans="8:8">
      <c r="H1009" t="s">
        <v>1240</v>
      </c>
    </row>
    <row r="1010" spans="8:8">
      <c r="H1010" t="s">
        <v>1241</v>
      </c>
    </row>
    <row r="1011" spans="8:8">
      <c r="H1011" t="s">
        <v>1542</v>
      </c>
    </row>
    <row r="1012" spans="8:8">
      <c r="H1012" t="s">
        <v>2039</v>
      </c>
    </row>
    <row r="1013" spans="8:8">
      <c r="H1013" t="s">
        <v>2040</v>
      </c>
    </row>
    <row r="1014" spans="8:8">
      <c r="H1014" t="s">
        <v>2041</v>
      </c>
    </row>
    <row r="1015" spans="8:8">
      <c r="H1015" t="s">
        <v>2042</v>
      </c>
    </row>
    <row r="1016" spans="8:8">
      <c r="H1016" t="s">
        <v>2043</v>
      </c>
    </row>
    <row r="1017" spans="8:8">
      <c r="H1017" t="s">
        <v>2044</v>
      </c>
    </row>
    <row r="1018" spans="8:8">
      <c r="H1018" t="s">
        <v>2045</v>
      </c>
    </row>
    <row r="1019" spans="8:8">
      <c r="H1019" t="s">
        <v>2046</v>
      </c>
    </row>
    <row r="1020" spans="8:8">
      <c r="H1020" t="s">
        <v>2047</v>
      </c>
    </row>
    <row r="1021" spans="8:8">
      <c r="H1021" t="s">
        <v>2048</v>
      </c>
    </row>
    <row r="1022" spans="8:8">
      <c r="H1022" t="s">
        <v>2049</v>
      </c>
    </row>
    <row r="1023" spans="8:8">
      <c r="H1023" t="s">
        <v>2050</v>
      </c>
    </row>
    <row r="1024" spans="8:8">
      <c r="H1024" t="s">
        <v>2051</v>
      </c>
    </row>
    <row r="1025" spans="6:8">
      <c r="H1025" t="s">
        <v>2052</v>
      </c>
    </row>
    <row r="1026" spans="6:8">
      <c r="H1026" t="s">
        <v>2053</v>
      </c>
    </row>
    <row r="1027" spans="6:8">
      <c r="H1027" t="s">
        <v>2054</v>
      </c>
    </row>
    <row r="1028" spans="6:8">
      <c r="H1028" t="s">
        <v>2055</v>
      </c>
    </row>
    <row r="1029" spans="6:8">
      <c r="H1029" t="s">
        <v>2056</v>
      </c>
    </row>
    <row r="1030" spans="6:8">
      <c r="H1030" t="s">
        <v>2057</v>
      </c>
    </row>
    <row r="1031" spans="6:8">
      <c r="H1031" t="s">
        <v>2058</v>
      </c>
    </row>
    <row r="1032" spans="6:8">
      <c r="H1032" t="s">
        <v>2059</v>
      </c>
    </row>
    <row r="1033" spans="6:8">
      <c r="H1033" t="s">
        <v>2060</v>
      </c>
    </row>
    <row r="1034" spans="6:8">
      <c r="F1034" t="s">
        <v>714</v>
      </c>
      <c r="G1034" t="s">
        <v>1087</v>
      </c>
      <c r="H1034" t="s">
        <v>2061</v>
      </c>
    </row>
    <row r="1035" spans="6:8">
      <c r="H1035" t="s">
        <v>1238</v>
      </c>
    </row>
    <row r="1036" spans="6:8">
      <c r="H1036" t="s">
        <v>1239</v>
      </c>
    </row>
    <row r="1037" spans="6:8">
      <c r="H1037" t="s">
        <v>1240</v>
      </c>
    </row>
    <row r="1038" spans="6:8">
      <c r="H1038" t="s">
        <v>1241</v>
      </c>
    </row>
    <row r="1039" spans="6:8">
      <c r="H1039" t="s">
        <v>1542</v>
      </c>
    </row>
    <row r="1040" spans="6:8">
      <c r="H1040" t="s">
        <v>2062</v>
      </c>
    </row>
    <row r="1041" spans="8:8">
      <c r="H1041" t="s">
        <v>2063</v>
      </c>
    </row>
    <row r="1042" spans="8:8">
      <c r="H1042" t="s">
        <v>2064</v>
      </c>
    </row>
    <row r="1043" spans="8:8">
      <c r="H1043" t="s">
        <v>2065</v>
      </c>
    </row>
    <row r="1044" spans="8:8">
      <c r="H1044" t="s">
        <v>2066</v>
      </c>
    </row>
    <row r="1045" spans="8:8">
      <c r="H1045" t="s">
        <v>2067</v>
      </c>
    </row>
    <row r="1046" spans="8:8">
      <c r="H1046" t="s">
        <v>2068</v>
      </c>
    </row>
    <row r="1047" spans="8:8">
      <c r="H1047" t="s">
        <v>2069</v>
      </c>
    </row>
    <row r="1048" spans="8:8">
      <c r="H1048" t="s">
        <v>2070</v>
      </c>
    </row>
    <row r="1049" spans="8:8">
      <c r="H1049" t="s">
        <v>2071</v>
      </c>
    </row>
    <row r="1050" spans="8:8">
      <c r="H1050" t="s">
        <v>2072</v>
      </c>
    </row>
    <row r="1051" spans="8:8">
      <c r="H1051" t="s">
        <v>2073</v>
      </c>
    </row>
    <row r="1052" spans="8:8">
      <c r="H1052" t="s">
        <v>2074</v>
      </c>
    </row>
    <row r="1053" spans="8:8">
      <c r="H1053" t="s">
        <v>2075</v>
      </c>
    </row>
    <row r="1054" spans="8:8">
      <c r="H1054" t="s">
        <v>2076</v>
      </c>
    </row>
    <row r="1055" spans="8:8">
      <c r="H1055" t="s">
        <v>2077</v>
      </c>
    </row>
    <row r="1056" spans="8:8">
      <c r="H1056" t="s">
        <v>2078</v>
      </c>
    </row>
    <row r="1057" spans="6:8">
      <c r="H1057" t="s">
        <v>2079</v>
      </c>
    </row>
    <row r="1058" spans="6:8">
      <c r="H1058" t="s">
        <v>2080</v>
      </c>
    </row>
    <row r="1059" spans="6:8">
      <c r="H1059" t="s">
        <v>2081</v>
      </c>
    </row>
    <row r="1060" spans="6:8">
      <c r="H1060" t="s">
        <v>2082</v>
      </c>
    </row>
    <row r="1061" spans="6:8">
      <c r="H1061" t="s">
        <v>2083</v>
      </c>
    </row>
    <row r="1062" spans="6:8">
      <c r="H1062" t="s">
        <v>2084</v>
      </c>
    </row>
    <row r="1063" spans="6:8">
      <c r="H1063" t="s">
        <v>2085</v>
      </c>
    </row>
    <row r="1064" spans="6:8">
      <c r="H1064" t="s">
        <v>2086</v>
      </c>
    </row>
    <row r="1065" spans="6:8">
      <c r="H1065" t="s">
        <v>2087</v>
      </c>
    </row>
    <row r="1066" spans="6:8">
      <c r="H1066" t="s">
        <v>2088</v>
      </c>
    </row>
    <row r="1067" spans="6:8">
      <c r="H1067" t="s">
        <v>2089</v>
      </c>
    </row>
    <row r="1068" spans="6:8">
      <c r="H1068" t="s">
        <v>2090</v>
      </c>
    </row>
    <row r="1069" spans="6:8">
      <c r="H1069" t="s">
        <v>2091</v>
      </c>
    </row>
    <row r="1070" spans="6:8">
      <c r="H1070" t="s">
        <v>2092</v>
      </c>
    </row>
    <row r="1071" spans="6:8">
      <c r="F1071" t="s">
        <v>715</v>
      </c>
      <c r="G1071" t="s">
        <v>1053</v>
      </c>
      <c r="H1071" t="s">
        <v>2093</v>
      </c>
    </row>
    <row r="1072" spans="6:8">
      <c r="H1072" t="s">
        <v>1238</v>
      </c>
    </row>
    <row r="1073" spans="8:8">
      <c r="H1073" t="s">
        <v>1239</v>
      </c>
    </row>
    <row r="1074" spans="8:8">
      <c r="H1074" t="s">
        <v>1240</v>
      </c>
    </row>
    <row r="1075" spans="8:8">
      <c r="H1075" t="s">
        <v>2094</v>
      </c>
    </row>
    <row r="1076" spans="8:8">
      <c r="H1076" t="s">
        <v>2095</v>
      </c>
    </row>
    <row r="1077" spans="8:8">
      <c r="H1077" t="s">
        <v>2096</v>
      </c>
    </row>
    <row r="1078" spans="8:8">
      <c r="H1078" t="s">
        <v>2097</v>
      </c>
    </row>
    <row r="1079" spans="8:8">
      <c r="H1079" t="s">
        <v>2098</v>
      </c>
    </row>
    <row r="1080" spans="8:8">
      <c r="H1080" t="s">
        <v>2099</v>
      </c>
    </row>
    <row r="1081" spans="8:8">
      <c r="H1081" t="s">
        <v>2100</v>
      </c>
    </row>
    <row r="1082" spans="8:8">
      <c r="H1082" t="s">
        <v>2101</v>
      </c>
    </row>
    <row r="1083" spans="8:8">
      <c r="H1083" t="s">
        <v>2102</v>
      </c>
    </row>
    <row r="1084" spans="8:8">
      <c r="H1084" t="s">
        <v>2103</v>
      </c>
    </row>
    <row r="1085" spans="8:8">
      <c r="H1085" t="s">
        <v>2104</v>
      </c>
    </row>
    <row r="1086" spans="8:8">
      <c r="H1086" t="s">
        <v>2105</v>
      </c>
    </row>
    <row r="1087" spans="8:8">
      <c r="H1087" t="s">
        <v>2106</v>
      </c>
    </row>
    <row r="1088" spans="8:8">
      <c r="H1088" t="s">
        <v>2107</v>
      </c>
    </row>
    <row r="1089" spans="8:8">
      <c r="H1089" t="s">
        <v>2108</v>
      </c>
    </row>
    <row r="1090" spans="8:8">
      <c r="H1090" t="s">
        <v>2109</v>
      </c>
    </row>
    <row r="1091" spans="8:8">
      <c r="H1091" t="s">
        <v>2110</v>
      </c>
    </row>
    <row r="1092" spans="8:8">
      <c r="H1092" t="s">
        <v>2111</v>
      </c>
    </row>
    <row r="1093" spans="8:8">
      <c r="H1093" t="s">
        <v>2112</v>
      </c>
    </row>
    <row r="1094" spans="8:8">
      <c r="H1094" t="s">
        <v>2113</v>
      </c>
    </row>
    <row r="1095" spans="8:8">
      <c r="H1095" t="s">
        <v>2114</v>
      </c>
    </row>
    <row r="1096" spans="8:8">
      <c r="H1096" t="s">
        <v>2115</v>
      </c>
    </row>
    <row r="1097" spans="8:8">
      <c r="H1097" t="s">
        <v>2116</v>
      </c>
    </row>
    <row r="1098" spans="8:8">
      <c r="H1098" t="s">
        <v>2117</v>
      </c>
    </row>
    <row r="1099" spans="8:8">
      <c r="H1099" t="s">
        <v>2118</v>
      </c>
    </row>
    <row r="1100" spans="8:8">
      <c r="H1100" t="s">
        <v>2119</v>
      </c>
    </row>
    <row r="1101" spans="8:8">
      <c r="H1101" t="s">
        <v>2120</v>
      </c>
    </row>
    <row r="1102" spans="8:8">
      <c r="H1102" t="s">
        <v>2121</v>
      </c>
    </row>
    <row r="1103" spans="8:8">
      <c r="H1103" t="s">
        <v>2122</v>
      </c>
    </row>
    <row r="1104" spans="8:8">
      <c r="H1104" t="s">
        <v>2123</v>
      </c>
    </row>
    <row r="1105" spans="6:8">
      <c r="F1105" t="s">
        <v>716</v>
      </c>
      <c r="G1105" t="s">
        <v>1057</v>
      </c>
      <c r="H1105" t="s">
        <v>2124</v>
      </c>
    </row>
    <row r="1106" spans="6:8">
      <c r="H1106" t="s">
        <v>1238</v>
      </c>
    </row>
    <row r="1107" spans="6:8">
      <c r="H1107" t="s">
        <v>1239</v>
      </c>
    </row>
    <row r="1108" spans="6:8">
      <c r="H1108" t="s">
        <v>1240</v>
      </c>
    </row>
    <row r="1109" spans="6:8">
      <c r="H1109" t="s">
        <v>2125</v>
      </c>
    </row>
    <row r="1110" spans="6:8">
      <c r="H1110" t="s">
        <v>2126</v>
      </c>
    </row>
    <row r="1111" spans="6:8">
      <c r="H1111" t="s">
        <v>2127</v>
      </c>
    </row>
    <row r="1112" spans="6:8">
      <c r="H1112" t="s">
        <v>2128</v>
      </c>
    </row>
    <row r="1113" spans="6:8">
      <c r="H1113" t="s">
        <v>2129</v>
      </c>
    </row>
    <row r="1114" spans="6:8">
      <c r="H1114" t="s">
        <v>2130</v>
      </c>
    </row>
    <row r="1115" spans="6:8">
      <c r="H1115" t="s">
        <v>2131</v>
      </c>
    </row>
    <row r="1116" spans="6:8">
      <c r="H1116" t="s">
        <v>2132</v>
      </c>
    </row>
    <row r="1117" spans="6:8">
      <c r="H1117" t="s">
        <v>2133</v>
      </c>
    </row>
    <row r="1118" spans="6:8">
      <c r="H1118" t="s">
        <v>2134</v>
      </c>
    </row>
    <row r="1119" spans="6:8">
      <c r="H1119" t="s">
        <v>2135</v>
      </c>
    </row>
    <row r="1120" spans="6:8">
      <c r="H1120" t="s">
        <v>2136</v>
      </c>
    </row>
    <row r="1121" spans="6:8">
      <c r="H1121" t="s">
        <v>2137</v>
      </c>
    </row>
    <row r="1122" spans="6:8">
      <c r="H1122" t="s">
        <v>2138</v>
      </c>
    </row>
    <row r="1123" spans="6:8">
      <c r="H1123" t="s">
        <v>2139</v>
      </c>
    </row>
    <row r="1124" spans="6:8">
      <c r="F1124" t="s">
        <v>717</v>
      </c>
      <c r="G1124" t="s">
        <v>1100</v>
      </c>
      <c r="H1124" t="s">
        <v>1238</v>
      </c>
    </row>
    <row r="1125" spans="6:8">
      <c r="H1125" t="s">
        <v>1239</v>
      </c>
    </row>
    <row r="1126" spans="6:8">
      <c r="H1126" t="s">
        <v>2140</v>
      </c>
    </row>
    <row r="1127" spans="6:8">
      <c r="H1127" t="s">
        <v>2141</v>
      </c>
    </row>
    <row r="1128" spans="6:8">
      <c r="H1128" t="s">
        <v>2142</v>
      </c>
    </row>
    <row r="1129" spans="6:8">
      <c r="H1129" t="s">
        <v>2143</v>
      </c>
    </row>
    <row r="1130" spans="6:8">
      <c r="H1130" t="s">
        <v>1613</v>
      </c>
    </row>
    <row r="1131" spans="6:8">
      <c r="H1131" t="s">
        <v>2144</v>
      </c>
    </row>
    <row r="1132" spans="6:8">
      <c r="H1132" t="s">
        <v>2145</v>
      </c>
    </row>
    <row r="1133" spans="6:8">
      <c r="H1133" t="s">
        <v>2146</v>
      </c>
    </row>
    <row r="1134" spans="6:8">
      <c r="H1134" t="s">
        <v>2147</v>
      </c>
    </row>
    <row r="1135" spans="6:8">
      <c r="H1135" t="s">
        <v>2148</v>
      </c>
    </row>
    <row r="1136" spans="6:8">
      <c r="H1136" t="s">
        <v>2149</v>
      </c>
    </row>
    <row r="1137" spans="6:8">
      <c r="H1137" t="s">
        <v>2150</v>
      </c>
    </row>
    <row r="1138" spans="6:8">
      <c r="H1138" t="s">
        <v>1616</v>
      </c>
    </row>
    <row r="1139" spans="6:8">
      <c r="H1139" t="s">
        <v>1617</v>
      </c>
    </row>
    <row r="1140" spans="6:8">
      <c r="F1140" t="s">
        <v>718</v>
      </c>
      <c r="G1140" t="s">
        <v>1101</v>
      </c>
      <c r="H1140" t="s">
        <v>1238</v>
      </c>
    </row>
    <row r="1141" spans="6:8">
      <c r="H1141" t="s">
        <v>1239</v>
      </c>
    </row>
    <row r="1142" spans="6:8">
      <c r="H1142" t="s">
        <v>2151</v>
      </c>
    </row>
    <row r="1143" spans="6:8">
      <c r="H1143" t="s">
        <v>2152</v>
      </c>
    </row>
    <row r="1144" spans="6:8">
      <c r="H1144" t="s">
        <v>2153</v>
      </c>
    </row>
    <row r="1145" spans="6:8">
      <c r="H1145" t="s">
        <v>2154</v>
      </c>
    </row>
    <row r="1146" spans="6:8">
      <c r="H1146" t="s">
        <v>2155</v>
      </c>
    </row>
    <row r="1147" spans="6:8">
      <c r="H1147" t="s">
        <v>2156</v>
      </c>
    </row>
    <row r="1148" spans="6:8">
      <c r="H1148" t="s">
        <v>2157</v>
      </c>
    </row>
    <row r="1149" spans="6:8">
      <c r="F1149" t="s">
        <v>719</v>
      </c>
      <c r="G1149" t="s">
        <v>1102</v>
      </c>
      <c r="H1149" t="s">
        <v>1238</v>
      </c>
    </row>
    <row r="1150" spans="6:8">
      <c r="H1150" t="s">
        <v>1239</v>
      </c>
    </row>
    <row r="1151" spans="6:8">
      <c r="H1151" t="s">
        <v>1542</v>
      </c>
    </row>
    <row r="1152" spans="6:8">
      <c r="H1152" t="s">
        <v>1943</v>
      </c>
    </row>
    <row r="1153" spans="6:8">
      <c r="H1153" t="s">
        <v>2158</v>
      </c>
    </row>
    <row r="1154" spans="6:8">
      <c r="H1154" t="s">
        <v>1864</v>
      </c>
    </row>
    <row r="1155" spans="6:8">
      <c r="H1155" t="s">
        <v>2159</v>
      </c>
    </row>
    <row r="1156" spans="6:8">
      <c r="H1156" t="s">
        <v>2160</v>
      </c>
    </row>
    <row r="1157" spans="6:8">
      <c r="H1157" t="s">
        <v>2161</v>
      </c>
    </row>
    <row r="1158" spans="6:8">
      <c r="H1158" t="s">
        <v>2162</v>
      </c>
    </row>
    <row r="1159" spans="6:8">
      <c r="F1159" t="s">
        <v>720</v>
      </c>
      <c r="G1159" t="s">
        <v>1103</v>
      </c>
      <c r="H1159" t="s">
        <v>2163</v>
      </c>
    </row>
    <row r="1160" spans="6:8">
      <c r="H1160" t="s">
        <v>1238</v>
      </c>
    </row>
    <row r="1161" spans="6:8">
      <c r="H1161" t="s">
        <v>1239</v>
      </c>
    </row>
    <row r="1162" spans="6:8">
      <c r="H1162" t="s">
        <v>1542</v>
      </c>
    </row>
    <row r="1163" spans="6:8">
      <c r="H1163" t="s">
        <v>2164</v>
      </c>
    </row>
    <row r="1164" spans="6:8">
      <c r="H1164" t="s">
        <v>2164</v>
      </c>
    </row>
    <row r="1165" spans="6:8">
      <c r="H1165" t="s">
        <v>2164</v>
      </c>
    </row>
    <row r="1166" spans="6:8">
      <c r="H1166" t="s">
        <v>2165</v>
      </c>
    </row>
    <row r="1167" spans="6:8">
      <c r="H1167" t="s">
        <v>2166</v>
      </c>
    </row>
    <row r="1168" spans="6:8">
      <c r="H1168" t="s">
        <v>2167</v>
      </c>
    </row>
    <row r="1169" spans="6:8">
      <c r="H1169" t="s">
        <v>2168</v>
      </c>
    </row>
    <row r="1170" spans="6:8">
      <c r="H1170" t="s">
        <v>2169</v>
      </c>
    </row>
    <row r="1171" spans="6:8">
      <c r="H1171" t="s">
        <v>2170</v>
      </c>
    </row>
    <row r="1172" spans="6:8">
      <c r="H1172" t="s">
        <v>2171</v>
      </c>
    </row>
    <row r="1173" spans="6:8">
      <c r="H1173" t="s">
        <v>2172</v>
      </c>
    </row>
    <row r="1174" spans="6:8">
      <c r="H1174" t="s">
        <v>2173</v>
      </c>
    </row>
    <row r="1175" spans="6:8">
      <c r="H1175" t="s">
        <v>2174</v>
      </c>
    </row>
    <row r="1176" spans="6:8">
      <c r="H1176" t="s">
        <v>2175</v>
      </c>
    </row>
    <row r="1177" spans="6:8">
      <c r="H1177" t="s">
        <v>2176</v>
      </c>
    </row>
    <row r="1178" spans="6:8">
      <c r="H1178" t="s">
        <v>2177</v>
      </c>
    </row>
    <row r="1179" spans="6:8">
      <c r="H1179" t="s">
        <v>2178</v>
      </c>
    </row>
    <row r="1180" spans="6:8">
      <c r="F1180" t="s">
        <v>721</v>
      </c>
      <c r="G1180" t="s">
        <v>1074</v>
      </c>
      <c r="H1180" t="s">
        <v>1238</v>
      </c>
    </row>
    <row r="1181" spans="6:8">
      <c r="H1181" t="s">
        <v>1239</v>
      </c>
    </row>
    <row r="1182" spans="6:8">
      <c r="H1182" t="s">
        <v>2179</v>
      </c>
    </row>
    <row r="1183" spans="6:8">
      <c r="H1183" t="s">
        <v>2180</v>
      </c>
    </row>
    <row r="1184" spans="6:8">
      <c r="H1184" t="s">
        <v>2181</v>
      </c>
    </row>
    <row r="1185" spans="6:8">
      <c r="H1185" t="s">
        <v>2182</v>
      </c>
    </row>
    <row r="1186" spans="6:8">
      <c r="H1186" t="s">
        <v>2183</v>
      </c>
    </row>
    <row r="1187" spans="6:8">
      <c r="H1187" t="s">
        <v>2184</v>
      </c>
    </row>
    <row r="1188" spans="6:8">
      <c r="H1188" t="s">
        <v>2185</v>
      </c>
    </row>
    <row r="1189" spans="6:8">
      <c r="H1189" t="s">
        <v>2186</v>
      </c>
    </row>
    <row r="1190" spans="6:8">
      <c r="H1190" t="s">
        <v>2187</v>
      </c>
    </row>
    <row r="1191" spans="6:8">
      <c r="H1191" t="s">
        <v>2188</v>
      </c>
    </row>
    <row r="1192" spans="6:8">
      <c r="H1192" t="s">
        <v>1770</v>
      </c>
    </row>
    <row r="1193" spans="6:8">
      <c r="H1193" t="s">
        <v>2189</v>
      </c>
    </row>
    <row r="1194" spans="6:8">
      <c r="H1194" t="s">
        <v>2190</v>
      </c>
    </row>
    <row r="1195" spans="6:8">
      <c r="H1195" t="s">
        <v>2191</v>
      </c>
    </row>
    <row r="1196" spans="6:8">
      <c r="H1196" t="s">
        <v>2192</v>
      </c>
    </row>
    <row r="1197" spans="6:8">
      <c r="H1197" t="s">
        <v>2193</v>
      </c>
    </row>
    <row r="1198" spans="6:8">
      <c r="H1198" t="s">
        <v>2194</v>
      </c>
    </row>
    <row r="1199" spans="6:8">
      <c r="H1199" t="s">
        <v>2195</v>
      </c>
    </row>
    <row r="1200" spans="6:8">
      <c r="F1200" t="s">
        <v>722</v>
      </c>
      <c r="G1200" t="s">
        <v>1104</v>
      </c>
      <c r="H1200" t="s">
        <v>1238</v>
      </c>
    </row>
    <row r="1201" spans="6:8">
      <c r="H1201" t="s">
        <v>1239</v>
      </c>
    </row>
    <row r="1202" spans="6:8">
      <c r="H1202" t="s">
        <v>2196</v>
      </c>
    </row>
    <row r="1203" spans="6:8">
      <c r="H1203" t="s">
        <v>2197</v>
      </c>
    </row>
    <row r="1204" spans="6:8">
      <c r="H1204" t="s">
        <v>2198</v>
      </c>
    </row>
    <row r="1205" spans="6:8">
      <c r="H1205" t="s">
        <v>2199</v>
      </c>
    </row>
    <row r="1206" spans="6:8">
      <c r="F1206" t="s">
        <v>723</v>
      </c>
      <c r="G1206" t="s">
        <v>1067</v>
      </c>
      <c r="H1206" t="s">
        <v>2200</v>
      </c>
    </row>
    <row r="1207" spans="6:8">
      <c r="H1207" t="s">
        <v>1240</v>
      </c>
    </row>
    <row r="1208" spans="6:8">
      <c r="H1208" t="s">
        <v>1239</v>
      </c>
    </row>
    <row r="1209" spans="6:8">
      <c r="H1209" t="s">
        <v>2201</v>
      </c>
    </row>
    <row r="1210" spans="6:8">
      <c r="H1210" t="s">
        <v>2202</v>
      </c>
    </row>
    <row r="1211" spans="6:8">
      <c r="H1211" t="s">
        <v>2203</v>
      </c>
    </row>
    <row r="1212" spans="6:8">
      <c r="H1212" t="s">
        <v>2204</v>
      </c>
    </row>
    <row r="1213" spans="6:8">
      <c r="H1213" t="s">
        <v>2205</v>
      </c>
    </row>
    <row r="1214" spans="6:8">
      <c r="H1214" t="s">
        <v>1820</v>
      </c>
    </row>
    <row r="1215" spans="6:8">
      <c r="H1215" t="s">
        <v>1537</v>
      </c>
    </row>
    <row r="1216" spans="6:8">
      <c r="H1216" t="s">
        <v>2206</v>
      </c>
    </row>
    <row r="1217" spans="6:8">
      <c r="H1217" t="s">
        <v>1536</v>
      </c>
    </row>
    <row r="1218" spans="6:8">
      <c r="H1218" t="s">
        <v>2207</v>
      </c>
    </row>
    <row r="1219" spans="6:8">
      <c r="H1219" t="s">
        <v>1542</v>
      </c>
    </row>
    <row r="1220" spans="6:8">
      <c r="H1220" t="s">
        <v>2208</v>
      </c>
    </row>
    <row r="1221" spans="6:8">
      <c r="H1221" t="s">
        <v>2209</v>
      </c>
    </row>
    <row r="1222" spans="6:8">
      <c r="H1222" t="s">
        <v>2210</v>
      </c>
    </row>
    <row r="1223" spans="6:8">
      <c r="H1223" t="s">
        <v>2211</v>
      </c>
    </row>
    <row r="1224" spans="6:8">
      <c r="H1224" t="s">
        <v>1466</v>
      </c>
    </row>
    <row r="1225" spans="6:8">
      <c r="H1225" t="s">
        <v>2212</v>
      </c>
    </row>
    <row r="1226" spans="6:8">
      <c r="F1226" t="s">
        <v>724</v>
      </c>
      <c r="G1226" t="s">
        <v>1042</v>
      </c>
      <c r="H1226" t="s">
        <v>2213</v>
      </c>
    </row>
    <row r="1227" spans="6:8">
      <c r="H1227" t="s">
        <v>1239</v>
      </c>
    </row>
    <row r="1228" spans="6:8">
      <c r="H1228" t="s">
        <v>2214</v>
      </c>
    </row>
    <row r="1229" spans="6:8">
      <c r="H1229" t="s">
        <v>2215</v>
      </c>
    </row>
    <row r="1230" spans="6:8">
      <c r="H1230" t="s">
        <v>2216</v>
      </c>
    </row>
    <row r="1231" spans="6:8">
      <c r="H1231" t="s">
        <v>2217</v>
      </c>
    </row>
    <row r="1232" spans="6:8">
      <c r="H1232" t="s">
        <v>2218</v>
      </c>
    </row>
    <row r="1233" spans="6:8">
      <c r="H1233" t="s">
        <v>2219</v>
      </c>
    </row>
    <row r="1234" spans="6:8">
      <c r="H1234" t="s">
        <v>2220</v>
      </c>
    </row>
    <row r="1235" spans="6:8">
      <c r="H1235" t="s">
        <v>2221</v>
      </c>
    </row>
    <row r="1236" spans="6:8">
      <c r="H1236" t="s">
        <v>2222</v>
      </c>
    </row>
    <row r="1237" spans="6:8">
      <c r="H1237" t="s">
        <v>2223</v>
      </c>
    </row>
    <row r="1238" spans="6:8">
      <c r="H1238" t="s">
        <v>2224</v>
      </c>
    </row>
    <row r="1239" spans="6:8">
      <c r="H1239" t="s">
        <v>2225</v>
      </c>
    </row>
    <row r="1240" spans="6:8">
      <c r="H1240" t="s">
        <v>2226</v>
      </c>
    </row>
    <row r="1241" spans="6:8">
      <c r="H1241" t="s">
        <v>2227</v>
      </c>
    </row>
    <row r="1242" spans="6:8">
      <c r="H1242" t="s">
        <v>2228</v>
      </c>
    </row>
    <row r="1243" spans="6:8">
      <c r="H1243" t="s">
        <v>2229</v>
      </c>
    </row>
    <row r="1244" spans="6:8">
      <c r="H1244" t="s">
        <v>2230</v>
      </c>
    </row>
    <row r="1245" spans="6:8">
      <c r="H1245" t="s">
        <v>2231</v>
      </c>
    </row>
    <row r="1246" spans="6:8">
      <c r="H1246" t="s">
        <v>2232</v>
      </c>
    </row>
    <row r="1247" spans="6:8">
      <c r="H1247" t="s">
        <v>2233</v>
      </c>
    </row>
    <row r="1248" spans="6:8">
      <c r="F1248" t="s">
        <v>725</v>
      </c>
      <c r="G1248" t="s">
        <v>1072</v>
      </c>
      <c r="H1248" t="s">
        <v>2234</v>
      </c>
    </row>
    <row r="1249" spans="6:8">
      <c r="H1249" t="s">
        <v>1238</v>
      </c>
    </row>
    <row r="1250" spans="6:8">
      <c r="H1250" t="s">
        <v>1239</v>
      </c>
    </row>
    <row r="1251" spans="6:8">
      <c r="H1251" t="s">
        <v>1240</v>
      </c>
    </row>
    <row r="1252" spans="6:8">
      <c r="H1252" t="s">
        <v>1241</v>
      </c>
    </row>
    <row r="1253" spans="6:8">
      <c r="H1253" t="s">
        <v>1542</v>
      </c>
    </row>
    <row r="1254" spans="6:8">
      <c r="H1254" t="s">
        <v>2235</v>
      </c>
    </row>
    <row r="1255" spans="6:8">
      <c r="H1255" t="s">
        <v>2202</v>
      </c>
    </row>
    <row r="1256" spans="6:8">
      <c r="H1256" t="s">
        <v>1820</v>
      </c>
    </row>
    <row r="1257" spans="6:8">
      <c r="H1257" t="s">
        <v>2236</v>
      </c>
    </row>
    <row r="1258" spans="6:8">
      <c r="H1258" t="s">
        <v>2237</v>
      </c>
    </row>
    <row r="1259" spans="6:8">
      <c r="H1259" t="s">
        <v>2238</v>
      </c>
    </row>
    <row r="1260" spans="6:8">
      <c r="H1260" t="s">
        <v>2239</v>
      </c>
    </row>
    <row r="1261" spans="6:8">
      <c r="H1261" t="s">
        <v>2240</v>
      </c>
    </row>
    <row r="1262" spans="6:8">
      <c r="F1262" t="s">
        <v>726</v>
      </c>
      <c r="G1262" t="s">
        <v>1105</v>
      </c>
      <c r="H1262" t="s">
        <v>2241</v>
      </c>
    </row>
    <row r="1263" spans="6:8">
      <c r="H1263" t="s">
        <v>1239</v>
      </c>
    </row>
    <row r="1264" spans="6:8">
      <c r="H1264" t="s">
        <v>1240</v>
      </c>
    </row>
    <row r="1265" spans="6:8">
      <c r="H1265" t="s">
        <v>1241</v>
      </c>
    </row>
    <row r="1266" spans="6:8">
      <c r="H1266" t="s">
        <v>1542</v>
      </c>
    </row>
    <row r="1267" spans="6:8">
      <c r="H1267" t="s">
        <v>2242</v>
      </c>
    </row>
    <row r="1268" spans="6:8">
      <c r="H1268" t="s">
        <v>2243</v>
      </c>
    </row>
    <row r="1269" spans="6:8">
      <c r="H1269" t="s">
        <v>2244</v>
      </c>
    </row>
    <row r="1270" spans="6:8">
      <c r="H1270" t="s">
        <v>2245</v>
      </c>
    </row>
    <row r="1271" spans="6:8">
      <c r="H1271" t="s">
        <v>2246</v>
      </c>
    </row>
    <row r="1272" spans="6:8">
      <c r="H1272" t="s">
        <v>2247</v>
      </c>
    </row>
    <row r="1273" spans="6:8">
      <c r="H1273" t="s">
        <v>2248</v>
      </c>
    </row>
    <row r="1274" spans="6:8">
      <c r="H1274" t="s">
        <v>2249</v>
      </c>
    </row>
    <row r="1275" spans="6:8">
      <c r="H1275" t="s">
        <v>2250</v>
      </c>
    </row>
    <row r="1276" spans="6:8">
      <c r="H1276" t="s">
        <v>1238</v>
      </c>
    </row>
    <row r="1277" spans="6:8">
      <c r="F1277" t="s">
        <v>727</v>
      </c>
      <c r="G1277" t="s">
        <v>1106</v>
      </c>
      <c r="H1277" t="s">
        <v>2251</v>
      </c>
    </row>
    <row r="1278" spans="6:8">
      <c r="H1278" t="s">
        <v>1238</v>
      </c>
    </row>
    <row r="1279" spans="6:8">
      <c r="H1279" t="s">
        <v>1239</v>
      </c>
    </row>
    <row r="1280" spans="6:8">
      <c r="H1280" t="s">
        <v>1240</v>
      </c>
    </row>
    <row r="1281" spans="8:8">
      <c r="H1281" t="s">
        <v>1241</v>
      </c>
    </row>
    <row r="1282" spans="8:8">
      <c r="H1282" t="s">
        <v>1542</v>
      </c>
    </row>
    <row r="1283" spans="8:8">
      <c r="H1283" t="s">
        <v>2252</v>
      </c>
    </row>
    <row r="1284" spans="8:8">
      <c r="H1284" t="s">
        <v>2253</v>
      </c>
    </row>
    <row r="1285" spans="8:8">
      <c r="H1285" t="s">
        <v>2254</v>
      </c>
    </row>
    <row r="1286" spans="8:8">
      <c r="H1286" t="s">
        <v>2255</v>
      </c>
    </row>
    <row r="1287" spans="8:8">
      <c r="H1287" t="s">
        <v>2256</v>
      </c>
    </row>
    <row r="1288" spans="8:8">
      <c r="H1288" t="s">
        <v>2257</v>
      </c>
    </row>
    <row r="1289" spans="8:8">
      <c r="H1289" t="s">
        <v>2258</v>
      </c>
    </row>
    <row r="1290" spans="8:8">
      <c r="H1290" t="s">
        <v>2259</v>
      </c>
    </row>
    <row r="1291" spans="8:8">
      <c r="H1291" t="s">
        <v>2260</v>
      </c>
    </row>
    <row r="1292" spans="8:8">
      <c r="H1292" t="s">
        <v>2261</v>
      </c>
    </row>
    <row r="1293" spans="8:8">
      <c r="H1293" t="s">
        <v>2262</v>
      </c>
    </row>
    <row r="1294" spans="8:8">
      <c r="H1294" t="s">
        <v>2263</v>
      </c>
    </row>
    <row r="1295" spans="8:8">
      <c r="H1295" t="s">
        <v>2264</v>
      </c>
    </row>
    <row r="1296" spans="8:8">
      <c r="H1296" t="s">
        <v>2265</v>
      </c>
    </row>
    <row r="1297" spans="6:8">
      <c r="H1297" t="s">
        <v>2266</v>
      </c>
    </row>
    <row r="1298" spans="6:8">
      <c r="H1298" t="s">
        <v>2267</v>
      </c>
    </row>
    <row r="1299" spans="6:8">
      <c r="H1299" t="s">
        <v>2268</v>
      </c>
    </row>
    <row r="1300" spans="6:8">
      <c r="H1300" t="s">
        <v>2269</v>
      </c>
    </row>
    <row r="1301" spans="6:8">
      <c r="H1301" t="s">
        <v>2270</v>
      </c>
    </row>
    <row r="1302" spans="6:8">
      <c r="H1302" t="s">
        <v>1824</v>
      </c>
    </row>
    <row r="1303" spans="6:8">
      <c r="H1303" t="s">
        <v>2271</v>
      </c>
    </row>
    <row r="1304" spans="6:8">
      <c r="H1304" t="s">
        <v>2272</v>
      </c>
    </row>
    <row r="1305" spans="6:8">
      <c r="H1305" t="s">
        <v>2273</v>
      </c>
    </row>
    <row r="1306" spans="6:8">
      <c r="F1306" t="s">
        <v>728</v>
      </c>
      <c r="G1306" t="s">
        <v>1049</v>
      </c>
      <c r="H1306" t="s">
        <v>2274</v>
      </c>
    </row>
    <row r="1307" spans="6:8">
      <c r="H1307" t="s">
        <v>1238</v>
      </c>
    </row>
    <row r="1308" spans="6:8">
      <c r="H1308" t="s">
        <v>1239</v>
      </c>
    </row>
    <row r="1309" spans="6:8">
      <c r="H1309" t="s">
        <v>1542</v>
      </c>
    </row>
    <row r="1310" spans="6:8">
      <c r="H1310" t="s">
        <v>2275</v>
      </c>
    </row>
    <row r="1311" spans="6:8">
      <c r="H1311" t="s">
        <v>2276</v>
      </c>
    </row>
    <row r="1312" spans="6:8">
      <c r="H1312" t="s">
        <v>2276</v>
      </c>
    </row>
    <row r="1313" spans="6:8">
      <c r="H1313" t="s">
        <v>2277</v>
      </c>
    </row>
    <row r="1314" spans="6:8">
      <c r="H1314" t="s">
        <v>2278</v>
      </c>
    </row>
    <row r="1315" spans="6:8">
      <c r="H1315" t="s">
        <v>2278</v>
      </c>
    </row>
    <row r="1316" spans="6:8">
      <c r="H1316" t="s">
        <v>2279</v>
      </c>
    </row>
    <row r="1317" spans="6:8">
      <c r="H1317" t="s">
        <v>2280</v>
      </c>
    </row>
    <row r="1318" spans="6:8">
      <c r="H1318" t="s">
        <v>2281</v>
      </c>
    </row>
    <row r="1319" spans="6:8">
      <c r="H1319" t="s">
        <v>2282</v>
      </c>
    </row>
    <row r="1320" spans="6:8">
      <c r="H1320" t="s">
        <v>2128</v>
      </c>
    </row>
    <row r="1321" spans="6:8">
      <c r="H1321" t="s">
        <v>2283</v>
      </c>
    </row>
    <row r="1322" spans="6:8">
      <c r="H1322" t="s">
        <v>2284</v>
      </c>
    </row>
    <row r="1323" spans="6:8">
      <c r="H1323" t="s">
        <v>2285</v>
      </c>
    </row>
    <row r="1324" spans="6:8">
      <c r="H1324" t="s">
        <v>2286</v>
      </c>
    </row>
    <row r="1325" spans="6:8">
      <c r="F1325" t="s">
        <v>729</v>
      </c>
      <c r="G1325" t="s">
        <v>1059</v>
      </c>
      <c r="H1325" t="s">
        <v>2287</v>
      </c>
    </row>
    <row r="1326" spans="6:8">
      <c r="H1326" t="s">
        <v>1238</v>
      </c>
    </row>
    <row r="1327" spans="6:8">
      <c r="H1327" t="s">
        <v>1239</v>
      </c>
    </row>
    <row r="1328" spans="6:8">
      <c r="H1328" t="s">
        <v>1240</v>
      </c>
    </row>
    <row r="1329" spans="8:8">
      <c r="H1329" t="s">
        <v>1241</v>
      </c>
    </row>
    <row r="1330" spans="8:8">
      <c r="H1330" t="s">
        <v>2202</v>
      </c>
    </row>
    <row r="1331" spans="8:8">
      <c r="H1331" t="s">
        <v>2288</v>
      </c>
    </row>
    <row r="1332" spans="8:8">
      <c r="H1332" t="s">
        <v>2289</v>
      </c>
    </row>
    <row r="1333" spans="8:8">
      <c r="H1333" t="s">
        <v>2290</v>
      </c>
    </row>
    <row r="1334" spans="8:8">
      <c r="H1334" t="s">
        <v>2291</v>
      </c>
    </row>
    <row r="1335" spans="8:8">
      <c r="H1335" t="s">
        <v>2292</v>
      </c>
    </row>
    <row r="1336" spans="8:8">
      <c r="H1336" t="s">
        <v>2293</v>
      </c>
    </row>
    <row r="1337" spans="8:8">
      <c r="H1337" t="s">
        <v>2294</v>
      </c>
    </row>
    <row r="1338" spans="8:8">
      <c r="H1338" t="s">
        <v>2295</v>
      </c>
    </row>
    <row r="1339" spans="8:8">
      <c r="H1339" t="s">
        <v>2296</v>
      </c>
    </row>
    <row r="1340" spans="8:8">
      <c r="H1340" t="s">
        <v>2297</v>
      </c>
    </row>
    <row r="1341" spans="8:8">
      <c r="H1341" t="s">
        <v>1766</v>
      </c>
    </row>
    <row r="1342" spans="8:8">
      <c r="H1342" t="s">
        <v>1767</v>
      </c>
    </row>
    <row r="1343" spans="8:8">
      <c r="H1343" t="s">
        <v>2298</v>
      </c>
    </row>
    <row r="1344" spans="8:8">
      <c r="H1344" t="s">
        <v>2299</v>
      </c>
    </row>
    <row r="1345" spans="6:8">
      <c r="H1345" t="s">
        <v>2300</v>
      </c>
    </row>
    <row r="1346" spans="6:8">
      <c r="H1346" t="s">
        <v>2301</v>
      </c>
    </row>
    <row r="1347" spans="6:8">
      <c r="H1347" t="s">
        <v>2302</v>
      </c>
    </row>
    <row r="1348" spans="6:8">
      <c r="H1348" t="s">
        <v>2303</v>
      </c>
    </row>
    <row r="1349" spans="6:8">
      <c r="H1349" t="s">
        <v>2304</v>
      </c>
    </row>
    <row r="1350" spans="6:8">
      <c r="H1350" t="s">
        <v>2305</v>
      </c>
    </row>
    <row r="1351" spans="6:8">
      <c r="H1351" t="s">
        <v>2306</v>
      </c>
    </row>
    <row r="1352" spans="6:8">
      <c r="H1352" t="s">
        <v>2307</v>
      </c>
    </row>
    <row r="1353" spans="6:8">
      <c r="H1353" t="s">
        <v>2308</v>
      </c>
    </row>
    <row r="1354" spans="6:8">
      <c r="F1354" t="s">
        <v>730</v>
      </c>
      <c r="G1354" t="s">
        <v>1047</v>
      </c>
      <c r="H1354" t="s">
        <v>2309</v>
      </c>
    </row>
    <row r="1355" spans="6:8">
      <c r="H1355" t="s">
        <v>1238</v>
      </c>
    </row>
    <row r="1356" spans="6:8">
      <c r="H1356" t="s">
        <v>1239</v>
      </c>
    </row>
    <row r="1357" spans="6:8">
      <c r="H1357" t="s">
        <v>1240</v>
      </c>
    </row>
    <row r="1358" spans="6:8">
      <c r="H1358" t="s">
        <v>1241</v>
      </c>
    </row>
    <row r="1359" spans="6:8">
      <c r="H1359" t="s">
        <v>2310</v>
      </c>
    </row>
    <row r="1360" spans="6:8">
      <c r="H1360" t="s">
        <v>2311</v>
      </c>
    </row>
    <row r="1361" spans="6:8">
      <c r="H1361" t="s">
        <v>2312</v>
      </c>
    </row>
    <row r="1362" spans="6:8">
      <c r="H1362" t="s">
        <v>2313</v>
      </c>
    </row>
    <row r="1363" spans="6:8">
      <c r="H1363" t="s">
        <v>2314</v>
      </c>
    </row>
    <row r="1364" spans="6:8">
      <c r="H1364" t="s">
        <v>2315</v>
      </c>
    </row>
    <row r="1365" spans="6:8">
      <c r="H1365" t="s">
        <v>2316</v>
      </c>
    </row>
    <row r="1366" spans="6:8">
      <c r="H1366" t="s">
        <v>2317</v>
      </c>
    </row>
    <row r="1367" spans="6:8">
      <c r="F1367" t="s">
        <v>731</v>
      </c>
      <c r="G1367" t="s">
        <v>1058</v>
      </c>
      <c r="H1367" t="s">
        <v>2318</v>
      </c>
    </row>
    <row r="1368" spans="6:8">
      <c r="H1368" t="s">
        <v>1238</v>
      </c>
    </row>
    <row r="1369" spans="6:8">
      <c r="H1369" t="s">
        <v>1239</v>
      </c>
    </row>
    <row r="1370" spans="6:8">
      <c r="H1370" t="s">
        <v>1240</v>
      </c>
    </row>
    <row r="1371" spans="6:8">
      <c r="H1371" t="s">
        <v>1241</v>
      </c>
    </row>
    <row r="1372" spans="6:8">
      <c r="H1372" t="s">
        <v>2319</v>
      </c>
    </row>
    <row r="1373" spans="6:8">
      <c r="H1373" t="s">
        <v>2320</v>
      </c>
    </row>
    <row r="1374" spans="6:8">
      <c r="H1374" t="s">
        <v>2321</v>
      </c>
    </row>
    <row r="1375" spans="6:8">
      <c r="H1375" t="s">
        <v>2322</v>
      </c>
    </row>
    <row r="1376" spans="6:8">
      <c r="H1376" t="s">
        <v>2323</v>
      </c>
    </row>
    <row r="1377" spans="6:8">
      <c r="H1377" t="s">
        <v>2324</v>
      </c>
    </row>
    <row r="1378" spans="6:8">
      <c r="H1378" t="s">
        <v>2325</v>
      </c>
    </row>
    <row r="1379" spans="6:8">
      <c r="H1379" t="s">
        <v>2326</v>
      </c>
    </row>
    <row r="1380" spans="6:8">
      <c r="H1380" t="s">
        <v>2327</v>
      </c>
    </row>
    <row r="1381" spans="6:8">
      <c r="H1381" t="s">
        <v>2328</v>
      </c>
    </row>
    <row r="1382" spans="6:8">
      <c r="H1382" t="s">
        <v>2329</v>
      </c>
    </row>
    <row r="1383" spans="6:8">
      <c r="H1383" t="s">
        <v>2330</v>
      </c>
    </row>
    <row r="1384" spans="6:8">
      <c r="H1384" t="s">
        <v>2331</v>
      </c>
    </row>
    <row r="1385" spans="6:8">
      <c r="H1385" t="s">
        <v>2332</v>
      </c>
    </row>
    <row r="1386" spans="6:8">
      <c r="F1386" t="s">
        <v>732</v>
      </c>
      <c r="G1386" t="s">
        <v>1039</v>
      </c>
      <c r="H1386" t="s">
        <v>2031</v>
      </c>
    </row>
    <row r="1387" spans="6:8">
      <c r="H1387" t="s">
        <v>2031</v>
      </c>
    </row>
    <row r="1388" spans="6:8">
      <c r="H1388" t="s">
        <v>2333</v>
      </c>
    </row>
    <row r="1389" spans="6:8">
      <c r="H1389" t="s">
        <v>1238</v>
      </c>
    </row>
    <row r="1390" spans="6:8">
      <c r="H1390" t="s">
        <v>1239</v>
      </c>
    </row>
    <row r="1391" spans="6:8">
      <c r="H1391" t="s">
        <v>1240</v>
      </c>
    </row>
    <row r="1392" spans="6:8">
      <c r="H1392" t="s">
        <v>1241</v>
      </c>
    </row>
    <row r="1393" spans="8:8">
      <c r="H1393" t="s">
        <v>1542</v>
      </c>
    </row>
    <row r="1394" spans="8:8">
      <c r="H1394" t="s">
        <v>2334</v>
      </c>
    </row>
    <row r="1395" spans="8:8">
      <c r="H1395" t="s">
        <v>2335</v>
      </c>
    </row>
    <row r="1396" spans="8:8">
      <c r="H1396" t="s">
        <v>2336</v>
      </c>
    </row>
    <row r="1397" spans="8:8">
      <c r="H1397" t="s">
        <v>2337</v>
      </c>
    </row>
    <row r="1398" spans="8:8">
      <c r="H1398" t="s">
        <v>2338</v>
      </c>
    </row>
    <row r="1399" spans="8:8">
      <c r="H1399" t="s">
        <v>2339</v>
      </c>
    </row>
    <row r="1400" spans="8:8">
      <c r="H1400" t="s">
        <v>2340</v>
      </c>
    </row>
    <row r="1401" spans="8:8">
      <c r="H1401" t="s">
        <v>2341</v>
      </c>
    </row>
    <row r="1402" spans="8:8">
      <c r="H1402" t="s">
        <v>2342</v>
      </c>
    </row>
    <row r="1403" spans="8:8">
      <c r="H1403" t="s">
        <v>2343</v>
      </c>
    </row>
    <row r="1404" spans="8:8">
      <c r="H1404" t="s">
        <v>2344</v>
      </c>
    </row>
    <row r="1405" spans="8:8">
      <c r="H1405" t="s">
        <v>2345</v>
      </c>
    </row>
    <row r="1406" spans="8:8">
      <c r="H1406" t="s">
        <v>2346</v>
      </c>
    </row>
    <row r="1407" spans="8:8">
      <c r="H1407" t="s">
        <v>2347</v>
      </c>
    </row>
    <row r="1408" spans="8:8">
      <c r="H1408" t="s">
        <v>2348</v>
      </c>
    </row>
    <row r="1409" spans="8:8">
      <c r="H1409" t="s">
        <v>2349</v>
      </c>
    </row>
    <row r="1410" spans="8:8">
      <c r="H1410" t="s">
        <v>2350</v>
      </c>
    </row>
    <row r="1411" spans="8:8">
      <c r="H1411" t="s">
        <v>2351</v>
      </c>
    </row>
    <row r="1412" spans="8:8">
      <c r="H1412" t="s">
        <v>2352</v>
      </c>
    </row>
    <row r="1413" spans="8:8">
      <c r="H1413" t="s">
        <v>2353</v>
      </c>
    </row>
    <row r="1414" spans="8:8">
      <c r="H1414" t="s">
        <v>2354</v>
      </c>
    </row>
    <row r="1415" spans="8:8">
      <c r="H1415" t="s">
        <v>2355</v>
      </c>
    </row>
    <row r="1416" spans="8:8">
      <c r="H1416" t="s">
        <v>2356</v>
      </c>
    </row>
    <row r="1417" spans="8:8">
      <c r="H1417" t="s">
        <v>2357</v>
      </c>
    </row>
    <row r="1418" spans="8:8">
      <c r="H1418" t="s">
        <v>2358</v>
      </c>
    </row>
    <row r="1419" spans="8:8">
      <c r="H1419" t="s">
        <v>2359</v>
      </c>
    </row>
    <row r="1420" spans="8:8">
      <c r="H1420" t="s">
        <v>2360</v>
      </c>
    </row>
    <row r="1421" spans="8:8">
      <c r="H1421" t="s">
        <v>2361</v>
      </c>
    </row>
    <row r="1422" spans="8:8">
      <c r="H1422" t="s">
        <v>2362</v>
      </c>
    </row>
    <row r="1423" spans="8:8">
      <c r="H1423" t="s">
        <v>2363</v>
      </c>
    </row>
    <row r="1424" spans="8:8">
      <c r="H1424" t="s">
        <v>2364</v>
      </c>
    </row>
    <row r="1425" spans="8:8">
      <c r="H1425" t="s">
        <v>2365</v>
      </c>
    </row>
    <row r="1426" spans="8:8">
      <c r="H1426" t="s">
        <v>2366</v>
      </c>
    </row>
    <row r="1427" spans="8:8">
      <c r="H1427" t="s">
        <v>2367</v>
      </c>
    </row>
    <row r="1428" spans="8:8">
      <c r="H1428" t="s">
        <v>2368</v>
      </c>
    </row>
    <row r="1429" spans="8:8">
      <c r="H1429" t="s">
        <v>2369</v>
      </c>
    </row>
    <row r="1430" spans="8:8">
      <c r="H1430" t="s">
        <v>2370</v>
      </c>
    </row>
    <row r="1431" spans="8:8">
      <c r="H1431" t="s">
        <v>2371</v>
      </c>
    </row>
    <row r="1432" spans="8:8">
      <c r="H1432" t="s">
        <v>2372</v>
      </c>
    </row>
    <row r="1433" spans="8:8">
      <c r="H1433" t="s">
        <v>2373</v>
      </c>
    </row>
    <row r="1434" spans="8:8">
      <c r="H1434" t="s">
        <v>2374</v>
      </c>
    </row>
    <row r="1435" spans="8:8">
      <c r="H1435" t="s">
        <v>2375</v>
      </c>
    </row>
    <row r="1436" spans="8:8">
      <c r="H1436" t="s">
        <v>2376</v>
      </c>
    </row>
    <row r="1437" spans="8:8">
      <c r="H1437" t="s">
        <v>2377</v>
      </c>
    </row>
    <row r="1438" spans="8:8">
      <c r="H1438" t="s">
        <v>2378</v>
      </c>
    </row>
    <row r="1439" spans="8:8">
      <c r="H1439" t="s">
        <v>2379</v>
      </c>
    </row>
    <row r="1440" spans="8:8">
      <c r="H1440" t="s">
        <v>2380</v>
      </c>
    </row>
    <row r="1441" spans="6:8">
      <c r="H1441" t="s">
        <v>2381</v>
      </c>
    </row>
    <row r="1442" spans="6:8">
      <c r="H1442" t="s">
        <v>2382</v>
      </c>
    </row>
    <row r="1443" spans="6:8">
      <c r="H1443" t="s">
        <v>2383</v>
      </c>
    </row>
    <row r="1444" spans="6:8">
      <c r="H1444" t="s">
        <v>2384</v>
      </c>
    </row>
    <row r="1445" spans="6:8">
      <c r="H1445" t="s">
        <v>2385</v>
      </c>
    </row>
    <row r="1446" spans="6:8">
      <c r="H1446" t="s">
        <v>2386</v>
      </c>
    </row>
    <row r="1447" spans="6:8">
      <c r="H1447" t="s">
        <v>2387</v>
      </c>
    </row>
    <row r="1448" spans="6:8">
      <c r="H1448" t="s">
        <v>2388</v>
      </c>
    </row>
    <row r="1449" spans="6:8">
      <c r="H1449" t="s">
        <v>2389</v>
      </c>
    </row>
    <row r="1450" spans="6:8">
      <c r="H1450" t="s">
        <v>2390</v>
      </c>
    </row>
    <row r="1451" spans="6:8">
      <c r="H1451" t="s">
        <v>2391</v>
      </c>
    </row>
    <row r="1452" spans="6:8">
      <c r="H1452" t="s">
        <v>2392</v>
      </c>
    </row>
    <row r="1453" spans="6:8">
      <c r="F1453" t="s">
        <v>733</v>
      </c>
      <c r="G1453" t="s">
        <v>1043</v>
      </c>
      <c r="H1453" t="s">
        <v>2393</v>
      </c>
    </row>
    <row r="1454" spans="6:8">
      <c r="H1454" t="s">
        <v>1238</v>
      </c>
    </row>
    <row r="1455" spans="6:8">
      <c r="H1455" t="s">
        <v>1239</v>
      </c>
    </row>
    <row r="1456" spans="6:8">
      <c r="H1456" t="s">
        <v>1240</v>
      </c>
    </row>
    <row r="1457" spans="8:8">
      <c r="H1457" t="s">
        <v>1241</v>
      </c>
    </row>
    <row r="1458" spans="8:8">
      <c r="H1458" t="s">
        <v>2160</v>
      </c>
    </row>
    <row r="1459" spans="8:8">
      <c r="H1459" t="s">
        <v>2394</v>
      </c>
    </row>
    <row r="1460" spans="8:8">
      <c r="H1460" t="s">
        <v>2395</v>
      </c>
    </row>
    <row r="1461" spans="8:8">
      <c r="H1461" t="s">
        <v>2396</v>
      </c>
    </row>
    <row r="1462" spans="8:8">
      <c r="H1462" t="s">
        <v>2397</v>
      </c>
    </row>
    <row r="1463" spans="8:8">
      <c r="H1463" t="s">
        <v>2398</v>
      </c>
    </row>
    <row r="1464" spans="8:8">
      <c r="H1464" t="s">
        <v>2399</v>
      </c>
    </row>
    <row r="1465" spans="8:8">
      <c r="H1465" t="s">
        <v>2400</v>
      </c>
    </row>
    <row r="1466" spans="8:8">
      <c r="H1466" t="s">
        <v>2401</v>
      </c>
    </row>
    <row r="1467" spans="8:8">
      <c r="H1467" t="s">
        <v>2402</v>
      </c>
    </row>
    <row r="1468" spans="8:8">
      <c r="H1468" t="s">
        <v>2403</v>
      </c>
    </row>
    <row r="1469" spans="8:8">
      <c r="H1469" t="s">
        <v>2404</v>
      </c>
    </row>
    <row r="1470" spans="8:8">
      <c r="H1470" t="s">
        <v>2405</v>
      </c>
    </row>
    <row r="1471" spans="8:8">
      <c r="H1471" t="s">
        <v>2406</v>
      </c>
    </row>
    <row r="1472" spans="8:8">
      <c r="H1472" t="s">
        <v>2407</v>
      </c>
    </row>
    <row r="1473" spans="6:8">
      <c r="H1473" t="s">
        <v>2408</v>
      </c>
    </row>
    <row r="1474" spans="6:8">
      <c r="F1474" t="s">
        <v>734</v>
      </c>
      <c r="G1474" t="s">
        <v>1107</v>
      </c>
      <c r="H1474" t="s">
        <v>1238</v>
      </c>
    </row>
    <row r="1475" spans="6:8">
      <c r="H1475" t="s">
        <v>1239</v>
      </c>
    </row>
    <row r="1476" spans="6:8">
      <c r="H1476" t="s">
        <v>2409</v>
      </c>
    </row>
    <row r="1477" spans="6:8">
      <c r="H1477" t="s">
        <v>2410</v>
      </c>
    </row>
    <row r="1478" spans="6:8">
      <c r="H1478" t="s">
        <v>2411</v>
      </c>
    </row>
    <row r="1479" spans="6:8">
      <c r="H1479" t="s">
        <v>2412</v>
      </c>
    </row>
    <row r="1480" spans="6:8">
      <c r="H1480" t="s">
        <v>2413</v>
      </c>
    </row>
    <row r="1481" spans="6:8">
      <c r="H1481" t="s">
        <v>2414</v>
      </c>
    </row>
    <row r="1482" spans="6:8">
      <c r="H1482" t="s">
        <v>2414</v>
      </c>
    </row>
    <row r="1483" spans="6:8">
      <c r="H1483" t="s">
        <v>1240</v>
      </c>
    </row>
    <row r="1484" spans="6:8">
      <c r="H1484" t="s">
        <v>1241</v>
      </c>
    </row>
    <row r="1485" spans="6:8">
      <c r="H1485" t="s">
        <v>1542</v>
      </c>
    </row>
    <row r="1486" spans="6:8">
      <c r="H1486" t="s">
        <v>2415</v>
      </c>
    </row>
    <row r="1487" spans="6:8">
      <c r="H1487" t="s">
        <v>2416</v>
      </c>
    </row>
    <row r="1488" spans="6:8">
      <c r="H1488" t="s">
        <v>2417</v>
      </c>
    </row>
    <row r="1489" spans="6:8">
      <c r="H1489" t="s">
        <v>2418</v>
      </c>
    </row>
    <row r="1490" spans="6:8">
      <c r="H1490" t="s">
        <v>2419</v>
      </c>
    </row>
    <row r="1491" spans="6:8">
      <c r="H1491" t="s">
        <v>2420</v>
      </c>
    </row>
    <row r="1492" spans="6:8">
      <c r="H1492" t="s">
        <v>2421</v>
      </c>
    </row>
    <row r="1493" spans="6:8">
      <c r="H1493" t="s">
        <v>2422</v>
      </c>
    </row>
    <row r="1494" spans="6:8">
      <c r="H1494" t="s">
        <v>2423</v>
      </c>
    </row>
    <row r="1495" spans="6:8">
      <c r="H1495" t="s">
        <v>2424</v>
      </c>
    </row>
    <row r="1496" spans="6:8">
      <c r="H1496" t="s">
        <v>2425</v>
      </c>
    </row>
    <row r="1497" spans="6:8">
      <c r="H1497" t="s">
        <v>2426</v>
      </c>
    </row>
    <row r="1498" spans="6:8">
      <c r="H1498" t="s">
        <v>2427</v>
      </c>
    </row>
    <row r="1499" spans="6:8">
      <c r="H1499" t="s">
        <v>2428</v>
      </c>
    </row>
    <row r="1500" spans="6:8">
      <c r="H1500" t="s">
        <v>2429</v>
      </c>
    </row>
    <row r="1501" spans="6:8">
      <c r="F1501" t="s">
        <v>735</v>
      </c>
      <c r="G1501" t="s">
        <v>1108</v>
      </c>
      <c r="H1501" t="s">
        <v>1238</v>
      </c>
    </row>
    <row r="1502" spans="6:8">
      <c r="H1502" t="s">
        <v>1239</v>
      </c>
    </row>
    <row r="1503" spans="6:8">
      <c r="H1503" t="s">
        <v>2430</v>
      </c>
    </row>
    <row r="1504" spans="6:8">
      <c r="H1504" t="s">
        <v>2431</v>
      </c>
    </row>
    <row r="1505" spans="6:8">
      <c r="H1505" t="s">
        <v>2432</v>
      </c>
    </row>
    <row r="1506" spans="6:8">
      <c r="H1506" t="s">
        <v>2433</v>
      </c>
    </row>
    <row r="1507" spans="6:8">
      <c r="H1507" t="s">
        <v>2434</v>
      </c>
    </row>
    <row r="1508" spans="6:8">
      <c r="F1508" t="s">
        <v>736</v>
      </c>
      <c r="G1508" t="s">
        <v>1085</v>
      </c>
      <c r="H1508" t="s">
        <v>2435</v>
      </c>
    </row>
    <row r="1509" spans="6:8">
      <c r="H1509" t="s">
        <v>1238</v>
      </c>
    </row>
    <row r="1510" spans="6:8">
      <c r="H1510" t="s">
        <v>1239</v>
      </c>
    </row>
    <row r="1511" spans="6:8">
      <c r="H1511" t="s">
        <v>1240</v>
      </c>
    </row>
    <row r="1512" spans="6:8">
      <c r="H1512" t="s">
        <v>1241</v>
      </c>
    </row>
    <row r="1513" spans="6:8">
      <c r="H1513" t="s">
        <v>2436</v>
      </c>
    </row>
    <row r="1514" spans="6:8">
      <c r="H1514" t="s">
        <v>2437</v>
      </c>
    </row>
    <row r="1515" spans="6:8">
      <c r="H1515" t="s">
        <v>2438</v>
      </c>
    </row>
    <row r="1516" spans="6:8">
      <c r="H1516" t="s">
        <v>2439</v>
      </c>
    </row>
    <row r="1517" spans="6:8">
      <c r="H1517" t="s">
        <v>2440</v>
      </c>
    </row>
    <row r="1518" spans="6:8">
      <c r="H1518" t="s">
        <v>2441</v>
      </c>
    </row>
    <row r="1519" spans="6:8">
      <c r="H1519" t="s">
        <v>2442</v>
      </c>
    </row>
    <row r="1520" spans="6:8">
      <c r="H1520" t="s">
        <v>2443</v>
      </c>
    </row>
    <row r="1521" spans="6:8">
      <c r="H1521" t="s">
        <v>2444</v>
      </c>
    </row>
    <row r="1522" spans="6:8">
      <c r="H1522" t="s">
        <v>2445</v>
      </c>
    </row>
    <row r="1523" spans="6:8">
      <c r="H1523" t="s">
        <v>2446</v>
      </c>
    </row>
    <row r="1524" spans="6:8">
      <c r="H1524" t="s">
        <v>2447</v>
      </c>
    </row>
    <row r="1525" spans="6:8">
      <c r="H1525" t="s">
        <v>2448</v>
      </c>
    </row>
    <row r="1526" spans="6:8">
      <c r="H1526" t="s">
        <v>2449</v>
      </c>
    </row>
    <row r="1527" spans="6:8">
      <c r="H1527" t="s">
        <v>2450</v>
      </c>
    </row>
    <row r="1528" spans="6:8">
      <c r="H1528" t="s">
        <v>2451</v>
      </c>
    </row>
    <row r="1529" spans="6:8">
      <c r="H1529" t="s">
        <v>2452</v>
      </c>
    </row>
    <row r="1530" spans="6:8">
      <c r="H1530" t="s">
        <v>2453</v>
      </c>
    </row>
    <row r="1531" spans="6:8">
      <c r="H1531" t="s">
        <v>2454</v>
      </c>
    </row>
    <row r="1532" spans="6:8">
      <c r="H1532" t="s">
        <v>2455</v>
      </c>
    </row>
    <row r="1533" spans="6:8">
      <c r="H1533" t="s">
        <v>1542</v>
      </c>
    </row>
    <row r="1534" spans="6:8">
      <c r="F1534" t="s">
        <v>737</v>
      </c>
      <c r="G1534" t="s">
        <v>1109</v>
      </c>
      <c r="H1534" t="s">
        <v>2456</v>
      </c>
    </row>
    <row r="1535" spans="6:8">
      <c r="H1535" t="s">
        <v>1239</v>
      </c>
    </row>
    <row r="1536" spans="6:8">
      <c r="H1536" t="s">
        <v>1542</v>
      </c>
    </row>
    <row r="1537" spans="6:8">
      <c r="H1537" t="s">
        <v>2457</v>
      </c>
    </row>
    <row r="1538" spans="6:8">
      <c r="H1538" t="s">
        <v>2458</v>
      </c>
    </row>
    <row r="1539" spans="6:8">
      <c r="H1539" t="s">
        <v>2459</v>
      </c>
    </row>
    <row r="1540" spans="6:8">
      <c r="H1540" t="s">
        <v>2460</v>
      </c>
    </row>
    <row r="1541" spans="6:8">
      <c r="H1541" t="s">
        <v>2461</v>
      </c>
    </row>
    <row r="1542" spans="6:8">
      <c r="H1542" t="s">
        <v>2462</v>
      </c>
    </row>
    <row r="1543" spans="6:8">
      <c r="H1543" t="s">
        <v>2463</v>
      </c>
    </row>
    <row r="1544" spans="6:8">
      <c r="H1544" t="s">
        <v>2464</v>
      </c>
    </row>
    <row r="1545" spans="6:8">
      <c r="H1545" t="s">
        <v>2465</v>
      </c>
    </row>
    <row r="1546" spans="6:8">
      <c r="H1546" t="s">
        <v>2466</v>
      </c>
    </row>
    <row r="1547" spans="6:8">
      <c r="H1547" t="s">
        <v>2335</v>
      </c>
    </row>
    <row r="1548" spans="6:8">
      <c r="F1548" t="s">
        <v>738</v>
      </c>
      <c r="G1548" t="s">
        <v>1046</v>
      </c>
      <c r="H1548" t="s">
        <v>2467</v>
      </c>
    </row>
    <row r="1549" spans="6:8">
      <c r="H1549" t="s">
        <v>1238</v>
      </c>
    </row>
    <row r="1550" spans="6:8">
      <c r="H1550" t="s">
        <v>1239</v>
      </c>
    </row>
    <row r="1551" spans="6:8">
      <c r="H1551" t="s">
        <v>1240</v>
      </c>
    </row>
    <row r="1552" spans="6:8">
      <c r="H1552" t="s">
        <v>1241</v>
      </c>
    </row>
    <row r="1553" spans="8:8">
      <c r="H1553" t="s">
        <v>2468</v>
      </c>
    </row>
    <row r="1554" spans="8:8">
      <c r="H1554" t="s">
        <v>1341</v>
      </c>
    </row>
    <row r="1555" spans="8:8">
      <c r="H1555" t="s">
        <v>2469</v>
      </c>
    </row>
    <row r="1556" spans="8:8">
      <c r="H1556" t="s">
        <v>2470</v>
      </c>
    </row>
    <row r="1557" spans="8:8">
      <c r="H1557" t="s">
        <v>2471</v>
      </c>
    </row>
    <row r="1558" spans="8:8">
      <c r="H1558" t="s">
        <v>2472</v>
      </c>
    </row>
    <row r="1559" spans="8:8">
      <c r="H1559" t="s">
        <v>2472</v>
      </c>
    </row>
    <row r="1560" spans="8:8">
      <c r="H1560" t="s">
        <v>1341</v>
      </c>
    </row>
    <row r="1561" spans="8:8">
      <c r="H1561" t="s">
        <v>2473</v>
      </c>
    </row>
    <row r="1562" spans="8:8">
      <c r="H1562" t="s">
        <v>2474</v>
      </c>
    </row>
    <row r="1563" spans="8:8">
      <c r="H1563" t="s">
        <v>2475</v>
      </c>
    </row>
    <row r="1564" spans="8:8">
      <c r="H1564" t="s">
        <v>2476</v>
      </c>
    </row>
    <row r="1565" spans="8:8">
      <c r="H1565" t="s">
        <v>2477</v>
      </c>
    </row>
    <row r="1566" spans="8:8">
      <c r="H1566" t="s">
        <v>2478</v>
      </c>
    </row>
    <row r="1567" spans="8:8">
      <c r="H1567" t="s">
        <v>2479</v>
      </c>
    </row>
    <row r="1568" spans="8:8">
      <c r="H1568" t="s">
        <v>2480</v>
      </c>
    </row>
    <row r="1569" spans="8:8">
      <c r="H1569" t="s">
        <v>2477</v>
      </c>
    </row>
    <row r="1570" spans="8:8">
      <c r="H1570" t="s">
        <v>2481</v>
      </c>
    </row>
    <row r="1571" spans="8:8">
      <c r="H1571" t="s">
        <v>2482</v>
      </c>
    </row>
    <row r="1572" spans="8:8">
      <c r="H1572" t="s">
        <v>2483</v>
      </c>
    </row>
    <row r="1573" spans="8:8">
      <c r="H1573" t="s">
        <v>1242</v>
      </c>
    </row>
    <row r="1574" spans="8:8">
      <c r="H1574" t="s">
        <v>2484</v>
      </c>
    </row>
    <row r="1575" spans="8:8">
      <c r="H1575" t="s">
        <v>2485</v>
      </c>
    </row>
    <row r="1576" spans="8:8">
      <c r="H1576" t="s">
        <v>2486</v>
      </c>
    </row>
    <row r="1577" spans="8:8">
      <c r="H1577" t="s">
        <v>1243</v>
      </c>
    </row>
    <row r="1578" spans="8:8">
      <c r="H1578" t="s">
        <v>1244</v>
      </c>
    </row>
    <row r="1579" spans="8:8">
      <c r="H1579" t="s">
        <v>1245</v>
      </c>
    </row>
    <row r="1580" spans="8:8">
      <c r="H1580" t="s">
        <v>1246</v>
      </c>
    </row>
    <row r="1581" spans="8:8">
      <c r="H1581" t="s">
        <v>1247</v>
      </c>
    </row>
    <row r="1582" spans="8:8">
      <c r="H1582" t="s">
        <v>1248</v>
      </c>
    </row>
    <row r="1583" spans="8:8">
      <c r="H1583" t="s">
        <v>1249</v>
      </c>
    </row>
    <row r="1584" spans="8:8">
      <c r="H1584" t="s">
        <v>1250</v>
      </c>
    </row>
    <row r="1585" spans="8:8">
      <c r="H1585" t="s">
        <v>1251</v>
      </c>
    </row>
    <row r="1586" spans="8:8">
      <c r="H1586" t="s">
        <v>1252</v>
      </c>
    </row>
    <row r="1587" spans="8:8">
      <c r="H1587" t="s">
        <v>1253</v>
      </c>
    </row>
    <row r="1588" spans="8:8">
      <c r="H1588" t="s">
        <v>1254</v>
      </c>
    </row>
    <row r="1589" spans="8:8">
      <c r="H1589" t="s">
        <v>1255</v>
      </c>
    </row>
    <row r="1590" spans="8:8">
      <c r="H1590" t="s">
        <v>1256</v>
      </c>
    </row>
    <row r="1591" spans="8:8">
      <c r="H1591" t="s">
        <v>1257</v>
      </c>
    </row>
    <row r="1592" spans="8:8">
      <c r="H1592" t="s">
        <v>1258</v>
      </c>
    </row>
    <row r="1593" spans="8:8">
      <c r="H1593" t="s">
        <v>1259</v>
      </c>
    </row>
    <row r="1594" spans="8:8">
      <c r="H1594" t="s">
        <v>2487</v>
      </c>
    </row>
    <row r="1595" spans="8:8">
      <c r="H1595" t="s">
        <v>2488</v>
      </c>
    </row>
    <row r="1596" spans="8:8">
      <c r="H1596" t="s">
        <v>2489</v>
      </c>
    </row>
    <row r="1597" spans="8:8">
      <c r="H1597" t="s">
        <v>2490</v>
      </c>
    </row>
    <row r="1598" spans="8:8">
      <c r="H1598" t="s">
        <v>2491</v>
      </c>
    </row>
    <row r="1599" spans="8:8">
      <c r="H1599" t="s">
        <v>2492</v>
      </c>
    </row>
    <row r="1600" spans="8:8">
      <c r="H1600" t="s">
        <v>2493</v>
      </c>
    </row>
    <row r="1601" spans="6:8">
      <c r="H1601" t="s">
        <v>2494</v>
      </c>
    </row>
    <row r="1602" spans="6:8">
      <c r="H1602" t="s">
        <v>2495</v>
      </c>
    </row>
    <row r="1603" spans="6:8">
      <c r="H1603" t="s">
        <v>2496</v>
      </c>
    </row>
    <row r="1604" spans="6:8">
      <c r="H1604" t="s">
        <v>2497</v>
      </c>
    </row>
    <row r="1605" spans="6:8">
      <c r="H1605" t="s">
        <v>2498</v>
      </c>
    </row>
    <row r="1606" spans="6:8">
      <c r="H1606" t="s">
        <v>2499</v>
      </c>
    </row>
    <row r="1607" spans="6:8">
      <c r="H1607" t="s">
        <v>2500</v>
      </c>
    </row>
    <row r="1608" spans="6:8">
      <c r="H1608" t="s">
        <v>2501</v>
      </c>
    </row>
    <row r="1609" spans="6:8">
      <c r="H1609" t="s">
        <v>2502</v>
      </c>
    </row>
    <row r="1610" spans="6:8">
      <c r="H1610" t="s">
        <v>2503</v>
      </c>
    </row>
    <row r="1611" spans="6:8">
      <c r="H1611" t="s">
        <v>2504</v>
      </c>
    </row>
    <row r="1612" spans="6:8">
      <c r="H1612" t="s">
        <v>2505</v>
      </c>
    </row>
    <row r="1613" spans="6:8">
      <c r="F1613" t="s">
        <v>739</v>
      </c>
      <c r="G1613" t="s">
        <v>1110</v>
      </c>
      <c r="H1613" t="s">
        <v>2506</v>
      </c>
    </row>
    <row r="1614" spans="6:8">
      <c r="H1614" t="s">
        <v>1238</v>
      </c>
    </row>
    <row r="1615" spans="6:8">
      <c r="H1615" t="s">
        <v>1239</v>
      </c>
    </row>
    <row r="1616" spans="6:8">
      <c r="H1616" t="s">
        <v>1240</v>
      </c>
    </row>
    <row r="1617" spans="6:8">
      <c r="H1617" t="s">
        <v>1241</v>
      </c>
    </row>
    <row r="1618" spans="6:8">
      <c r="H1618" t="s">
        <v>2507</v>
      </c>
    </row>
    <row r="1619" spans="6:8">
      <c r="H1619" t="s">
        <v>2483</v>
      </c>
    </row>
    <row r="1620" spans="6:8">
      <c r="H1620" t="s">
        <v>1242</v>
      </c>
    </row>
    <row r="1621" spans="6:8">
      <c r="H1621" t="s">
        <v>1243</v>
      </c>
    </row>
    <row r="1622" spans="6:8">
      <c r="H1622" t="s">
        <v>1251</v>
      </c>
    </row>
    <row r="1623" spans="6:8">
      <c r="H1623" t="s">
        <v>1252</v>
      </c>
    </row>
    <row r="1624" spans="6:8">
      <c r="H1624" t="s">
        <v>2508</v>
      </c>
    </row>
    <row r="1625" spans="6:8">
      <c r="F1625" t="s">
        <v>740</v>
      </c>
      <c r="G1625" t="s">
        <v>1111</v>
      </c>
      <c r="H1625" t="s">
        <v>2509</v>
      </c>
    </row>
    <row r="1626" spans="6:8">
      <c r="H1626" t="s">
        <v>1238</v>
      </c>
    </row>
    <row r="1627" spans="6:8">
      <c r="H1627" t="s">
        <v>1239</v>
      </c>
    </row>
    <row r="1628" spans="6:8">
      <c r="H1628" t="s">
        <v>1240</v>
      </c>
    </row>
    <row r="1629" spans="6:8">
      <c r="H1629" t="s">
        <v>1241</v>
      </c>
    </row>
    <row r="1630" spans="6:8">
      <c r="H1630" t="s">
        <v>2468</v>
      </c>
    </row>
    <row r="1631" spans="6:8">
      <c r="H1631" t="s">
        <v>2468</v>
      </c>
    </row>
    <row r="1632" spans="6:8">
      <c r="H1632" t="s">
        <v>1341</v>
      </c>
    </row>
    <row r="1633" spans="8:8">
      <c r="H1633" t="s">
        <v>2469</v>
      </c>
    </row>
    <row r="1634" spans="8:8">
      <c r="H1634" t="s">
        <v>2470</v>
      </c>
    </row>
    <row r="1635" spans="8:8">
      <c r="H1635" t="s">
        <v>2472</v>
      </c>
    </row>
    <row r="1636" spans="8:8">
      <c r="H1636" t="s">
        <v>2472</v>
      </c>
    </row>
    <row r="1637" spans="8:8">
      <c r="H1637" t="s">
        <v>1341</v>
      </c>
    </row>
    <row r="1638" spans="8:8">
      <c r="H1638" t="s">
        <v>2510</v>
      </c>
    </row>
    <row r="1639" spans="8:8">
      <c r="H1639" t="s">
        <v>2511</v>
      </c>
    </row>
    <row r="1640" spans="8:8">
      <c r="H1640" t="s">
        <v>2512</v>
      </c>
    </row>
    <row r="1641" spans="8:8">
      <c r="H1641" t="s">
        <v>2513</v>
      </c>
    </row>
    <row r="1642" spans="8:8">
      <c r="H1642" t="s">
        <v>2514</v>
      </c>
    </row>
    <row r="1643" spans="8:8">
      <c r="H1643" t="s">
        <v>2515</v>
      </c>
    </row>
    <row r="1644" spans="8:8">
      <c r="H1644" t="s">
        <v>2516</v>
      </c>
    </row>
    <row r="1645" spans="8:8">
      <c r="H1645" t="s">
        <v>2517</v>
      </c>
    </row>
    <row r="1646" spans="8:8">
      <c r="H1646" t="s">
        <v>2518</v>
      </c>
    </row>
    <row r="1647" spans="8:8">
      <c r="H1647" t="s">
        <v>2519</v>
      </c>
    </row>
    <row r="1648" spans="8:8">
      <c r="H1648" t="s">
        <v>2520</v>
      </c>
    </row>
    <row r="1649" spans="8:8">
      <c r="H1649" t="s">
        <v>2520</v>
      </c>
    </row>
    <row r="1650" spans="8:8">
      <c r="H1650" t="s">
        <v>2521</v>
      </c>
    </row>
    <row r="1651" spans="8:8">
      <c r="H1651" t="s">
        <v>2522</v>
      </c>
    </row>
    <row r="1652" spans="8:8">
      <c r="H1652" t="s">
        <v>1242</v>
      </c>
    </row>
    <row r="1653" spans="8:8">
      <c r="H1653" t="s">
        <v>1243</v>
      </c>
    </row>
    <row r="1654" spans="8:8">
      <c r="H1654" t="s">
        <v>1244</v>
      </c>
    </row>
    <row r="1655" spans="8:8">
      <c r="H1655" t="s">
        <v>1245</v>
      </c>
    </row>
    <row r="1656" spans="8:8">
      <c r="H1656" t="s">
        <v>1246</v>
      </c>
    </row>
    <row r="1657" spans="8:8">
      <c r="H1657" t="s">
        <v>1247</v>
      </c>
    </row>
    <row r="1658" spans="8:8">
      <c r="H1658" t="s">
        <v>1248</v>
      </c>
    </row>
    <row r="1659" spans="8:8">
      <c r="H1659" t="s">
        <v>1249</v>
      </c>
    </row>
    <row r="1660" spans="8:8">
      <c r="H1660" t="s">
        <v>2523</v>
      </c>
    </row>
    <row r="1661" spans="8:8">
      <c r="H1661" t="s">
        <v>1250</v>
      </c>
    </row>
    <row r="1662" spans="8:8">
      <c r="H1662" t="s">
        <v>1251</v>
      </c>
    </row>
    <row r="1663" spans="8:8">
      <c r="H1663" t="s">
        <v>1252</v>
      </c>
    </row>
    <row r="1664" spans="8:8">
      <c r="H1664" t="s">
        <v>1253</v>
      </c>
    </row>
    <row r="1665" spans="8:8">
      <c r="H1665" t="s">
        <v>1254</v>
      </c>
    </row>
    <row r="1666" spans="8:8">
      <c r="H1666" t="s">
        <v>1255</v>
      </c>
    </row>
    <row r="1667" spans="8:8">
      <c r="H1667" t="s">
        <v>1256</v>
      </c>
    </row>
    <row r="1668" spans="8:8">
      <c r="H1668" t="s">
        <v>1257</v>
      </c>
    </row>
    <row r="1669" spans="8:8">
      <c r="H1669" t="s">
        <v>1258</v>
      </c>
    </row>
    <row r="1670" spans="8:8">
      <c r="H1670" t="s">
        <v>1259</v>
      </c>
    </row>
    <row r="1671" spans="8:8">
      <c r="H1671" t="s">
        <v>2487</v>
      </c>
    </row>
    <row r="1672" spans="8:8">
      <c r="H1672" t="s">
        <v>2488</v>
      </c>
    </row>
    <row r="1673" spans="8:8">
      <c r="H1673" t="s">
        <v>2489</v>
      </c>
    </row>
    <row r="1674" spans="8:8">
      <c r="H1674" t="s">
        <v>2490</v>
      </c>
    </row>
    <row r="1675" spans="8:8">
      <c r="H1675" t="s">
        <v>2491</v>
      </c>
    </row>
    <row r="1676" spans="8:8">
      <c r="H1676" t="s">
        <v>2492</v>
      </c>
    </row>
    <row r="1677" spans="8:8">
      <c r="H1677" t="s">
        <v>2493</v>
      </c>
    </row>
    <row r="1678" spans="8:8">
      <c r="H1678" t="s">
        <v>2494</v>
      </c>
    </row>
    <row r="1679" spans="8:8">
      <c r="H1679" t="s">
        <v>2495</v>
      </c>
    </row>
    <row r="1680" spans="8:8">
      <c r="H1680" t="s">
        <v>2496</v>
      </c>
    </row>
    <row r="1681" spans="8:8">
      <c r="H1681" t="s">
        <v>2497</v>
      </c>
    </row>
    <row r="1682" spans="8:8">
      <c r="H1682" t="s">
        <v>2498</v>
      </c>
    </row>
    <row r="1683" spans="8:8">
      <c r="H1683" t="s">
        <v>2499</v>
      </c>
    </row>
    <row r="1684" spans="8:8">
      <c r="H1684" t="s">
        <v>2500</v>
      </c>
    </row>
    <row r="1685" spans="8:8">
      <c r="H1685" t="s">
        <v>2501</v>
      </c>
    </row>
    <row r="1686" spans="8:8">
      <c r="H1686" t="s">
        <v>2502</v>
      </c>
    </row>
    <row r="1687" spans="8:8">
      <c r="H1687" t="s">
        <v>2503</v>
      </c>
    </row>
    <row r="1688" spans="8:8">
      <c r="H1688" t="s">
        <v>2504</v>
      </c>
    </row>
    <row r="1689" spans="8:8">
      <c r="H1689" t="s">
        <v>2505</v>
      </c>
    </row>
    <row r="1690" spans="8:8">
      <c r="H1690" t="s">
        <v>2524</v>
      </c>
    </row>
    <row r="1691" spans="8:8">
      <c r="H1691" t="s">
        <v>1341</v>
      </c>
    </row>
    <row r="1692" spans="8:8">
      <c r="H1692" t="s">
        <v>2470</v>
      </c>
    </row>
    <row r="1693" spans="8:8">
      <c r="H1693" t="s">
        <v>2525</v>
      </c>
    </row>
    <row r="1694" spans="8:8">
      <c r="H1694" t="s">
        <v>1341</v>
      </c>
    </row>
    <row r="1695" spans="8:8">
      <c r="H1695" t="s">
        <v>2511</v>
      </c>
    </row>
    <row r="1696" spans="8:8">
      <c r="H1696" t="s">
        <v>2526</v>
      </c>
    </row>
    <row r="1697" spans="6:8">
      <c r="H1697" t="s">
        <v>2527</v>
      </c>
    </row>
    <row r="1698" spans="6:8">
      <c r="H1698" t="s">
        <v>2528</v>
      </c>
    </row>
    <row r="1699" spans="6:8">
      <c r="H1699" t="s">
        <v>2529</v>
      </c>
    </row>
    <row r="1700" spans="6:8">
      <c r="F1700" t="s">
        <v>741</v>
      </c>
      <c r="G1700" t="s">
        <v>1112</v>
      </c>
      <c r="H1700" t="s">
        <v>2530</v>
      </c>
    </row>
    <row r="1701" spans="6:8">
      <c r="H1701" t="s">
        <v>1238</v>
      </c>
    </row>
    <row r="1702" spans="6:8">
      <c r="H1702" t="s">
        <v>1239</v>
      </c>
    </row>
    <row r="1703" spans="6:8">
      <c r="H1703" t="s">
        <v>1240</v>
      </c>
    </row>
    <row r="1704" spans="6:8">
      <c r="H1704" t="s">
        <v>1241</v>
      </c>
    </row>
    <row r="1705" spans="6:8">
      <c r="H1705" t="s">
        <v>2531</v>
      </c>
    </row>
    <row r="1706" spans="6:8">
      <c r="H1706" t="s">
        <v>2531</v>
      </c>
    </row>
    <row r="1707" spans="6:8">
      <c r="H1707" t="s">
        <v>2532</v>
      </c>
    </row>
    <row r="1708" spans="6:8">
      <c r="H1708" t="s">
        <v>2533</v>
      </c>
    </row>
    <row r="1709" spans="6:8">
      <c r="H1709" t="s">
        <v>2534</v>
      </c>
    </row>
    <row r="1710" spans="6:8">
      <c r="H1710" t="s">
        <v>2533</v>
      </c>
    </row>
    <row r="1711" spans="6:8">
      <c r="H1711" t="s">
        <v>2535</v>
      </c>
    </row>
    <row r="1712" spans="6:8">
      <c r="H1712" t="s">
        <v>2536</v>
      </c>
    </row>
    <row r="1713" spans="6:8">
      <c r="H1713" t="s">
        <v>2537</v>
      </c>
    </row>
    <row r="1714" spans="6:8">
      <c r="H1714" t="s">
        <v>2538</v>
      </c>
    </row>
    <row r="1715" spans="6:8">
      <c r="H1715" t="s">
        <v>2539</v>
      </c>
    </row>
    <row r="1716" spans="6:8">
      <c r="F1716" t="s">
        <v>742</v>
      </c>
      <c r="G1716" t="s">
        <v>1041</v>
      </c>
      <c r="H1716" t="s">
        <v>2540</v>
      </c>
    </row>
    <row r="1717" spans="6:8">
      <c r="H1717" t="s">
        <v>2540</v>
      </c>
    </row>
    <row r="1718" spans="6:8">
      <c r="H1718" t="s">
        <v>1260</v>
      </c>
    </row>
    <row r="1719" spans="6:8">
      <c r="H1719" t="s">
        <v>1238</v>
      </c>
    </row>
    <row r="1720" spans="6:8">
      <c r="H1720" t="s">
        <v>1239</v>
      </c>
    </row>
    <row r="1721" spans="6:8">
      <c r="H1721" t="s">
        <v>1240</v>
      </c>
    </row>
    <row r="1722" spans="6:8">
      <c r="H1722" t="s">
        <v>1241</v>
      </c>
    </row>
    <row r="1723" spans="6:8">
      <c r="H1723" t="s">
        <v>1261</v>
      </c>
    </row>
    <row r="1724" spans="6:8">
      <c r="H1724" t="s">
        <v>1262</v>
      </c>
    </row>
    <row r="1725" spans="6:8">
      <c r="H1725" t="s">
        <v>2468</v>
      </c>
    </row>
    <row r="1726" spans="6:8">
      <c r="H1726" t="s">
        <v>1341</v>
      </c>
    </row>
    <row r="1727" spans="6:8">
      <c r="H1727" t="s">
        <v>2469</v>
      </c>
    </row>
    <row r="1728" spans="6:8">
      <c r="H1728" t="s">
        <v>2470</v>
      </c>
    </row>
    <row r="1729" spans="8:8">
      <c r="H1729" t="s">
        <v>2472</v>
      </c>
    </row>
    <row r="1730" spans="8:8">
      <c r="H1730" t="s">
        <v>2472</v>
      </c>
    </row>
    <row r="1731" spans="8:8">
      <c r="H1731" t="s">
        <v>1341</v>
      </c>
    </row>
    <row r="1732" spans="8:8">
      <c r="H1732" t="s">
        <v>2541</v>
      </c>
    </row>
    <row r="1733" spans="8:8">
      <c r="H1733" t="s">
        <v>2542</v>
      </c>
    </row>
    <row r="1734" spans="8:8">
      <c r="H1734" t="s">
        <v>2543</v>
      </c>
    </row>
    <row r="1735" spans="8:8">
      <c r="H1735" t="s">
        <v>2544</v>
      </c>
    </row>
    <row r="1736" spans="8:8">
      <c r="H1736" t="s">
        <v>2545</v>
      </c>
    </row>
    <row r="1737" spans="8:8">
      <c r="H1737" t="s">
        <v>2546</v>
      </c>
    </row>
    <row r="1738" spans="8:8">
      <c r="H1738" t="s">
        <v>2547</v>
      </c>
    </row>
    <row r="1739" spans="8:8">
      <c r="H1739" t="s">
        <v>2522</v>
      </c>
    </row>
    <row r="1740" spans="8:8">
      <c r="H1740" t="s">
        <v>1242</v>
      </c>
    </row>
    <row r="1741" spans="8:8">
      <c r="H1741" t="s">
        <v>1243</v>
      </c>
    </row>
    <row r="1742" spans="8:8">
      <c r="H1742" t="s">
        <v>1244</v>
      </c>
    </row>
    <row r="1743" spans="8:8">
      <c r="H1743" t="s">
        <v>1245</v>
      </c>
    </row>
    <row r="1744" spans="8:8">
      <c r="H1744" t="s">
        <v>1246</v>
      </c>
    </row>
    <row r="1745" spans="8:8">
      <c r="H1745" t="s">
        <v>1247</v>
      </c>
    </row>
    <row r="1746" spans="8:8">
      <c r="H1746" t="s">
        <v>1248</v>
      </c>
    </row>
    <row r="1747" spans="8:8">
      <c r="H1747" t="s">
        <v>1249</v>
      </c>
    </row>
    <row r="1748" spans="8:8">
      <c r="H1748" t="s">
        <v>1250</v>
      </c>
    </row>
    <row r="1749" spans="8:8">
      <c r="H1749" t="s">
        <v>1251</v>
      </c>
    </row>
    <row r="1750" spans="8:8">
      <c r="H1750" t="s">
        <v>2548</v>
      </c>
    </row>
    <row r="1751" spans="8:8">
      <c r="H1751" t="s">
        <v>1252</v>
      </c>
    </row>
    <row r="1752" spans="8:8">
      <c r="H1752" t="s">
        <v>2549</v>
      </c>
    </row>
    <row r="1753" spans="8:8">
      <c r="H1753" t="s">
        <v>1253</v>
      </c>
    </row>
    <row r="1754" spans="8:8">
      <c r="H1754" t="s">
        <v>2550</v>
      </c>
    </row>
    <row r="1755" spans="8:8">
      <c r="H1755" t="s">
        <v>1254</v>
      </c>
    </row>
    <row r="1756" spans="8:8">
      <c r="H1756" t="s">
        <v>2551</v>
      </c>
    </row>
    <row r="1757" spans="8:8">
      <c r="H1757" t="s">
        <v>1255</v>
      </c>
    </row>
    <row r="1758" spans="8:8">
      <c r="H1758" t="s">
        <v>2552</v>
      </c>
    </row>
    <row r="1759" spans="8:8">
      <c r="H1759" t="s">
        <v>1256</v>
      </c>
    </row>
    <row r="1760" spans="8:8">
      <c r="H1760" t="s">
        <v>2553</v>
      </c>
    </row>
    <row r="1761" spans="6:8">
      <c r="H1761" t="s">
        <v>1257</v>
      </c>
    </row>
    <row r="1762" spans="6:8">
      <c r="H1762" t="s">
        <v>2554</v>
      </c>
    </row>
    <row r="1763" spans="6:8">
      <c r="H1763" t="s">
        <v>1258</v>
      </c>
    </row>
    <row r="1764" spans="6:8">
      <c r="H1764" t="s">
        <v>2555</v>
      </c>
    </row>
    <row r="1765" spans="6:8">
      <c r="H1765" t="s">
        <v>1259</v>
      </c>
    </row>
    <row r="1766" spans="6:8">
      <c r="H1766" t="s">
        <v>2556</v>
      </c>
    </row>
    <row r="1767" spans="6:8">
      <c r="H1767" t="s">
        <v>2557</v>
      </c>
    </row>
    <row r="1768" spans="6:8">
      <c r="H1768" t="s">
        <v>2558</v>
      </c>
    </row>
    <row r="1769" spans="6:8">
      <c r="H1769" t="s">
        <v>2529</v>
      </c>
    </row>
    <row r="1770" spans="6:8">
      <c r="H1770" t="s">
        <v>2559</v>
      </c>
    </row>
    <row r="1771" spans="6:8">
      <c r="F1771" t="s">
        <v>743</v>
      </c>
      <c r="G1771" t="s">
        <v>1113</v>
      </c>
      <c r="H1771" t="s">
        <v>2560</v>
      </c>
    </row>
    <row r="1772" spans="6:8">
      <c r="H1772" t="s">
        <v>1238</v>
      </c>
    </row>
    <row r="1773" spans="6:8">
      <c r="H1773" t="s">
        <v>1239</v>
      </c>
    </row>
    <row r="1774" spans="6:8">
      <c r="H1774" t="s">
        <v>1240</v>
      </c>
    </row>
    <row r="1775" spans="6:8">
      <c r="H1775" t="s">
        <v>1241</v>
      </c>
    </row>
    <row r="1776" spans="6:8">
      <c r="H1776" t="s">
        <v>2507</v>
      </c>
    </row>
    <row r="1777" spans="6:8">
      <c r="H1777" t="s">
        <v>2483</v>
      </c>
    </row>
    <row r="1778" spans="6:8">
      <c r="H1778" t="s">
        <v>1242</v>
      </c>
    </row>
    <row r="1779" spans="6:8">
      <c r="H1779" t="s">
        <v>1243</v>
      </c>
    </row>
    <row r="1780" spans="6:8">
      <c r="H1780" t="s">
        <v>1251</v>
      </c>
    </row>
    <row r="1781" spans="6:8">
      <c r="H1781" t="s">
        <v>1252</v>
      </c>
    </row>
    <row r="1782" spans="6:8">
      <c r="H1782" t="s">
        <v>2508</v>
      </c>
    </row>
    <row r="1783" spans="6:8">
      <c r="F1783" t="s">
        <v>744</v>
      </c>
      <c r="G1783" t="s">
        <v>1114</v>
      </c>
      <c r="H1783" t="s">
        <v>2561</v>
      </c>
    </row>
    <row r="1784" spans="6:8">
      <c r="H1784" t="s">
        <v>1238</v>
      </c>
    </row>
    <row r="1785" spans="6:8">
      <c r="H1785" t="s">
        <v>1239</v>
      </c>
    </row>
    <row r="1786" spans="6:8">
      <c r="H1786" t="s">
        <v>1240</v>
      </c>
    </row>
    <row r="1787" spans="6:8">
      <c r="H1787" t="s">
        <v>1241</v>
      </c>
    </row>
    <row r="1788" spans="6:8">
      <c r="H1788" t="s">
        <v>2507</v>
      </c>
    </row>
    <row r="1789" spans="6:8">
      <c r="H1789" t="s">
        <v>2483</v>
      </c>
    </row>
    <row r="1790" spans="6:8">
      <c r="H1790" t="s">
        <v>1242</v>
      </c>
    </row>
    <row r="1791" spans="6:8">
      <c r="H1791" t="s">
        <v>1243</v>
      </c>
    </row>
    <row r="1792" spans="6:8">
      <c r="H1792" t="s">
        <v>1251</v>
      </c>
    </row>
    <row r="1793" spans="6:8">
      <c r="H1793" t="s">
        <v>1252</v>
      </c>
    </row>
    <row r="1794" spans="6:8">
      <c r="H1794" t="s">
        <v>2508</v>
      </c>
    </row>
    <row r="1795" spans="6:8">
      <c r="F1795" t="s">
        <v>745</v>
      </c>
      <c r="G1795" t="s">
        <v>1092</v>
      </c>
      <c r="H1795" t="s">
        <v>2562</v>
      </c>
    </row>
    <row r="1796" spans="6:8">
      <c r="H1796" t="s">
        <v>2563</v>
      </c>
    </row>
    <row r="1797" spans="6:8">
      <c r="H1797" t="s">
        <v>2564</v>
      </c>
    </row>
    <row r="1798" spans="6:8">
      <c r="H1798" t="s">
        <v>2565</v>
      </c>
    </row>
    <row r="1799" spans="6:8">
      <c r="H1799" t="s">
        <v>2566</v>
      </c>
    </row>
    <row r="1800" spans="6:8">
      <c r="H1800" t="s">
        <v>2567</v>
      </c>
    </row>
    <row r="1801" spans="6:8">
      <c r="H1801" t="s">
        <v>2568</v>
      </c>
    </row>
    <row r="1802" spans="6:8">
      <c r="H1802" t="s">
        <v>2569</v>
      </c>
    </row>
    <row r="1803" spans="6:8">
      <c r="H1803" t="s">
        <v>2570</v>
      </c>
    </row>
    <row r="1804" spans="6:8">
      <c r="H1804" t="s">
        <v>2571</v>
      </c>
    </row>
    <row r="1805" spans="6:8">
      <c r="H1805" t="s">
        <v>2572</v>
      </c>
    </row>
    <row r="1806" spans="6:8">
      <c r="H1806" t="s">
        <v>2573</v>
      </c>
    </row>
    <row r="1807" spans="6:8">
      <c r="H1807" t="s">
        <v>2574</v>
      </c>
    </row>
    <row r="1808" spans="6:8">
      <c r="H1808" t="s">
        <v>2575</v>
      </c>
    </row>
    <row r="1809" spans="6:8">
      <c r="F1809" t="s">
        <v>746</v>
      </c>
      <c r="G1809" t="s">
        <v>1115</v>
      </c>
      <c r="H1809" t="s">
        <v>1240</v>
      </c>
    </row>
    <row r="1810" spans="6:8">
      <c r="H1810" t="s">
        <v>1241</v>
      </c>
    </row>
    <row r="1811" spans="6:8">
      <c r="H1811" t="s">
        <v>2507</v>
      </c>
    </row>
    <row r="1812" spans="6:8">
      <c r="H1812" t="s">
        <v>2483</v>
      </c>
    </row>
    <row r="1813" spans="6:8">
      <c r="H1813" t="s">
        <v>1242</v>
      </c>
    </row>
    <row r="1814" spans="6:8">
      <c r="H1814" t="s">
        <v>1243</v>
      </c>
    </row>
    <row r="1815" spans="6:8">
      <c r="H1815" t="s">
        <v>1251</v>
      </c>
    </row>
    <row r="1816" spans="6:8">
      <c r="H1816" t="s">
        <v>1252</v>
      </c>
    </row>
    <row r="1817" spans="6:8">
      <c r="H1817" t="s">
        <v>2508</v>
      </c>
    </row>
    <row r="1818" spans="6:8">
      <c r="F1818" t="s">
        <v>747</v>
      </c>
      <c r="G1818" t="s">
        <v>1116</v>
      </c>
      <c r="H1818" t="s">
        <v>2576</v>
      </c>
    </row>
    <row r="1819" spans="6:8">
      <c r="H1819" t="s">
        <v>1238</v>
      </c>
    </row>
    <row r="1820" spans="6:8">
      <c r="H1820" t="s">
        <v>1239</v>
      </c>
    </row>
    <row r="1821" spans="6:8">
      <c r="H1821" t="s">
        <v>1240</v>
      </c>
    </row>
    <row r="1822" spans="6:8">
      <c r="H1822" t="s">
        <v>1241</v>
      </c>
    </row>
    <row r="1823" spans="6:8">
      <c r="H1823" t="s">
        <v>2507</v>
      </c>
    </row>
    <row r="1824" spans="6:8">
      <c r="H1824" t="s">
        <v>2483</v>
      </c>
    </row>
    <row r="1825" spans="6:8">
      <c r="H1825" t="s">
        <v>1242</v>
      </c>
    </row>
    <row r="1826" spans="6:8">
      <c r="H1826" t="s">
        <v>1243</v>
      </c>
    </row>
    <row r="1827" spans="6:8">
      <c r="H1827" t="s">
        <v>1251</v>
      </c>
    </row>
    <row r="1828" spans="6:8">
      <c r="H1828" t="s">
        <v>1252</v>
      </c>
    </row>
    <row r="1829" spans="6:8">
      <c r="H1829" t="s">
        <v>2508</v>
      </c>
    </row>
    <row r="1830" spans="6:8">
      <c r="F1830" t="s">
        <v>748</v>
      </c>
      <c r="G1830" t="s">
        <v>1117</v>
      </c>
      <c r="H1830" t="s">
        <v>2577</v>
      </c>
    </row>
    <row r="1831" spans="6:8">
      <c r="H1831" t="s">
        <v>1238</v>
      </c>
    </row>
    <row r="1832" spans="6:8">
      <c r="H1832" t="s">
        <v>1239</v>
      </c>
    </row>
    <row r="1833" spans="6:8">
      <c r="H1833" t="s">
        <v>1240</v>
      </c>
    </row>
    <row r="1834" spans="6:8">
      <c r="H1834" t="s">
        <v>1241</v>
      </c>
    </row>
    <row r="1835" spans="6:8">
      <c r="H1835" t="s">
        <v>2507</v>
      </c>
    </row>
    <row r="1836" spans="6:8">
      <c r="H1836" t="s">
        <v>2483</v>
      </c>
    </row>
    <row r="1837" spans="6:8">
      <c r="H1837" t="s">
        <v>1242</v>
      </c>
    </row>
    <row r="1838" spans="6:8">
      <c r="H1838" t="s">
        <v>1243</v>
      </c>
    </row>
    <row r="1839" spans="6:8">
      <c r="H1839" t="s">
        <v>1251</v>
      </c>
    </row>
    <row r="1840" spans="6:8">
      <c r="H1840" t="s">
        <v>1252</v>
      </c>
    </row>
    <row r="1841" spans="6:8">
      <c r="H1841" t="s">
        <v>2508</v>
      </c>
    </row>
    <row r="1842" spans="6:8">
      <c r="F1842" t="s">
        <v>749</v>
      </c>
      <c r="G1842" t="s">
        <v>1048</v>
      </c>
      <c r="H1842" t="s">
        <v>2578</v>
      </c>
    </row>
    <row r="1843" spans="6:8">
      <c r="H1843" t="s">
        <v>1238</v>
      </c>
    </row>
    <row r="1844" spans="6:8">
      <c r="H1844" t="s">
        <v>1239</v>
      </c>
    </row>
    <row r="1845" spans="6:8">
      <c r="H1845" t="s">
        <v>1240</v>
      </c>
    </row>
    <row r="1846" spans="6:8">
      <c r="H1846" t="s">
        <v>1241</v>
      </c>
    </row>
    <row r="1847" spans="6:8">
      <c r="H1847" t="s">
        <v>1261</v>
      </c>
    </row>
    <row r="1848" spans="6:8">
      <c r="H1848" t="s">
        <v>1262</v>
      </c>
    </row>
    <row r="1849" spans="6:8">
      <c r="H1849" t="s">
        <v>2579</v>
      </c>
    </row>
    <row r="1850" spans="6:8">
      <c r="H1850" t="s">
        <v>2580</v>
      </c>
    </row>
    <row r="1851" spans="6:8">
      <c r="H1851" t="s">
        <v>2581</v>
      </c>
    </row>
    <row r="1852" spans="6:8">
      <c r="H1852" t="s">
        <v>2507</v>
      </c>
    </row>
    <row r="1853" spans="6:8">
      <c r="H1853" t="s">
        <v>2582</v>
      </c>
    </row>
    <row r="1854" spans="6:8">
      <c r="H1854" t="s">
        <v>2583</v>
      </c>
    </row>
    <row r="1855" spans="6:8">
      <c r="H1855" t="s">
        <v>2584</v>
      </c>
    </row>
    <row r="1856" spans="6:8">
      <c r="H1856" t="s">
        <v>2585</v>
      </c>
    </row>
    <row r="1857" spans="8:8">
      <c r="H1857" t="s">
        <v>2586</v>
      </c>
    </row>
    <row r="1858" spans="8:8">
      <c r="H1858" t="s">
        <v>2587</v>
      </c>
    </row>
    <row r="1859" spans="8:8">
      <c r="H1859" t="s">
        <v>2588</v>
      </c>
    </row>
    <row r="1860" spans="8:8">
      <c r="H1860" t="s">
        <v>2589</v>
      </c>
    </row>
    <row r="1861" spans="8:8">
      <c r="H1861" t="s">
        <v>2590</v>
      </c>
    </row>
    <row r="1862" spans="8:8">
      <c r="H1862" t="s">
        <v>2591</v>
      </c>
    </row>
    <row r="1863" spans="8:8">
      <c r="H1863" t="s">
        <v>2592</v>
      </c>
    </row>
    <row r="1864" spans="8:8">
      <c r="H1864" t="s">
        <v>2593</v>
      </c>
    </row>
    <row r="1865" spans="8:8">
      <c r="H1865" t="s">
        <v>2594</v>
      </c>
    </row>
    <row r="1866" spans="8:8">
      <c r="H1866" t="s">
        <v>2595</v>
      </c>
    </row>
    <row r="1867" spans="8:8">
      <c r="H1867" t="s">
        <v>2596</v>
      </c>
    </row>
    <row r="1868" spans="8:8">
      <c r="H1868" t="s">
        <v>2597</v>
      </c>
    </row>
    <row r="1869" spans="8:8">
      <c r="H1869" t="s">
        <v>2598</v>
      </c>
    </row>
    <row r="1870" spans="8:8">
      <c r="H1870" t="s">
        <v>2599</v>
      </c>
    </row>
    <row r="1871" spans="8:8">
      <c r="H1871" t="s">
        <v>2600</v>
      </c>
    </row>
    <row r="1872" spans="8:8">
      <c r="H1872" t="s">
        <v>2601</v>
      </c>
    </row>
    <row r="1873" spans="8:8">
      <c r="H1873" t="s">
        <v>2602</v>
      </c>
    </row>
    <row r="1874" spans="8:8">
      <c r="H1874" t="s">
        <v>2603</v>
      </c>
    </row>
    <row r="1875" spans="8:8">
      <c r="H1875" t="s">
        <v>2604</v>
      </c>
    </row>
    <row r="1876" spans="8:8">
      <c r="H1876" t="s">
        <v>2605</v>
      </c>
    </row>
    <row r="1877" spans="8:8">
      <c r="H1877" t="s">
        <v>2606</v>
      </c>
    </row>
    <row r="1878" spans="8:8">
      <c r="H1878" t="s">
        <v>1776</v>
      </c>
    </row>
    <row r="1879" spans="8:8">
      <c r="H1879" t="s">
        <v>1776</v>
      </c>
    </row>
    <row r="1880" spans="8:8">
      <c r="H1880" t="s">
        <v>2607</v>
      </c>
    </row>
    <row r="1881" spans="8:8">
      <c r="H1881" t="s">
        <v>2608</v>
      </c>
    </row>
    <row r="1882" spans="8:8">
      <c r="H1882" t="s">
        <v>2609</v>
      </c>
    </row>
    <row r="1883" spans="8:8">
      <c r="H1883" t="s">
        <v>1776</v>
      </c>
    </row>
    <row r="1884" spans="8:8">
      <c r="H1884" t="s">
        <v>1776</v>
      </c>
    </row>
    <row r="1885" spans="8:8">
      <c r="H1885" t="s">
        <v>2610</v>
      </c>
    </row>
    <row r="1886" spans="8:8">
      <c r="H1886" t="s">
        <v>2610</v>
      </c>
    </row>
    <row r="1887" spans="8:8">
      <c r="H1887" t="s">
        <v>1776</v>
      </c>
    </row>
    <row r="1888" spans="8:8">
      <c r="H1888" t="s">
        <v>2611</v>
      </c>
    </row>
    <row r="1889" spans="8:8">
      <c r="H1889" t="s">
        <v>1776</v>
      </c>
    </row>
    <row r="1890" spans="8:8">
      <c r="H1890" t="s">
        <v>2612</v>
      </c>
    </row>
    <row r="1891" spans="8:8">
      <c r="H1891" t="s">
        <v>2613</v>
      </c>
    </row>
    <row r="1892" spans="8:8">
      <c r="H1892" t="s">
        <v>1776</v>
      </c>
    </row>
    <row r="1893" spans="8:8">
      <c r="H1893" t="s">
        <v>2614</v>
      </c>
    </row>
    <row r="1894" spans="8:8">
      <c r="H1894" t="s">
        <v>2615</v>
      </c>
    </row>
    <row r="1895" spans="8:8">
      <c r="H1895" t="s">
        <v>2616</v>
      </c>
    </row>
    <row r="1896" spans="8:8">
      <c r="H1896" t="s">
        <v>2559</v>
      </c>
    </row>
    <row r="1897" spans="8:8">
      <c r="H1897" t="s">
        <v>2617</v>
      </c>
    </row>
    <row r="1898" spans="8:8">
      <c r="H1898" t="s">
        <v>2618</v>
      </c>
    </row>
    <row r="1899" spans="8:8">
      <c r="H1899" t="s">
        <v>2483</v>
      </c>
    </row>
    <row r="1900" spans="8:8">
      <c r="H1900" t="s">
        <v>2619</v>
      </c>
    </row>
    <row r="1901" spans="8:8">
      <c r="H1901" t="s">
        <v>1242</v>
      </c>
    </row>
    <row r="1902" spans="8:8">
      <c r="H1902" t="s">
        <v>1243</v>
      </c>
    </row>
    <row r="1903" spans="8:8">
      <c r="H1903" t="s">
        <v>1244</v>
      </c>
    </row>
    <row r="1904" spans="8:8">
      <c r="H1904" t="s">
        <v>1245</v>
      </c>
    </row>
    <row r="1905" spans="8:8">
      <c r="H1905" t="s">
        <v>1246</v>
      </c>
    </row>
    <row r="1906" spans="8:8">
      <c r="H1906" t="s">
        <v>1247</v>
      </c>
    </row>
    <row r="1907" spans="8:8">
      <c r="H1907" t="s">
        <v>1248</v>
      </c>
    </row>
    <row r="1908" spans="8:8">
      <c r="H1908" t="s">
        <v>1249</v>
      </c>
    </row>
    <row r="1909" spans="8:8">
      <c r="H1909" t="s">
        <v>1250</v>
      </c>
    </row>
    <row r="1910" spans="8:8">
      <c r="H1910" t="s">
        <v>1251</v>
      </c>
    </row>
    <row r="1911" spans="8:8">
      <c r="H1911" t="s">
        <v>1252</v>
      </c>
    </row>
    <row r="1912" spans="8:8">
      <c r="H1912" t="s">
        <v>1253</v>
      </c>
    </row>
    <row r="1913" spans="8:8">
      <c r="H1913" t="s">
        <v>1254</v>
      </c>
    </row>
    <row r="1914" spans="8:8">
      <c r="H1914" t="s">
        <v>1256</v>
      </c>
    </row>
    <row r="1915" spans="8:8">
      <c r="H1915" t="s">
        <v>1255</v>
      </c>
    </row>
    <row r="1916" spans="8:8">
      <c r="H1916" t="s">
        <v>1257</v>
      </c>
    </row>
    <row r="1917" spans="8:8">
      <c r="H1917" t="s">
        <v>1258</v>
      </c>
    </row>
    <row r="1918" spans="8:8">
      <c r="H1918" t="s">
        <v>1259</v>
      </c>
    </row>
    <row r="1919" spans="8:8">
      <c r="H1919" t="s">
        <v>2508</v>
      </c>
    </row>
    <row r="1920" spans="8:8">
      <c r="H1920" t="s">
        <v>2620</v>
      </c>
    </row>
    <row r="1921" spans="6:8">
      <c r="H1921" t="s">
        <v>2621</v>
      </c>
    </row>
    <row r="1922" spans="6:8">
      <c r="H1922" t="s">
        <v>2622</v>
      </c>
    </row>
    <row r="1923" spans="6:8">
      <c r="H1923" t="s">
        <v>2623</v>
      </c>
    </row>
    <row r="1924" spans="6:8">
      <c r="H1924" t="s">
        <v>2624</v>
      </c>
    </row>
    <row r="1925" spans="6:8">
      <c r="H1925" t="s">
        <v>2625</v>
      </c>
    </row>
    <row r="1926" spans="6:8">
      <c r="H1926" t="s">
        <v>2626</v>
      </c>
    </row>
    <row r="1927" spans="6:8">
      <c r="H1927" t="s">
        <v>2627</v>
      </c>
    </row>
    <row r="1928" spans="6:8">
      <c r="H1928" t="s">
        <v>2628</v>
      </c>
    </row>
    <row r="1929" spans="6:8">
      <c r="H1929" t="s">
        <v>2629</v>
      </c>
    </row>
    <row r="1930" spans="6:8">
      <c r="H1930" t="s">
        <v>2630</v>
      </c>
    </row>
    <row r="1931" spans="6:8">
      <c r="H1931" t="s">
        <v>2631</v>
      </c>
    </row>
    <row r="1932" spans="6:8">
      <c r="F1932" t="s">
        <v>750</v>
      </c>
      <c r="G1932" t="s">
        <v>1118</v>
      </c>
      <c r="H1932" t="s">
        <v>2632</v>
      </c>
    </row>
    <row r="1933" spans="6:8">
      <c r="H1933" t="s">
        <v>1238</v>
      </c>
    </row>
    <row r="1934" spans="6:8">
      <c r="H1934" t="s">
        <v>1239</v>
      </c>
    </row>
    <row r="1935" spans="6:8">
      <c r="H1935" t="s">
        <v>1240</v>
      </c>
    </row>
    <row r="1936" spans="6:8">
      <c r="H1936" t="s">
        <v>2633</v>
      </c>
    </row>
    <row r="1937" spans="6:8">
      <c r="H1937" t="s">
        <v>2634</v>
      </c>
    </row>
    <row r="1938" spans="6:8">
      <c r="H1938" t="s">
        <v>2635</v>
      </c>
    </row>
    <row r="1939" spans="6:8">
      <c r="H1939" t="s">
        <v>2636</v>
      </c>
    </row>
    <row r="1940" spans="6:8">
      <c r="H1940" t="s">
        <v>2637</v>
      </c>
    </row>
    <row r="1941" spans="6:8">
      <c r="H1941" t="s">
        <v>2638</v>
      </c>
    </row>
    <row r="1942" spans="6:8">
      <c r="H1942" t="s">
        <v>2639</v>
      </c>
    </row>
    <row r="1943" spans="6:8">
      <c r="H1943" t="s">
        <v>2640</v>
      </c>
    </row>
    <row r="1944" spans="6:8">
      <c r="H1944" t="s">
        <v>2641</v>
      </c>
    </row>
    <row r="1945" spans="6:8">
      <c r="H1945" t="s">
        <v>2642</v>
      </c>
    </row>
    <row r="1946" spans="6:8">
      <c r="H1946" t="s">
        <v>2643</v>
      </c>
    </row>
    <row r="1947" spans="6:8">
      <c r="H1947" t="s">
        <v>2644</v>
      </c>
    </row>
    <row r="1948" spans="6:8">
      <c r="F1948" t="s">
        <v>751</v>
      </c>
      <c r="G1948" t="s">
        <v>1071</v>
      </c>
      <c r="H1948" t="s">
        <v>2645</v>
      </c>
    </row>
    <row r="1949" spans="6:8">
      <c r="H1949" t="s">
        <v>1240</v>
      </c>
    </row>
    <row r="1950" spans="6:8">
      <c r="H1950" t="s">
        <v>1239</v>
      </c>
    </row>
    <row r="1951" spans="6:8">
      <c r="H1951" t="s">
        <v>2646</v>
      </c>
    </row>
    <row r="1952" spans="6:8">
      <c r="H1952" t="s">
        <v>1652</v>
      </c>
    </row>
    <row r="1953" spans="8:8">
      <c r="H1953" t="s">
        <v>2202</v>
      </c>
    </row>
    <row r="1954" spans="8:8">
      <c r="H1954" t="s">
        <v>1820</v>
      </c>
    </row>
    <row r="1955" spans="8:8">
      <c r="H1955" t="s">
        <v>1466</v>
      </c>
    </row>
    <row r="1956" spans="8:8">
      <c r="H1956" t="s">
        <v>2647</v>
      </c>
    </row>
    <row r="1957" spans="8:8">
      <c r="H1957" t="s">
        <v>2648</v>
      </c>
    </row>
    <row r="1958" spans="8:8">
      <c r="H1958" t="s">
        <v>2649</v>
      </c>
    </row>
    <row r="1959" spans="8:8">
      <c r="H1959" t="s">
        <v>2650</v>
      </c>
    </row>
    <row r="1960" spans="8:8">
      <c r="H1960" t="s">
        <v>2009</v>
      </c>
    </row>
    <row r="1961" spans="8:8">
      <c r="H1961" t="s">
        <v>2651</v>
      </c>
    </row>
    <row r="1962" spans="8:8">
      <c r="H1962" t="s">
        <v>2652</v>
      </c>
    </row>
    <row r="1963" spans="8:8">
      <c r="H1963" t="s">
        <v>2653</v>
      </c>
    </row>
    <row r="1964" spans="8:8">
      <c r="H1964" t="s">
        <v>2654</v>
      </c>
    </row>
    <row r="1965" spans="8:8">
      <c r="H1965" t="s">
        <v>2655</v>
      </c>
    </row>
    <row r="1966" spans="8:8">
      <c r="H1966" t="s">
        <v>2656</v>
      </c>
    </row>
    <row r="1967" spans="8:8">
      <c r="H1967" t="s">
        <v>2657</v>
      </c>
    </row>
    <row r="1968" spans="8:8">
      <c r="H1968" t="s">
        <v>2658</v>
      </c>
    </row>
    <row r="1969" spans="8:8">
      <c r="H1969" t="s">
        <v>2659</v>
      </c>
    </row>
    <row r="1970" spans="8:8">
      <c r="H1970" t="s">
        <v>2660</v>
      </c>
    </row>
    <row r="1971" spans="8:8">
      <c r="H1971" t="s">
        <v>2661</v>
      </c>
    </row>
    <row r="1972" spans="8:8">
      <c r="H1972" t="s">
        <v>2662</v>
      </c>
    </row>
    <row r="1973" spans="8:8">
      <c r="H1973" t="s">
        <v>2663</v>
      </c>
    </row>
    <row r="1974" spans="8:8">
      <c r="H1974" t="s">
        <v>2664</v>
      </c>
    </row>
    <row r="1975" spans="8:8">
      <c r="H1975" t="s">
        <v>2665</v>
      </c>
    </row>
    <row r="1976" spans="8:8">
      <c r="H1976" t="s">
        <v>2666</v>
      </c>
    </row>
    <row r="1977" spans="8:8">
      <c r="H1977" t="s">
        <v>2667</v>
      </c>
    </row>
    <row r="1978" spans="8:8">
      <c r="H1978" t="s">
        <v>2668</v>
      </c>
    </row>
    <row r="1979" spans="8:8">
      <c r="H1979" t="s">
        <v>2669</v>
      </c>
    </row>
    <row r="1980" spans="8:8">
      <c r="H1980" t="s">
        <v>2670</v>
      </c>
    </row>
    <row r="1981" spans="8:8">
      <c r="H1981" t="s">
        <v>2671</v>
      </c>
    </row>
    <row r="1982" spans="8:8">
      <c r="H1982" t="s">
        <v>2672</v>
      </c>
    </row>
    <row r="1983" spans="8:8">
      <c r="H1983" t="s">
        <v>2673</v>
      </c>
    </row>
    <row r="1984" spans="8:8">
      <c r="H1984" t="s">
        <v>2674</v>
      </c>
    </row>
    <row r="1985" spans="6:8">
      <c r="H1985" t="s">
        <v>2675</v>
      </c>
    </row>
    <row r="1986" spans="6:8">
      <c r="H1986" t="s">
        <v>2676</v>
      </c>
    </row>
    <row r="1987" spans="6:8">
      <c r="H1987" t="s">
        <v>2677</v>
      </c>
    </row>
    <row r="1988" spans="6:8">
      <c r="H1988" t="s">
        <v>2678</v>
      </c>
    </row>
    <row r="1989" spans="6:8">
      <c r="H1989" t="s">
        <v>2679</v>
      </c>
    </row>
    <row r="1990" spans="6:8">
      <c r="H1990" t="s">
        <v>2680</v>
      </c>
    </row>
    <row r="1991" spans="6:8">
      <c r="H1991" t="s">
        <v>2681</v>
      </c>
    </row>
    <row r="1992" spans="6:8">
      <c r="H1992" t="s">
        <v>2682</v>
      </c>
    </row>
    <row r="1993" spans="6:8">
      <c r="H1993" t="s">
        <v>2683</v>
      </c>
    </row>
    <row r="1994" spans="6:8">
      <c r="H1994" t="s">
        <v>2683</v>
      </c>
    </row>
    <row r="1995" spans="6:8">
      <c r="F1995" t="s">
        <v>752</v>
      </c>
      <c r="G1995" t="s">
        <v>1119</v>
      </c>
      <c r="H1995" t="s">
        <v>2684</v>
      </c>
    </row>
    <row r="1996" spans="6:8">
      <c r="H1996" t="s">
        <v>1240</v>
      </c>
    </row>
    <row r="1997" spans="6:8">
      <c r="H1997" t="s">
        <v>1239</v>
      </c>
    </row>
    <row r="1998" spans="6:8">
      <c r="H1998" t="s">
        <v>1542</v>
      </c>
    </row>
    <row r="1999" spans="6:8">
      <c r="H1999" t="s">
        <v>2647</v>
      </c>
    </row>
    <row r="2000" spans="6:8">
      <c r="H2000" t="s">
        <v>2685</v>
      </c>
    </row>
    <row r="2001" spans="6:8">
      <c r="H2001" t="s">
        <v>2648</v>
      </c>
    </row>
    <row r="2002" spans="6:8">
      <c r="H2002" t="s">
        <v>2686</v>
      </c>
    </row>
    <row r="2003" spans="6:8">
      <c r="H2003" t="s">
        <v>2649</v>
      </c>
    </row>
    <row r="2004" spans="6:8">
      <c r="H2004" t="s">
        <v>2687</v>
      </c>
    </row>
    <row r="2005" spans="6:8">
      <c r="H2005" t="s">
        <v>2650</v>
      </c>
    </row>
    <row r="2006" spans="6:8">
      <c r="H2006" t="s">
        <v>2688</v>
      </c>
    </row>
    <row r="2007" spans="6:8">
      <c r="H2007" t="s">
        <v>1936</v>
      </c>
    </row>
    <row r="2008" spans="6:8">
      <c r="H2008" t="s">
        <v>2689</v>
      </c>
    </row>
    <row r="2009" spans="6:8">
      <c r="F2009" t="s">
        <v>753</v>
      </c>
      <c r="G2009" t="s">
        <v>1120</v>
      </c>
      <c r="H2009" t="s">
        <v>2690</v>
      </c>
    </row>
    <row r="2010" spans="6:8">
      <c r="H2010" t="s">
        <v>1240</v>
      </c>
    </row>
    <row r="2011" spans="6:8">
      <c r="H2011" t="s">
        <v>1239</v>
      </c>
    </row>
    <row r="2012" spans="6:8">
      <c r="H2012" t="s">
        <v>2646</v>
      </c>
    </row>
    <row r="2013" spans="6:8">
      <c r="H2013" t="s">
        <v>2691</v>
      </c>
    </row>
    <row r="2014" spans="6:8">
      <c r="H2014" t="s">
        <v>1652</v>
      </c>
    </row>
    <row r="2015" spans="6:8">
      <c r="H2015" t="s">
        <v>2202</v>
      </c>
    </row>
    <row r="2016" spans="6:8">
      <c r="H2016" t="s">
        <v>1466</v>
      </c>
    </row>
    <row r="2017" spans="6:8">
      <c r="H2017" t="s">
        <v>2647</v>
      </c>
    </row>
    <row r="2018" spans="6:8">
      <c r="H2018" t="s">
        <v>2648</v>
      </c>
    </row>
    <row r="2019" spans="6:8">
      <c r="H2019" t="s">
        <v>2649</v>
      </c>
    </row>
    <row r="2020" spans="6:8">
      <c r="H2020" t="s">
        <v>2650</v>
      </c>
    </row>
    <row r="2021" spans="6:8">
      <c r="H2021" t="s">
        <v>1936</v>
      </c>
    </row>
    <row r="2022" spans="6:8">
      <c r="H2022" t="s">
        <v>2009</v>
      </c>
    </row>
    <row r="2023" spans="6:8">
      <c r="F2023" t="s">
        <v>754</v>
      </c>
      <c r="G2023" t="s">
        <v>1121</v>
      </c>
      <c r="H2023" t="s">
        <v>2692</v>
      </c>
    </row>
    <row r="2024" spans="6:8">
      <c r="H2024" t="s">
        <v>1240</v>
      </c>
    </row>
    <row r="2025" spans="6:8">
      <c r="H2025" t="s">
        <v>1239</v>
      </c>
    </row>
    <row r="2026" spans="6:8">
      <c r="H2026" t="s">
        <v>2693</v>
      </c>
    </row>
    <row r="2027" spans="6:8">
      <c r="H2027" t="s">
        <v>2694</v>
      </c>
    </row>
    <row r="2028" spans="6:8">
      <c r="H2028" t="s">
        <v>2695</v>
      </c>
    </row>
    <row r="2029" spans="6:8">
      <c r="H2029" t="s">
        <v>2696</v>
      </c>
    </row>
    <row r="2030" spans="6:8">
      <c r="H2030" t="s">
        <v>2202</v>
      </c>
    </row>
    <row r="2031" spans="6:8">
      <c r="H2031" t="s">
        <v>2697</v>
      </c>
    </row>
    <row r="2032" spans="6:8">
      <c r="H2032" t="s">
        <v>2698</v>
      </c>
    </row>
    <row r="2033" spans="6:8">
      <c r="H2033" t="s">
        <v>1652</v>
      </c>
    </row>
    <row r="2034" spans="6:8">
      <c r="F2034" t="s">
        <v>755</v>
      </c>
      <c r="G2034" t="s">
        <v>1071</v>
      </c>
      <c r="H2034" t="s">
        <v>2645</v>
      </c>
    </row>
    <row r="2035" spans="6:8">
      <c r="H2035" t="s">
        <v>1240</v>
      </c>
    </row>
    <row r="2036" spans="6:8">
      <c r="H2036" t="s">
        <v>1239</v>
      </c>
    </row>
    <row r="2037" spans="6:8">
      <c r="H2037" t="s">
        <v>2646</v>
      </c>
    </row>
    <row r="2038" spans="6:8">
      <c r="H2038" t="s">
        <v>1652</v>
      </c>
    </row>
    <row r="2039" spans="6:8">
      <c r="H2039" t="s">
        <v>2202</v>
      </c>
    </row>
    <row r="2040" spans="6:8">
      <c r="H2040" t="s">
        <v>1820</v>
      </c>
    </row>
    <row r="2041" spans="6:8">
      <c r="H2041" t="s">
        <v>1466</v>
      </c>
    </row>
    <row r="2042" spans="6:8">
      <c r="H2042" t="s">
        <v>2647</v>
      </c>
    </row>
    <row r="2043" spans="6:8">
      <c r="H2043" t="s">
        <v>2648</v>
      </c>
    </row>
    <row r="2044" spans="6:8">
      <c r="H2044" t="s">
        <v>2649</v>
      </c>
    </row>
    <row r="2045" spans="6:8">
      <c r="H2045" t="s">
        <v>2650</v>
      </c>
    </row>
    <row r="2046" spans="6:8">
      <c r="H2046" t="s">
        <v>2009</v>
      </c>
    </row>
    <row r="2047" spans="6:8">
      <c r="H2047" t="s">
        <v>2651</v>
      </c>
    </row>
    <row r="2048" spans="6:8">
      <c r="H2048" t="s">
        <v>2652</v>
      </c>
    </row>
    <row r="2049" spans="8:8">
      <c r="H2049" t="s">
        <v>2653</v>
      </c>
    </row>
    <row r="2050" spans="8:8">
      <c r="H2050" t="s">
        <v>2654</v>
      </c>
    </row>
    <row r="2051" spans="8:8">
      <c r="H2051" t="s">
        <v>2655</v>
      </c>
    </row>
    <row r="2052" spans="8:8">
      <c r="H2052" t="s">
        <v>2656</v>
      </c>
    </row>
    <row r="2053" spans="8:8">
      <c r="H2053" t="s">
        <v>2657</v>
      </c>
    </row>
    <row r="2054" spans="8:8">
      <c r="H2054" t="s">
        <v>2658</v>
      </c>
    </row>
    <row r="2055" spans="8:8">
      <c r="H2055" t="s">
        <v>2659</v>
      </c>
    </row>
    <row r="2056" spans="8:8">
      <c r="H2056" t="s">
        <v>2660</v>
      </c>
    </row>
    <row r="2057" spans="8:8">
      <c r="H2057" t="s">
        <v>2661</v>
      </c>
    </row>
    <row r="2058" spans="8:8">
      <c r="H2058" t="s">
        <v>2662</v>
      </c>
    </row>
    <row r="2059" spans="8:8">
      <c r="H2059" t="s">
        <v>2663</v>
      </c>
    </row>
    <row r="2060" spans="8:8">
      <c r="H2060" t="s">
        <v>2664</v>
      </c>
    </row>
    <row r="2061" spans="8:8">
      <c r="H2061" t="s">
        <v>2665</v>
      </c>
    </row>
    <row r="2062" spans="8:8">
      <c r="H2062" t="s">
        <v>2666</v>
      </c>
    </row>
    <row r="2063" spans="8:8">
      <c r="H2063" t="s">
        <v>2667</v>
      </c>
    </row>
    <row r="2064" spans="8:8">
      <c r="H2064" t="s">
        <v>2668</v>
      </c>
    </row>
    <row r="2065" spans="8:8">
      <c r="H2065" t="s">
        <v>2669</v>
      </c>
    </row>
    <row r="2066" spans="8:8">
      <c r="H2066" t="s">
        <v>2670</v>
      </c>
    </row>
    <row r="2067" spans="8:8">
      <c r="H2067" t="s">
        <v>2671</v>
      </c>
    </row>
    <row r="2068" spans="8:8">
      <c r="H2068" t="s">
        <v>2672</v>
      </c>
    </row>
    <row r="2069" spans="8:8">
      <c r="H2069" t="s">
        <v>2673</v>
      </c>
    </row>
    <row r="2070" spans="8:8">
      <c r="H2070" t="s">
        <v>2674</v>
      </c>
    </row>
    <row r="2071" spans="8:8">
      <c r="H2071" t="s">
        <v>2675</v>
      </c>
    </row>
    <row r="2072" spans="8:8">
      <c r="H2072" t="s">
        <v>2676</v>
      </c>
    </row>
    <row r="2073" spans="8:8">
      <c r="H2073" t="s">
        <v>2677</v>
      </c>
    </row>
    <row r="2074" spans="8:8">
      <c r="H2074" t="s">
        <v>2678</v>
      </c>
    </row>
    <row r="2075" spans="8:8">
      <c r="H2075" t="s">
        <v>2679</v>
      </c>
    </row>
    <row r="2076" spans="8:8">
      <c r="H2076" t="s">
        <v>2680</v>
      </c>
    </row>
    <row r="2077" spans="8:8">
      <c r="H2077" t="s">
        <v>2681</v>
      </c>
    </row>
    <row r="2078" spans="8:8">
      <c r="H2078" t="s">
        <v>2682</v>
      </c>
    </row>
    <row r="2079" spans="8:8">
      <c r="H2079" t="s">
        <v>2683</v>
      </c>
    </row>
    <row r="2080" spans="8:8">
      <c r="H2080" t="s">
        <v>2683</v>
      </c>
    </row>
    <row r="2081" spans="6:8">
      <c r="F2081" t="s">
        <v>756</v>
      </c>
      <c r="G2081" t="s">
        <v>1119</v>
      </c>
      <c r="H2081" t="s">
        <v>2684</v>
      </c>
    </row>
    <row r="2082" spans="6:8">
      <c r="H2082" t="s">
        <v>1240</v>
      </c>
    </row>
    <row r="2083" spans="6:8">
      <c r="H2083" t="s">
        <v>1239</v>
      </c>
    </row>
    <row r="2084" spans="6:8">
      <c r="H2084" t="s">
        <v>1542</v>
      </c>
    </row>
    <row r="2085" spans="6:8">
      <c r="H2085" t="s">
        <v>2647</v>
      </c>
    </row>
    <row r="2086" spans="6:8">
      <c r="H2086" t="s">
        <v>2685</v>
      </c>
    </row>
    <row r="2087" spans="6:8">
      <c r="H2087" t="s">
        <v>2648</v>
      </c>
    </row>
    <row r="2088" spans="6:8">
      <c r="H2088" t="s">
        <v>2686</v>
      </c>
    </row>
    <row r="2089" spans="6:8">
      <c r="H2089" t="s">
        <v>2649</v>
      </c>
    </row>
    <row r="2090" spans="6:8">
      <c r="H2090" t="s">
        <v>2687</v>
      </c>
    </row>
    <row r="2091" spans="6:8">
      <c r="H2091" t="s">
        <v>2650</v>
      </c>
    </row>
    <row r="2092" spans="6:8">
      <c r="H2092" t="s">
        <v>2688</v>
      </c>
    </row>
    <row r="2093" spans="6:8">
      <c r="H2093" t="s">
        <v>1936</v>
      </c>
    </row>
    <row r="2094" spans="6:8">
      <c r="H2094" t="s">
        <v>2689</v>
      </c>
    </row>
    <row r="2095" spans="6:8">
      <c r="F2095" t="s">
        <v>757</v>
      </c>
      <c r="G2095" t="s">
        <v>1120</v>
      </c>
      <c r="H2095" t="s">
        <v>2690</v>
      </c>
    </row>
    <row r="2096" spans="6:8">
      <c r="H2096" t="s">
        <v>1240</v>
      </c>
    </row>
    <row r="2097" spans="8:8">
      <c r="H2097" t="s">
        <v>1239</v>
      </c>
    </row>
    <row r="2098" spans="8:8">
      <c r="H2098" t="s">
        <v>2646</v>
      </c>
    </row>
    <row r="2099" spans="8:8">
      <c r="H2099" t="s">
        <v>2691</v>
      </c>
    </row>
    <row r="2100" spans="8:8">
      <c r="H2100" t="s">
        <v>1652</v>
      </c>
    </row>
    <row r="2101" spans="8:8">
      <c r="H2101" t="s">
        <v>2699</v>
      </c>
    </row>
    <row r="2102" spans="8:8">
      <c r="H2102" t="s">
        <v>2700</v>
      </c>
    </row>
    <row r="2103" spans="8:8">
      <c r="H2103" t="s">
        <v>2701</v>
      </c>
    </row>
    <row r="2104" spans="8:8">
      <c r="H2104" t="s">
        <v>2702</v>
      </c>
    </row>
    <row r="2105" spans="8:8">
      <c r="H2105" t="s">
        <v>2703</v>
      </c>
    </row>
    <row r="2106" spans="8:8">
      <c r="H2106" t="s">
        <v>2704</v>
      </c>
    </row>
    <row r="2107" spans="8:8">
      <c r="H2107" t="s">
        <v>2202</v>
      </c>
    </row>
    <row r="2108" spans="8:8">
      <c r="H2108" t="s">
        <v>2697</v>
      </c>
    </row>
    <row r="2109" spans="8:8">
      <c r="H2109" t="s">
        <v>2698</v>
      </c>
    </row>
    <row r="2110" spans="8:8">
      <c r="H2110" t="s">
        <v>1466</v>
      </c>
    </row>
    <row r="2111" spans="8:8">
      <c r="H2111" t="s">
        <v>2647</v>
      </c>
    </row>
    <row r="2112" spans="8:8">
      <c r="H2112" t="s">
        <v>2648</v>
      </c>
    </row>
    <row r="2113" spans="6:8">
      <c r="H2113" t="s">
        <v>2649</v>
      </c>
    </row>
    <row r="2114" spans="6:8">
      <c r="H2114" t="s">
        <v>2650</v>
      </c>
    </row>
    <row r="2115" spans="6:8">
      <c r="H2115" t="s">
        <v>1936</v>
      </c>
    </row>
    <row r="2116" spans="6:8">
      <c r="H2116" t="s">
        <v>2009</v>
      </c>
    </row>
    <row r="2117" spans="6:8">
      <c r="H2117" t="s">
        <v>2695</v>
      </c>
    </row>
    <row r="2118" spans="6:8">
      <c r="H2118" t="s">
        <v>1577</v>
      </c>
    </row>
    <row r="2119" spans="6:8">
      <c r="F2119" t="s">
        <v>758</v>
      </c>
      <c r="G2119" t="s">
        <v>1062</v>
      </c>
      <c r="H2119" t="s">
        <v>1649</v>
      </c>
    </row>
    <row r="2120" spans="6:8">
      <c r="H2120" t="s">
        <v>1648</v>
      </c>
    </row>
    <row r="2121" spans="6:8">
      <c r="H2121" t="s">
        <v>1646</v>
      </c>
    </row>
    <row r="2122" spans="6:8">
      <c r="H2122" t="s">
        <v>1647</v>
      </c>
    </row>
    <row r="2123" spans="6:8">
      <c r="H2123" t="s">
        <v>2705</v>
      </c>
    </row>
    <row r="2124" spans="6:8">
      <c r="H2124" t="s">
        <v>1240</v>
      </c>
    </row>
    <row r="2125" spans="6:8">
      <c r="H2125" t="s">
        <v>2706</v>
      </c>
    </row>
    <row r="2126" spans="6:8">
      <c r="H2126" t="s">
        <v>2707</v>
      </c>
    </row>
    <row r="2127" spans="6:8">
      <c r="H2127" t="s">
        <v>1869</v>
      </c>
    </row>
    <row r="2128" spans="6:8">
      <c r="H2128" t="s">
        <v>2708</v>
      </c>
    </row>
    <row r="2129" spans="6:8">
      <c r="H2129" t="s">
        <v>1895</v>
      </c>
    </row>
    <row r="2130" spans="6:8">
      <c r="H2130" t="s">
        <v>1901</v>
      </c>
    </row>
    <row r="2131" spans="6:8">
      <c r="H2131" t="s">
        <v>2709</v>
      </c>
    </row>
    <row r="2132" spans="6:8">
      <c r="H2132" t="s">
        <v>2710</v>
      </c>
    </row>
    <row r="2133" spans="6:8">
      <c r="H2133" t="s">
        <v>2202</v>
      </c>
    </row>
    <row r="2134" spans="6:8">
      <c r="H2134" t="s">
        <v>1820</v>
      </c>
    </row>
    <row r="2135" spans="6:8">
      <c r="H2135" t="s">
        <v>1466</v>
      </c>
    </row>
    <row r="2136" spans="6:8">
      <c r="F2136" t="s">
        <v>759</v>
      </c>
      <c r="G2136" t="s">
        <v>1063</v>
      </c>
      <c r="H2136" t="s">
        <v>2711</v>
      </c>
    </row>
    <row r="2137" spans="6:8">
      <c r="H2137" t="s">
        <v>1239</v>
      </c>
    </row>
    <row r="2138" spans="6:8">
      <c r="H2138" t="s">
        <v>1240</v>
      </c>
    </row>
    <row r="2139" spans="6:8">
      <c r="H2139" t="s">
        <v>2712</v>
      </c>
    </row>
    <row r="2140" spans="6:8">
      <c r="H2140" t="s">
        <v>2712</v>
      </c>
    </row>
    <row r="2141" spans="6:8">
      <c r="H2141" t="s">
        <v>2713</v>
      </c>
    </row>
    <row r="2142" spans="6:8">
      <c r="H2142" t="s">
        <v>2714</v>
      </c>
    </row>
    <row r="2143" spans="6:8">
      <c r="H2143" t="s">
        <v>2715</v>
      </c>
    </row>
    <row r="2144" spans="6:8">
      <c r="H2144" t="s">
        <v>2716</v>
      </c>
    </row>
    <row r="2145" spans="6:8">
      <c r="H2145" t="s">
        <v>2717</v>
      </c>
    </row>
    <row r="2146" spans="6:8">
      <c r="H2146" t="s">
        <v>1466</v>
      </c>
    </row>
    <row r="2147" spans="6:8">
      <c r="F2147" t="s">
        <v>760</v>
      </c>
      <c r="G2147" t="s">
        <v>1064</v>
      </c>
      <c r="H2147" t="s">
        <v>2718</v>
      </c>
    </row>
    <row r="2148" spans="6:8">
      <c r="H2148" t="s">
        <v>1239</v>
      </c>
    </row>
    <row r="2149" spans="6:8">
      <c r="H2149" t="s">
        <v>1240</v>
      </c>
    </row>
    <row r="2150" spans="6:8">
      <c r="H2150" t="s">
        <v>2712</v>
      </c>
    </row>
    <row r="2151" spans="6:8">
      <c r="H2151" t="s">
        <v>2712</v>
      </c>
    </row>
    <row r="2152" spans="6:8">
      <c r="H2152" t="s">
        <v>2713</v>
      </c>
    </row>
    <row r="2153" spans="6:8">
      <c r="H2153" t="s">
        <v>2714</v>
      </c>
    </row>
    <row r="2154" spans="6:8">
      <c r="H2154" t="s">
        <v>2715</v>
      </c>
    </row>
    <row r="2155" spans="6:8">
      <c r="H2155" t="s">
        <v>2716</v>
      </c>
    </row>
    <row r="2156" spans="6:8">
      <c r="H2156" t="s">
        <v>2717</v>
      </c>
    </row>
    <row r="2157" spans="6:8">
      <c r="H2157" t="s">
        <v>1466</v>
      </c>
    </row>
    <row r="2158" spans="6:8">
      <c r="F2158" t="s">
        <v>761</v>
      </c>
      <c r="G2158" t="s">
        <v>1122</v>
      </c>
      <c r="H2158" t="s">
        <v>2719</v>
      </c>
    </row>
    <row r="2159" spans="6:8">
      <c r="H2159" t="s">
        <v>1239</v>
      </c>
    </row>
    <row r="2160" spans="6:8">
      <c r="H2160" t="s">
        <v>1240</v>
      </c>
    </row>
    <row r="2161" spans="8:8">
      <c r="H2161" t="s">
        <v>1467</v>
      </c>
    </row>
    <row r="2162" spans="8:8">
      <c r="H2162" t="s">
        <v>2720</v>
      </c>
    </row>
    <row r="2163" spans="8:8">
      <c r="H2163" t="s">
        <v>2721</v>
      </c>
    </row>
    <row r="2164" spans="8:8">
      <c r="H2164" t="s">
        <v>2722</v>
      </c>
    </row>
    <row r="2165" spans="8:8">
      <c r="H2165" t="s">
        <v>2723</v>
      </c>
    </row>
    <row r="2166" spans="8:8">
      <c r="H2166" t="s">
        <v>2724</v>
      </c>
    </row>
    <row r="2167" spans="8:8">
      <c r="H2167" t="s">
        <v>2725</v>
      </c>
    </row>
    <row r="2168" spans="8:8">
      <c r="H2168" t="s">
        <v>2726</v>
      </c>
    </row>
    <row r="2169" spans="8:8">
      <c r="H2169" t="s">
        <v>2727</v>
      </c>
    </row>
    <row r="2170" spans="8:8">
      <c r="H2170" t="s">
        <v>2728</v>
      </c>
    </row>
    <row r="2171" spans="8:8">
      <c r="H2171" t="s">
        <v>2729</v>
      </c>
    </row>
    <row r="2172" spans="8:8">
      <c r="H2172" t="s">
        <v>2730</v>
      </c>
    </row>
    <row r="2173" spans="8:8">
      <c r="H2173" t="s">
        <v>2731</v>
      </c>
    </row>
    <row r="2174" spans="8:8">
      <c r="H2174" t="s">
        <v>2732</v>
      </c>
    </row>
    <row r="2175" spans="8:8">
      <c r="H2175" t="s">
        <v>2733</v>
      </c>
    </row>
    <row r="2176" spans="8:8">
      <c r="H2176" t="s">
        <v>2734</v>
      </c>
    </row>
    <row r="2177" spans="6:8">
      <c r="H2177" t="s">
        <v>2735</v>
      </c>
    </row>
    <row r="2178" spans="6:8">
      <c r="H2178" t="s">
        <v>2736</v>
      </c>
    </row>
    <row r="2179" spans="6:8">
      <c r="H2179" t="s">
        <v>2737</v>
      </c>
    </row>
    <row r="2180" spans="6:8">
      <c r="H2180" t="s">
        <v>2738</v>
      </c>
    </row>
    <row r="2181" spans="6:8">
      <c r="H2181" t="s">
        <v>2202</v>
      </c>
    </row>
    <row r="2182" spans="6:8">
      <c r="H2182" t="s">
        <v>1820</v>
      </c>
    </row>
    <row r="2183" spans="6:8">
      <c r="H2183" t="s">
        <v>1652</v>
      </c>
    </row>
    <row r="2184" spans="6:8">
      <c r="H2184" t="s">
        <v>1466</v>
      </c>
    </row>
    <row r="2185" spans="6:8">
      <c r="H2185" t="s">
        <v>2739</v>
      </c>
    </row>
    <row r="2186" spans="6:8">
      <c r="F2186" t="s">
        <v>762</v>
      </c>
      <c r="G2186" t="s">
        <v>1065</v>
      </c>
      <c r="H2186" t="s">
        <v>2740</v>
      </c>
    </row>
    <row r="2187" spans="6:8">
      <c r="H2187" t="s">
        <v>1239</v>
      </c>
    </row>
    <row r="2188" spans="6:8">
      <c r="H2188" t="s">
        <v>1240</v>
      </c>
    </row>
    <row r="2189" spans="6:8">
      <c r="H2189" t="s">
        <v>2712</v>
      </c>
    </row>
    <row r="2190" spans="6:8">
      <c r="H2190" t="s">
        <v>2712</v>
      </c>
    </row>
    <row r="2191" spans="6:8">
      <c r="H2191" t="s">
        <v>2713</v>
      </c>
    </row>
    <row r="2192" spans="6:8">
      <c r="H2192" t="s">
        <v>2714</v>
      </c>
    </row>
    <row r="2193" spans="6:8">
      <c r="H2193" t="s">
        <v>2715</v>
      </c>
    </row>
    <row r="2194" spans="6:8">
      <c r="H2194" t="s">
        <v>2716</v>
      </c>
    </row>
    <row r="2195" spans="6:8">
      <c r="H2195" t="s">
        <v>2717</v>
      </c>
    </row>
    <row r="2196" spans="6:8">
      <c r="H2196" t="s">
        <v>2741</v>
      </c>
    </row>
    <row r="2197" spans="6:8">
      <c r="F2197" t="s">
        <v>763</v>
      </c>
      <c r="G2197" t="s">
        <v>1066</v>
      </c>
      <c r="H2197" t="s">
        <v>2742</v>
      </c>
    </row>
    <row r="2198" spans="6:8">
      <c r="H2198" t="s">
        <v>1239</v>
      </c>
    </row>
    <row r="2199" spans="6:8">
      <c r="H2199" t="s">
        <v>1240</v>
      </c>
    </row>
    <row r="2200" spans="6:8">
      <c r="H2200" t="s">
        <v>2712</v>
      </c>
    </row>
    <row r="2201" spans="6:8">
      <c r="H2201" t="s">
        <v>2712</v>
      </c>
    </row>
    <row r="2202" spans="6:8">
      <c r="H2202" t="s">
        <v>2713</v>
      </c>
    </row>
    <row r="2203" spans="6:8">
      <c r="H2203" t="s">
        <v>2714</v>
      </c>
    </row>
    <row r="2204" spans="6:8">
      <c r="H2204" t="s">
        <v>2715</v>
      </c>
    </row>
    <row r="2205" spans="6:8">
      <c r="H2205" t="s">
        <v>2716</v>
      </c>
    </row>
    <row r="2206" spans="6:8">
      <c r="H2206" t="s">
        <v>2717</v>
      </c>
    </row>
    <row r="2207" spans="6:8">
      <c r="H2207" t="s">
        <v>2743</v>
      </c>
    </row>
    <row r="2208" spans="6:8">
      <c r="F2208" t="s">
        <v>764</v>
      </c>
      <c r="G2208" t="s">
        <v>1067</v>
      </c>
      <c r="H2208" t="s">
        <v>1239</v>
      </c>
    </row>
    <row r="2209" spans="6:8">
      <c r="H2209" t="s">
        <v>2200</v>
      </c>
    </row>
    <row r="2210" spans="6:8">
      <c r="H2210" t="s">
        <v>2744</v>
      </c>
    </row>
    <row r="2211" spans="6:8">
      <c r="H2211" t="s">
        <v>2744</v>
      </c>
    </row>
    <row r="2212" spans="6:8">
      <c r="H2212" t="s">
        <v>2712</v>
      </c>
    </row>
    <row r="2213" spans="6:8">
      <c r="H2213" t="s">
        <v>2712</v>
      </c>
    </row>
    <row r="2214" spans="6:8">
      <c r="H2214" t="s">
        <v>1240</v>
      </c>
    </row>
    <row r="2215" spans="6:8">
      <c r="H2215" t="s">
        <v>2745</v>
      </c>
    </row>
    <row r="2216" spans="6:8">
      <c r="H2216" t="s">
        <v>2746</v>
      </c>
    </row>
    <row r="2217" spans="6:8">
      <c r="H2217" t="s">
        <v>2747</v>
      </c>
    </row>
    <row r="2218" spans="6:8">
      <c r="H2218" t="s">
        <v>2748</v>
      </c>
    </row>
    <row r="2219" spans="6:8">
      <c r="H2219" t="s">
        <v>2743</v>
      </c>
    </row>
    <row r="2220" spans="6:8">
      <c r="H2220" t="s">
        <v>2717</v>
      </c>
    </row>
    <row r="2221" spans="6:8">
      <c r="F2221" t="s">
        <v>765</v>
      </c>
      <c r="G2221" t="s">
        <v>1042</v>
      </c>
      <c r="H2221" t="s">
        <v>2213</v>
      </c>
    </row>
    <row r="2222" spans="6:8">
      <c r="H2222" t="s">
        <v>1238</v>
      </c>
    </row>
    <row r="2223" spans="6:8">
      <c r="H2223" t="s">
        <v>1239</v>
      </c>
    </row>
    <row r="2224" spans="6:8">
      <c r="H2224" t="s">
        <v>1542</v>
      </c>
    </row>
    <row r="2225" spans="8:8">
      <c r="H2225" t="s">
        <v>2214</v>
      </c>
    </row>
    <row r="2226" spans="8:8">
      <c r="H2226" t="s">
        <v>2749</v>
      </c>
    </row>
    <row r="2227" spans="8:8">
      <c r="H2227" t="s">
        <v>2215</v>
      </c>
    </row>
    <row r="2228" spans="8:8">
      <c r="H2228" t="s">
        <v>2750</v>
      </c>
    </row>
    <row r="2229" spans="8:8">
      <c r="H2229" t="s">
        <v>2751</v>
      </c>
    </row>
    <row r="2230" spans="8:8">
      <c r="H2230" t="s">
        <v>2752</v>
      </c>
    </row>
    <row r="2231" spans="8:8">
      <c r="H2231" t="s">
        <v>2753</v>
      </c>
    </row>
    <row r="2232" spans="8:8">
      <c r="H2232" t="s">
        <v>2754</v>
      </c>
    </row>
    <row r="2233" spans="8:8">
      <c r="H2233" t="s">
        <v>2755</v>
      </c>
    </row>
    <row r="2234" spans="8:8">
      <c r="H2234" t="s">
        <v>2756</v>
      </c>
    </row>
    <row r="2235" spans="8:8">
      <c r="H2235" t="s">
        <v>2216</v>
      </c>
    </row>
    <row r="2236" spans="8:8">
      <c r="H2236" t="s">
        <v>2217</v>
      </c>
    </row>
    <row r="2237" spans="8:8">
      <c r="H2237" t="s">
        <v>2757</v>
      </c>
    </row>
    <row r="2238" spans="8:8">
      <c r="H2238" t="s">
        <v>2218</v>
      </c>
    </row>
    <row r="2239" spans="8:8">
      <c r="H2239" t="s">
        <v>2758</v>
      </c>
    </row>
    <row r="2240" spans="8:8">
      <c r="H2240" t="s">
        <v>2219</v>
      </c>
    </row>
    <row r="2241" spans="8:8">
      <c r="H2241" t="s">
        <v>2759</v>
      </c>
    </row>
    <row r="2242" spans="8:8">
      <c r="H2242" t="s">
        <v>2220</v>
      </c>
    </row>
    <row r="2243" spans="8:8">
      <c r="H2243" t="s">
        <v>2760</v>
      </c>
    </row>
    <row r="2244" spans="8:8">
      <c r="H2244" t="s">
        <v>2221</v>
      </c>
    </row>
    <row r="2245" spans="8:8">
      <c r="H2245" t="s">
        <v>2761</v>
      </c>
    </row>
    <row r="2246" spans="8:8">
      <c r="H2246" t="s">
        <v>2222</v>
      </c>
    </row>
    <row r="2247" spans="8:8">
      <c r="H2247" t="s">
        <v>2762</v>
      </c>
    </row>
    <row r="2248" spans="8:8">
      <c r="H2248" t="s">
        <v>2763</v>
      </c>
    </row>
    <row r="2249" spans="8:8">
      <c r="H2249" t="s">
        <v>2764</v>
      </c>
    </row>
    <row r="2250" spans="8:8">
      <c r="H2250" t="s">
        <v>2765</v>
      </c>
    </row>
    <row r="2251" spans="8:8">
      <c r="H2251" t="s">
        <v>2766</v>
      </c>
    </row>
    <row r="2252" spans="8:8">
      <c r="H2252" t="s">
        <v>2767</v>
      </c>
    </row>
    <row r="2253" spans="8:8">
      <c r="H2253" t="s">
        <v>2768</v>
      </c>
    </row>
    <row r="2254" spans="8:8">
      <c r="H2254" t="s">
        <v>2769</v>
      </c>
    </row>
    <row r="2255" spans="8:8">
      <c r="H2255" t="s">
        <v>2770</v>
      </c>
    </row>
    <row r="2256" spans="8:8">
      <c r="H2256" t="s">
        <v>2771</v>
      </c>
    </row>
    <row r="2257" spans="8:8">
      <c r="H2257" t="s">
        <v>2772</v>
      </c>
    </row>
    <row r="2258" spans="8:8">
      <c r="H2258" t="s">
        <v>2223</v>
      </c>
    </row>
    <row r="2259" spans="8:8">
      <c r="H2259" t="s">
        <v>2224</v>
      </c>
    </row>
    <row r="2260" spans="8:8">
      <c r="H2260" t="s">
        <v>2773</v>
      </c>
    </row>
    <row r="2261" spans="8:8">
      <c r="H2261" t="s">
        <v>2774</v>
      </c>
    </row>
    <row r="2262" spans="8:8">
      <c r="H2262" t="s">
        <v>2775</v>
      </c>
    </row>
    <row r="2263" spans="8:8">
      <c r="H2263" t="s">
        <v>2776</v>
      </c>
    </row>
    <row r="2264" spans="8:8">
      <c r="H2264" t="s">
        <v>2225</v>
      </c>
    </row>
    <row r="2265" spans="8:8">
      <c r="H2265" t="s">
        <v>2226</v>
      </c>
    </row>
    <row r="2266" spans="8:8">
      <c r="H2266" t="s">
        <v>2777</v>
      </c>
    </row>
    <row r="2267" spans="8:8">
      <c r="H2267" t="s">
        <v>2778</v>
      </c>
    </row>
    <row r="2268" spans="8:8">
      <c r="H2268" t="s">
        <v>2779</v>
      </c>
    </row>
    <row r="2269" spans="8:8">
      <c r="H2269" t="s">
        <v>2780</v>
      </c>
    </row>
    <row r="2270" spans="8:8">
      <c r="H2270" t="s">
        <v>2227</v>
      </c>
    </row>
    <row r="2271" spans="8:8">
      <c r="H2271" t="s">
        <v>2228</v>
      </c>
    </row>
    <row r="2272" spans="8:8">
      <c r="H2272" t="s">
        <v>2229</v>
      </c>
    </row>
    <row r="2273" spans="6:8">
      <c r="H2273" t="s">
        <v>2230</v>
      </c>
    </row>
    <row r="2274" spans="6:8">
      <c r="H2274" t="s">
        <v>2232</v>
      </c>
    </row>
    <row r="2275" spans="6:8">
      <c r="H2275" t="s">
        <v>1467</v>
      </c>
    </row>
    <row r="2276" spans="6:8">
      <c r="F2276" t="s">
        <v>766</v>
      </c>
      <c r="G2276" t="s">
        <v>1088</v>
      </c>
      <c r="H2276" t="s">
        <v>2781</v>
      </c>
    </row>
    <row r="2277" spans="6:8">
      <c r="H2277" t="s">
        <v>1240</v>
      </c>
    </row>
    <row r="2278" spans="6:8">
      <c r="H2278" t="s">
        <v>1239</v>
      </c>
    </row>
    <row r="2279" spans="6:8">
      <c r="H2279" t="s">
        <v>2782</v>
      </c>
    </row>
    <row r="2280" spans="6:8">
      <c r="H2280" t="s">
        <v>2783</v>
      </c>
    </row>
    <row r="2281" spans="6:8">
      <c r="H2281" t="s">
        <v>2784</v>
      </c>
    </row>
    <row r="2282" spans="6:8">
      <c r="H2282" t="s">
        <v>2785</v>
      </c>
    </row>
    <row r="2283" spans="6:8">
      <c r="H2283" t="s">
        <v>2786</v>
      </c>
    </row>
    <row r="2284" spans="6:8">
      <c r="H2284" t="s">
        <v>2787</v>
      </c>
    </row>
    <row r="2285" spans="6:8">
      <c r="H2285" t="s">
        <v>2788</v>
      </c>
    </row>
    <row r="2286" spans="6:8">
      <c r="H2286" t="s">
        <v>2789</v>
      </c>
    </row>
    <row r="2287" spans="6:8">
      <c r="H2287" t="s">
        <v>2790</v>
      </c>
    </row>
    <row r="2288" spans="6:8">
      <c r="H2288" t="s">
        <v>2791</v>
      </c>
    </row>
    <row r="2289" spans="6:8">
      <c r="H2289" t="s">
        <v>2792</v>
      </c>
    </row>
    <row r="2290" spans="6:8">
      <c r="H2290" t="s">
        <v>2793</v>
      </c>
    </row>
    <row r="2291" spans="6:8">
      <c r="H2291" t="s">
        <v>2794</v>
      </c>
    </row>
    <row r="2292" spans="6:8">
      <c r="H2292" t="s">
        <v>2795</v>
      </c>
    </row>
    <row r="2293" spans="6:8">
      <c r="H2293" t="s">
        <v>2796</v>
      </c>
    </row>
    <row r="2294" spans="6:8">
      <c r="H2294" t="s">
        <v>2797</v>
      </c>
    </row>
    <row r="2295" spans="6:8">
      <c r="H2295" t="s">
        <v>2798</v>
      </c>
    </row>
    <row r="2296" spans="6:8">
      <c r="H2296" t="s">
        <v>2799</v>
      </c>
    </row>
    <row r="2297" spans="6:8">
      <c r="H2297" t="s">
        <v>2249</v>
      </c>
    </row>
    <row r="2298" spans="6:8">
      <c r="F2298" t="s">
        <v>767</v>
      </c>
      <c r="G2298" t="s">
        <v>1123</v>
      </c>
      <c r="H2298" t="s">
        <v>2800</v>
      </c>
    </row>
    <row r="2299" spans="6:8">
      <c r="H2299" t="s">
        <v>2801</v>
      </c>
    </row>
    <row r="2300" spans="6:8">
      <c r="H2300" t="s">
        <v>2802</v>
      </c>
    </row>
    <row r="2301" spans="6:8">
      <c r="H2301" t="s">
        <v>2803</v>
      </c>
    </row>
    <row r="2302" spans="6:8">
      <c r="H2302" t="s">
        <v>1239</v>
      </c>
    </row>
    <row r="2303" spans="6:8">
      <c r="H2303" t="s">
        <v>2804</v>
      </c>
    </row>
    <row r="2304" spans="6:8">
      <c r="H2304" t="s">
        <v>1240</v>
      </c>
    </row>
    <row r="2305" spans="6:8">
      <c r="H2305" t="s">
        <v>1241</v>
      </c>
    </row>
    <row r="2306" spans="6:8">
      <c r="H2306" t="s">
        <v>2805</v>
      </c>
    </row>
    <row r="2307" spans="6:8">
      <c r="H2307" t="s">
        <v>1820</v>
      </c>
    </row>
    <row r="2308" spans="6:8">
      <c r="H2308" t="s">
        <v>1466</v>
      </c>
    </row>
    <row r="2309" spans="6:8">
      <c r="F2309" t="s">
        <v>768</v>
      </c>
      <c r="G2309" t="s">
        <v>1124</v>
      </c>
      <c r="H2309" t="s">
        <v>1238</v>
      </c>
    </row>
    <row r="2310" spans="6:8">
      <c r="H2310" t="s">
        <v>1239</v>
      </c>
    </row>
    <row r="2311" spans="6:8">
      <c r="H2311" t="s">
        <v>2806</v>
      </c>
    </row>
    <row r="2312" spans="6:8">
      <c r="H2312" t="s">
        <v>1652</v>
      </c>
    </row>
    <row r="2313" spans="6:8">
      <c r="H2313" t="s">
        <v>2807</v>
      </c>
    </row>
    <row r="2314" spans="6:8">
      <c r="H2314" t="s">
        <v>2202</v>
      </c>
    </row>
    <row r="2315" spans="6:8">
      <c r="H2315" t="s">
        <v>2808</v>
      </c>
    </row>
    <row r="2316" spans="6:8">
      <c r="H2316" t="s">
        <v>1820</v>
      </c>
    </row>
    <row r="2317" spans="6:8">
      <c r="H2317" t="s">
        <v>1466</v>
      </c>
    </row>
    <row r="2318" spans="6:8">
      <c r="F2318" t="s">
        <v>769</v>
      </c>
      <c r="G2318" t="s">
        <v>1076</v>
      </c>
      <c r="H2318" t="s">
        <v>2809</v>
      </c>
    </row>
    <row r="2319" spans="6:8">
      <c r="H2319" t="s">
        <v>1238</v>
      </c>
    </row>
    <row r="2320" spans="6:8">
      <c r="H2320" t="s">
        <v>1239</v>
      </c>
    </row>
    <row r="2321" spans="6:8">
      <c r="H2321" t="s">
        <v>2807</v>
      </c>
    </row>
    <row r="2322" spans="6:8">
      <c r="H2322" t="s">
        <v>2808</v>
      </c>
    </row>
    <row r="2323" spans="6:8">
      <c r="H2323" t="s">
        <v>2202</v>
      </c>
    </row>
    <row r="2324" spans="6:8">
      <c r="H2324" t="s">
        <v>1820</v>
      </c>
    </row>
    <row r="2325" spans="6:8">
      <c r="H2325" t="s">
        <v>1652</v>
      </c>
    </row>
    <row r="2326" spans="6:8">
      <c r="H2326" t="s">
        <v>2810</v>
      </c>
    </row>
    <row r="2327" spans="6:8">
      <c r="H2327" t="s">
        <v>2811</v>
      </c>
    </row>
    <row r="2328" spans="6:8">
      <c r="H2328" t="s">
        <v>2812</v>
      </c>
    </row>
    <row r="2329" spans="6:8">
      <c r="H2329" t="s">
        <v>2813</v>
      </c>
    </row>
    <row r="2330" spans="6:8">
      <c r="H2330" t="s">
        <v>2814</v>
      </c>
    </row>
    <row r="2331" spans="6:8">
      <c r="H2331" t="s">
        <v>2815</v>
      </c>
    </row>
    <row r="2332" spans="6:8">
      <c r="H2332" t="s">
        <v>2816</v>
      </c>
    </row>
    <row r="2333" spans="6:8">
      <c r="H2333" t="s">
        <v>2817</v>
      </c>
    </row>
    <row r="2334" spans="6:8">
      <c r="H2334" t="s">
        <v>1466</v>
      </c>
    </row>
    <row r="2335" spans="6:8">
      <c r="F2335" t="s">
        <v>770</v>
      </c>
      <c r="G2335" t="s">
        <v>1077</v>
      </c>
      <c r="H2335" t="s">
        <v>2818</v>
      </c>
    </row>
    <row r="2336" spans="6:8">
      <c r="H2336" t="s">
        <v>1238</v>
      </c>
    </row>
    <row r="2337" spans="8:8">
      <c r="H2337" t="s">
        <v>1239</v>
      </c>
    </row>
    <row r="2338" spans="8:8">
      <c r="H2338" t="s">
        <v>2807</v>
      </c>
    </row>
    <row r="2339" spans="8:8">
      <c r="H2339" t="s">
        <v>2808</v>
      </c>
    </row>
    <row r="2340" spans="8:8">
      <c r="H2340" t="s">
        <v>2819</v>
      </c>
    </row>
    <row r="2341" spans="8:8">
      <c r="H2341" t="s">
        <v>2202</v>
      </c>
    </row>
    <row r="2342" spans="8:8">
      <c r="H2342" t="s">
        <v>1820</v>
      </c>
    </row>
    <row r="2343" spans="8:8">
      <c r="H2343" t="s">
        <v>1652</v>
      </c>
    </row>
    <row r="2344" spans="8:8">
      <c r="H2344" t="s">
        <v>2810</v>
      </c>
    </row>
    <row r="2345" spans="8:8">
      <c r="H2345" t="s">
        <v>2820</v>
      </c>
    </row>
    <row r="2346" spans="8:8">
      <c r="H2346" t="s">
        <v>2812</v>
      </c>
    </row>
    <row r="2347" spans="8:8">
      <c r="H2347" t="s">
        <v>2813</v>
      </c>
    </row>
    <row r="2348" spans="8:8">
      <c r="H2348" t="s">
        <v>2814</v>
      </c>
    </row>
    <row r="2349" spans="8:8">
      <c r="H2349" t="s">
        <v>2815</v>
      </c>
    </row>
    <row r="2350" spans="8:8">
      <c r="H2350" t="s">
        <v>2816</v>
      </c>
    </row>
    <row r="2351" spans="8:8">
      <c r="H2351" t="s">
        <v>2817</v>
      </c>
    </row>
    <row r="2352" spans="8:8">
      <c r="H2352" t="s">
        <v>1466</v>
      </c>
    </row>
    <row r="2353" spans="6:8">
      <c r="F2353" t="s">
        <v>771</v>
      </c>
      <c r="G2353" t="s">
        <v>1078</v>
      </c>
      <c r="H2353" t="s">
        <v>2821</v>
      </c>
    </row>
    <row r="2354" spans="6:8">
      <c r="H2354" t="s">
        <v>1238</v>
      </c>
    </row>
    <row r="2355" spans="6:8">
      <c r="H2355" t="s">
        <v>1239</v>
      </c>
    </row>
    <row r="2356" spans="6:8">
      <c r="H2356" t="s">
        <v>2807</v>
      </c>
    </row>
    <row r="2357" spans="6:8">
      <c r="H2357" t="s">
        <v>2808</v>
      </c>
    </row>
    <row r="2358" spans="6:8">
      <c r="H2358" t="s">
        <v>2819</v>
      </c>
    </row>
    <row r="2359" spans="6:8">
      <c r="H2359" t="s">
        <v>2202</v>
      </c>
    </row>
    <row r="2360" spans="6:8">
      <c r="H2360" t="s">
        <v>1820</v>
      </c>
    </row>
    <row r="2361" spans="6:8">
      <c r="H2361" t="s">
        <v>1652</v>
      </c>
    </row>
    <row r="2362" spans="6:8">
      <c r="H2362" t="s">
        <v>2810</v>
      </c>
    </row>
    <row r="2363" spans="6:8">
      <c r="H2363" t="s">
        <v>2822</v>
      </c>
    </row>
    <row r="2364" spans="6:8">
      <c r="H2364" t="s">
        <v>2812</v>
      </c>
    </row>
    <row r="2365" spans="6:8">
      <c r="H2365" t="s">
        <v>2813</v>
      </c>
    </row>
    <row r="2366" spans="6:8">
      <c r="H2366" t="s">
        <v>2814</v>
      </c>
    </row>
    <row r="2367" spans="6:8">
      <c r="H2367" t="s">
        <v>2815</v>
      </c>
    </row>
    <row r="2368" spans="6:8">
      <c r="H2368" t="s">
        <v>2816</v>
      </c>
    </row>
    <row r="2369" spans="6:8">
      <c r="H2369" t="s">
        <v>2817</v>
      </c>
    </row>
    <row r="2370" spans="6:8">
      <c r="H2370" t="s">
        <v>1466</v>
      </c>
    </row>
    <row r="2371" spans="6:8">
      <c r="F2371" t="s">
        <v>772</v>
      </c>
      <c r="G2371" t="s">
        <v>1125</v>
      </c>
      <c r="H2371" t="s">
        <v>2823</v>
      </c>
    </row>
    <row r="2372" spans="6:8">
      <c r="H2372" t="s">
        <v>1238</v>
      </c>
    </row>
    <row r="2373" spans="6:8">
      <c r="H2373" t="s">
        <v>1239</v>
      </c>
    </row>
    <row r="2374" spans="6:8">
      <c r="H2374" t="s">
        <v>2807</v>
      </c>
    </row>
    <row r="2375" spans="6:8">
      <c r="H2375" t="s">
        <v>2808</v>
      </c>
    </row>
    <row r="2376" spans="6:8">
      <c r="H2376" t="s">
        <v>2202</v>
      </c>
    </row>
    <row r="2377" spans="6:8">
      <c r="H2377" t="s">
        <v>2202</v>
      </c>
    </row>
    <row r="2378" spans="6:8">
      <c r="H2378" t="s">
        <v>1820</v>
      </c>
    </row>
    <row r="2379" spans="6:8">
      <c r="H2379" t="s">
        <v>1652</v>
      </c>
    </row>
    <row r="2380" spans="6:8">
      <c r="H2380" t="s">
        <v>2810</v>
      </c>
    </row>
    <row r="2381" spans="6:8">
      <c r="H2381" t="s">
        <v>2824</v>
      </c>
    </row>
    <row r="2382" spans="6:8">
      <c r="H2382" t="s">
        <v>2812</v>
      </c>
    </row>
    <row r="2383" spans="6:8">
      <c r="H2383" t="s">
        <v>2813</v>
      </c>
    </row>
    <row r="2384" spans="6:8">
      <c r="H2384" t="s">
        <v>2814</v>
      </c>
    </row>
    <row r="2385" spans="6:8">
      <c r="H2385" t="s">
        <v>2815</v>
      </c>
    </row>
    <row r="2386" spans="6:8">
      <c r="H2386" t="s">
        <v>2816</v>
      </c>
    </row>
    <row r="2387" spans="6:8">
      <c r="H2387" t="s">
        <v>2817</v>
      </c>
    </row>
    <row r="2388" spans="6:8">
      <c r="H2388" t="s">
        <v>1466</v>
      </c>
    </row>
    <row r="2389" spans="6:8">
      <c r="F2389" t="s">
        <v>773</v>
      </c>
      <c r="G2389" t="s">
        <v>1080</v>
      </c>
      <c r="H2389" t="s">
        <v>2825</v>
      </c>
    </row>
    <row r="2390" spans="6:8">
      <c r="H2390" t="s">
        <v>1238</v>
      </c>
    </row>
    <row r="2391" spans="6:8">
      <c r="H2391" t="s">
        <v>1239</v>
      </c>
    </row>
    <row r="2392" spans="6:8">
      <c r="H2392" t="s">
        <v>2807</v>
      </c>
    </row>
    <row r="2393" spans="6:8">
      <c r="H2393" t="s">
        <v>2808</v>
      </c>
    </row>
    <row r="2394" spans="6:8">
      <c r="H2394" t="s">
        <v>2202</v>
      </c>
    </row>
    <row r="2395" spans="6:8">
      <c r="H2395" t="s">
        <v>1820</v>
      </c>
    </row>
    <row r="2396" spans="6:8">
      <c r="H2396" t="s">
        <v>1652</v>
      </c>
    </row>
    <row r="2397" spans="6:8">
      <c r="H2397" t="s">
        <v>2810</v>
      </c>
    </row>
    <row r="2398" spans="6:8">
      <c r="H2398" t="s">
        <v>2826</v>
      </c>
    </row>
    <row r="2399" spans="6:8">
      <c r="H2399" t="s">
        <v>2812</v>
      </c>
    </row>
    <row r="2400" spans="6:8">
      <c r="H2400" t="s">
        <v>2813</v>
      </c>
    </row>
    <row r="2401" spans="6:8">
      <c r="H2401" t="s">
        <v>2814</v>
      </c>
    </row>
    <row r="2402" spans="6:8">
      <c r="H2402" t="s">
        <v>2815</v>
      </c>
    </row>
    <row r="2403" spans="6:8">
      <c r="H2403" t="s">
        <v>2816</v>
      </c>
    </row>
    <row r="2404" spans="6:8">
      <c r="H2404" t="s">
        <v>2817</v>
      </c>
    </row>
    <row r="2405" spans="6:8">
      <c r="H2405" t="s">
        <v>1466</v>
      </c>
    </row>
    <row r="2406" spans="6:8">
      <c r="F2406" t="s">
        <v>774</v>
      </c>
      <c r="G2406" t="s">
        <v>1126</v>
      </c>
      <c r="H2406" t="s">
        <v>2827</v>
      </c>
    </row>
    <row r="2407" spans="6:8">
      <c r="H2407" t="s">
        <v>1238</v>
      </c>
    </row>
    <row r="2408" spans="6:8">
      <c r="H2408" t="s">
        <v>1239</v>
      </c>
    </row>
    <row r="2409" spans="6:8">
      <c r="H2409" t="s">
        <v>2807</v>
      </c>
    </row>
    <row r="2410" spans="6:8">
      <c r="H2410" t="s">
        <v>2808</v>
      </c>
    </row>
    <row r="2411" spans="6:8">
      <c r="H2411" t="s">
        <v>2202</v>
      </c>
    </row>
    <row r="2412" spans="6:8">
      <c r="H2412" t="s">
        <v>1820</v>
      </c>
    </row>
    <row r="2413" spans="6:8">
      <c r="H2413" t="s">
        <v>1466</v>
      </c>
    </row>
    <row r="2414" spans="6:8">
      <c r="F2414" t="s">
        <v>775</v>
      </c>
      <c r="G2414" t="s">
        <v>1082</v>
      </c>
      <c r="H2414" t="s">
        <v>2828</v>
      </c>
    </row>
    <row r="2415" spans="6:8">
      <c r="H2415" t="s">
        <v>1238</v>
      </c>
    </row>
    <row r="2416" spans="6:8">
      <c r="H2416" t="s">
        <v>1239</v>
      </c>
    </row>
    <row r="2417" spans="6:8">
      <c r="H2417" t="s">
        <v>2807</v>
      </c>
    </row>
    <row r="2418" spans="6:8">
      <c r="H2418" t="s">
        <v>2808</v>
      </c>
    </row>
    <row r="2419" spans="6:8">
      <c r="H2419" t="s">
        <v>2202</v>
      </c>
    </row>
    <row r="2420" spans="6:8">
      <c r="H2420" t="s">
        <v>1820</v>
      </c>
    </row>
    <row r="2421" spans="6:8">
      <c r="H2421" t="s">
        <v>1652</v>
      </c>
    </row>
    <row r="2422" spans="6:8">
      <c r="H2422" t="s">
        <v>2810</v>
      </c>
    </row>
    <row r="2423" spans="6:8">
      <c r="H2423" t="s">
        <v>2829</v>
      </c>
    </row>
    <row r="2424" spans="6:8">
      <c r="H2424" t="s">
        <v>2812</v>
      </c>
    </row>
    <row r="2425" spans="6:8">
      <c r="H2425" t="s">
        <v>2813</v>
      </c>
    </row>
    <row r="2426" spans="6:8">
      <c r="H2426" t="s">
        <v>2814</v>
      </c>
    </row>
    <row r="2427" spans="6:8">
      <c r="H2427" t="s">
        <v>2815</v>
      </c>
    </row>
    <row r="2428" spans="6:8">
      <c r="H2428" t="s">
        <v>2816</v>
      </c>
    </row>
    <row r="2429" spans="6:8">
      <c r="H2429" t="s">
        <v>2817</v>
      </c>
    </row>
    <row r="2430" spans="6:8">
      <c r="H2430" t="s">
        <v>1466</v>
      </c>
    </row>
    <row r="2431" spans="6:8">
      <c r="F2431" t="s">
        <v>776</v>
      </c>
      <c r="G2431" t="s">
        <v>1127</v>
      </c>
      <c r="H2431" t="s">
        <v>1238</v>
      </c>
    </row>
    <row r="2432" spans="6:8">
      <c r="H2432" t="s">
        <v>1239</v>
      </c>
    </row>
    <row r="2433" spans="6:8">
      <c r="H2433" t="s">
        <v>2830</v>
      </c>
    </row>
    <row r="2434" spans="6:8">
      <c r="H2434" t="s">
        <v>2831</v>
      </c>
    </row>
    <row r="2435" spans="6:8">
      <c r="H2435" t="s">
        <v>2832</v>
      </c>
    </row>
    <row r="2436" spans="6:8">
      <c r="F2436" t="s">
        <v>777</v>
      </c>
      <c r="G2436" t="s">
        <v>1128</v>
      </c>
      <c r="H2436" t="s">
        <v>1725</v>
      </c>
    </row>
    <row r="2437" spans="6:8">
      <c r="H2437" t="s">
        <v>1238</v>
      </c>
    </row>
    <row r="2438" spans="6:8">
      <c r="H2438" t="s">
        <v>1239</v>
      </c>
    </row>
    <row r="2439" spans="6:8">
      <c r="H2439" t="s">
        <v>2833</v>
      </c>
    </row>
    <row r="2440" spans="6:8">
      <c r="H2440" t="s">
        <v>2834</v>
      </c>
    </row>
    <row r="2441" spans="6:8">
      <c r="H2441" t="s">
        <v>1732</v>
      </c>
    </row>
    <row r="2442" spans="6:8">
      <c r="H2442" t="s">
        <v>1733</v>
      </c>
    </row>
    <row r="2443" spans="6:8">
      <c r="H2443" t="s">
        <v>1734</v>
      </c>
    </row>
    <row r="2444" spans="6:8">
      <c r="H2444" t="s">
        <v>1735</v>
      </c>
    </row>
    <row r="2445" spans="6:8">
      <c r="H2445" t="s">
        <v>1736</v>
      </c>
    </row>
    <row r="2446" spans="6:8">
      <c r="H2446" t="s">
        <v>1737</v>
      </c>
    </row>
    <row r="2447" spans="6:8">
      <c r="H2447" t="s">
        <v>1738</v>
      </c>
    </row>
    <row r="2448" spans="6:8">
      <c r="H2448" t="s">
        <v>1739</v>
      </c>
    </row>
    <row r="2449" spans="6:8">
      <c r="H2449" t="s">
        <v>1740</v>
      </c>
    </row>
    <row r="2450" spans="6:8">
      <c r="H2450" t="s">
        <v>1741</v>
      </c>
    </row>
    <row r="2451" spans="6:8">
      <c r="H2451" t="s">
        <v>1742</v>
      </c>
    </row>
    <row r="2452" spans="6:8">
      <c r="H2452" t="s">
        <v>1743</v>
      </c>
    </row>
    <row r="2453" spans="6:8">
      <c r="H2453" t="s">
        <v>1744</v>
      </c>
    </row>
    <row r="2454" spans="6:8">
      <c r="H2454" t="s">
        <v>1745</v>
      </c>
    </row>
    <row r="2455" spans="6:8">
      <c r="H2455" t="s">
        <v>1746</v>
      </c>
    </row>
    <row r="2456" spans="6:8">
      <c r="H2456" t="s">
        <v>1747</v>
      </c>
    </row>
    <row r="2457" spans="6:8">
      <c r="H2457" t="s">
        <v>1748</v>
      </c>
    </row>
    <row r="2458" spans="6:8">
      <c r="H2458" t="s">
        <v>1749</v>
      </c>
    </row>
    <row r="2459" spans="6:8">
      <c r="H2459" t="s">
        <v>1750</v>
      </c>
    </row>
    <row r="2460" spans="6:8">
      <c r="H2460" t="s">
        <v>1751</v>
      </c>
    </row>
    <row r="2461" spans="6:8">
      <c r="H2461" t="s">
        <v>1752</v>
      </c>
    </row>
    <row r="2462" spans="6:8">
      <c r="H2462" t="s">
        <v>1753</v>
      </c>
    </row>
    <row r="2463" spans="6:8">
      <c r="H2463" t="s">
        <v>1754</v>
      </c>
    </row>
    <row r="2464" spans="6:8">
      <c r="F2464" t="s">
        <v>778</v>
      </c>
      <c r="G2464" t="s">
        <v>1090</v>
      </c>
      <c r="H2464" t="s">
        <v>1238</v>
      </c>
    </row>
    <row r="2465" spans="8:8">
      <c r="H2465" t="s">
        <v>1239</v>
      </c>
    </row>
    <row r="2466" spans="8:8">
      <c r="H2466" t="s">
        <v>2835</v>
      </c>
    </row>
    <row r="2467" spans="8:8">
      <c r="H2467" t="s">
        <v>2807</v>
      </c>
    </row>
    <row r="2468" spans="8:8">
      <c r="H2468" t="s">
        <v>2836</v>
      </c>
    </row>
    <row r="2469" spans="8:8">
      <c r="H2469" t="s">
        <v>2837</v>
      </c>
    </row>
    <row r="2470" spans="8:8">
      <c r="H2470" t="s">
        <v>2838</v>
      </c>
    </row>
    <row r="2471" spans="8:8">
      <c r="H2471" t="s">
        <v>2839</v>
      </c>
    </row>
    <row r="2472" spans="8:8">
      <c r="H2472" t="s">
        <v>2840</v>
      </c>
    </row>
    <row r="2473" spans="8:8">
      <c r="H2473" t="s">
        <v>2841</v>
      </c>
    </row>
    <row r="2474" spans="8:8">
      <c r="H2474" t="s">
        <v>2842</v>
      </c>
    </row>
    <row r="2475" spans="8:8">
      <c r="H2475" t="s">
        <v>2843</v>
      </c>
    </row>
    <row r="2476" spans="8:8">
      <c r="H2476" t="s">
        <v>2844</v>
      </c>
    </row>
    <row r="2477" spans="8:8">
      <c r="H2477" t="s">
        <v>2845</v>
      </c>
    </row>
    <row r="2478" spans="8:8">
      <c r="H2478" t="s">
        <v>2160</v>
      </c>
    </row>
    <row r="2479" spans="8:8">
      <c r="H2479" t="s">
        <v>1943</v>
      </c>
    </row>
    <row r="2480" spans="8:8">
      <c r="H2480" t="s">
        <v>2846</v>
      </c>
    </row>
    <row r="2481" spans="8:8">
      <c r="H2481" t="s">
        <v>2847</v>
      </c>
    </row>
    <row r="2482" spans="8:8">
      <c r="H2482" t="s">
        <v>2848</v>
      </c>
    </row>
    <row r="2483" spans="8:8">
      <c r="H2483" t="s">
        <v>2849</v>
      </c>
    </row>
    <row r="2484" spans="8:8">
      <c r="H2484" t="s">
        <v>2850</v>
      </c>
    </row>
    <row r="2485" spans="8:8">
      <c r="H2485" t="s">
        <v>2851</v>
      </c>
    </row>
    <row r="2486" spans="8:8">
      <c r="H2486" t="s">
        <v>2852</v>
      </c>
    </row>
    <row r="2487" spans="8:8">
      <c r="H2487" t="s">
        <v>2853</v>
      </c>
    </row>
    <row r="2488" spans="8:8">
      <c r="H2488" t="s">
        <v>2854</v>
      </c>
    </row>
    <row r="2489" spans="8:8">
      <c r="H2489" t="s">
        <v>2855</v>
      </c>
    </row>
    <row r="2490" spans="8:8">
      <c r="H2490" t="s">
        <v>2856</v>
      </c>
    </row>
    <row r="2491" spans="8:8">
      <c r="H2491" t="s">
        <v>2857</v>
      </c>
    </row>
    <row r="2492" spans="8:8">
      <c r="H2492" t="s">
        <v>2858</v>
      </c>
    </row>
    <row r="2493" spans="8:8">
      <c r="H2493" t="s">
        <v>2859</v>
      </c>
    </row>
    <row r="2494" spans="8:8">
      <c r="H2494" t="s">
        <v>2860</v>
      </c>
    </row>
    <row r="2495" spans="8:8">
      <c r="H2495" t="s">
        <v>2861</v>
      </c>
    </row>
    <row r="2496" spans="8:8">
      <c r="H2496" t="s">
        <v>2862</v>
      </c>
    </row>
    <row r="2497" spans="8:8">
      <c r="H2497" t="s">
        <v>2863</v>
      </c>
    </row>
    <row r="2498" spans="8:8">
      <c r="H2498" t="s">
        <v>2864</v>
      </c>
    </row>
    <row r="2499" spans="8:8">
      <c r="H2499" t="s">
        <v>2865</v>
      </c>
    </row>
    <row r="2500" spans="8:8">
      <c r="H2500" t="s">
        <v>2866</v>
      </c>
    </row>
    <row r="2501" spans="8:8">
      <c r="H2501" t="s">
        <v>2867</v>
      </c>
    </row>
    <row r="2502" spans="8:8">
      <c r="H2502" t="s">
        <v>2868</v>
      </c>
    </row>
    <row r="2503" spans="8:8">
      <c r="H2503" t="s">
        <v>2869</v>
      </c>
    </row>
    <row r="2504" spans="8:8">
      <c r="H2504" t="s">
        <v>2870</v>
      </c>
    </row>
    <row r="2505" spans="8:8">
      <c r="H2505" t="s">
        <v>2871</v>
      </c>
    </row>
    <row r="2506" spans="8:8">
      <c r="H2506" t="s">
        <v>1488</v>
      </c>
    </row>
    <row r="2507" spans="8:8">
      <c r="H2507" t="s">
        <v>2398</v>
      </c>
    </row>
    <row r="2508" spans="8:8">
      <c r="H2508" t="s">
        <v>2872</v>
      </c>
    </row>
    <row r="2509" spans="8:8">
      <c r="H2509" t="s">
        <v>2873</v>
      </c>
    </row>
    <row r="2510" spans="8:8">
      <c r="H2510" t="s">
        <v>2874</v>
      </c>
    </row>
    <row r="2511" spans="8:8">
      <c r="H2511" t="s">
        <v>2875</v>
      </c>
    </row>
    <row r="2512" spans="8:8">
      <c r="H2512" t="s">
        <v>2876</v>
      </c>
    </row>
    <row r="2513" spans="8:8">
      <c r="H2513" t="s">
        <v>2877</v>
      </c>
    </row>
    <row r="2514" spans="8:8">
      <c r="H2514" t="s">
        <v>2878</v>
      </c>
    </row>
    <row r="2515" spans="8:8">
      <c r="H2515" t="s">
        <v>2879</v>
      </c>
    </row>
    <row r="2516" spans="8:8">
      <c r="H2516" t="s">
        <v>2880</v>
      </c>
    </row>
    <row r="2517" spans="8:8">
      <c r="H2517" t="s">
        <v>2881</v>
      </c>
    </row>
    <row r="2518" spans="8:8">
      <c r="H2518" t="s">
        <v>2289</v>
      </c>
    </row>
    <row r="2519" spans="8:8">
      <c r="H2519" t="s">
        <v>2882</v>
      </c>
    </row>
    <row r="2520" spans="8:8">
      <c r="H2520" t="s">
        <v>2294</v>
      </c>
    </row>
    <row r="2521" spans="8:8">
      <c r="H2521" t="s">
        <v>2883</v>
      </c>
    </row>
    <row r="2522" spans="8:8">
      <c r="H2522" t="s">
        <v>2291</v>
      </c>
    </row>
    <row r="2523" spans="8:8">
      <c r="H2523" t="s">
        <v>2884</v>
      </c>
    </row>
    <row r="2524" spans="8:8">
      <c r="H2524" t="s">
        <v>2296</v>
      </c>
    </row>
    <row r="2525" spans="8:8">
      <c r="H2525" t="s">
        <v>2885</v>
      </c>
    </row>
    <row r="2526" spans="8:8">
      <c r="H2526" t="s">
        <v>2886</v>
      </c>
    </row>
    <row r="2527" spans="8:8">
      <c r="H2527" t="s">
        <v>2887</v>
      </c>
    </row>
    <row r="2528" spans="8:8">
      <c r="H2528" t="s">
        <v>2888</v>
      </c>
    </row>
    <row r="2529" spans="6:8">
      <c r="H2529" t="s">
        <v>2889</v>
      </c>
    </row>
    <row r="2530" spans="6:8">
      <c r="H2530" t="s">
        <v>2890</v>
      </c>
    </row>
    <row r="2531" spans="6:8">
      <c r="H2531" t="s">
        <v>2891</v>
      </c>
    </row>
    <row r="2532" spans="6:8">
      <c r="H2532" t="s">
        <v>2892</v>
      </c>
    </row>
    <row r="2533" spans="6:8">
      <c r="H2533" t="s">
        <v>2893</v>
      </c>
    </row>
    <row r="2534" spans="6:8">
      <c r="H2534" t="s">
        <v>2288</v>
      </c>
    </row>
    <row r="2535" spans="6:8">
      <c r="H2535" t="s">
        <v>2202</v>
      </c>
    </row>
    <row r="2536" spans="6:8">
      <c r="H2536" t="s">
        <v>1820</v>
      </c>
    </row>
    <row r="2537" spans="6:8">
      <c r="H2537" t="s">
        <v>1466</v>
      </c>
    </row>
    <row r="2538" spans="6:8">
      <c r="H2538" t="s">
        <v>2894</v>
      </c>
    </row>
    <row r="2539" spans="6:8">
      <c r="F2539" t="s">
        <v>779</v>
      </c>
      <c r="G2539" t="s">
        <v>1129</v>
      </c>
      <c r="H2539" t="s">
        <v>1238</v>
      </c>
    </row>
    <row r="2540" spans="6:8">
      <c r="H2540" t="s">
        <v>1239</v>
      </c>
    </row>
    <row r="2541" spans="6:8">
      <c r="H2541" t="s">
        <v>1240</v>
      </c>
    </row>
    <row r="2542" spans="6:8">
      <c r="H2542" t="s">
        <v>1241</v>
      </c>
    </row>
    <row r="2543" spans="6:8">
      <c r="H2543" t="s">
        <v>2895</v>
      </c>
    </row>
    <row r="2544" spans="6:8">
      <c r="H2544" t="s">
        <v>2896</v>
      </c>
    </row>
    <row r="2545" spans="6:8">
      <c r="H2545" t="s">
        <v>2897</v>
      </c>
    </row>
    <row r="2546" spans="6:8">
      <c r="H2546" t="s">
        <v>2898</v>
      </c>
    </row>
    <row r="2547" spans="6:8">
      <c r="F2547" t="s">
        <v>780</v>
      </c>
      <c r="G2547" t="s">
        <v>1130</v>
      </c>
      <c r="H2547" t="s">
        <v>1238</v>
      </c>
    </row>
    <row r="2548" spans="6:8">
      <c r="H2548" t="s">
        <v>1239</v>
      </c>
    </row>
    <row r="2549" spans="6:8">
      <c r="H2549" t="s">
        <v>2899</v>
      </c>
    </row>
    <row r="2550" spans="6:8">
      <c r="H2550" t="s">
        <v>2900</v>
      </c>
    </row>
    <row r="2551" spans="6:8">
      <c r="H2551" t="s">
        <v>2901</v>
      </c>
    </row>
    <row r="2552" spans="6:8">
      <c r="H2552" t="s">
        <v>2902</v>
      </c>
    </row>
    <row r="2553" spans="6:8">
      <c r="H2553" t="s">
        <v>2903</v>
      </c>
    </row>
    <row r="2554" spans="6:8">
      <c r="H2554" t="s">
        <v>2904</v>
      </c>
    </row>
    <row r="2555" spans="6:8">
      <c r="H2555" t="s">
        <v>2905</v>
      </c>
    </row>
    <row r="2556" spans="6:8">
      <c r="H2556" t="s">
        <v>2906</v>
      </c>
    </row>
    <row r="2557" spans="6:8">
      <c r="H2557" t="s">
        <v>2907</v>
      </c>
    </row>
    <row r="2558" spans="6:8">
      <c r="H2558" t="s">
        <v>2908</v>
      </c>
    </row>
    <row r="2559" spans="6:8">
      <c r="H2559" t="s">
        <v>2909</v>
      </c>
    </row>
    <row r="2560" spans="6:8">
      <c r="H2560" t="s">
        <v>2910</v>
      </c>
    </row>
    <row r="2561" spans="6:8">
      <c r="H2561" t="s">
        <v>2911</v>
      </c>
    </row>
    <row r="2562" spans="6:8">
      <c r="H2562" t="s">
        <v>2912</v>
      </c>
    </row>
    <row r="2563" spans="6:8">
      <c r="H2563" t="s">
        <v>2913</v>
      </c>
    </row>
    <row r="2564" spans="6:8">
      <c r="F2564" t="s">
        <v>781</v>
      </c>
      <c r="G2564" t="s">
        <v>1131</v>
      </c>
      <c r="H2564" t="s">
        <v>1238</v>
      </c>
    </row>
    <row r="2565" spans="6:8">
      <c r="H2565" t="s">
        <v>1239</v>
      </c>
    </row>
    <row r="2566" spans="6:8">
      <c r="H2566" t="s">
        <v>1240</v>
      </c>
    </row>
    <row r="2567" spans="6:8">
      <c r="H2567" t="s">
        <v>1241</v>
      </c>
    </row>
    <row r="2568" spans="6:8">
      <c r="H2568" t="s">
        <v>2914</v>
      </c>
    </row>
    <row r="2569" spans="6:8">
      <c r="H2569" t="s">
        <v>2915</v>
      </c>
    </row>
    <row r="2570" spans="6:8">
      <c r="H2570" t="s">
        <v>2916</v>
      </c>
    </row>
    <row r="2571" spans="6:8">
      <c r="H2571" t="s">
        <v>2917</v>
      </c>
    </row>
    <row r="2572" spans="6:8">
      <c r="H2572" t="s">
        <v>2918</v>
      </c>
    </row>
    <row r="2573" spans="6:8">
      <c r="H2573" t="s">
        <v>2919</v>
      </c>
    </row>
    <row r="2574" spans="6:8">
      <c r="H2574" t="s">
        <v>2920</v>
      </c>
    </row>
    <row r="2575" spans="6:8">
      <c r="H2575" t="s">
        <v>2921</v>
      </c>
    </row>
    <row r="2576" spans="6:8">
      <c r="H2576" t="s">
        <v>2922</v>
      </c>
    </row>
    <row r="2577" spans="8:8">
      <c r="H2577" t="s">
        <v>2923</v>
      </c>
    </row>
    <row r="2578" spans="8:8">
      <c r="H2578" t="s">
        <v>2924</v>
      </c>
    </row>
    <row r="2579" spans="8:8">
      <c r="H2579" t="s">
        <v>2925</v>
      </c>
    </row>
    <row r="2580" spans="8:8">
      <c r="H2580" t="s">
        <v>2926</v>
      </c>
    </row>
    <row r="2581" spans="8:8">
      <c r="H2581" t="s">
        <v>2927</v>
      </c>
    </row>
    <row r="2582" spans="8:8">
      <c r="H2582" t="s">
        <v>2928</v>
      </c>
    </row>
    <row r="2583" spans="8:8">
      <c r="H2583" t="s">
        <v>2929</v>
      </c>
    </row>
    <row r="2584" spans="8:8">
      <c r="H2584" t="s">
        <v>2930</v>
      </c>
    </row>
    <row r="2585" spans="8:8">
      <c r="H2585" t="s">
        <v>1782</v>
      </c>
    </row>
    <row r="2586" spans="8:8">
      <c r="H2586" t="s">
        <v>2931</v>
      </c>
    </row>
    <row r="2587" spans="8:8">
      <c r="H2587" t="s">
        <v>1703</v>
      </c>
    </row>
    <row r="2588" spans="8:8">
      <c r="H2588" t="s">
        <v>1788</v>
      </c>
    </row>
    <row r="2589" spans="8:8">
      <c r="H2589" t="s">
        <v>2932</v>
      </c>
    </row>
    <row r="2590" spans="8:8">
      <c r="H2590" t="s">
        <v>2933</v>
      </c>
    </row>
    <row r="2591" spans="8:8">
      <c r="H2591" t="s">
        <v>2934</v>
      </c>
    </row>
    <row r="2592" spans="8:8">
      <c r="H2592" t="s">
        <v>2935</v>
      </c>
    </row>
    <row r="2593" spans="6:8">
      <c r="H2593" t="s">
        <v>2936</v>
      </c>
    </row>
    <row r="2594" spans="6:8">
      <c r="H2594" t="s">
        <v>2937</v>
      </c>
    </row>
    <row r="2595" spans="6:8">
      <c r="H2595" t="s">
        <v>2938</v>
      </c>
    </row>
    <row r="2596" spans="6:8">
      <c r="H2596" t="s">
        <v>2939</v>
      </c>
    </row>
    <row r="2597" spans="6:8">
      <c r="H2597" t="s">
        <v>2940</v>
      </c>
    </row>
    <row r="2598" spans="6:8">
      <c r="H2598" t="s">
        <v>2941</v>
      </c>
    </row>
    <row r="2599" spans="6:8">
      <c r="H2599" t="s">
        <v>2942</v>
      </c>
    </row>
    <row r="2600" spans="6:8">
      <c r="H2600" t="s">
        <v>2943</v>
      </c>
    </row>
    <row r="2601" spans="6:8">
      <c r="H2601" t="s">
        <v>2944</v>
      </c>
    </row>
    <row r="2602" spans="6:8">
      <c r="F2602" t="s">
        <v>782</v>
      </c>
      <c r="G2602" t="s">
        <v>1084</v>
      </c>
      <c r="H2602" t="s">
        <v>1238</v>
      </c>
    </row>
    <row r="2603" spans="6:8">
      <c r="H2603" t="s">
        <v>1239</v>
      </c>
    </row>
    <row r="2604" spans="6:8">
      <c r="H2604" t="s">
        <v>2945</v>
      </c>
    </row>
    <row r="2605" spans="6:8">
      <c r="H2605" t="s">
        <v>2946</v>
      </c>
    </row>
    <row r="2606" spans="6:8">
      <c r="H2606" t="s">
        <v>1664</v>
      </c>
    </row>
    <row r="2607" spans="6:8">
      <c r="H2607" t="s">
        <v>1665</v>
      </c>
    </row>
    <row r="2608" spans="6:8">
      <c r="H2608" t="s">
        <v>1666</v>
      </c>
    </row>
    <row r="2609" spans="8:8">
      <c r="H2609" t="s">
        <v>1667</v>
      </c>
    </row>
    <row r="2610" spans="8:8">
      <c r="H2610" t="s">
        <v>1668</v>
      </c>
    </row>
    <row r="2611" spans="8:8">
      <c r="H2611" t="s">
        <v>1669</v>
      </c>
    </row>
    <row r="2612" spans="8:8">
      <c r="H2612" t="s">
        <v>1670</v>
      </c>
    </row>
    <row r="2613" spans="8:8">
      <c r="H2613" t="s">
        <v>1671</v>
      </c>
    </row>
    <row r="2614" spans="8:8">
      <c r="H2614" t="s">
        <v>1672</v>
      </c>
    </row>
    <row r="2615" spans="8:8">
      <c r="H2615" t="s">
        <v>1673</v>
      </c>
    </row>
    <row r="2616" spans="8:8">
      <c r="H2616" t="s">
        <v>1674</v>
      </c>
    </row>
    <row r="2617" spans="8:8">
      <c r="H2617" t="s">
        <v>1675</v>
      </c>
    </row>
    <row r="2618" spans="8:8">
      <c r="H2618" t="s">
        <v>2947</v>
      </c>
    </row>
    <row r="2619" spans="8:8">
      <c r="H2619" t="s">
        <v>1677</v>
      </c>
    </row>
    <row r="2620" spans="8:8">
      <c r="H2620" t="s">
        <v>1678</v>
      </c>
    </row>
    <row r="2621" spans="8:8">
      <c r="H2621" t="s">
        <v>1679</v>
      </c>
    </row>
    <row r="2622" spans="8:8">
      <c r="H2622" t="s">
        <v>1680</v>
      </c>
    </row>
    <row r="2623" spans="8:8">
      <c r="H2623" t="s">
        <v>1676</v>
      </c>
    </row>
    <row r="2624" spans="8:8">
      <c r="H2624" t="s">
        <v>2948</v>
      </c>
    </row>
    <row r="2625" spans="8:8">
      <c r="H2625" t="s">
        <v>2949</v>
      </c>
    </row>
    <row r="2626" spans="8:8">
      <c r="H2626" t="s">
        <v>2950</v>
      </c>
    </row>
    <row r="2627" spans="8:8">
      <c r="H2627" t="s">
        <v>2951</v>
      </c>
    </row>
    <row r="2628" spans="8:8">
      <c r="H2628" t="s">
        <v>2952</v>
      </c>
    </row>
    <row r="2629" spans="8:8">
      <c r="H2629" t="s">
        <v>2953</v>
      </c>
    </row>
    <row r="2630" spans="8:8">
      <c r="H2630" t="s">
        <v>2954</v>
      </c>
    </row>
    <row r="2631" spans="8:8">
      <c r="H2631" t="s">
        <v>2955</v>
      </c>
    </row>
    <row r="2632" spans="8:8">
      <c r="H2632" t="s">
        <v>2956</v>
      </c>
    </row>
    <row r="2633" spans="8:8">
      <c r="H2633" t="s">
        <v>2957</v>
      </c>
    </row>
    <row r="2634" spans="8:8">
      <c r="H2634" t="s">
        <v>2958</v>
      </c>
    </row>
    <row r="2635" spans="8:8">
      <c r="H2635" t="s">
        <v>2959</v>
      </c>
    </row>
    <row r="2636" spans="8:8">
      <c r="H2636" t="s">
        <v>2960</v>
      </c>
    </row>
    <row r="2637" spans="8:8">
      <c r="H2637" t="s">
        <v>2961</v>
      </c>
    </row>
    <row r="2638" spans="8:8">
      <c r="H2638" t="s">
        <v>2962</v>
      </c>
    </row>
    <row r="2639" spans="8:8">
      <c r="H2639" t="s">
        <v>2963</v>
      </c>
    </row>
    <row r="2640" spans="8:8">
      <c r="H2640" t="s">
        <v>2964</v>
      </c>
    </row>
    <row r="2641" spans="8:8">
      <c r="H2641" t="s">
        <v>2965</v>
      </c>
    </row>
    <row r="2642" spans="8:8">
      <c r="H2642" t="s">
        <v>2966</v>
      </c>
    </row>
    <row r="2643" spans="8:8">
      <c r="H2643" t="s">
        <v>1681</v>
      </c>
    </row>
    <row r="2644" spans="8:8">
      <c r="H2644" t="s">
        <v>2836</v>
      </c>
    </row>
    <row r="2645" spans="8:8">
      <c r="H2645" t="s">
        <v>2967</v>
      </c>
    </row>
    <row r="2646" spans="8:8">
      <c r="H2646" t="s">
        <v>2271</v>
      </c>
    </row>
    <row r="2647" spans="8:8">
      <c r="H2647" t="s">
        <v>2968</v>
      </c>
    </row>
    <row r="2648" spans="8:8">
      <c r="H2648" t="s">
        <v>2969</v>
      </c>
    </row>
    <row r="2649" spans="8:8">
      <c r="H2649" t="s">
        <v>2970</v>
      </c>
    </row>
    <row r="2650" spans="8:8">
      <c r="H2650" t="s">
        <v>2971</v>
      </c>
    </row>
    <row r="2651" spans="8:8">
      <c r="H2651" t="s">
        <v>2972</v>
      </c>
    </row>
    <row r="2652" spans="8:8">
      <c r="H2652" t="s">
        <v>2973</v>
      </c>
    </row>
    <row r="2653" spans="8:8">
      <c r="H2653" t="s">
        <v>2974</v>
      </c>
    </row>
    <row r="2654" spans="8:8">
      <c r="H2654" t="s">
        <v>1682</v>
      </c>
    </row>
    <row r="2655" spans="8:8">
      <c r="H2655" t="s">
        <v>2975</v>
      </c>
    </row>
    <row r="2656" spans="8:8">
      <c r="H2656" t="s">
        <v>2976</v>
      </c>
    </row>
    <row r="2657" spans="6:8">
      <c r="H2657" t="s">
        <v>2977</v>
      </c>
    </row>
    <row r="2658" spans="6:8">
      <c r="H2658" t="s">
        <v>2978</v>
      </c>
    </row>
    <row r="2659" spans="6:8">
      <c r="H2659" t="s">
        <v>2979</v>
      </c>
    </row>
    <row r="2660" spans="6:8">
      <c r="H2660" t="s">
        <v>2980</v>
      </c>
    </row>
    <row r="2661" spans="6:8">
      <c r="H2661" t="s">
        <v>2981</v>
      </c>
    </row>
    <row r="2662" spans="6:8">
      <c r="H2662" t="s">
        <v>2982</v>
      </c>
    </row>
    <row r="2663" spans="6:8">
      <c r="H2663" t="s">
        <v>1466</v>
      </c>
    </row>
    <row r="2664" spans="6:8">
      <c r="F2664" t="s">
        <v>783</v>
      </c>
      <c r="G2664" t="s">
        <v>1132</v>
      </c>
      <c r="H2664" t="s">
        <v>1238</v>
      </c>
    </row>
    <row r="2665" spans="6:8">
      <c r="H2665" t="s">
        <v>1239</v>
      </c>
    </row>
    <row r="2666" spans="6:8">
      <c r="H2666" t="s">
        <v>2983</v>
      </c>
    </row>
    <row r="2667" spans="6:8">
      <c r="H2667" t="s">
        <v>1542</v>
      </c>
    </row>
    <row r="2668" spans="6:8">
      <c r="H2668" t="s">
        <v>1690</v>
      </c>
    </row>
    <row r="2669" spans="6:8">
      <c r="H2669" t="s">
        <v>2984</v>
      </c>
    </row>
    <row r="2670" spans="6:8">
      <c r="H2670" t="s">
        <v>1461</v>
      </c>
    </row>
    <row r="2671" spans="6:8">
      <c r="H2671" t="s">
        <v>1462</v>
      </c>
    </row>
    <row r="2672" spans="6:8">
      <c r="H2672" t="s">
        <v>1464</v>
      </c>
    </row>
    <row r="2673" spans="6:8">
      <c r="H2673" t="s">
        <v>2985</v>
      </c>
    </row>
    <row r="2674" spans="6:8">
      <c r="H2674" t="s">
        <v>2986</v>
      </c>
    </row>
    <row r="2675" spans="6:8">
      <c r="F2675" t="s">
        <v>784</v>
      </c>
      <c r="G2675" t="s">
        <v>1055</v>
      </c>
      <c r="H2675" t="s">
        <v>2987</v>
      </c>
    </row>
    <row r="2676" spans="6:8">
      <c r="H2676" t="s">
        <v>1238</v>
      </c>
    </row>
    <row r="2677" spans="6:8">
      <c r="H2677" t="s">
        <v>1239</v>
      </c>
    </row>
    <row r="2678" spans="6:8">
      <c r="H2678" t="s">
        <v>1240</v>
      </c>
    </row>
    <row r="2679" spans="6:8">
      <c r="H2679" t="s">
        <v>1241</v>
      </c>
    </row>
    <row r="2680" spans="6:8">
      <c r="H2680" t="s">
        <v>1542</v>
      </c>
    </row>
    <row r="2681" spans="6:8">
      <c r="H2681" t="s">
        <v>2988</v>
      </c>
    </row>
    <row r="2682" spans="6:8">
      <c r="H2682" t="s">
        <v>2989</v>
      </c>
    </row>
    <row r="2683" spans="6:8">
      <c r="H2683" t="s">
        <v>2990</v>
      </c>
    </row>
    <row r="2684" spans="6:8">
      <c r="H2684" t="s">
        <v>2991</v>
      </c>
    </row>
    <row r="2685" spans="6:8">
      <c r="H2685" t="s">
        <v>2992</v>
      </c>
    </row>
    <row r="2686" spans="6:8">
      <c r="H2686" t="s">
        <v>2993</v>
      </c>
    </row>
    <row r="2687" spans="6:8">
      <c r="H2687" t="s">
        <v>2994</v>
      </c>
    </row>
    <row r="2688" spans="6:8">
      <c r="H2688" t="s">
        <v>2995</v>
      </c>
    </row>
    <row r="2689" spans="8:8">
      <c r="H2689" t="s">
        <v>2996</v>
      </c>
    </row>
    <row r="2690" spans="8:8">
      <c r="H2690" t="s">
        <v>2997</v>
      </c>
    </row>
    <row r="2691" spans="8:8">
      <c r="H2691" t="s">
        <v>2998</v>
      </c>
    </row>
    <row r="2692" spans="8:8">
      <c r="H2692" t="s">
        <v>2999</v>
      </c>
    </row>
    <row r="2693" spans="8:8">
      <c r="H2693" t="s">
        <v>3000</v>
      </c>
    </row>
    <row r="2694" spans="8:8">
      <c r="H2694" t="s">
        <v>3001</v>
      </c>
    </row>
    <row r="2695" spans="8:8">
      <c r="H2695" t="s">
        <v>3002</v>
      </c>
    </row>
    <row r="2696" spans="8:8">
      <c r="H2696" t="s">
        <v>3003</v>
      </c>
    </row>
    <row r="2697" spans="8:8">
      <c r="H2697" t="s">
        <v>1453</v>
      </c>
    </row>
    <row r="2698" spans="8:8">
      <c r="H2698" t="s">
        <v>3004</v>
      </c>
    </row>
    <row r="2699" spans="8:8">
      <c r="H2699" t="s">
        <v>3005</v>
      </c>
    </row>
    <row r="2700" spans="8:8">
      <c r="H2700" t="s">
        <v>2685</v>
      </c>
    </row>
    <row r="2701" spans="8:8">
      <c r="H2701" t="s">
        <v>1456</v>
      </c>
    </row>
    <row r="2702" spans="8:8">
      <c r="H2702" t="s">
        <v>1457</v>
      </c>
    </row>
    <row r="2703" spans="8:8">
      <c r="H2703" t="s">
        <v>1458</v>
      </c>
    </row>
    <row r="2704" spans="8:8">
      <c r="H2704" t="s">
        <v>1458</v>
      </c>
    </row>
    <row r="2705" spans="6:8">
      <c r="H2705" t="s">
        <v>1458</v>
      </c>
    </row>
    <row r="2706" spans="6:8">
      <c r="H2706" t="s">
        <v>1459</v>
      </c>
    </row>
    <row r="2707" spans="6:8">
      <c r="H2707" t="s">
        <v>1662</v>
      </c>
    </row>
    <row r="2708" spans="6:8">
      <c r="F2708" t="s">
        <v>785</v>
      </c>
      <c r="G2708" t="s">
        <v>1086</v>
      </c>
      <c r="H2708" t="s">
        <v>1238</v>
      </c>
    </row>
    <row r="2709" spans="6:8">
      <c r="H2709" t="s">
        <v>1239</v>
      </c>
    </row>
    <row r="2710" spans="6:8">
      <c r="H2710" t="s">
        <v>3006</v>
      </c>
    </row>
    <row r="2711" spans="6:8">
      <c r="H2711" t="s">
        <v>1542</v>
      </c>
    </row>
    <row r="2712" spans="6:8">
      <c r="H2712" t="s">
        <v>3007</v>
      </c>
    </row>
    <row r="2713" spans="6:8">
      <c r="H2713" t="s">
        <v>3008</v>
      </c>
    </row>
    <row r="2714" spans="6:8">
      <c r="H2714" t="s">
        <v>3009</v>
      </c>
    </row>
    <row r="2715" spans="6:8">
      <c r="H2715" t="s">
        <v>3010</v>
      </c>
    </row>
    <row r="2716" spans="6:8">
      <c r="H2716" t="s">
        <v>3011</v>
      </c>
    </row>
    <row r="2717" spans="6:8">
      <c r="H2717" t="s">
        <v>3012</v>
      </c>
    </row>
    <row r="2718" spans="6:8">
      <c r="H2718" t="s">
        <v>3013</v>
      </c>
    </row>
    <row r="2719" spans="6:8">
      <c r="H2719" t="s">
        <v>3014</v>
      </c>
    </row>
    <row r="2720" spans="6:8">
      <c r="H2720" t="s">
        <v>3015</v>
      </c>
    </row>
    <row r="2721" spans="6:8">
      <c r="H2721" t="s">
        <v>2408</v>
      </c>
    </row>
    <row r="2722" spans="6:8">
      <c r="F2722" t="s">
        <v>786</v>
      </c>
      <c r="G2722" t="s">
        <v>1133</v>
      </c>
      <c r="H2722" t="s">
        <v>3016</v>
      </c>
    </row>
    <row r="2723" spans="6:8">
      <c r="H2723" t="s">
        <v>1238</v>
      </c>
    </row>
    <row r="2724" spans="6:8">
      <c r="H2724" t="s">
        <v>1239</v>
      </c>
    </row>
    <row r="2725" spans="6:8">
      <c r="H2725" t="s">
        <v>1240</v>
      </c>
    </row>
    <row r="2726" spans="6:8">
      <c r="H2726" t="s">
        <v>1241</v>
      </c>
    </row>
    <row r="2727" spans="6:8">
      <c r="H2727" t="s">
        <v>3017</v>
      </c>
    </row>
    <row r="2728" spans="6:8">
      <c r="H2728" t="s">
        <v>3018</v>
      </c>
    </row>
    <row r="2729" spans="6:8">
      <c r="H2729" t="s">
        <v>3019</v>
      </c>
    </row>
    <row r="2730" spans="6:8">
      <c r="H2730" t="s">
        <v>3020</v>
      </c>
    </row>
    <row r="2731" spans="6:8">
      <c r="H2731" t="s">
        <v>3021</v>
      </c>
    </row>
    <row r="2732" spans="6:8">
      <c r="H2732" t="s">
        <v>1690</v>
      </c>
    </row>
    <row r="2733" spans="6:8">
      <c r="H2733" t="s">
        <v>3022</v>
      </c>
    </row>
    <row r="2734" spans="6:8">
      <c r="H2734" t="s">
        <v>3023</v>
      </c>
    </row>
    <row r="2735" spans="6:8">
      <c r="H2735" t="s">
        <v>3024</v>
      </c>
    </row>
    <row r="2736" spans="6:8">
      <c r="H2736" t="s">
        <v>3025</v>
      </c>
    </row>
    <row r="2737" spans="1:8">
      <c r="F2737" t="s">
        <v>787</v>
      </c>
      <c r="G2737" t="s">
        <v>1056</v>
      </c>
      <c r="H2737" t="s">
        <v>1238</v>
      </c>
    </row>
    <row r="2738" spans="1:8">
      <c r="H2738" t="s">
        <v>1239</v>
      </c>
    </row>
    <row r="2739" spans="1:8">
      <c r="H2739" t="s">
        <v>3026</v>
      </c>
    </row>
    <row r="2740" spans="1:8">
      <c r="H2740" t="s">
        <v>3027</v>
      </c>
    </row>
    <row r="2741" spans="1:8">
      <c r="H2741" t="s">
        <v>3028</v>
      </c>
    </row>
    <row r="2742" spans="1:8">
      <c r="H2742" t="s">
        <v>3029</v>
      </c>
    </row>
    <row r="2743" spans="1:8">
      <c r="H2743" t="s">
        <v>3030</v>
      </c>
    </row>
    <row r="2744" spans="1:8">
      <c r="H2744" t="s">
        <v>3031</v>
      </c>
    </row>
    <row r="2745" spans="1:8">
      <c r="A2745" t="s">
        <v>87</v>
      </c>
      <c r="B2745">
        <f>HYPERLINK("https://github.com/apache/commons-lang/commit/9425150104b52d9066d205776b18dd98e8299db1", "9425150104b52d9066d205776b18dd98e8299db1")</f>
        <v>0</v>
      </c>
      <c r="C2745">
        <f>HYPERLINK("https://github.com/apache/commons-lang/commit/65cc70a5c475b6f4237c7135a1864f3c7be6cdfa", "65cc70a5c475b6f4237c7135a1864f3c7be6cdfa")</f>
        <v>0</v>
      </c>
      <c r="D2745" t="s">
        <v>312</v>
      </c>
      <c r="E2745" t="s">
        <v>422</v>
      </c>
      <c r="F2745" t="s">
        <v>674</v>
      </c>
      <c r="G2745" t="s">
        <v>1042</v>
      </c>
      <c r="H2745" t="s">
        <v>3032</v>
      </c>
    </row>
    <row r="2746" spans="1:8">
      <c r="H2746" t="s">
        <v>3033</v>
      </c>
    </row>
    <row r="2747" spans="1:8">
      <c r="H2747" t="s">
        <v>3034</v>
      </c>
    </row>
    <row r="2748" spans="1:8">
      <c r="H2748" t="s">
        <v>3035</v>
      </c>
    </row>
    <row r="2749" spans="1:8">
      <c r="H2749" t="s">
        <v>3036</v>
      </c>
    </row>
    <row r="2750" spans="1:8">
      <c r="H2750" t="s">
        <v>3037</v>
      </c>
    </row>
    <row r="2751" spans="1:8">
      <c r="A2751" t="s">
        <v>88</v>
      </c>
      <c r="B2751">
        <f>HYPERLINK("https://github.com/apache/commons-lang/commit/da8646f9c9768805cca4d5bba3260521c97761ed", "da8646f9c9768805cca4d5bba3260521c97761ed")</f>
        <v>0</v>
      </c>
      <c r="C2751">
        <f>HYPERLINK("https://github.com/apache/commons-lang/commit/de6e0737277c72c28e8ada743db7f6004415a58d", "de6e0737277c72c28e8ada743db7f6004415a58d")</f>
        <v>0</v>
      </c>
      <c r="D2751" t="s">
        <v>311</v>
      </c>
      <c r="E2751" t="s">
        <v>423</v>
      </c>
      <c r="F2751" t="s">
        <v>788</v>
      </c>
      <c r="G2751" t="s">
        <v>1128</v>
      </c>
      <c r="H2751" t="s">
        <v>1742</v>
      </c>
    </row>
    <row r="2752" spans="1:8">
      <c r="A2752" t="s">
        <v>89</v>
      </c>
      <c r="B2752">
        <f>HYPERLINK("https://github.com/apache/commons-lang/commit/ec4a0fdfac5f8e27aec46f9e04a255cf31b40686", "ec4a0fdfac5f8e27aec46f9e04a255cf31b40686")</f>
        <v>0</v>
      </c>
      <c r="C2752">
        <f>HYPERLINK("https://github.com/apache/commons-lang/commit/87ee821a5d73b836d89203e15cec2ea86cbe2992", "87ee821a5d73b836d89203e15cec2ea86cbe2992")</f>
        <v>0</v>
      </c>
      <c r="D2752" t="s">
        <v>312</v>
      </c>
      <c r="E2752" t="s">
        <v>424</v>
      </c>
      <c r="F2752" t="s">
        <v>652</v>
      </c>
      <c r="G2752" t="s">
        <v>1048</v>
      </c>
      <c r="H2752" t="s">
        <v>2618</v>
      </c>
    </row>
    <row r="2753" spans="1:8">
      <c r="A2753" t="s">
        <v>90</v>
      </c>
      <c r="B2753">
        <f>HYPERLINK("https://github.com/apache/commons-lang/commit/3e718fdb1bbca377d6b698d49b1e70ee9834aebb", "3e718fdb1bbca377d6b698d49b1e70ee9834aebb")</f>
        <v>0</v>
      </c>
      <c r="C2753">
        <f>HYPERLINK("https://github.com/apache/commons-lang/commit/71f6a5a117e07f6ef19f09f489f595368533bf1a", "71f6a5a117e07f6ef19f09f489f595368533bf1a")</f>
        <v>0</v>
      </c>
      <c r="D2753" t="s">
        <v>312</v>
      </c>
      <c r="E2753" t="s">
        <v>425</v>
      </c>
      <c r="F2753" t="s">
        <v>692</v>
      </c>
      <c r="G2753" t="s">
        <v>1087</v>
      </c>
      <c r="H2753" t="s">
        <v>2090</v>
      </c>
    </row>
    <row r="2754" spans="1:8">
      <c r="A2754" t="s">
        <v>91</v>
      </c>
      <c r="B2754">
        <f>HYPERLINK("https://github.com/apache/commons-lang/commit/cd2c0146ab85e4cc7252eb56861f0baa99d0c37c", "cd2c0146ab85e4cc7252eb56861f0baa99d0c37c")</f>
        <v>0</v>
      </c>
      <c r="C2754">
        <f>HYPERLINK("https://github.com/apache/commons-lang/commit/724842ee7b2e3bf55b720a659d77a4eaf2887905", "724842ee7b2e3bf55b720a659d77a4eaf2887905")</f>
        <v>0</v>
      </c>
      <c r="D2754" t="s">
        <v>312</v>
      </c>
      <c r="E2754" t="s">
        <v>426</v>
      </c>
      <c r="F2754" t="s">
        <v>789</v>
      </c>
      <c r="G2754" t="s">
        <v>1132</v>
      </c>
      <c r="H2754" t="s">
        <v>3038</v>
      </c>
    </row>
    <row r="2755" spans="1:8">
      <c r="A2755" t="s">
        <v>92</v>
      </c>
      <c r="B2755">
        <f>HYPERLINK("https://github.com/apache/commons-lang/commit/1c1064c9170994be3cc53d63f56362496cafa132", "1c1064c9170994be3cc53d63f56362496cafa132")</f>
        <v>0</v>
      </c>
      <c r="C2755">
        <f>HYPERLINK("https://github.com/apache/commons-lang/commit/75d931a3264b73caa9cdd7d3373375cc33008ddf", "75d931a3264b73caa9cdd7d3373375cc33008ddf")</f>
        <v>0</v>
      </c>
      <c r="D2755" t="s">
        <v>312</v>
      </c>
      <c r="E2755" t="s">
        <v>427</v>
      </c>
      <c r="F2755" t="s">
        <v>662</v>
      </c>
      <c r="G2755" t="s">
        <v>1058</v>
      </c>
      <c r="H2755" t="s">
        <v>2331</v>
      </c>
    </row>
    <row r="2756" spans="1:8">
      <c r="H2756" t="s">
        <v>2332</v>
      </c>
    </row>
    <row r="2757" spans="1:8">
      <c r="F2757" t="s">
        <v>643</v>
      </c>
      <c r="G2757" t="s">
        <v>1039</v>
      </c>
      <c r="H2757" t="s">
        <v>2341</v>
      </c>
    </row>
    <row r="2758" spans="1:8">
      <c r="H2758" t="s">
        <v>2352</v>
      </c>
    </row>
    <row r="2759" spans="1:8">
      <c r="H2759" t="s">
        <v>2359</v>
      </c>
    </row>
    <row r="2760" spans="1:8">
      <c r="H2760" t="s">
        <v>2377</v>
      </c>
    </row>
    <row r="2761" spans="1:8">
      <c r="H2761" t="s">
        <v>2381</v>
      </c>
    </row>
    <row r="2762" spans="1:8">
      <c r="F2762" t="s">
        <v>647</v>
      </c>
      <c r="G2762" t="s">
        <v>1043</v>
      </c>
      <c r="H2762" t="s">
        <v>2397</v>
      </c>
    </row>
    <row r="2763" spans="1:8">
      <c r="F2763" t="s">
        <v>790</v>
      </c>
      <c r="G2763" t="s">
        <v>1107</v>
      </c>
      <c r="H2763" t="s">
        <v>2421</v>
      </c>
    </row>
    <row r="2764" spans="1:8">
      <c r="F2764" t="s">
        <v>674</v>
      </c>
      <c r="G2764" t="s">
        <v>1042</v>
      </c>
      <c r="H2764" t="s">
        <v>2214</v>
      </c>
    </row>
    <row r="2765" spans="1:8">
      <c r="H2765" t="s">
        <v>2215</v>
      </c>
    </row>
    <row r="2766" spans="1:8">
      <c r="A2766" t="s">
        <v>93</v>
      </c>
      <c r="B2766">
        <f>HYPERLINK("https://github.com/apache/commons-lang/commit/ecc7608fafef69637d46e60e32d93814353b8880", "ecc7608fafef69637d46e60e32d93814353b8880")</f>
        <v>0</v>
      </c>
      <c r="C2766">
        <f>HYPERLINK("https://github.com/apache/commons-lang/commit/70e7930e89b2a0fffecd2e155ba321e66ba36baa", "70e7930e89b2a0fffecd2e155ba321e66ba36baa")</f>
        <v>0</v>
      </c>
      <c r="D2766" t="s">
        <v>312</v>
      </c>
      <c r="E2766" t="s">
        <v>428</v>
      </c>
      <c r="F2766" t="s">
        <v>675</v>
      </c>
      <c r="G2766" t="s">
        <v>1070</v>
      </c>
      <c r="H2766" t="s">
        <v>3039</v>
      </c>
    </row>
    <row r="2767" spans="1:8">
      <c r="A2767" t="s">
        <v>94</v>
      </c>
      <c r="B2767">
        <f>HYPERLINK("https://github.com/apache/commons-lang/commit/272ca375e3844e7ba13bd0290783121a60775c99", "272ca375e3844e7ba13bd0290783121a60775c99")</f>
        <v>0</v>
      </c>
      <c r="C2767">
        <f>HYPERLINK("https://github.com/apache/commons-lang/commit/833e5bbd076bb84f5b93d52daad1ce0b7adb07b1", "833e5bbd076bb84f5b93d52daad1ce0b7adb07b1")</f>
        <v>0</v>
      </c>
      <c r="D2767" t="s">
        <v>312</v>
      </c>
      <c r="E2767" t="s">
        <v>429</v>
      </c>
      <c r="F2767" t="s">
        <v>791</v>
      </c>
      <c r="G2767" t="s">
        <v>1134</v>
      </c>
      <c r="H2767" t="s">
        <v>3040</v>
      </c>
    </row>
    <row r="2768" spans="1:8">
      <c r="A2768" t="s">
        <v>95</v>
      </c>
      <c r="B2768">
        <f>HYPERLINK("https://github.com/apache/commons-lang/commit/55817e22332cfcb26238eecdf6643dada5d3c527", "55817e22332cfcb26238eecdf6643dada5d3c527")</f>
        <v>0</v>
      </c>
      <c r="C2768">
        <f>HYPERLINK("https://github.com/apache/commons-lang/commit/0acf60c6b24ebca7e2b644c58fb5bcb58c597e0a", "0acf60c6b24ebca7e2b644c58fb5bcb58c597e0a")</f>
        <v>0</v>
      </c>
      <c r="D2768" t="s">
        <v>316</v>
      </c>
      <c r="E2768" t="s">
        <v>430</v>
      </c>
      <c r="F2768" t="s">
        <v>792</v>
      </c>
      <c r="G2768" t="s">
        <v>1135</v>
      </c>
      <c r="H2768" t="s">
        <v>3041</v>
      </c>
    </row>
    <row r="2769" spans="1:8">
      <c r="H2769" t="s">
        <v>3042</v>
      </c>
    </row>
    <row r="2770" spans="1:8">
      <c r="A2770" t="s">
        <v>96</v>
      </c>
      <c r="B2770">
        <f>HYPERLINK("https://github.com/apache/commons-lang/commit/583c62281ee3a967ded84f31c8b45463d1275208", "583c62281ee3a967ded84f31c8b45463d1275208")</f>
        <v>0</v>
      </c>
      <c r="C2770">
        <f>HYPERLINK("https://github.com/apache/commons-lang/commit/68c6547d0cc71c538a52b81f0ef3af69b9d80085", "68c6547d0cc71c538a52b81f0ef3af69b9d80085")</f>
        <v>0</v>
      </c>
      <c r="D2770" t="s">
        <v>316</v>
      </c>
      <c r="E2770" t="s">
        <v>431</v>
      </c>
      <c r="F2770" t="s">
        <v>791</v>
      </c>
      <c r="G2770" t="s">
        <v>1134</v>
      </c>
      <c r="H2770" t="s">
        <v>3043</v>
      </c>
    </row>
    <row r="2771" spans="1:8">
      <c r="H2771" t="s">
        <v>3044</v>
      </c>
    </row>
    <row r="2772" spans="1:8">
      <c r="H2772" t="s">
        <v>3045</v>
      </c>
    </row>
    <row r="2773" spans="1:8">
      <c r="H2773" t="s">
        <v>1240</v>
      </c>
    </row>
    <row r="2774" spans="1:8">
      <c r="H2774" t="s">
        <v>3046</v>
      </c>
    </row>
    <row r="2775" spans="1:8">
      <c r="H2775" t="s">
        <v>3047</v>
      </c>
    </row>
    <row r="2776" spans="1:8">
      <c r="H2776" t="s">
        <v>3048</v>
      </c>
    </row>
    <row r="2777" spans="1:8">
      <c r="H2777" t="s">
        <v>3049</v>
      </c>
    </row>
    <row r="2778" spans="1:8">
      <c r="H2778" t="s">
        <v>2993</v>
      </c>
    </row>
    <row r="2779" spans="1:8">
      <c r="H2779" t="s">
        <v>3050</v>
      </c>
    </row>
    <row r="2780" spans="1:8">
      <c r="H2780" t="s">
        <v>3051</v>
      </c>
    </row>
    <row r="2781" spans="1:8">
      <c r="A2781" t="s">
        <v>97</v>
      </c>
      <c r="B2781">
        <f>HYPERLINK("https://github.com/apache/commons-lang/commit/60e5d4933c8c1797ac909216d6764e3348384396", "60e5d4933c8c1797ac909216d6764e3348384396")</f>
        <v>0</v>
      </c>
      <c r="C2781">
        <f>HYPERLINK("https://github.com/apache/commons-lang/commit/7f5ffc6036d4b2199af5b2d655691bc0af4478ee", "7f5ffc6036d4b2199af5b2d655691bc0af4478ee")</f>
        <v>0</v>
      </c>
      <c r="D2781" t="s">
        <v>317</v>
      </c>
      <c r="E2781" t="s">
        <v>432</v>
      </c>
      <c r="F2781" t="s">
        <v>792</v>
      </c>
      <c r="G2781" t="s">
        <v>1135</v>
      </c>
      <c r="H2781" t="s">
        <v>1240</v>
      </c>
    </row>
    <row r="2782" spans="1:8">
      <c r="H2782" t="s">
        <v>3052</v>
      </c>
    </row>
    <row r="2783" spans="1:8">
      <c r="H2783" t="s">
        <v>3052</v>
      </c>
    </row>
    <row r="2784" spans="1:8">
      <c r="H2784" t="s">
        <v>3052</v>
      </c>
    </row>
    <row r="2785" spans="8:8">
      <c r="H2785" t="s">
        <v>3052</v>
      </c>
    </row>
    <row r="2786" spans="8:8">
      <c r="H2786" t="s">
        <v>3052</v>
      </c>
    </row>
    <row r="2787" spans="8:8">
      <c r="H2787" t="s">
        <v>3053</v>
      </c>
    </row>
    <row r="2788" spans="8:8">
      <c r="H2788" t="s">
        <v>3054</v>
      </c>
    </row>
    <row r="2789" spans="8:8">
      <c r="H2789" t="s">
        <v>3055</v>
      </c>
    </row>
    <row r="2790" spans="8:8">
      <c r="H2790" t="s">
        <v>3056</v>
      </c>
    </row>
    <row r="2791" spans="8:8">
      <c r="H2791" t="s">
        <v>3057</v>
      </c>
    </row>
    <row r="2792" spans="8:8">
      <c r="H2792" t="s">
        <v>3058</v>
      </c>
    </row>
    <row r="2793" spans="8:8">
      <c r="H2793" t="s">
        <v>2531</v>
      </c>
    </row>
    <row r="2794" spans="8:8">
      <c r="H2794" t="s">
        <v>3059</v>
      </c>
    </row>
    <row r="2795" spans="8:8">
      <c r="H2795" t="s">
        <v>3060</v>
      </c>
    </row>
    <row r="2796" spans="8:8">
      <c r="H2796" t="s">
        <v>3061</v>
      </c>
    </row>
    <row r="2797" spans="8:8">
      <c r="H2797" t="s">
        <v>3062</v>
      </c>
    </row>
    <row r="2798" spans="8:8">
      <c r="H2798" t="s">
        <v>3063</v>
      </c>
    </row>
    <row r="2799" spans="8:8">
      <c r="H2799" t="s">
        <v>3064</v>
      </c>
    </row>
    <row r="2800" spans="8:8">
      <c r="H2800" t="s">
        <v>3065</v>
      </c>
    </row>
    <row r="2801" spans="6:8">
      <c r="H2801" t="s">
        <v>3066</v>
      </c>
    </row>
    <row r="2802" spans="6:8">
      <c r="H2802" t="s">
        <v>3067</v>
      </c>
    </row>
    <row r="2803" spans="6:8">
      <c r="H2803" t="s">
        <v>3068</v>
      </c>
    </row>
    <row r="2804" spans="6:8">
      <c r="H2804" t="s">
        <v>3069</v>
      </c>
    </row>
    <row r="2805" spans="6:8">
      <c r="H2805" t="s">
        <v>3070</v>
      </c>
    </row>
    <row r="2806" spans="6:8">
      <c r="H2806" t="s">
        <v>3071</v>
      </c>
    </row>
    <row r="2807" spans="6:8">
      <c r="H2807" t="s">
        <v>3072</v>
      </c>
    </row>
    <row r="2808" spans="6:8">
      <c r="H2808" t="s">
        <v>3073</v>
      </c>
    </row>
    <row r="2809" spans="6:8">
      <c r="H2809" t="s">
        <v>3074</v>
      </c>
    </row>
    <row r="2810" spans="6:8">
      <c r="H2810" t="s">
        <v>3075</v>
      </c>
    </row>
    <row r="2811" spans="6:8">
      <c r="H2811" t="s">
        <v>3076</v>
      </c>
    </row>
    <row r="2812" spans="6:8">
      <c r="H2812" t="s">
        <v>3077</v>
      </c>
    </row>
    <row r="2813" spans="6:8">
      <c r="H2813" t="s">
        <v>3078</v>
      </c>
    </row>
    <row r="2814" spans="6:8">
      <c r="H2814" t="s">
        <v>3079</v>
      </c>
    </row>
    <row r="2815" spans="6:8">
      <c r="H2815" t="s">
        <v>3046</v>
      </c>
    </row>
    <row r="2816" spans="6:8">
      <c r="F2816" t="s">
        <v>793</v>
      </c>
      <c r="G2816" t="s">
        <v>1136</v>
      </c>
      <c r="H2816" t="s">
        <v>3080</v>
      </c>
    </row>
    <row r="2817" spans="6:8">
      <c r="H2817" t="s">
        <v>3080</v>
      </c>
    </row>
    <row r="2818" spans="6:8">
      <c r="H2818" t="s">
        <v>3080</v>
      </c>
    </row>
    <row r="2819" spans="6:8">
      <c r="H2819" t="s">
        <v>3080</v>
      </c>
    </row>
    <row r="2820" spans="6:8">
      <c r="H2820" t="s">
        <v>3080</v>
      </c>
    </row>
    <row r="2821" spans="6:8">
      <c r="H2821" t="s">
        <v>3080</v>
      </c>
    </row>
    <row r="2822" spans="6:8">
      <c r="H2822" t="s">
        <v>3080</v>
      </c>
    </row>
    <row r="2823" spans="6:8">
      <c r="H2823" t="s">
        <v>3080</v>
      </c>
    </row>
    <row r="2824" spans="6:8">
      <c r="H2824" t="s">
        <v>3080</v>
      </c>
    </row>
    <row r="2825" spans="6:8">
      <c r="H2825" t="s">
        <v>3080</v>
      </c>
    </row>
    <row r="2826" spans="6:8">
      <c r="H2826" t="s">
        <v>3081</v>
      </c>
    </row>
    <row r="2827" spans="6:8">
      <c r="F2827" t="s">
        <v>794</v>
      </c>
      <c r="G2827" t="s">
        <v>1137</v>
      </c>
      <c r="H2827" t="s">
        <v>3080</v>
      </c>
    </row>
    <row r="2828" spans="6:8">
      <c r="H2828" t="s">
        <v>3080</v>
      </c>
    </row>
    <row r="2829" spans="6:8">
      <c r="H2829" t="s">
        <v>3080</v>
      </c>
    </row>
    <row r="2830" spans="6:8">
      <c r="H2830" t="s">
        <v>3080</v>
      </c>
    </row>
    <row r="2831" spans="6:8">
      <c r="H2831" t="s">
        <v>3080</v>
      </c>
    </row>
    <row r="2832" spans="6:8">
      <c r="H2832" t="s">
        <v>3080</v>
      </c>
    </row>
    <row r="2833" spans="6:8">
      <c r="H2833" t="s">
        <v>3080</v>
      </c>
    </row>
    <row r="2834" spans="6:8">
      <c r="H2834" t="s">
        <v>3080</v>
      </c>
    </row>
    <row r="2835" spans="6:8">
      <c r="H2835" t="s">
        <v>3080</v>
      </c>
    </row>
    <row r="2836" spans="6:8">
      <c r="H2836" t="s">
        <v>3080</v>
      </c>
    </row>
    <row r="2837" spans="6:8">
      <c r="H2837" t="s">
        <v>3044</v>
      </c>
    </row>
    <row r="2838" spans="6:8">
      <c r="H2838" t="s">
        <v>3045</v>
      </c>
    </row>
    <row r="2839" spans="6:8">
      <c r="H2839" t="s">
        <v>3082</v>
      </c>
    </row>
    <row r="2840" spans="6:8">
      <c r="H2840" t="s">
        <v>3083</v>
      </c>
    </row>
    <row r="2841" spans="6:8">
      <c r="H2841" t="s">
        <v>3081</v>
      </c>
    </row>
    <row r="2842" spans="6:8">
      <c r="H2842" t="s">
        <v>3084</v>
      </c>
    </row>
    <row r="2843" spans="6:8">
      <c r="H2843" t="s">
        <v>3085</v>
      </c>
    </row>
    <row r="2844" spans="6:8">
      <c r="F2844" t="s">
        <v>795</v>
      </c>
      <c r="G2844" t="s">
        <v>1138</v>
      </c>
      <c r="H2844" t="s">
        <v>3080</v>
      </c>
    </row>
    <row r="2845" spans="6:8">
      <c r="H2845" t="s">
        <v>3080</v>
      </c>
    </row>
    <row r="2846" spans="6:8">
      <c r="H2846" t="s">
        <v>3080</v>
      </c>
    </row>
    <row r="2847" spans="6:8">
      <c r="H2847" t="s">
        <v>3080</v>
      </c>
    </row>
    <row r="2848" spans="6:8">
      <c r="H2848" t="s">
        <v>3080</v>
      </c>
    </row>
    <row r="2849" spans="1:8">
      <c r="H2849" t="s">
        <v>3080</v>
      </c>
    </row>
    <row r="2850" spans="1:8">
      <c r="H2850" t="s">
        <v>3080</v>
      </c>
    </row>
    <row r="2851" spans="1:8">
      <c r="H2851" t="s">
        <v>3080</v>
      </c>
    </row>
    <row r="2852" spans="1:8">
      <c r="H2852" t="s">
        <v>3080</v>
      </c>
    </row>
    <row r="2853" spans="1:8">
      <c r="H2853" t="s">
        <v>3080</v>
      </c>
    </row>
    <row r="2854" spans="1:8">
      <c r="H2854" t="s">
        <v>3081</v>
      </c>
    </row>
    <row r="2855" spans="1:8">
      <c r="A2855" t="s">
        <v>98</v>
      </c>
      <c r="B2855">
        <f>HYPERLINK("https://github.com/apache/commons-lang/commit/65e3778b9ee924318cad305d8b89757b735c0014", "65e3778b9ee924318cad305d8b89757b735c0014")</f>
        <v>0</v>
      </c>
      <c r="C2855">
        <f>HYPERLINK("https://github.com/apache/commons-lang/commit/efe31f5b60e95220ec4e1222c5608d49668725e9", "efe31f5b60e95220ec4e1222c5608d49668725e9")</f>
        <v>0</v>
      </c>
      <c r="D2855" t="s">
        <v>317</v>
      </c>
      <c r="E2855" t="s">
        <v>433</v>
      </c>
      <c r="F2855" t="s">
        <v>796</v>
      </c>
      <c r="G2855" t="s">
        <v>1139</v>
      </c>
      <c r="H2855" t="s">
        <v>3086</v>
      </c>
    </row>
    <row r="2856" spans="1:8">
      <c r="H2856" t="s">
        <v>3087</v>
      </c>
    </row>
    <row r="2857" spans="1:8">
      <c r="A2857" t="s">
        <v>99</v>
      </c>
      <c r="B2857">
        <f>HYPERLINK("https://github.com/apache/commons-lang/commit/585e4c6eb3a49dbbd18f39acc4c94d5d64100eff", "585e4c6eb3a49dbbd18f39acc4c94d5d64100eff")</f>
        <v>0</v>
      </c>
      <c r="C2857">
        <f>HYPERLINK("https://github.com/apache/commons-lang/commit/e0da000caa33b68fb9c95747f3291da12c2b5749", "e0da000caa33b68fb9c95747f3291da12c2b5749")</f>
        <v>0</v>
      </c>
      <c r="D2857" t="s">
        <v>317</v>
      </c>
      <c r="E2857" t="s">
        <v>434</v>
      </c>
      <c r="F2857" t="s">
        <v>797</v>
      </c>
      <c r="G2857" t="s">
        <v>1140</v>
      </c>
      <c r="H2857" t="s">
        <v>3088</v>
      </c>
    </row>
    <row r="2858" spans="1:8">
      <c r="A2858" t="s">
        <v>100</v>
      </c>
      <c r="B2858">
        <f>HYPERLINK("https://github.com/apache/commons-lang/commit/50af57d0b8eb4f10add7ebdc0c20b6dd11a838e7", "50af57d0b8eb4f10add7ebdc0c20b6dd11a838e7")</f>
        <v>0</v>
      </c>
      <c r="C2858">
        <f>HYPERLINK("https://github.com/apache/commons-lang/commit/5df3e1aad76a65c6e437e1f6c441601039742368", "5df3e1aad76a65c6e437e1f6c441601039742368")</f>
        <v>0</v>
      </c>
      <c r="D2858" t="s">
        <v>312</v>
      </c>
      <c r="E2858" t="s">
        <v>435</v>
      </c>
      <c r="F2858" t="s">
        <v>676</v>
      </c>
      <c r="G2858" t="s">
        <v>1071</v>
      </c>
      <c r="H2858" t="s">
        <v>2645</v>
      </c>
    </row>
    <row r="2859" spans="1:8">
      <c r="H2859" t="s">
        <v>1240</v>
      </c>
    </row>
    <row r="2860" spans="1:8">
      <c r="H2860" t="s">
        <v>1239</v>
      </c>
    </row>
    <row r="2861" spans="1:8">
      <c r="H2861" t="s">
        <v>2646</v>
      </c>
    </row>
    <row r="2862" spans="1:8">
      <c r="H2862" t="s">
        <v>1652</v>
      </c>
    </row>
    <row r="2863" spans="1:8">
      <c r="H2863" t="s">
        <v>2202</v>
      </c>
    </row>
    <row r="2864" spans="1:8">
      <c r="H2864" t="s">
        <v>1820</v>
      </c>
    </row>
    <row r="2865" spans="8:8">
      <c r="H2865" t="s">
        <v>1466</v>
      </c>
    </row>
    <row r="2866" spans="8:8">
      <c r="H2866" t="s">
        <v>2647</v>
      </c>
    </row>
    <row r="2867" spans="8:8">
      <c r="H2867" t="s">
        <v>2648</v>
      </c>
    </row>
    <row r="2868" spans="8:8">
      <c r="H2868" t="s">
        <v>2649</v>
      </c>
    </row>
    <row r="2869" spans="8:8">
      <c r="H2869" t="s">
        <v>2650</v>
      </c>
    </row>
    <row r="2870" spans="8:8">
      <c r="H2870" t="s">
        <v>2009</v>
      </c>
    </row>
    <row r="2871" spans="8:8">
      <c r="H2871" t="s">
        <v>2651</v>
      </c>
    </row>
    <row r="2872" spans="8:8">
      <c r="H2872" t="s">
        <v>2652</v>
      </c>
    </row>
    <row r="2873" spans="8:8">
      <c r="H2873" t="s">
        <v>2653</v>
      </c>
    </row>
    <row r="2874" spans="8:8">
      <c r="H2874" t="s">
        <v>2654</v>
      </c>
    </row>
    <row r="2875" spans="8:8">
      <c r="H2875" t="s">
        <v>2655</v>
      </c>
    </row>
    <row r="2876" spans="8:8">
      <c r="H2876" t="s">
        <v>2656</v>
      </c>
    </row>
    <row r="2877" spans="8:8">
      <c r="H2877" t="s">
        <v>2657</v>
      </c>
    </row>
    <row r="2878" spans="8:8">
      <c r="H2878" t="s">
        <v>2658</v>
      </c>
    </row>
    <row r="2879" spans="8:8">
      <c r="H2879" t="s">
        <v>2659</v>
      </c>
    </row>
    <row r="2880" spans="8:8">
      <c r="H2880" t="s">
        <v>2660</v>
      </c>
    </row>
    <row r="2881" spans="8:8">
      <c r="H2881" t="s">
        <v>2661</v>
      </c>
    </row>
    <row r="2882" spans="8:8">
      <c r="H2882" t="s">
        <v>2662</v>
      </c>
    </row>
    <row r="2883" spans="8:8">
      <c r="H2883" t="s">
        <v>2663</v>
      </c>
    </row>
    <row r="2884" spans="8:8">
      <c r="H2884" t="s">
        <v>2664</v>
      </c>
    </row>
    <row r="2885" spans="8:8">
      <c r="H2885" t="s">
        <v>2665</v>
      </c>
    </row>
    <row r="2886" spans="8:8">
      <c r="H2886" t="s">
        <v>2666</v>
      </c>
    </row>
    <row r="2887" spans="8:8">
      <c r="H2887" t="s">
        <v>2667</v>
      </c>
    </row>
    <row r="2888" spans="8:8">
      <c r="H2888" t="s">
        <v>2668</v>
      </c>
    </row>
    <row r="2889" spans="8:8">
      <c r="H2889" t="s">
        <v>2669</v>
      </c>
    </row>
    <row r="2890" spans="8:8">
      <c r="H2890" t="s">
        <v>2670</v>
      </c>
    </row>
    <row r="2891" spans="8:8">
      <c r="H2891" t="s">
        <v>2671</v>
      </c>
    </row>
    <row r="2892" spans="8:8">
      <c r="H2892" t="s">
        <v>2672</v>
      </c>
    </row>
    <row r="2893" spans="8:8">
      <c r="H2893" t="s">
        <v>2673</v>
      </c>
    </row>
    <row r="2894" spans="8:8">
      <c r="H2894" t="s">
        <v>2674</v>
      </c>
    </row>
    <row r="2895" spans="8:8">
      <c r="H2895" t="s">
        <v>2675</v>
      </c>
    </row>
    <row r="2896" spans="8:8">
      <c r="H2896" t="s">
        <v>2676</v>
      </c>
    </row>
    <row r="2897" spans="6:8">
      <c r="H2897" t="s">
        <v>2677</v>
      </c>
    </row>
    <row r="2898" spans="6:8">
      <c r="H2898" t="s">
        <v>2678</v>
      </c>
    </row>
    <row r="2899" spans="6:8">
      <c r="H2899" t="s">
        <v>2679</v>
      </c>
    </row>
    <row r="2900" spans="6:8">
      <c r="H2900" t="s">
        <v>2680</v>
      </c>
    </row>
    <row r="2901" spans="6:8">
      <c r="H2901" t="s">
        <v>2681</v>
      </c>
    </row>
    <row r="2902" spans="6:8">
      <c r="H2902" t="s">
        <v>2682</v>
      </c>
    </row>
    <row r="2903" spans="6:8">
      <c r="H2903" t="s">
        <v>2683</v>
      </c>
    </row>
    <row r="2904" spans="6:8">
      <c r="H2904" t="s">
        <v>2683</v>
      </c>
    </row>
    <row r="2905" spans="6:8">
      <c r="F2905" t="s">
        <v>798</v>
      </c>
      <c r="G2905" t="s">
        <v>1119</v>
      </c>
      <c r="H2905" t="s">
        <v>2684</v>
      </c>
    </row>
    <row r="2906" spans="6:8">
      <c r="H2906" t="s">
        <v>1240</v>
      </c>
    </row>
    <row r="2907" spans="6:8">
      <c r="H2907" t="s">
        <v>1239</v>
      </c>
    </row>
    <row r="2908" spans="6:8">
      <c r="H2908" t="s">
        <v>1542</v>
      </c>
    </row>
    <row r="2909" spans="6:8">
      <c r="H2909" t="s">
        <v>2647</v>
      </c>
    </row>
    <row r="2910" spans="6:8">
      <c r="H2910" t="s">
        <v>2685</v>
      </c>
    </row>
    <row r="2911" spans="6:8">
      <c r="H2911" t="s">
        <v>2648</v>
      </c>
    </row>
    <row r="2912" spans="6:8">
      <c r="H2912" t="s">
        <v>2686</v>
      </c>
    </row>
    <row r="2913" spans="6:8">
      <c r="H2913" t="s">
        <v>2649</v>
      </c>
    </row>
    <row r="2914" spans="6:8">
      <c r="H2914" t="s">
        <v>2687</v>
      </c>
    </row>
    <row r="2915" spans="6:8">
      <c r="H2915" t="s">
        <v>2650</v>
      </c>
    </row>
    <row r="2916" spans="6:8">
      <c r="H2916" t="s">
        <v>2688</v>
      </c>
    </row>
    <row r="2917" spans="6:8">
      <c r="H2917" t="s">
        <v>1936</v>
      </c>
    </row>
    <row r="2918" spans="6:8">
      <c r="H2918" t="s">
        <v>2689</v>
      </c>
    </row>
    <row r="2919" spans="6:8">
      <c r="F2919" t="s">
        <v>799</v>
      </c>
      <c r="G2919" t="s">
        <v>1120</v>
      </c>
      <c r="H2919" t="s">
        <v>2690</v>
      </c>
    </row>
    <row r="2920" spans="6:8">
      <c r="H2920" t="s">
        <v>1240</v>
      </c>
    </row>
    <row r="2921" spans="6:8">
      <c r="H2921" t="s">
        <v>1239</v>
      </c>
    </row>
    <row r="2922" spans="6:8">
      <c r="H2922" t="s">
        <v>2646</v>
      </c>
    </row>
    <row r="2923" spans="6:8">
      <c r="H2923" t="s">
        <v>2691</v>
      </c>
    </row>
    <row r="2924" spans="6:8">
      <c r="H2924" t="s">
        <v>1652</v>
      </c>
    </row>
    <row r="2925" spans="6:8">
      <c r="H2925" t="s">
        <v>2202</v>
      </c>
    </row>
    <row r="2926" spans="6:8">
      <c r="H2926" t="s">
        <v>1466</v>
      </c>
    </row>
    <row r="2927" spans="6:8">
      <c r="H2927" t="s">
        <v>2647</v>
      </c>
    </row>
    <row r="2928" spans="6:8">
      <c r="H2928" t="s">
        <v>2648</v>
      </c>
    </row>
    <row r="2929" spans="1:8">
      <c r="H2929" t="s">
        <v>2649</v>
      </c>
    </row>
    <row r="2930" spans="1:8">
      <c r="H2930" t="s">
        <v>2650</v>
      </c>
    </row>
    <row r="2931" spans="1:8">
      <c r="H2931" t="s">
        <v>1936</v>
      </c>
    </row>
    <row r="2932" spans="1:8">
      <c r="H2932" t="s">
        <v>2009</v>
      </c>
    </row>
    <row r="2933" spans="1:8">
      <c r="A2933" t="s">
        <v>101</v>
      </c>
      <c r="B2933">
        <f>HYPERLINK("https://github.com/apache/commons-lang/commit/69d0399fcde71d0079b1e994338450516969a31b", "69d0399fcde71d0079b1e994338450516969a31b")</f>
        <v>0</v>
      </c>
      <c r="C2933">
        <f>HYPERLINK("https://github.com/apache/commons-lang/commit/784a817fef0bcd09432c32e54bf80d972d3d15bc", "784a817fef0bcd09432c32e54bf80d972d3d15bc")</f>
        <v>0</v>
      </c>
      <c r="D2933" t="s">
        <v>312</v>
      </c>
      <c r="E2933" t="s">
        <v>436</v>
      </c>
      <c r="F2933" t="s">
        <v>800</v>
      </c>
      <c r="G2933" t="s">
        <v>1121</v>
      </c>
      <c r="H2933" t="s">
        <v>2692</v>
      </c>
    </row>
    <row r="2934" spans="1:8">
      <c r="H2934" t="s">
        <v>1240</v>
      </c>
    </row>
    <row r="2935" spans="1:8">
      <c r="H2935" t="s">
        <v>1239</v>
      </c>
    </row>
    <row r="2936" spans="1:8">
      <c r="H2936" t="s">
        <v>2693</v>
      </c>
    </row>
    <row r="2937" spans="1:8">
      <c r="H2937" t="s">
        <v>2694</v>
      </c>
    </row>
    <row r="2938" spans="1:8">
      <c r="H2938" t="s">
        <v>2695</v>
      </c>
    </row>
    <row r="2939" spans="1:8">
      <c r="H2939" t="s">
        <v>2696</v>
      </c>
    </row>
    <row r="2940" spans="1:8">
      <c r="H2940" t="s">
        <v>2202</v>
      </c>
    </row>
    <row r="2941" spans="1:8">
      <c r="H2941" t="s">
        <v>2697</v>
      </c>
    </row>
    <row r="2942" spans="1:8">
      <c r="H2942" t="s">
        <v>2698</v>
      </c>
    </row>
    <row r="2943" spans="1:8">
      <c r="H2943" t="s">
        <v>1652</v>
      </c>
    </row>
    <row r="2944" spans="1:8">
      <c r="F2944" t="s">
        <v>699</v>
      </c>
      <c r="G2944" t="s">
        <v>1071</v>
      </c>
      <c r="H2944" t="s">
        <v>2645</v>
      </c>
    </row>
    <row r="2945" spans="8:8">
      <c r="H2945" t="s">
        <v>1240</v>
      </c>
    </row>
    <row r="2946" spans="8:8">
      <c r="H2946" t="s">
        <v>1239</v>
      </c>
    </row>
    <row r="2947" spans="8:8">
      <c r="H2947" t="s">
        <v>2646</v>
      </c>
    </row>
    <row r="2948" spans="8:8">
      <c r="H2948" t="s">
        <v>1652</v>
      </c>
    </row>
    <row r="2949" spans="8:8">
      <c r="H2949" t="s">
        <v>2202</v>
      </c>
    </row>
    <row r="2950" spans="8:8">
      <c r="H2950" t="s">
        <v>1820</v>
      </c>
    </row>
    <row r="2951" spans="8:8">
      <c r="H2951" t="s">
        <v>1466</v>
      </c>
    </row>
    <row r="2952" spans="8:8">
      <c r="H2952" t="s">
        <v>2647</v>
      </c>
    </row>
    <row r="2953" spans="8:8">
      <c r="H2953" t="s">
        <v>2648</v>
      </c>
    </row>
    <row r="2954" spans="8:8">
      <c r="H2954" t="s">
        <v>2649</v>
      </c>
    </row>
    <row r="2955" spans="8:8">
      <c r="H2955" t="s">
        <v>2650</v>
      </c>
    </row>
    <row r="2956" spans="8:8">
      <c r="H2956" t="s">
        <v>2009</v>
      </c>
    </row>
    <row r="2957" spans="8:8">
      <c r="H2957" t="s">
        <v>2651</v>
      </c>
    </row>
    <row r="2958" spans="8:8">
      <c r="H2958" t="s">
        <v>2652</v>
      </c>
    </row>
    <row r="2959" spans="8:8">
      <c r="H2959" t="s">
        <v>2653</v>
      </c>
    </row>
    <row r="2960" spans="8:8">
      <c r="H2960" t="s">
        <v>2654</v>
      </c>
    </row>
    <row r="2961" spans="8:8">
      <c r="H2961" t="s">
        <v>2655</v>
      </c>
    </row>
    <row r="2962" spans="8:8">
      <c r="H2962" t="s">
        <v>2656</v>
      </c>
    </row>
    <row r="2963" spans="8:8">
      <c r="H2963" t="s">
        <v>2657</v>
      </c>
    </row>
    <row r="2964" spans="8:8">
      <c r="H2964" t="s">
        <v>2658</v>
      </c>
    </row>
    <row r="2965" spans="8:8">
      <c r="H2965" t="s">
        <v>2659</v>
      </c>
    </row>
    <row r="2966" spans="8:8">
      <c r="H2966" t="s">
        <v>2660</v>
      </c>
    </row>
    <row r="2967" spans="8:8">
      <c r="H2967" t="s">
        <v>2661</v>
      </c>
    </row>
    <row r="2968" spans="8:8">
      <c r="H2968" t="s">
        <v>2662</v>
      </c>
    </row>
    <row r="2969" spans="8:8">
      <c r="H2969" t="s">
        <v>2663</v>
      </c>
    </row>
    <row r="2970" spans="8:8">
      <c r="H2970" t="s">
        <v>2664</v>
      </c>
    </row>
    <row r="2971" spans="8:8">
      <c r="H2971" t="s">
        <v>2665</v>
      </c>
    </row>
    <row r="2972" spans="8:8">
      <c r="H2972" t="s">
        <v>2666</v>
      </c>
    </row>
    <row r="2973" spans="8:8">
      <c r="H2973" t="s">
        <v>2667</v>
      </c>
    </row>
    <row r="2974" spans="8:8">
      <c r="H2974" t="s">
        <v>2668</v>
      </c>
    </row>
    <row r="2975" spans="8:8">
      <c r="H2975" t="s">
        <v>2669</v>
      </c>
    </row>
    <row r="2976" spans="8:8">
      <c r="H2976" t="s">
        <v>2670</v>
      </c>
    </row>
    <row r="2977" spans="6:8">
      <c r="H2977" t="s">
        <v>2671</v>
      </c>
    </row>
    <row r="2978" spans="6:8">
      <c r="H2978" t="s">
        <v>2672</v>
      </c>
    </row>
    <row r="2979" spans="6:8">
      <c r="H2979" t="s">
        <v>2673</v>
      </c>
    </row>
    <row r="2980" spans="6:8">
      <c r="H2980" t="s">
        <v>2674</v>
      </c>
    </row>
    <row r="2981" spans="6:8">
      <c r="H2981" t="s">
        <v>2675</v>
      </c>
    </row>
    <row r="2982" spans="6:8">
      <c r="H2982" t="s">
        <v>2676</v>
      </c>
    </row>
    <row r="2983" spans="6:8">
      <c r="H2983" t="s">
        <v>2677</v>
      </c>
    </row>
    <row r="2984" spans="6:8">
      <c r="H2984" t="s">
        <v>2678</v>
      </c>
    </row>
    <row r="2985" spans="6:8">
      <c r="H2985" t="s">
        <v>2679</v>
      </c>
    </row>
    <row r="2986" spans="6:8">
      <c r="H2986" t="s">
        <v>2680</v>
      </c>
    </row>
    <row r="2987" spans="6:8">
      <c r="H2987" t="s">
        <v>2681</v>
      </c>
    </row>
    <row r="2988" spans="6:8">
      <c r="H2988" t="s">
        <v>2682</v>
      </c>
    </row>
    <row r="2989" spans="6:8">
      <c r="H2989" t="s">
        <v>2683</v>
      </c>
    </row>
    <row r="2990" spans="6:8">
      <c r="H2990" t="s">
        <v>2683</v>
      </c>
    </row>
    <row r="2991" spans="6:8">
      <c r="F2991" t="s">
        <v>801</v>
      </c>
      <c r="G2991" t="s">
        <v>1119</v>
      </c>
      <c r="H2991" t="s">
        <v>2684</v>
      </c>
    </row>
    <row r="2992" spans="6:8">
      <c r="H2992" t="s">
        <v>1240</v>
      </c>
    </row>
    <row r="2993" spans="6:8">
      <c r="H2993" t="s">
        <v>1239</v>
      </c>
    </row>
    <row r="2994" spans="6:8">
      <c r="H2994" t="s">
        <v>1542</v>
      </c>
    </row>
    <row r="2995" spans="6:8">
      <c r="H2995" t="s">
        <v>2647</v>
      </c>
    </row>
    <row r="2996" spans="6:8">
      <c r="H2996" t="s">
        <v>2685</v>
      </c>
    </row>
    <row r="2997" spans="6:8">
      <c r="H2997" t="s">
        <v>2648</v>
      </c>
    </row>
    <row r="2998" spans="6:8">
      <c r="H2998" t="s">
        <v>2686</v>
      </c>
    </row>
    <row r="2999" spans="6:8">
      <c r="H2999" t="s">
        <v>2649</v>
      </c>
    </row>
    <row r="3000" spans="6:8">
      <c r="H3000" t="s">
        <v>2687</v>
      </c>
    </row>
    <row r="3001" spans="6:8">
      <c r="H3001" t="s">
        <v>2650</v>
      </c>
    </row>
    <row r="3002" spans="6:8">
      <c r="H3002" t="s">
        <v>2688</v>
      </c>
    </row>
    <row r="3003" spans="6:8">
      <c r="H3003" t="s">
        <v>1936</v>
      </c>
    </row>
    <row r="3004" spans="6:8">
      <c r="H3004" t="s">
        <v>2689</v>
      </c>
    </row>
    <row r="3005" spans="6:8">
      <c r="F3005" t="s">
        <v>802</v>
      </c>
      <c r="G3005" t="s">
        <v>1120</v>
      </c>
      <c r="H3005" t="s">
        <v>2690</v>
      </c>
    </row>
    <row r="3006" spans="6:8">
      <c r="H3006" t="s">
        <v>1240</v>
      </c>
    </row>
    <row r="3007" spans="6:8">
      <c r="H3007" t="s">
        <v>1239</v>
      </c>
    </row>
    <row r="3008" spans="6:8">
      <c r="H3008" t="s">
        <v>2646</v>
      </c>
    </row>
    <row r="3009" spans="8:8">
      <c r="H3009" t="s">
        <v>2691</v>
      </c>
    </row>
    <row r="3010" spans="8:8">
      <c r="H3010" t="s">
        <v>1652</v>
      </c>
    </row>
    <row r="3011" spans="8:8">
      <c r="H3011" t="s">
        <v>2699</v>
      </c>
    </row>
    <row r="3012" spans="8:8">
      <c r="H3012" t="s">
        <v>2700</v>
      </c>
    </row>
    <row r="3013" spans="8:8">
      <c r="H3013" t="s">
        <v>2701</v>
      </c>
    </row>
    <row r="3014" spans="8:8">
      <c r="H3014" t="s">
        <v>2702</v>
      </c>
    </row>
    <row r="3015" spans="8:8">
      <c r="H3015" t="s">
        <v>2703</v>
      </c>
    </row>
    <row r="3016" spans="8:8">
      <c r="H3016" t="s">
        <v>2704</v>
      </c>
    </row>
    <row r="3017" spans="8:8">
      <c r="H3017" t="s">
        <v>2202</v>
      </c>
    </row>
    <row r="3018" spans="8:8">
      <c r="H3018" t="s">
        <v>2697</v>
      </c>
    </row>
    <row r="3019" spans="8:8">
      <c r="H3019" t="s">
        <v>2698</v>
      </c>
    </row>
    <row r="3020" spans="8:8">
      <c r="H3020" t="s">
        <v>1466</v>
      </c>
    </row>
    <row r="3021" spans="8:8">
      <c r="H3021" t="s">
        <v>2647</v>
      </c>
    </row>
    <row r="3022" spans="8:8">
      <c r="H3022" t="s">
        <v>2648</v>
      </c>
    </row>
    <row r="3023" spans="8:8">
      <c r="H3023" t="s">
        <v>2649</v>
      </c>
    </row>
    <row r="3024" spans="8:8">
      <c r="H3024" t="s">
        <v>2650</v>
      </c>
    </row>
    <row r="3025" spans="1:8">
      <c r="H3025" t="s">
        <v>1936</v>
      </c>
    </row>
    <row r="3026" spans="1:8">
      <c r="H3026" t="s">
        <v>2009</v>
      </c>
    </row>
    <row r="3027" spans="1:8">
      <c r="H3027" t="s">
        <v>2695</v>
      </c>
    </row>
    <row r="3028" spans="1:8">
      <c r="H3028" t="s">
        <v>1577</v>
      </c>
    </row>
    <row r="3029" spans="1:8">
      <c r="A3029" t="s">
        <v>102</v>
      </c>
      <c r="B3029">
        <f>HYPERLINK("https://github.com/apache/commons-lang/commit/eca2cde607bfbea781d5303dee57c3afce3bee27", "eca2cde607bfbea781d5303dee57c3afce3bee27")</f>
        <v>0</v>
      </c>
      <c r="C3029">
        <f>HYPERLINK("https://github.com/apache/commons-lang/commit/e745797ab300d36cf383c6741dec2eb1ffc27483", "e745797ab300d36cf383c6741dec2eb1ffc27483")</f>
        <v>0</v>
      </c>
      <c r="D3029" t="s">
        <v>312</v>
      </c>
      <c r="E3029" t="s">
        <v>437</v>
      </c>
      <c r="F3029" t="s">
        <v>803</v>
      </c>
      <c r="G3029" t="s">
        <v>1141</v>
      </c>
      <c r="H3029" t="s">
        <v>3089</v>
      </c>
    </row>
    <row r="3030" spans="1:8">
      <c r="H3030" t="s">
        <v>2433</v>
      </c>
    </row>
    <row r="3031" spans="1:8">
      <c r="H3031" t="s">
        <v>3090</v>
      </c>
    </row>
    <row r="3032" spans="1:8">
      <c r="H3032" t="s">
        <v>3091</v>
      </c>
    </row>
    <row r="3033" spans="1:8">
      <c r="H3033" t="s">
        <v>3092</v>
      </c>
    </row>
    <row r="3034" spans="1:8">
      <c r="H3034" t="s">
        <v>3093</v>
      </c>
    </row>
    <row r="3035" spans="1:8">
      <c r="H3035" t="s">
        <v>3094</v>
      </c>
    </row>
    <row r="3036" spans="1:8">
      <c r="H3036" t="s">
        <v>3095</v>
      </c>
    </row>
    <row r="3037" spans="1:8">
      <c r="H3037" t="s">
        <v>3096</v>
      </c>
    </row>
    <row r="3038" spans="1:8">
      <c r="H3038" t="s">
        <v>3097</v>
      </c>
    </row>
    <row r="3039" spans="1:8">
      <c r="H3039" t="s">
        <v>2190</v>
      </c>
    </row>
    <row r="3040" spans="1:8">
      <c r="H3040" t="s">
        <v>3098</v>
      </c>
    </row>
    <row r="3041" spans="6:8">
      <c r="H3041" t="s">
        <v>3099</v>
      </c>
    </row>
    <row r="3042" spans="6:8">
      <c r="H3042" t="s">
        <v>3100</v>
      </c>
    </row>
    <row r="3043" spans="6:8">
      <c r="H3043" t="s">
        <v>3101</v>
      </c>
    </row>
    <row r="3044" spans="6:8">
      <c r="H3044" t="s">
        <v>2192</v>
      </c>
    </row>
    <row r="3045" spans="6:8">
      <c r="F3045" t="s">
        <v>804</v>
      </c>
      <c r="G3045" t="s">
        <v>1142</v>
      </c>
      <c r="H3045" t="s">
        <v>3102</v>
      </c>
    </row>
    <row r="3046" spans="6:8">
      <c r="H3046" t="s">
        <v>1239</v>
      </c>
    </row>
    <row r="3047" spans="6:8">
      <c r="H3047" t="s">
        <v>1240</v>
      </c>
    </row>
    <row r="3048" spans="6:8">
      <c r="H3048" t="s">
        <v>1241</v>
      </c>
    </row>
    <row r="3049" spans="6:8">
      <c r="H3049" t="s">
        <v>3103</v>
      </c>
    </row>
    <row r="3050" spans="6:8">
      <c r="H3050" t="s">
        <v>3104</v>
      </c>
    </row>
    <row r="3051" spans="6:8">
      <c r="H3051" t="s">
        <v>1542</v>
      </c>
    </row>
    <row r="3052" spans="6:8">
      <c r="H3052" t="s">
        <v>3105</v>
      </c>
    </row>
    <row r="3053" spans="6:8">
      <c r="H3053" t="s">
        <v>3105</v>
      </c>
    </row>
    <row r="3054" spans="6:8">
      <c r="H3054" t="s">
        <v>3106</v>
      </c>
    </row>
    <row r="3055" spans="6:8">
      <c r="H3055" t="s">
        <v>3107</v>
      </c>
    </row>
    <row r="3056" spans="6:8">
      <c r="H3056" t="s">
        <v>3108</v>
      </c>
    </row>
    <row r="3057" spans="8:8">
      <c r="H3057" t="s">
        <v>3109</v>
      </c>
    </row>
    <row r="3058" spans="8:8">
      <c r="H3058" t="s">
        <v>3110</v>
      </c>
    </row>
    <row r="3059" spans="8:8">
      <c r="H3059" t="s">
        <v>3111</v>
      </c>
    </row>
    <row r="3060" spans="8:8">
      <c r="H3060" t="s">
        <v>3112</v>
      </c>
    </row>
    <row r="3061" spans="8:8">
      <c r="H3061" t="s">
        <v>3113</v>
      </c>
    </row>
    <row r="3062" spans="8:8">
      <c r="H3062" t="s">
        <v>3114</v>
      </c>
    </row>
    <row r="3063" spans="8:8">
      <c r="H3063" t="s">
        <v>3115</v>
      </c>
    </row>
    <row r="3064" spans="8:8">
      <c r="H3064" t="s">
        <v>3116</v>
      </c>
    </row>
    <row r="3065" spans="8:8">
      <c r="H3065" t="s">
        <v>3117</v>
      </c>
    </row>
    <row r="3066" spans="8:8">
      <c r="H3066" t="s">
        <v>3118</v>
      </c>
    </row>
    <row r="3067" spans="8:8">
      <c r="H3067" t="s">
        <v>3119</v>
      </c>
    </row>
    <row r="3068" spans="8:8">
      <c r="H3068" t="s">
        <v>3120</v>
      </c>
    </row>
    <row r="3069" spans="8:8">
      <c r="H3069" t="s">
        <v>3121</v>
      </c>
    </row>
    <row r="3070" spans="8:8">
      <c r="H3070" t="s">
        <v>3122</v>
      </c>
    </row>
    <row r="3071" spans="8:8">
      <c r="H3071" t="s">
        <v>3123</v>
      </c>
    </row>
    <row r="3072" spans="8:8">
      <c r="H3072" t="s">
        <v>3124</v>
      </c>
    </row>
    <row r="3073" spans="8:8">
      <c r="H3073" t="s">
        <v>3125</v>
      </c>
    </row>
    <row r="3074" spans="8:8">
      <c r="H3074" t="s">
        <v>3126</v>
      </c>
    </row>
    <row r="3075" spans="8:8">
      <c r="H3075" t="s">
        <v>3127</v>
      </c>
    </row>
    <row r="3076" spans="8:8">
      <c r="H3076" t="s">
        <v>3128</v>
      </c>
    </row>
    <row r="3077" spans="8:8">
      <c r="H3077" t="s">
        <v>3129</v>
      </c>
    </row>
    <row r="3078" spans="8:8">
      <c r="H3078" t="s">
        <v>3130</v>
      </c>
    </row>
    <row r="3079" spans="8:8">
      <c r="H3079" t="s">
        <v>3131</v>
      </c>
    </row>
    <row r="3080" spans="8:8">
      <c r="H3080" t="s">
        <v>3132</v>
      </c>
    </row>
    <row r="3081" spans="8:8">
      <c r="H3081" t="s">
        <v>3133</v>
      </c>
    </row>
    <row r="3082" spans="8:8">
      <c r="H3082" t="s">
        <v>3134</v>
      </c>
    </row>
    <row r="3083" spans="8:8">
      <c r="H3083" t="s">
        <v>3135</v>
      </c>
    </row>
    <row r="3084" spans="8:8">
      <c r="H3084" t="s">
        <v>3136</v>
      </c>
    </row>
    <row r="3085" spans="8:8">
      <c r="H3085" t="s">
        <v>3137</v>
      </c>
    </row>
    <row r="3086" spans="8:8">
      <c r="H3086" t="s">
        <v>3138</v>
      </c>
    </row>
    <row r="3087" spans="8:8">
      <c r="H3087" t="s">
        <v>3139</v>
      </c>
    </row>
    <row r="3088" spans="8:8">
      <c r="H3088" t="s">
        <v>3139</v>
      </c>
    </row>
    <row r="3089" spans="6:8">
      <c r="H3089" t="s">
        <v>3140</v>
      </c>
    </row>
    <row r="3090" spans="6:8">
      <c r="H3090" t="s">
        <v>3141</v>
      </c>
    </row>
    <row r="3091" spans="6:8">
      <c r="H3091" t="s">
        <v>3142</v>
      </c>
    </row>
    <row r="3092" spans="6:8">
      <c r="F3092" t="s">
        <v>805</v>
      </c>
      <c r="G3092" t="s">
        <v>1143</v>
      </c>
      <c r="H3092" t="s">
        <v>3143</v>
      </c>
    </row>
    <row r="3093" spans="6:8">
      <c r="H3093" t="s">
        <v>1240</v>
      </c>
    </row>
    <row r="3094" spans="6:8">
      <c r="H3094" t="s">
        <v>1239</v>
      </c>
    </row>
    <row r="3095" spans="6:8">
      <c r="H3095" t="s">
        <v>1241</v>
      </c>
    </row>
    <row r="3096" spans="6:8">
      <c r="H3096" t="s">
        <v>3144</v>
      </c>
    </row>
    <row r="3097" spans="6:8">
      <c r="H3097" t="s">
        <v>3145</v>
      </c>
    </row>
    <row r="3098" spans="6:8">
      <c r="H3098" t="s">
        <v>3146</v>
      </c>
    </row>
    <row r="3099" spans="6:8">
      <c r="H3099" t="s">
        <v>3147</v>
      </c>
    </row>
    <row r="3100" spans="6:8">
      <c r="H3100" t="s">
        <v>3148</v>
      </c>
    </row>
    <row r="3101" spans="6:8">
      <c r="H3101" t="s">
        <v>3149</v>
      </c>
    </row>
    <row r="3102" spans="6:8">
      <c r="H3102" t="s">
        <v>3150</v>
      </c>
    </row>
    <row r="3103" spans="6:8">
      <c r="H3103" t="s">
        <v>3151</v>
      </c>
    </row>
    <row r="3104" spans="6:8">
      <c r="H3104" t="s">
        <v>3152</v>
      </c>
    </row>
    <row r="3105" spans="6:8">
      <c r="H3105" t="s">
        <v>3153</v>
      </c>
    </row>
    <row r="3106" spans="6:8">
      <c r="H3106" t="s">
        <v>3154</v>
      </c>
    </row>
    <row r="3107" spans="6:8">
      <c r="H3107" t="s">
        <v>3155</v>
      </c>
    </row>
    <row r="3108" spans="6:8">
      <c r="H3108" t="s">
        <v>2190</v>
      </c>
    </row>
    <row r="3109" spans="6:8">
      <c r="H3109" t="s">
        <v>3156</v>
      </c>
    </row>
    <row r="3110" spans="6:8">
      <c r="H3110" t="s">
        <v>3157</v>
      </c>
    </row>
    <row r="3111" spans="6:8">
      <c r="H3111" t="s">
        <v>3158</v>
      </c>
    </row>
    <row r="3112" spans="6:8">
      <c r="H3112" t="s">
        <v>3159</v>
      </c>
    </row>
    <row r="3113" spans="6:8">
      <c r="H3113" t="s">
        <v>1238</v>
      </c>
    </row>
    <row r="3114" spans="6:8">
      <c r="F3114" t="s">
        <v>806</v>
      </c>
      <c r="G3114" t="s">
        <v>1144</v>
      </c>
      <c r="H3114" t="s">
        <v>3160</v>
      </c>
    </row>
    <row r="3115" spans="6:8">
      <c r="H3115" t="s">
        <v>1240</v>
      </c>
    </row>
    <row r="3116" spans="6:8">
      <c r="H3116" t="s">
        <v>1239</v>
      </c>
    </row>
    <row r="3117" spans="6:8">
      <c r="H3117" t="s">
        <v>1241</v>
      </c>
    </row>
    <row r="3118" spans="6:8">
      <c r="H3118" t="s">
        <v>1238</v>
      </c>
    </row>
    <row r="3119" spans="6:8">
      <c r="H3119" t="s">
        <v>3161</v>
      </c>
    </row>
    <row r="3120" spans="6:8">
      <c r="H3120" t="s">
        <v>3161</v>
      </c>
    </row>
    <row r="3121" spans="6:8">
      <c r="H3121" t="s">
        <v>3161</v>
      </c>
    </row>
    <row r="3122" spans="6:8">
      <c r="H3122" t="s">
        <v>3161</v>
      </c>
    </row>
    <row r="3123" spans="6:8">
      <c r="H3123" t="s">
        <v>3161</v>
      </c>
    </row>
    <row r="3124" spans="6:8">
      <c r="H3124" t="s">
        <v>3161</v>
      </c>
    </row>
    <row r="3125" spans="6:8">
      <c r="H3125" t="s">
        <v>3162</v>
      </c>
    </row>
    <row r="3126" spans="6:8">
      <c r="H3126" t="s">
        <v>3162</v>
      </c>
    </row>
    <row r="3127" spans="6:8">
      <c r="H3127" t="s">
        <v>3162</v>
      </c>
    </row>
    <row r="3128" spans="6:8">
      <c r="H3128" t="s">
        <v>3162</v>
      </c>
    </row>
    <row r="3129" spans="6:8">
      <c r="H3129" t="s">
        <v>3163</v>
      </c>
    </row>
    <row r="3130" spans="6:8">
      <c r="H3130" t="s">
        <v>3164</v>
      </c>
    </row>
    <row r="3131" spans="6:8">
      <c r="H3131" t="s">
        <v>3164</v>
      </c>
    </row>
    <row r="3132" spans="6:8">
      <c r="H3132" t="s">
        <v>3165</v>
      </c>
    </row>
    <row r="3133" spans="6:8">
      <c r="H3133" t="s">
        <v>3166</v>
      </c>
    </row>
    <row r="3134" spans="6:8">
      <c r="H3134" t="s">
        <v>3167</v>
      </c>
    </row>
    <row r="3135" spans="6:8">
      <c r="H3135" t="s">
        <v>3168</v>
      </c>
    </row>
    <row r="3136" spans="6:8">
      <c r="F3136" t="s">
        <v>807</v>
      </c>
      <c r="G3136" t="s">
        <v>1145</v>
      </c>
      <c r="H3136" t="s">
        <v>3169</v>
      </c>
    </row>
    <row r="3137" spans="8:8">
      <c r="H3137" t="s">
        <v>1240</v>
      </c>
    </row>
    <row r="3138" spans="8:8">
      <c r="H3138" t="s">
        <v>1239</v>
      </c>
    </row>
    <row r="3139" spans="8:8">
      <c r="H3139" t="s">
        <v>1241</v>
      </c>
    </row>
    <row r="3140" spans="8:8">
      <c r="H3140" t="s">
        <v>1238</v>
      </c>
    </row>
    <row r="3141" spans="8:8">
      <c r="H3141" t="s">
        <v>3161</v>
      </c>
    </row>
    <row r="3142" spans="8:8">
      <c r="H3142" t="s">
        <v>3161</v>
      </c>
    </row>
    <row r="3143" spans="8:8">
      <c r="H3143" t="s">
        <v>3161</v>
      </c>
    </row>
    <row r="3144" spans="8:8">
      <c r="H3144" t="s">
        <v>3161</v>
      </c>
    </row>
    <row r="3145" spans="8:8">
      <c r="H3145" t="s">
        <v>3161</v>
      </c>
    </row>
    <row r="3146" spans="8:8">
      <c r="H3146" t="s">
        <v>3161</v>
      </c>
    </row>
    <row r="3147" spans="8:8">
      <c r="H3147" t="s">
        <v>3162</v>
      </c>
    </row>
    <row r="3148" spans="8:8">
      <c r="H3148" t="s">
        <v>3162</v>
      </c>
    </row>
    <row r="3149" spans="8:8">
      <c r="H3149" t="s">
        <v>3162</v>
      </c>
    </row>
    <row r="3150" spans="8:8">
      <c r="H3150" t="s">
        <v>3162</v>
      </c>
    </row>
    <row r="3151" spans="8:8">
      <c r="H3151" t="s">
        <v>3163</v>
      </c>
    </row>
    <row r="3152" spans="8:8">
      <c r="H3152" t="s">
        <v>3164</v>
      </c>
    </row>
    <row r="3153" spans="6:8">
      <c r="H3153" t="s">
        <v>3164</v>
      </c>
    </row>
    <row r="3154" spans="6:8">
      <c r="H3154" t="s">
        <v>3165</v>
      </c>
    </row>
    <row r="3155" spans="6:8">
      <c r="H3155" t="s">
        <v>3166</v>
      </c>
    </row>
    <row r="3156" spans="6:8">
      <c r="H3156" t="s">
        <v>3167</v>
      </c>
    </row>
    <row r="3157" spans="6:8">
      <c r="H3157" t="s">
        <v>3168</v>
      </c>
    </row>
    <row r="3158" spans="6:8">
      <c r="H3158" t="s">
        <v>3170</v>
      </c>
    </row>
    <row r="3159" spans="6:8">
      <c r="H3159" t="s">
        <v>2009</v>
      </c>
    </row>
    <row r="3160" spans="6:8">
      <c r="F3160" t="s">
        <v>808</v>
      </c>
      <c r="G3160" t="s">
        <v>1146</v>
      </c>
      <c r="H3160" t="s">
        <v>3171</v>
      </c>
    </row>
    <row r="3161" spans="6:8">
      <c r="H3161" t="s">
        <v>1240</v>
      </c>
    </row>
    <row r="3162" spans="6:8">
      <c r="H3162" t="s">
        <v>1239</v>
      </c>
    </row>
    <row r="3163" spans="6:8">
      <c r="H3163" t="s">
        <v>1241</v>
      </c>
    </row>
    <row r="3164" spans="6:8">
      <c r="H3164" t="s">
        <v>1238</v>
      </c>
    </row>
    <row r="3165" spans="6:8">
      <c r="H3165" t="s">
        <v>3161</v>
      </c>
    </row>
    <row r="3166" spans="6:8">
      <c r="H3166" t="s">
        <v>3161</v>
      </c>
    </row>
    <row r="3167" spans="6:8">
      <c r="H3167" t="s">
        <v>3161</v>
      </c>
    </row>
    <row r="3168" spans="6:8">
      <c r="H3168" t="s">
        <v>3161</v>
      </c>
    </row>
    <row r="3169" spans="1:8">
      <c r="H3169" t="s">
        <v>3161</v>
      </c>
    </row>
    <row r="3170" spans="1:8">
      <c r="H3170" t="s">
        <v>3161</v>
      </c>
    </row>
    <row r="3171" spans="1:8">
      <c r="H3171" t="s">
        <v>3162</v>
      </c>
    </row>
    <row r="3172" spans="1:8">
      <c r="H3172" t="s">
        <v>3162</v>
      </c>
    </row>
    <row r="3173" spans="1:8">
      <c r="H3173" t="s">
        <v>3162</v>
      </c>
    </row>
    <row r="3174" spans="1:8">
      <c r="H3174" t="s">
        <v>3162</v>
      </c>
    </row>
    <row r="3175" spans="1:8">
      <c r="H3175" t="s">
        <v>3163</v>
      </c>
    </row>
    <row r="3176" spans="1:8">
      <c r="H3176" t="s">
        <v>3164</v>
      </c>
    </row>
    <row r="3177" spans="1:8">
      <c r="H3177" t="s">
        <v>3164</v>
      </c>
    </row>
    <row r="3178" spans="1:8">
      <c r="H3178" t="s">
        <v>3165</v>
      </c>
    </row>
    <row r="3179" spans="1:8">
      <c r="H3179" t="s">
        <v>3166</v>
      </c>
    </row>
    <row r="3180" spans="1:8">
      <c r="H3180" t="s">
        <v>3167</v>
      </c>
    </row>
    <row r="3181" spans="1:8">
      <c r="H3181" t="s">
        <v>3168</v>
      </c>
    </row>
    <row r="3182" spans="1:8">
      <c r="H3182" t="s">
        <v>3170</v>
      </c>
    </row>
    <row r="3183" spans="1:8">
      <c r="A3183" t="s">
        <v>103</v>
      </c>
      <c r="B3183">
        <f>HYPERLINK("https://github.com/apache/commons-lang/commit/cba79c706bdb523861fd3a07a63fc9fef0b631ce", "cba79c706bdb523861fd3a07a63fc9fef0b631ce")</f>
        <v>0</v>
      </c>
      <c r="C3183">
        <f>HYPERLINK("https://github.com/apache/commons-lang/commit/798b3306f8673c0b2d015b0fc69f63cf457a94e9", "798b3306f8673c0b2d015b0fc69f63cf457a94e9")</f>
        <v>0</v>
      </c>
      <c r="D3183" t="s">
        <v>312</v>
      </c>
      <c r="E3183" t="s">
        <v>438</v>
      </c>
      <c r="F3183" t="s">
        <v>659</v>
      </c>
      <c r="G3183" t="s">
        <v>1055</v>
      </c>
      <c r="H3183" t="s">
        <v>3002</v>
      </c>
    </row>
    <row r="3184" spans="1:8">
      <c r="A3184" t="s">
        <v>104</v>
      </c>
      <c r="B3184">
        <f>HYPERLINK("https://github.com/apache/commons-lang/commit/5ca11e049c01fe008ecafca8a4908b6e4a341931", "5ca11e049c01fe008ecafca8a4908b6e4a341931")</f>
        <v>0</v>
      </c>
      <c r="C3184">
        <f>HYPERLINK("https://github.com/apache/commons-lang/commit/cba79c706bdb523861fd3a07a63fc9fef0b631ce", "cba79c706bdb523861fd3a07a63fc9fef0b631ce")</f>
        <v>0</v>
      </c>
      <c r="D3184" t="s">
        <v>312</v>
      </c>
      <c r="E3184" t="s">
        <v>439</v>
      </c>
      <c r="F3184" t="s">
        <v>646</v>
      </c>
      <c r="G3184" t="s">
        <v>1042</v>
      </c>
      <c r="H3184" t="s">
        <v>2213</v>
      </c>
    </row>
    <row r="3185" spans="8:8">
      <c r="H3185" t="s">
        <v>1239</v>
      </c>
    </row>
    <row r="3186" spans="8:8">
      <c r="H3186" t="s">
        <v>2214</v>
      </c>
    </row>
    <row r="3187" spans="8:8">
      <c r="H3187" t="s">
        <v>2215</v>
      </c>
    </row>
    <row r="3188" spans="8:8">
      <c r="H3188" t="s">
        <v>2216</v>
      </c>
    </row>
    <row r="3189" spans="8:8">
      <c r="H3189" t="s">
        <v>2217</v>
      </c>
    </row>
    <row r="3190" spans="8:8">
      <c r="H3190" t="s">
        <v>2218</v>
      </c>
    </row>
    <row r="3191" spans="8:8">
      <c r="H3191" t="s">
        <v>2219</v>
      </c>
    </row>
    <row r="3192" spans="8:8">
      <c r="H3192" t="s">
        <v>2220</v>
      </c>
    </row>
    <row r="3193" spans="8:8">
      <c r="H3193" t="s">
        <v>2221</v>
      </c>
    </row>
    <row r="3194" spans="8:8">
      <c r="H3194" t="s">
        <v>2222</v>
      </c>
    </row>
    <row r="3195" spans="8:8">
      <c r="H3195" t="s">
        <v>2223</v>
      </c>
    </row>
    <row r="3196" spans="8:8">
      <c r="H3196" t="s">
        <v>2224</v>
      </c>
    </row>
    <row r="3197" spans="8:8">
      <c r="H3197" t="s">
        <v>2225</v>
      </c>
    </row>
    <row r="3198" spans="8:8">
      <c r="H3198" t="s">
        <v>2226</v>
      </c>
    </row>
    <row r="3199" spans="8:8">
      <c r="H3199" t="s">
        <v>2227</v>
      </c>
    </row>
    <row r="3200" spans="8:8">
      <c r="H3200" t="s">
        <v>2228</v>
      </c>
    </row>
    <row r="3201" spans="1:8">
      <c r="H3201" t="s">
        <v>2229</v>
      </c>
    </row>
    <row r="3202" spans="1:8">
      <c r="H3202" t="s">
        <v>2230</v>
      </c>
    </row>
    <row r="3203" spans="1:8">
      <c r="H3203" t="s">
        <v>2231</v>
      </c>
    </row>
    <row r="3204" spans="1:8">
      <c r="H3204" t="s">
        <v>2232</v>
      </c>
    </row>
    <row r="3205" spans="1:8">
      <c r="H3205" t="s">
        <v>2233</v>
      </c>
    </row>
    <row r="3206" spans="1:8">
      <c r="H3206" t="s">
        <v>3172</v>
      </c>
    </row>
    <row r="3207" spans="1:8">
      <c r="A3207" t="s">
        <v>105</v>
      </c>
      <c r="B3207">
        <f>HYPERLINK("https://github.com/apache/commons-lang/commit/f62839527b087d0f6c3aa74c86cca9bd492fb64b", "f62839527b087d0f6c3aa74c86cca9bd492fb64b")</f>
        <v>0</v>
      </c>
      <c r="C3207">
        <f>HYPERLINK("https://github.com/apache/commons-lang/commit/5ca11e049c01fe008ecafca8a4908b6e4a341931", "5ca11e049c01fe008ecafca8a4908b6e4a341931")</f>
        <v>0</v>
      </c>
      <c r="D3207" t="s">
        <v>312</v>
      </c>
      <c r="E3207" t="s">
        <v>440</v>
      </c>
      <c r="F3207" t="s">
        <v>674</v>
      </c>
      <c r="G3207" t="s">
        <v>1042</v>
      </c>
      <c r="H3207" t="s">
        <v>3173</v>
      </c>
    </row>
    <row r="3208" spans="1:8">
      <c r="H3208" t="s">
        <v>3174</v>
      </c>
    </row>
    <row r="3209" spans="1:8">
      <c r="A3209" t="s">
        <v>106</v>
      </c>
      <c r="B3209">
        <f>HYPERLINK("https://github.com/apache/commons-lang/commit/d34bc6a603a006d5ecd58bb5ba3e7dca88b94f1c", "d34bc6a603a006d5ecd58bb5ba3e7dca88b94f1c")</f>
        <v>0</v>
      </c>
      <c r="C3209">
        <f>HYPERLINK("https://github.com/apache/commons-lang/commit/f62839527b087d0f6c3aa74c86cca9bd492fb64b", "f62839527b087d0f6c3aa74c86cca9bd492fb64b")</f>
        <v>0</v>
      </c>
      <c r="D3209" t="s">
        <v>312</v>
      </c>
      <c r="E3209" t="s">
        <v>441</v>
      </c>
      <c r="F3209" t="s">
        <v>809</v>
      </c>
      <c r="G3209" t="s">
        <v>1067</v>
      </c>
      <c r="H3209" t="s">
        <v>2200</v>
      </c>
    </row>
    <row r="3210" spans="1:8">
      <c r="H3210" t="s">
        <v>1240</v>
      </c>
    </row>
    <row r="3211" spans="1:8">
      <c r="H3211" t="s">
        <v>1239</v>
      </c>
    </row>
    <row r="3212" spans="1:8">
      <c r="H3212" t="s">
        <v>2201</v>
      </c>
    </row>
    <row r="3213" spans="1:8">
      <c r="H3213" t="s">
        <v>2202</v>
      </c>
    </row>
    <row r="3214" spans="1:8">
      <c r="H3214" t="s">
        <v>2203</v>
      </c>
    </row>
    <row r="3215" spans="1:8">
      <c r="H3215" t="s">
        <v>2204</v>
      </c>
    </row>
    <row r="3216" spans="1:8">
      <c r="H3216" t="s">
        <v>2205</v>
      </c>
    </row>
    <row r="3217" spans="1:8">
      <c r="H3217" t="s">
        <v>1820</v>
      </c>
    </row>
    <row r="3218" spans="1:8">
      <c r="H3218" t="s">
        <v>1537</v>
      </c>
    </row>
    <row r="3219" spans="1:8">
      <c r="H3219" t="s">
        <v>2206</v>
      </c>
    </row>
    <row r="3220" spans="1:8">
      <c r="H3220" t="s">
        <v>1536</v>
      </c>
    </row>
    <row r="3221" spans="1:8">
      <c r="H3221" t="s">
        <v>2207</v>
      </c>
    </row>
    <row r="3222" spans="1:8">
      <c r="H3222" t="s">
        <v>1542</v>
      </c>
    </row>
    <row r="3223" spans="1:8">
      <c r="H3223" t="s">
        <v>2208</v>
      </c>
    </row>
    <row r="3224" spans="1:8">
      <c r="H3224" t="s">
        <v>2209</v>
      </c>
    </row>
    <row r="3225" spans="1:8">
      <c r="H3225" t="s">
        <v>2210</v>
      </c>
    </row>
    <row r="3226" spans="1:8">
      <c r="H3226" t="s">
        <v>2211</v>
      </c>
    </row>
    <row r="3227" spans="1:8">
      <c r="H3227" t="s">
        <v>1466</v>
      </c>
    </row>
    <row r="3228" spans="1:8">
      <c r="H3228" t="s">
        <v>2212</v>
      </c>
    </row>
    <row r="3229" spans="1:8">
      <c r="A3229" t="s">
        <v>107</v>
      </c>
      <c r="B3229">
        <f>HYPERLINK("https://github.com/apache/commons-lang/commit/386cd26dab558f2a1e013d2ff4e32c464c92a54f", "386cd26dab558f2a1e013d2ff4e32c464c92a54f")</f>
        <v>0</v>
      </c>
      <c r="C3229">
        <f>HYPERLINK("https://github.com/apache/commons-lang/commit/dc08c40f60c00a4adb8c794abd365c388fa45069", "dc08c40f60c00a4adb8c794abd365c388fa45069")</f>
        <v>0</v>
      </c>
      <c r="D3229" t="s">
        <v>312</v>
      </c>
      <c r="E3229" t="s">
        <v>442</v>
      </c>
      <c r="F3229" t="s">
        <v>665</v>
      </c>
      <c r="G3229" t="s">
        <v>1061</v>
      </c>
      <c r="H3229" t="s">
        <v>2020</v>
      </c>
    </row>
    <row r="3230" spans="1:8">
      <c r="H3230" t="s">
        <v>2029</v>
      </c>
    </row>
    <row r="3231" spans="1:8">
      <c r="H3231" t="s">
        <v>2030</v>
      </c>
    </row>
    <row r="3232" spans="1:8">
      <c r="A3232" t="s">
        <v>108</v>
      </c>
      <c r="B3232">
        <f>HYPERLINK("https://github.com/apache/commons-lang/commit/084cfeed41156acc3fae899b08281a1a13d6426b", "084cfeed41156acc3fae899b08281a1a13d6426b")</f>
        <v>0</v>
      </c>
      <c r="C3232">
        <f>HYPERLINK("https://github.com/apache/commons-lang/commit/69717be43d79717d92f3cf89fde104a103abf7a7", "69717be43d79717d92f3cf89fde104a103abf7a7")</f>
        <v>0</v>
      </c>
      <c r="D3232" t="s">
        <v>312</v>
      </c>
      <c r="E3232" t="s">
        <v>443</v>
      </c>
      <c r="F3232" t="s">
        <v>790</v>
      </c>
      <c r="G3232" t="s">
        <v>1107</v>
      </c>
      <c r="H3232" t="s">
        <v>3175</v>
      </c>
    </row>
    <row r="3233" spans="1:8">
      <c r="A3233" t="s">
        <v>109</v>
      </c>
      <c r="B3233">
        <f>HYPERLINK("https://github.com/apache/commons-lang/commit/71711e3cf80ad675ef4b908aef7da99f50a3a41e", "71711e3cf80ad675ef4b908aef7da99f50a3a41e")</f>
        <v>0</v>
      </c>
      <c r="C3233">
        <f>HYPERLINK("https://github.com/apache/commons-lang/commit/a4548304f909421ed57dd97e69d0dc4139931cd5", "a4548304f909421ed57dd97e69d0dc4139931cd5")</f>
        <v>0</v>
      </c>
      <c r="D3233" t="s">
        <v>318</v>
      </c>
      <c r="E3233" t="s">
        <v>444</v>
      </c>
      <c r="F3233" t="s">
        <v>677</v>
      </c>
      <c r="G3233" t="s">
        <v>1072</v>
      </c>
      <c r="H3233" t="s">
        <v>2237</v>
      </c>
    </row>
    <row r="3234" spans="1:8">
      <c r="A3234" t="s">
        <v>110</v>
      </c>
      <c r="B3234">
        <f>HYPERLINK("https://github.com/apache/commons-lang/commit/ef0dec934bd3fb197e877e30c262d3dcc83be9f7", "ef0dec934bd3fb197e877e30c262d3dcc83be9f7")</f>
        <v>0</v>
      </c>
      <c r="C3234">
        <f>HYPERLINK("https://github.com/apache/commons-lang/commit/71711e3cf80ad675ef4b908aef7da99f50a3a41e", "71711e3cf80ad675ef4b908aef7da99f50a3a41e")</f>
        <v>0</v>
      </c>
      <c r="D3234" t="s">
        <v>318</v>
      </c>
      <c r="E3234" t="s">
        <v>445</v>
      </c>
      <c r="F3234" t="s">
        <v>643</v>
      </c>
      <c r="G3234" t="s">
        <v>1039</v>
      </c>
      <c r="H3234" t="s">
        <v>3176</v>
      </c>
    </row>
    <row r="3235" spans="1:8">
      <c r="H3235" t="s">
        <v>3177</v>
      </c>
    </row>
    <row r="3236" spans="1:8">
      <c r="H3236" t="s">
        <v>3178</v>
      </c>
    </row>
    <row r="3237" spans="1:8">
      <c r="H3237" t="s">
        <v>2362</v>
      </c>
    </row>
    <row r="3238" spans="1:8">
      <c r="H3238" t="s">
        <v>2365</v>
      </c>
    </row>
    <row r="3239" spans="1:8">
      <c r="H3239" t="s">
        <v>3179</v>
      </c>
    </row>
    <row r="3240" spans="1:8">
      <c r="H3240" t="s">
        <v>3180</v>
      </c>
    </row>
    <row r="3241" spans="1:8">
      <c r="A3241" t="s">
        <v>111</v>
      </c>
      <c r="B3241">
        <f>HYPERLINK("https://github.com/apache/commons-lang/commit/bb904728253b34b954cad3d1cc16734c5c9d9850", "bb904728253b34b954cad3d1cc16734c5c9d9850")</f>
        <v>0</v>
      </c>
      <c r="C3241">
        <f>HYPERLINK("https://github.com/apache/commons-lang/commit/fd0deef56022e32cb677b0cef8dab06a60375522", "fd0deef56022e32cb677b0cef8dab06a60375522")</f>
        <v>0</v>
      </c>
      <c r="D3241" t="s">
        <v>318</v>
      </c>
      <c r="E3241" t="s">
        <v>446</v>
      </c>
      <c r="F3241" t="s">
        <v>662</v>
      </c>
      <c r="G3241" t="s">
        <v>1058</v>
      </c>
      <c r="H3241" t="s">
        <v>3181</v>
      </c>
    </row>
    <row r="3242" spans="1:8">
      <c r="H3242" t="s">
        <v>3182</v>
      </c>
    </row>
    <row r="3243" spans="1:8">
      <c r="F3243" t="s">
        <v>647</v>
      </c>
      <c r="G3243" t="s">
        <v>1043</v>
      </c>
      <c r="H3243" t="s">
        <v>3183</v>
      </c>
    </row>
    <row r="3244" spans="1:8">
      <c r="A3244" t="s">
        <v>112</v>
      </c>
      <c r="B3244">
        <f>HYPERLINK("https://github.com/apache/commons-lang/commit/791e7f38300de6fe7c0ec7f50ce3ddde02b5c0ea", "791e7f38300de6fe7c0ec7f50ce3ddde02b5c0ea")</f>
        <v>0</v>
      </c>
      <c r="C3244">
        <f>HYPERLINK("https://github.com/apache/commons-lang/commit/13bd2d388e29e99fb98f613ea90dbeed79500702", "13bd2d388e29e99fb98f613ea90dbeed79500702")</f>
        <v>0</v>
      </c>
      <c r="D3244" t="s">
        <v>312</v>
      </c>
      <c r="E3244" t="s">
        <v>447</v>
      </c>
      <c r="F3244" t="s">
        <v>679</v>
      </c>
      <c r="G3244" t="s">
        <v>1074</v>
      </c>
      <c r="H3244" t="s">
        <v>1770</v>
      </c>
    </row>
    <row r="3245" spans="1:8">
      <c r="H3245" t="s">
        <v>2189</v>
      </c>
    </row>
    <row r="3246" spans="1:8">
      <c r="H3246" t="s">
        <v>2190</v>
      </c>
    </row>
    <row r="3247" spans="1:8">
      <c r="H3247" t="s">
        <v>2191</v>
      </c>
    </row>
    <row r="3248" spans="1:8">
      <c r="H3248" t="s">
        <v>2195</v>
      </c>
    </row>
    <row r="3249" spans="6:8">
      <c r="F3249" t="s">
        <v>803</v>
      </c>
      <c r="G3249" t="s">
        <v>1141</v>
      </c>
      <c r="H3249" t="s">
        <v>3184</v>
      </c>
    </row>
    <row r="3250" spans="6:8">
      <c r="H3250" t="s">
        <v>2433</v>
      </c>
    </row>
    <row r="3251" spans="6:8">
      <c r="H3251" t="s">
        <v>3090</v>
      </c>
    </row>
    <row r="3252" spans="6:8">
      <c r="H3252" t="s">
        <v>3091</v>
      </c>
    </row>
    <row r="3253" spans="6:8">
      <c r="H3253" t="s">
        <v>3092</v>
      </c>
    </row>
    <row r="3254" spans="6:8">
      <c r="H3254" t="s">
        <v>3093</v>
      </c>
    </row>
    <row r="3255" spans="6:8">
      <c r="H3255" t="s">
        <v>3094</v>
      </c>
    </row>
    <row r="3256" spans="6:8">
      <c r="H3256" t="s">
        <v>3095</v>
      </c>
    </row>
    <row r="3257" spans="6:8">
      <c r="H3257" t="s">
        <v>3096</v>
      </c>
    </row>
    <row r="3258" spans="6:8">
      <c r="H3258" t="s">
        <v>3097</v>
      </c>
    </row>
    <row r="3259" spans="6:8">
      <c r="H3259" t="s">
        <v>2190</v>
      </c>
    </row>
    <row r="3260" spans="6:8">
      <c r="H3260" t="s">
        <v>3098</v>
      </c>
    </row>
    <row r="3261" spans="6:8">
      <c r="H3261" t="s">
        <v>3099</v>
      </c>
    </row>
    <row r="3262" spans="6:8">
      <c r="H3262" t="s">
        <v>3100</v>
      </c>
    </row>
    <row r="3263" spans="6:8">
      <c r="H3263" t="s">
        <v>3101</v>
      </c>
    </row>
    <row r="3264" spans="6:8">
      <c r="H3264" t="s">
        <v>2192</v>
      </c>
    </row>
    <row r="3265" spans="6:8">
      <c r="F3265" t="s">
        <v>805</v>
      </c>
      <c r="G3265" t="s">
        <v>1143</v>
      </c>
      <c r="H3265" t="s">
        <v>3185</v>
      </c>
    </row>
    <row r="3266" spans="6:8">
      <c r="H3266" t="s">
        <v>1240</v>
      </c>
    </row>
    <row r="3267" spans="6:8">
      <c r="H3267" t="s">
        <v>1239</v>
      </c>
    </row>
    <row r="3268" spans="6:8">
      <c r="H3268" t="s">
        <v>1241</v>
      </c>
    </row>
    <row r="3269" spans="6:8">
      <c r="H3269" t="s">
        <v>3144</v>
      </c>
    </row>
    <row r="3270" spans="6:8">
      <c r="H3270" t="s">
        <v>3145</v>
      </c>
    </row>
    <row r="3271" spans="6:8">
      <c r="H3271" t="s">
        <v>3146</v>
      </c>
    </row>
    <row r="3272" spans="6:8">
      <c r="H3272" t="s">
        <v>3147</v>
      </c>
    </row>
    <row r="3273" spans="6:8">
      <c r="H3273" t="s">
        <v>3148</v>
      </c>
    </row>
    <row r="3274" spans="6:8">
      <c r="H3274" t="s">
        <v>3149</v>
      </c>
    </row>
    <row r="3275" spans="6:8">
      <c r="H3275" t="s">
        <v>3150</v>
      </c>
    </row>
    <row r="3276" spans="6:8">
      <c r="H3276" t="s">
        <v>3151</v>
      </c>
    </row>
    <row r="3277" spans="6:8">
      <c r="H3277" t="s">
        <v>3152</v>
      </c>
    </row>
    <row r="3278" spans="6:8">
      <c r="H3278" t="s">
        <v>3153</v>
      </c>
    </row>
    <row r="3279" spans="6:8">
      <c r="H3279" t="s">
        <v>3154</v>
      </c>
    </row>
    <row r="3280" spans="6:8">
      <c r="H3280" t="s">
        <v>3155</v>
      </c>
    </row>
    <row r="3281" spans="8:8">
      <c r="H3281" t="s">
        <v>2190</v>
      </c>
    </row>
    <row r="3282" spans="8:8">
      <c r="H3282" t="s">
        <v>3156</v>
      </c>
    </row>
    <row r="3283" spans="8:8">
      <c r="H3283" t="s">
        <v>3157</v>
      </c>
    </row>
    <row r="3284" spans="8:8">
      <c r="H3284" t="s">
        <v>3158</v>
      </c>
    </row>
    <row r="3285" spans="8:8">
      <c r="H3285" t="s">
        <v>3159</v>
      </c>
    </row>
    <row r="3286" spans="8:8">
      <c r="H3286" t="s">
        <v>1238</v>
      </c>
    </row>
    <row r="3287" spans="8:8">
      <c r="H3287" t="s">
        <v>3186</v>
      </c>
    </row>
    <row r="3288" spans="8:8">
      <c r="H3288" t="s">
        <v>3186</v>
      </c>
    </row>
    <row r="3289" spans="8:8">
      <c r="H3289" t="s">
        <v>3186</v>
      </c>
    </row>
    <row r="3290" spans="8:8">
      <c r="H3290" t="s">
        <v>3186</v>
      </c>
    </row>
    <row r="3291" spans="8:8">
      <c r="H3291" t="s">
        <v>3187</v>
      </c>
    </row>
    <row r="3292" spans="8:8">
      <c r="H3292" t="s">
        <v>3188</v>
      </c>
    </row>
    <row r="3293" spans="8:8">
      <c r="H3293" t="s">
        <v>3189</v>
      </c>
    </row>
    <row r="3294" spans="8:8">
      <c r="H3294" t="s">
        <v>3166</v>
      </c>
    </row>
    <row r="3295" spans="8:8">
      <c r="H3295" t="s">
        <v>3190</v>
      </c>
    </row>
    <row r="3296" spans="8:8">
      <c r="H3296" t="s">
        <v>3140</v>
      </c>
    </row>
    <row r="3297" spans="8:8">
      <c r="H3297" t="s">
        <v>3191</v>
      </c>
    </row>
    <row r="3298" spans="8:8">
      <c r="H3298" t="s">
        <v>3192</v>
      </c>
    </row>
    <row r="3299" spans="8:8">
      <c r="H3299" t="s">
        <v>3189</v>
      </c>
    </row>
    <row r="3300" spans="8:8">
      <c r="H3300" t="s">
        <v>3193</v>
      </c>
    </row>
    <row r="3301" spans="8:8">
      <c r="H3301" t="s">
        <v>3193</v>
      </c>
    </row>
    <row r="3302" spans="8:8">
      <c r="H3302" t="s">
        <v>3193</v>
      </c>
    </row>
    <row r="3303" spans="8:8">
      <c r="H3303" t="s">
        <v>3193</v>
      </c>
    </row>
    <row r="3304" spans="8:8">
      <c r="H3304" t="s">
        <v>3187</v>
      </c>
    </row>
    <row r="3305" spans="8:8">
      <c r="H3305" t="s">
        <v>3188</v>
      </c>
    </row>
    <row r="3306" spans="8:8">
      <c r="H3306" t="s">
        <v>3189</v>
      </c>
    </row>
    <row r="3307" spans="8:8">
      <c r="H3307" t="s">
        <v>3166</v>
      </c>
    </row>
    <row r="3308" spans="8:8">
      <c r="H3308" t="s">
        <v>3190</v>
      </c>
    </row>
    <row r="3309" spans="8:8">
      <c r="H3309" t="s">
        <v>3140</v>
      </c>
    </row>
    <row r="3310" spans="8:8">
      <c r="H3310" t="s">
        <v>3191</v>
      </c>
    </row>
    <row r="3311" spans="8:8">
      <c r="H3311" t="s">
        <v>3192</v>
      </c>
    </row>
    <row r="3312" spans="8:8">
      <c r="H3312" t="s">
        <v>3189</v>
      </c>
    </row>
    <row r="3313" spans="8:8">
      <c r="H3313" t="s">
        <v>3190</v>
      </c>
    </row>
    <row r="3314" spans="8:8">
      <c r="H3314" t="s">
        <v>3192</v>
      </c>
    </row>
    <row r="3315" spans="8:8">
      <c r="H3315" t="s">
        <v>3192</v>
      </c>
    </row>
    <row r="3316" spans="8:8">
      <c r="H3316" t="s">
        <v>3188</v>
      </c>
    </row>
    <row r="3317" spans="8:8">
      <c r="H3317" t="s">
        <v>3140</v>
      </c>
    </row>
    <row r="3318" spans="8:8">
      <c r="H3318" t="s">
        <v>3194</v>
      </c>
    </row>
    <row r="3319" spans="8:8">
      <c r="H3319" t="s">
        <v>3191</v>
      </c>
    </row>
    <row r="3320" spans="8:8">
      <c r="H3320" t="s">
        <v>3166</v>
      </c>
    </row>
    <row r="3321" spans="8:8">
      <c r="H3321" t="s">
        <v>3187</v>
      </c>
    </row>
    <row r="3322" spans="8:8">
      <c r="H3322" t="s">
        <v>3189</v>
      </c>
    </row>
    <row r="3323" spans="8:8">
      <c r="H3323" t="s">
        <v>3189</v>
      </c>
    </row>
    <row r="3324" spans="8:8">
      <c r="H3324" t="s">
        <v>3195</v>
      </c>
    </row>
    <row r="3325" spans="8:8">
      <c r="H3325" t="s">
        <v>3190</v>
      </c>
    </row>
    <row r="3326" spans="8:8">
      <c r="H3326" t="s">
        <v>3192</v>
      </c>
    </row>
    <row r="3327" spans="8:8">
      <c r="H3327" t="s">
        <v>3192</v>
      </c>
    </row>
    <row r="3328" spans="8:8">
      <c r="H3328" t="s">
        <v>3188</v>
      </c>
    </row>
    <row r="3329" spans="8:8">
      <c r="H3329" t="s">
        <v>3140</v>
      </c>
    </row>
    <row r="3330" spans="8:8">
      <c r="H3330" t="s">
        <v>3194</v>
      </c>
    </row>
    <row r="3331" spans="8:8">
      <c r="H3331" t="s">
        <v>3191</v>
      </c>
    </row>
    <row r="3332" spans="8:8">
      <c r="H3332" t="s">
        <v>3166</v>
      </c>
    </row>
    <row r="3333" spans="8:8">
      <c r="H3333" t="s">
        <v>3187</v>
      </c>
    </row>
    <row r="3334" spans="8:8">
      <c r="H3334" t="s">
        <v>3189</v>
      </c>
    </row>
    <row r="3335" spans="8:8">
      <c r="H3335" t="s">
        <v>3189</v>
      </c>
    </row>
    <row r="3336" spans="8:8">
      <c r="H3336" t="s">
        <v>3190</v>
      </c>
    </row>
    <row r="3337" spans="8:8">
      <c r="H3337" t="s">
        <v>3192</v>
      </c>
    </row>
    <row r="3338" spans="8:8">
      <c r="H3338" t="s">
        <v>3192</v>
      </c>
    </row>
    <row r="3339" spans="8:8">
      <c r="H3339" t="s">
        <v>3188</v>
      </c>
    </row>
    <row r="3340" spans="8:8">
      <c r="H3340" t="s">
        <v>3140</v>
      </c>
    </row>
    <row r="3341" spans="8:8">
      <c r="H3341" t="s">
        <v>3194</v>
      </c>
    </row>
    <row r="3342" spans="8:8">
      <c r="H3342" t="s">
        <v>3194</v>
      </c>
    </row>
    <row r="3343" spans="8:8">
      <c r="H3343" t="s">
        <v>3191</v>
      </c>
    </row>
    <row r="3344" spans="8:8">
      <c r="H3344" t="s">
        <v>3166</v>
      </c>
    </row>
    <row r="3345" spans="6:8">
      <c r="H3345" t="s">
        <v>3187</v>
      </c>
    </row>
    <row r="3346" spans="6:8">
      <c r="H3346" t="s">
        <v>3189</v>
      </c>
    </row>
    <row r="3347" spans="6:8">
      <c r="H3347" t="s">
        <v>3189</v>
      </c>
    </row>
    <row r="3348" spans="6:8">
      <c r="F3348" t="s">
        <v>806</v>
      </c>
      <c r="G3348" t="s">
        <v>1144</v>
      </c>
      <c r="H3348" t="s">
        <v>3196</v>
      </c>
    </row>
    <row r="3349" spans="6:8">
      <c r="H3349" t="s">
        <v>1240</v>
      </c>
    </row>
    <row r="3350" spans="6:8">
      <c r="H3350" t="s">
        <v>1239</v>
      </c>
    </row>
    <row r="3351" spans="6:8">
      <c r="H3351" t="s">
        <v>1241</v>
      </c>
    </row>
    <row r="3352" spans="6:8">
      <c r="H3352" t="s">
        <v>1238</v>
      </c>
    </row>
    <row r="3353" spans="6:8">
      <c r="H3353" t="s">
        <v>3161</v>
      </c>
    </row>
    <row r="3354" spans="6:8">
      <c r="H3354" t="s">
        <v>3161</v>
      </c>
    </row>
    <row r="3355" spans="6:8">
      <c r="H3355" t="s">
        <v>3161</v>
      </c>
    </row>
    <row r="3356" spans="6:8">
      <c r="H3356" t="s">
        <v>3161</v>
      </c>
    </row>
    <row r="3357" spans="6:8">
      <c r="H3357" t="s">
        <v>3161</v>
      </c>
    </row>
    <row r="3358" spans="6:8">
      <c r="H3358" t="s">
        <v>3161</v>
      </c>
    </row>
    <row r="3359" spans="6:8">
      <c r="H3359" t="s">
        <v>3162</v>
      </c>
    </row>
    <row r="3360" spans="6:8">
      <c r="H3360" t="s">
        <v>3162</v>
      </c>
    </row>
    <row r="3361" spans="8:8">
      <c r="H3361" t="s">
        <v>3162</v>
      </c>
    </row>
    <row r="3362" spans="8:8">
      <c r="H3362" t="s">
        <v>3162</v>
      </c>
    </row>
    <row r="3363" spans="8:8">
      <c r="H3363" t="s">
        <v>3163</v>
      </c>
    </row>
    <row r="3364" spans="8:8">
      <c r="H3364" t="s">
        <v>3164</v>
      </c>
    </row>
    <row r="3365" spans="8:8">
      <c r="H3365" t="s">
        <v>3164</v>
      </c>
    </row>
    <row r="3366" spans="8:8">
      <c r="H3366" t="s">
        <v>3165</v>
      </c>
    </row>
    <row r="3367" spans="8:8">
      <c r="H3367" t="s">
        <v>3166</v>
      </c>
    </row>
    <row r="3368" spans="8:8">
      <c r="H3368" t="s">
        <v>3167</v>
      </c>
    </row>
    <row r="3369" spans="8:8">
      <c r="H3369" t="s">
        <v>3168</v>
      </c>
    </row>
    <row r="3370" spans="8:8">
      <c r="H3370" t="s">
        <v>3197</v>
      </c>
    </row>
    <row r="3371" spans="8:8">
      <c r="H3371" t="s">
        <v>3197</v>
      </c>
    </row>
    <row r="3372" spans="8:8">
      <c r="H3372" t="s">
        <v>3197</v>
      </c>
    </row>
    <row r="3373" spans="8:8">
      <c r="H3373" t="s">
        <v>3197</v>
      </c>
    </row>
    <row r="3374" spans="8:8">
      <c r="H3374" t="s">
        <v>3198</v>
      </c>
    </row>
    <row r="3375" spans="8:8">
      <c r="H3375" t="s">
        <v>3198</v>
      </c>
    </row>
    <row r="3376" spans="8:8">
      <c r="H3376" t="s">
        <v>3198</v>
      </c>
    </row>
    <row r="3377" spans="6:8">
      <c r="H3377" t="s">
        <v>3198</v>
      </c>
    </row>
    <row r="3378" spans="6:8">
      <c r="F3378" t="s">
        <v>807</v>
      </c>
      <c r="G3378" t="s">
        <v>1145</v>
      </c>
      <c r="H3378" t="s">
        <v>3199</v>
      </c>
    </row>
    <row r="3379" spans="6:8">
      <c r="H3379" t="s">
        <v>1240</v>
      </c>
    </row>
    <row r="3380" spans="6:8">
      <c r="H3380" t="s">
        <v>1239</v>
      </c>
    </row>
    <row r="3381" spans="6:8">
      <c r="H3381" t="s">
        <v>1241</v>
      </c>
    </row>
    <row r="3382" spans="6:8">
      <c r="H3382" t="s">
        <v>1238</v>
      </c>
    </row>
    <row r="3383" spans="6:8">
      <c r="H3383" t="s">
        <v>3161</v>
      </c>
    </row>
    <row r="3384" spans="6:8">
      <c r="H3384" t="s">
        <v>3161</v>
      </c>
    </row>
    <row r="3385" spans="6:8">
      <c r="H3385" t="s">
        <v>3161</v>
      </c>
    </row>
    <row r="3386" spans="6:8">
      <c r="H3386" t="s">
        <v>3161</v>
      </c>
    </row>
    <row r="3387" spans="6:8">
      <c r="H3387" t="s">
        <v>3161</v>
      </c>
    </row>
    <row r="3388" spans="6:8">
      <c r="H3388" t="s">
        <v>3161</v>
      </c>
    </row>
    <row r="3389" spans="6:8">
      <c r="H3389" t="s">
        <v>3162</v>
      </c>
    </row>
    <row r="3390" spans="6:8">
      <c r="H3390" t="s">
        <v>3162</v>
      </c>
    </row>
    <row r="3391" spans="6:8">
      <c r="H3391" t="s">
        <v>3162</v>
      </c>
    </row>
    <row r="3392" spans="6:8">
      <c r="H3392" t="s">
        <v>3162</v>
      </c>
    </row>
    <row r="3393" spans="8:8">
      <c r="H3393" t="s">
        <v>3163</v>
      </c>
    </row>
    <row r="3394" spans="8:8">
      <c r="H3394" t="s">
        <v>3164</v>
      </c>
    </row>
    <row r="3395" spans="8:8">
      <c r="H3395" t="s">
        <v>3164</v>
      </c>
    </row>
    <row r="3396" spans="8:8">
      <c r="H3396" t="s">
        <v>3165</v>
      </c>
    </row>
    <row r="3397" spans="8:8">
      <c r="H3397" t="s">
        <v>3166</v>
      </c>
    </row>
    <row r="3398" spans="8:8">
      <c r="H3398" t="s">
        <v>3167</v>
      </c>
    </row>
    <row r="3399" spans="8:8">
      <c r="H3399" t="s">
        <v>3168</v>
      </c>
    </row>
    <row r="3400" spans="8:8">
      <c r="H3400" t="s">
        <v>3170</v>
      </c>
    </row>
    <row r="3401" spans="8:8">
      <c r="H3401" t="s">
        <v>2009</v>
      </c>
    </row>
    <row r="3402" spans="8:8">
      <c r="H3402" t="s">
        <v>3200</v>
      </c>
    </row>
    <row r="3403" spans="8:8">
      <c r="H3403" t="s">
        <v>3200</v>
      </c>
    </row>
    <row r="3404" spans="8:8">
      <c r="H3404" t="s">
        <v>3200</v>
      </c>
    </row>
    <row r="3405" spans="8:8">
      <c r="H3405" t="s">
        <v>3200</v>
      </c>
    </row>
    <row r="3406" spans="8:8">
      <c r="H3406" t="s">
        <v>3201</v>
      </c>
    </row>
    <row r="3407" spans="8:8">
      <c r="H3407" t="s">
        <v>3201</v>
      </c>
    </row>
    <row r="3408" spans="8:8">
      <c r="H3408" t="s">
        <v>3201</v>
      </c>
    </row>
    <row r="3409" spans="6:8">
      <c r="H3409" t="s">
        <v>3201</v>
      </c>
    </row>
    <row r="3410" spans="6:8">
      <c r="F3410" t="s">
        <v>808</v>
      </c>
      <c r="G3410" t="s">
        <v>1146</v>
      </c>
      <c r="H3410" t="s">
        <v>3202</v>
      </c>
    </row>
    <row r="3411" spans="6:8">
      <c r="H3411" t="s">
        <v>1240</v>
      </c>
    </row>
    <row r="3412" spans="6:8">
      <c r="H3412" t="s">
        <v>1239</v>
      </c>
    </row>
    <row r="3413" spans="6:8">
      <c r="H3413" t="s">
        <v>1241</v>
      </c>
    </row>
    <row r="3414" spans="6:8">
      <c r="H3414" t="s">
        <v>1238</v>
      </c>
    </row>
    <row r="3415" spans="6:8">
      <c r="H3415" t="s">
        <v>3161</v>
      </c>
    </row>
    <row r="3416" spans="6:8">
      <c r="H3416" t="s">
        <v>3161</v>
      </c>
    </row>
    <row r="3417" spans="6:8">
      <c r="H3417" t="s">
        <v>3161</v>
      </c>
    </row>
    <row r="3418" spans="6:8">
      <c r="H3418" t="s">
        <v>3161</v>
      </c>
    </row>
    <row r="3419" spans="6:8">
      <c r="H3419" t="s">
        <v>3161</v>
      </c>
    </row>
    <row r="3420" spans="6:8">
      <c r="H3420" t="s">
        <v>3161</v>
      </c>
    </row>
    <row r="3421" spans="6:8">
      <c r="H3421" t="s">
        <v>3162</v>
      </c>
    </row>
    <row r="3422" spans="6:8">
      <c r="H3422" t="s">
        <v>3162</v>
      </c>
    </row>
    <row r="3423" spans="6:8">
      <c r="H3423" t="s">
        <v>3162</v>
      </c>
    </row>
    <row r="3424" spans="6:8">
      <c r="H3424" t="s">
        <v>3162</v>
      </c>
    </row>
    <row r="3425" spans="8:8">
      <c r="H3425" t="s">
        <v>3163</v>
      </c>
    </row>
    <row r="3426" spans="8:8">
      <c r="H3426" t="s">
        <v>3164</v>
      </c>
    </row>
    <row r="3427" spans="8:8">
      <c r="H3427" t="s">
        <v>3164</v>
      </c>
    </row>
    <row r="3428" spans="8:8">
      <c r="H3428" t="s">
        <v>3165</v>
      </c>
    </row>
    <row r="3429" spans="8:8">
      <c r="H3429" t="s">
        <v>3166</v>
      </c>
    </row>
    <row r="3430" spans="8:8">
      <c r="H3430" t="s">
        <v>3167</v>
      </c>
    </row>
    <row r="3431" spans="8:8">
      <c r="H3431" t="s">
        <v>3168</v>
      </c>
    </row>
    <row r="3432" spans="8:8">
      <c r="H3432" t="s">
        <v>3170</v>
      </c>
    </row>
    <row r="3433" spans="8:8">
      <c r="H3433" t="s">
        <v>3203</v>
      </c>
    </row>
    <row r="3434" spans="8:8">
      <c r="H3434" t="s">
        <v>3203</v>
      </c>
    </row>
    <row r="3435" spans="8:8">
      <c r="H3435" t="s">
        <v>3203</v>
      </c>
    </row>
    <row r="3436" spans="8:8">
      <c r="H3436" t="s">
        <v>3203</v>
      </c>
    </row>
    <row r="3437" spans="8:8">
      <c r="H3437" t="s">
        <v>3204</v>
      </c>
    </row>
    <row r="3438" spans="8:8">
      <c r="H3438" t="s">
        <v>3204</v>
      </c>
    </row>
    <row r="3439" spans="8:8">
      <c r="H3439" t="s">
        <v>3204</v>
      </c>
    </row>
    <row r="3440" spans="8:8">
      <c r="H3440" t="s">
        <v>3204</v>
      </c>
    </row>
    <row r="3441" spans="1:8">
      <c r="A3441" t="s">
        <v>113</v>
      </c>
      <c r="B3441">
        <f>HYPERLINK("https://github.com/apache/commons-lang/commit/351ace5692402babca76493118940b1fb8ff82da", "351ace5692402babca76493118940b1fb8ff82da")</f>
        <v>0</v>
      </c>
      <c r="C3441">
        <f>HYPERLINK("https://github.com/apache/commons-lang/commit/da46e86e2f392277df00e10dfa543d09a1c85f84", "da46e86e2f392277df00e10dfa543d09a1c85f84")</f>
        <v>0</v>
      </c>
      <c r="D3441" t="s">
        <v>312</v>
      </c>
      <c r="E3441" t="s">
        <v>448</v>
      </c>
      <c r="F3441" t="s">
        <v>693</v>
      </c>
      <c r="G3441" t="s">
        <v>1088</v>
      </c>
      <c r="H3441" t="s">
        <v>2781</v>
      </c>
    </row>
    <row r="3442" spans="1:8">
      <c r="H3442" t="s">
        <v>1240</v>
      </c>
    </row>
    <row r="3443" spans="1:8">
      <c r="H3443" t="s">
        <v>1239</v>
      </c>
    </row>
    <row r="3444" spans="1:8">
      <c r="H3444" t="s">
        <v>2782</v>
      </c>
    </row>
    <row r="3445" spans="1:8">
      <c r="H3445" t="s">
        <v>2783</v>
      </c>
    </row>
    <row r="3446" spans="1:8">
      <c r="H3446" t="s">
        <v>2784</v>
      </c>
    </row>
    <row r="3447" spans="1:8">
      <c r="H3447" t="s">
        <v>2785</v>
      </c>
    </row>
    <row r="3448" spans="1:8">
      <c r="H3448" t="s">
        <v>2786</v>
      </c>
    </row>
    <row r="3449" spans="1:8">
      <c r="H3449" t="s">
        <v>2787</v>
      </c>
    </row>
    <row r="3450" spans="1:8">
      <c r="H3450" t="s">
        <v>2788</v>
      </c>
    </row>
    <row r="3451" spans="1:8">
      <c r="H3451" t="s">
        <v>2789</v>
      </c>
    </row>
    <row r="3452" spans="1:8">
      <c r="H3452" t="s">
        <v>2790</v>
      </c>
    </row>
    <row r="3453" spans="1:8">
      <c r="H3453" t="s">
        <v>2791</v>
      </c>
    </row>
    <row r="3454" spans="1:8">
      <c r="H3454" t="s">
        <v>2792</v>
      </c>
    </row>
    <row r="3455" spans="1:8">
      <c r="H3455" t="s">
        <v>2793</v>
      </c>
    </row>
    <row r="3456" spans="1:8">
      <c r="H3456" t="s">
        <v>2794</v>
      </c>
    </row>
    <row r="3457" spans="1:8">
      <c r="H3457" t="s">
        <v>2795</v>
      </c>
    </row>
    <row r="3458" spans="1:8">
      <c r="H3458" t="s">
        <v>2796</v>
      </c>
    </row>
    <row r="3459" spans="1:8">
      <c r="H3459" t="s">
        <v>2797</v>
      </c>
    </row>
    <row r="3460" spans="1:8">
      <c r="H3460" t="s">
        <v>2798</v>
      </c>
    </row>
    <row r="3461" spans="1:8">
      <c r="H3461" t="s">
        <v>2799</v>
      </c>
    </row>
    <row r="3462" spans="1:8">
      <c r="H3462" t="s">
        <v>2249</v>
      </c>
    </row>
    <row r="3463" spans="1:8">
      <c r="A3463" t="s">
        <v>114</v>
      </c>
      <c r="B3463">
        <f>HYPERLINK("https://github.com/apache/commons-lang/commit/9adc5370131a4dec49880767ac5e3041162603b4", "9adc5370131a4dec49880767ac5e3041162603b4")</f>
        <v>0</v>
      </c>
      <c r="C3463">
        <f>HYPERLINK("https://github.com/apache/commons-lang/commit/07c1324202bfa5a60de6ab41777186d0050e3cd7", "07c1324202bfa5a60de6ab41777186d0050e3cd7")</f>
        <v>0</v>
      </c>
      <c r="D3463" t="s">
        <v>312</v>
      </c>
      <c r="E3463" t="s">
        <v>449</v>
      </c>
      <c r="F3463" t="s">
        <v>664</v>
      </c>
      <c r="G3463" t="s">
        <v>1060</v>
      </c>
      <c r="H3463" t="s">
        <v>1953</v>
      </c>
    </row>
    <row r="3464" spans="1:8">
      <c r="A3464" t="s">
        <v>115</v>
      </c>
      <c r="B3464">
        <f>HYPERLINK("https://github.com/apache/commons-lang/commit/bc1104da49ebd69897bb15200c18d369b2b87505", "bc1104da49ebd69897bb15200c18d369b2b87505")</f>
        <v>0</v>
      </c>
      <c r="C3464">
        <f>HYPERLINK("https://github.com/apache/commons-lang/commit/1645f246d30ff4c79a99d10274db978293281ed9", "1645f246d30ff4c79a99d10274db978293281ed9")</f>
        <v>0</v>
      </c>
      <c r="D3464" t="s">
        <v>312</v>
      </c>
      <c r="E3464" t="s">
        <v>450</v>
      </c>
      <c r="F3464" t="s">
        <v>653</v>
      </c>
      <c r="G3464" t="s">
        <v>1049</v>
      </c>
      <c r="H3464" t="s">
        <v>2285</v>
      </c>
    </row>
    <row r="3465" spans="1:8">
      <c r="A3465" t="s">
        <v>116</v>
      </c>
      <c r="B3465">
        <f>HYPERLINK("https://github.com/apache/commons-lang/commit/c404121979002fca1140b90fb909157549de286f", "c404121979002fca1140b90fb909157549de286f")</f>
        <v>0</v>
      </c>
      <c r="C3465">
        <f>HYPERLINK("https://github.com/apache/commons-lang/commit/00f699c1602dc108f3c4d343dccfe6e7a1cb5a58", "00f699c1602dc108f3c4d343dccfe6e7a1cb5a58")</f>
        <v>0</v>
      </c>
      <c r="D3465" t="s">
        <v>312</v>
      </c>
      <c r="E3465" t="s">
        <v>451</v>
      </c>
      <c r="F3465" t="s">
        <v>657</v>
      </c>
      <c r="G3465" t="s">
        <v>1053</v>
      </c>
      <c r="H3465" t="s">
        <v>2093</v>
      </c>
    </row>
    <row r="3466" spans="1:8">
      <c r="H3466" t="s">
        <v>1238</v>
      </c>
    </row>
    <row r="3467" spans="1:8">
      <c r="H3467" t="s">
        <v>1239</v>
      </c>
    </row>
    <row r="3468" spans="1:8">
      <c r="H3468" t="s">
        <v>1240</v>
      </c>
    </row>
    <row r="3469" spans="1:8">
      <c r="H3469" t="s">
        <v>2094</v>
      </c>
    </row>
    <row r="3470" spans="1:8">
      <c r="H3470" t="s">
        <v>2095</v>
      </c>
    </row>
    <row r="3471" spans="1:8">
      <c r="H3471" t="s">
        <v>2096</v>
      </c>
    </row>
    <row r="3472" spans="1:8">
      <c r="H3472" t="s">
        <v>2097</v>
      </c>
    </row>
    <row r="3473" spans="8:8">
      <c r="H3473" t="s">
        <v>2098</v>
      </c>
    </row>
    <row r="3474" spans="8:8">
      <c r="H3474" t="s">
        <v>2099</v>
      </c>
    </row>
    <row r="3475" spans="8:8">
      <c r="H3475" t="s">
        <v>2100</v>
      </c>
    </row>
    <row r="3476" spans="8:8">
      <c r="H3476" t="s">
        <v>2101</v>
      </c>
    </row>
    <row r="3477" spans="8:8">
      <c r="H3477" t="s">
        <v>2102</v>
      </c>
    </row>
    <row r="3478" spans="8:8">
      <c r="H3478" t="s">
        <v>2103</v>
      </c>
    </row>
    <row r="3479" spans="8:8">
      <c r="H3479" t="s">
        <v>2104</v>
      </c>
    </row>
    <row r="3480" spans="8:8">
      <c r="H3480" t="s">
        <v>2105</v>
      </c>
    </row>
    <row r="3481" spans="8:8">
      <c r="H3481" t="s">
        <v>2106</v>
      </c>
    </row>
    <row r="3482" spans="8:8">
      <c r="H3482" t="s">
        <v>2107</v>
      </c>
    </row>
    <row r="3483" spans="8:8">
      <c r="H3483" t="s">
        <v>2108</v>
      </c>
    </row>
    <row r="3484" spans="8:8">
      <c r="H3484" t="s">
        <v>2109</v>
      </c>
    </row>
    <row r="3485" spans="8:8">
      <c r="H3485" t="s">
        <v>2110</v>
      </c>
    </row>
    <row r="3486" spans="8:8">
      <c r="H3486" t="s">
        <v>2111</v>
      </c>
    </row>
    <row r="3487" spans="8:8">
      <c r="H3487" t="s">
        <v>2112</v>
      </c>
    </row>
    <row r="3488" spans="8:8">
      <c r="H3488" t="s">
        <v>2113</v>
      </c>
    </row>
    <row r="3489" spans="6:8">
      <c r="H3489" t="s">
        <v>2114</v>
      </c>
    </row>
    <row r="3490" spans="6:8">
      <c r="H3490" t="s">
        <v>2115</v>
      </c>
    </row>
    <row r="3491" spans="6:8">
      <c r="H3491" t="s">
        <v>2116</v>
      </c>
    </row>
    <row r="3492" spans="6:8">
      <c r="H3492" t="s">
        <v>2117</v>
      </c>
    </row>
    <row r="3493" spans="6:8">
      <c r="H3493" t="s">
        <v>2118</v>
      </c>
    </row>
    <row r="3494" spans="6:8">
      <c r="H3494" t="s">
        <v>2119</v>
      </c>
    </row>
    <row r="3495" spans="6:8">
      <c r="H3495" t="s">
        <v>2120</v>
      </c>
    </row>
    <row r="3496" spans="6:8">
      <c r="H3496" t="s">
        <v>2121</v>
      </c>
    </row>
    <row r="3497" spans="6:8">
      <c r="H3497" t="s">
        <v>2122</v>
      </c>
    </row>
    <row r="3498" spans="6:8">
      <c r="H3498" t="s">
        <v>2123</v>
      </c>
    </row>
    <row r="3499" spans="6:8">
      <c r="F3499" t="s">
        <v>661</v>
      </c>
      <c r="G3499" t="s">
        <v>1057</v>
      </c>
      <c r="H3499" t="s">
        <v>2124</v>
      </c>
    </row>
    <row r="3500" spans="6:8">
      <c r="H3500" t="s">
        <v>1238</v>
      </c>
    </row>
    <row r="3501" spans="6:8">
      <c r="H3501" t="s">
        <v>1239</v>
      </c>
    </row>
    <row r="3502" spans="6:8">
      <c r="H3502" t="s">
        <v>1240</v>
      </c>
    </row>
    <row r="3503" spans="6:8">
      <c r="H3503" t="s">
        <v>2125</v>
      </c>
    </row>
    <row r="3504" spans="6:8">
      <c r="H3504" t="s">
        <v>2126</v>
      </c>
    </row>
    <row r="3505" spans="1:8">
      <c r="H3505" t="s">
        <v>2127</v>
      </c>
    </row>
    <row r="3506" spans="1:8">
      <c r="H3506" t="s">
        <v>2128</v>
      </c>
    </row>
    <row r="3507" spans="1:8">
      <c r="H3507" t="s">
        <v>2129</v>
      </c>
    </row>
    <row r="3508" spans="1:8">
      <c r="H3508" t="s">
        <v>2130</v>
      </c>
    </row>
    <row r="3509" spans="1:8">
      <c r="H3509" t="s">
        <v>2131</v>
      </c>
    </row>
    <row r="3510" spans="1:8">
      <c r="H3510" t="s">
        <v>2132</v>
      </c>
    </row>
    <row r="3511" spans="1:8">
      <c r="H3511" t="s">
        <v>2133</v>
      </c>
    </row>
    <row r="3512" spans="1:8">
      <c r="H3512" t="s">
        <v>2134</v>
      </c>
    </row>
    <row r="3513" spans="1:8">
      <c r="H3513" t="s">
        <v>2135</v>
      </c>
    </row>
    <row r="3514" spans="1:8">
      <c r="H3514" t="s">
        <v>2136</v>
      </c>
    </row>
    <row r="3515" spans="1:8">
      <c r="H3515" t="s">
        <v>2137</v>
      </c>
    </row>
    <row r="3516" spans="1:8">
      <c r="H3516" t="s">
        <v>2138</v>
      </c>
    </row>
    <row r="3517" spans="1:8">
      <c r="H3517" t="s">
        <v>2139</v>
      </c>
    </row>
    <row r="3518" spans="1:8">
      <c r="H3518" t="s">
        <v>3205</v>
      </c>
    </row>
    <row r="3519" spans="1:8">
      <c r="A3519" t="s">
        <v>117</v>
      </c>
      <c r="B3519">
        <f>HYPERLINK("https://github.com/apache/commons-lang/commit/c5ef7421d9e7fe78ff5bd9bb5120d8d6d1d9a10b", "c5ef7421d9e7fe78ff5bd9bb5120d8d6d1d9a10b")</f>
        <v>0</v>
      </c>
      <c r="C3519">
        <f>HYPERLINK("https://github.com/apache/commons-lang/commit/8a57de11eec842e392f7709eb56f202084998a40", "8a57de11eec842e392f7709eb56f202084998a40")</f>
        <v>0</v>
      </c>
      <c r="D3519" t="s">
        <v>312</v>
      </c>
      <c r="E3519" t="s">
        <v>452</v>
      </c>
      <c r="F3519" t="s">
        <v>810</v>
      </c>
      <c r="G3519" t="s">
        <v>1102</v>
      </c>
      <c r="H3519" t="s">
        <v>1238</v>
      </c>
    </row>
    <row r="3520" spans="1:8">
      <c r="H3520" t="s">
        <v>1239</v>
      </c>
    </row>
    <row r="3521" spans="1:8">
      <c r="H3521" t="s">
        <v>1542</v>
      </c>
    </row>
    <row r="3522" spans="1:8">
      <c r="H3522" t="s">
        <v>1943</v>
      </c>
    </row>
    <row r="3523" spans="1:8">
      <c r="H3523" t="s">
        <v>2158</v>
      </c>
    </row>
    <row r="3524" spans="1:8">
      <c r="H3524" t="s">
        <v>1864</v>
      </c>
    </row>
    <row r="3525" spans="1:8">
      <c r="H3525" t="s">
        <v>2159</v>
      </c>
    </row>
    <row r="3526" spans="1:8">
      <c r="H3526" t="s">
        <v>2160</v>
      </c>
    </row>
    <row r="3527" spans="1:8">
      <c r="H3527" t="s">
        <v>2161</v>
      </c>
    </row>
    <row r="3528" spans="1:8">
      <c r="H3528" t="s">
        <v>2162</v>
      </c>
    </row>
    <row r="3529" spans="1:8">
      <c r="A3529" t="s">
        <v>118</v>
      </c>
      <c r="B3529">
        <f>HYPERLINK("https://github.com/apache/commons-lang/commit/26b587c7babccea6ff3f79cc43e1ad2da6c6b3cb", "26b587c7babccea6ff3f79cc43e1ad2da6c6b3cb")</f>
        <v>0</v>
      </c>
      <c r="C3529">
        <f>HYPERLINK("https://github.com/apache/commons-lang/commit/a2773b230e17d71022791d0ad50fafe0f6a856d1", "a2773b230e17d71022791d0ad50fafe0f6a856d1")</f>
        <v>0</v>
      </c>
      <c r="D3529" t="s">
        <v>312</v>
      </c>
      <c r="E3529" t="s">
        <v>453</v>
      </c>
      <c r="F3529" t="s">
        <v>811</v>
      </c>
      <c r="G3529" t="s">
        <v>1108</v>
      </c>
      <c r="H3529" t="s">
        <v>1238</v>
      </c>
    </row>
    <row r="3530" spans="1:8">
      <c r="H3530" t="s">
        <v>1239</v>
      </c>
    </row>
    <row r="3531" spans="1:8">
      <c r="H3531" t="s">
        <v>2430</v>
      </c>
    </row>
    <row r="3532" spans="1:8">
      <c r="H3532" t="s">
        <v>2431</v>
      </c>
    </row>
    <row r="3533" spans="1:8">
      <c r="H3533" t="s">
        <v>2432</v>
      </c>
    </row>
    <row r="3534" spans="1:8">
      <c r="H3534" t="s">
        <v>2433</v>
      </c>
    </row>
    <row r="3535" spans="1:8">
      <c r="H3535" t="s">
        <v>2434</v>
      </c>
    </row>
    <row r="3536" spans="1:8">
      <c r="A3536" t="s">
        <v>119</v>
      </c>
      <c r="B3536">
        <f>HYPERLINK("https://github.com/apache/commons-lang/commit/f04f89bfda742435b86313a7ff01eb975dbbe00c", "f04f89bfda742435b86313a7ff01eb975dbbe00c")</f>
        <v>0</v>
      </c>
      <c r="C3536">
        <f>HYPERLINK("https://github.com/apache/commons-lang/commit/26b587c7babccea6ff3f79cc43e1ad2da6c6b3cb", "26b587c7babccea6ff3f79cc43e1ad2da6c6b3cb")</f>
        <v>0</v>
      </c>
      <c r="D3536" t="s">
        <v>312</v>
      </c>
      <c r="E3536" t="s">
        <v>454</v>
      </c>
      <c r="F3536" t="s">
        <v>812</v>
      </c>
      <c r="G3536" t="s">
        <v>1100</v>
      </c>
      <c r="H3536" t="s">
        <v>1238</v>
      </c>
    </row>
    <row r="3537" spans="1:8">
      <c r="H3537" t="s">
        <v>1239</v>
      </c>
    </row>
    <row r="3538" spans="1:8">
      <c r="H3538" t="s">
        <v>2140</v>
      </c>
    </row>
    <row r="3539" spans="1:8">
      <c r="H3539" t="s">
        <v>2141</v>
      </c>
    </row>
    <row r="3540" spans="1:8">
      <c r="H3540" t="s">
        <v>2142</v>
      </c>
    </row>
    <row r="3541" spans="1:8">
      <c r="H3541" t="s">
        <v>2143</v>
      </c>
    </row>
    <row r="3542" spans="1:8">
      <c r="H3542" t="s">
        <v>1613</v>
      </c>
    </row>
    <row r="3543" spans="1:8">
      <c r="H3543" t="s">
        <v>2144</v>
      </c>
    </row>
    <row r="3544" spans="1:8">
      <c r="H3544" t="s">
        <v>2145</v>
      </c>
    </row>
    <row r="3545" spans="1:8">
      <c r="H3545" t="s">
        <v>2146</v>
      </c>
    </row>
    <row r="3546" spans="1:8">
      <c r="H3546" t="s">
        <v>2147</v>
      </c>
    </row>
    <row r="3547" spans="1:8">
      <c r="H3547" t="s">
        <v>2148</v>
      </c>
    </row>
    <row r="3548" spans="1:8">
      <c r="H3548" t="s">
        <v>2149</v>
      </c>
    </row>
    <row r="3549" spans="1:8">
      <c r="H3549" t="s">
        <v>2150</v>
      </c>
    </row>
    <row r="3550" spans="1:8">
      <c r="H3550" t="s">
        <v>1616</v>
      </c>
    </row>
    <row r="3551" spans="1:8">
      <c r="H3551" t="s">
        <v>1617</v>
      </c>
    </row>
    <row r="3552" spans="1:8">
      <c r="A3552" t="s">
        <v>120</v>
      </c>
      <c r="B3552">
        <f>HYPERLINK("https://github.com/apache/commons-lang/commit/687dc10a611d3ded6239baa2b8ebdff7ebfb9871", "687dc10a611d3ded6239baa2b8ebdff7ebfb9871")</f>
        <v>0</v>
      </c>
      <c r="C3552">
        <f>HYPERLINK("https://github.com/apache/commons-lang/commit/f04f89bfda742435b86313a7ff01eb975dbbe00c", "f04f89bfda742435b86313a7ff01eb975dbbe00c")</f>
        <v>0</v>
      </c>
      <c r="D3552" t="s">
        <v>312</v>
      </c>
      <c r="E3552" t="s">
        <v>455</v>
      </c>
      <c r="F3552" t="s">
        <v>679</v>
      </c>
      <c r="G3552" t="s">
        <v>1074</v>
      </c>
      <c r="H3552" t="s">
        <v>1238</v>
      </c>
    </row>
    <row r="3553" spans="1:8">
      <c r="H3553" t="s">
        <v>1239</v>
      </c>
    </row>
    <row r="3554" spans="1:8">
      <c r="H3554" t="s">
        <v>2179</v>
      </c>
    </row>
    <row r="3555" spans="1:8">
      <c r="H3555" t="s">
        <v>2180</v>
      </c>
    </row>
    <row r="3556" spans="1:8">
      <c r="H3556" t="s">
        <v>2181</v>
      </c>
    </row>
    <row r="3557" spans="1:8">
      <c r="H3557" t="s">
        <v>2182</v>
      </c>
    </row>
    <row r="3558" spans="1:8">
      <c r="H3558" t="s">
        <v>2183</v>
      </c>
    </row>
    <row r="3559" spans="1:8">
      <c r="H3559" t="s">
        <v>2184</v>
      </c>
    </row>
    <row r="3560" spans="1:8">
      <c r="H3560" t="s">
        <v>2185</v>
      </c>
    </row>
    <row r="3561" spans="1:8">
      <c r="H3561" t="s">
        <v>2186</v>
      </c>
    </row>
    <row r="3562" spans="1:8">
      <c r="H3562" t="s">
        <v>2187</v>
      </c>
    </row>
    <row r="3563" spans="1:8">
      <c r="H3563" t="s">
        <v>2188</v>
      </c>
    </row>
    <row r="3564" spans="1:8">
      <c r="H3564" t="s">
        <v>2192</v>
      </c>
    </row>
    <row r="3565" spans="1:8">
      <c r="H3565" t="s">
        <v>2193</v>
      </c>
    </row>
    <row r="3566" spans="1:8">
      <c r="H3566" t="s">
        <v>2194</v>
      </c>
    </row>
    <row r="3567" spans="1:8">
      <c r="A3567" t="s">
        <v>121</v>
      </c>
      <c r="B3567">
        <f>HYPERLINK("https://github.com/apache/commons-lang/commit/d8ae0bdbefd1df0dda95f3402c323ca93962d16e", "d8ae0bdbefd1df0dda95f3402c323ca93962d16e")</f>
        <v>0</v>
      </c>
      <c r="C3567">
        <f>HYPERLINK("https://github.com/apache/commons-lang/commit/687dc10a611d3ded6239baa2b8ebdff7ebfb9871", "687dc10a611d3ded6239baa2b8ebdff7ebfb9871")</f>
        <v>0</v>
      </c>
      <c r="D3567" t="s">
        <v>312</v>
      </c>
      <c r="E3567" t="s">
        <v>456</v>
      </c>
      <c r="F3567" t="s">
        <v>813</v>
      </c>
      <c r="G3567" t="s">
        <v>1104</v>
      </c>
      <c r="H3567" t="s">
        <v>1238</v>
      </c>
    </row>
    <row r="3568" spans="1:8">
      <c r="H3568" t="s">
        <v>1239</v>
      </c>
    </row>
    <row r="3569" spans="1:8">
      <c r="H3569" t="s">
        <v>2196</v>
      </c>
    </row>
    <row r="3570" spans="1:8">
      <c r="H3570" t="s">
        <v>2197</v>
      </c>
    </row>
    <row r="3571" spans="1:8">
      <c r="H3571" t="s">
        <v>2198</v>
      </c>
    </row>
    <row r="3572" spans="1:8">
      <c r="H3572" t="s">
        <v>2199</v>
      </c>
    </row>
    <row r="3573" spans="1:8">
      <c r="A3573" t="s">
        <v>122</v>
      </c>
      <c r="B3573">
        <f>HYPERLINK("https://github.com/apache/commons-lang/commit/5e58c2cfd8e50f4c5a961f798caeb2859beadfe3", "5e58c2cfd8e50f4c5a961f798caeb2859beadfe3")</f>
        <v>0</v>
      </c>
      <c r="C3573">
        <f>HYPERLINK("https://github.com/apache/commons-lang/commit/d8ae0bdbefd1df0dda95f3402c323ca93962d16e", "d8ae0bdbefd1df0dda95f3402c323ca93962d16e")</f>
        <v>0</v>
      </c>
      <c r="D3573" t="s">
        <v>312</v>
      </c>
      <c r="E3573" t="s">
        <v>457</v>
      </c>
      <c r="F3573" t="s">
        <v>814</v>
      </c>
      <c r="G3573" t="s">
        <v>1101</v>
      </c>
      <c r="H3573" t="s">
        <v>1238</v>
      </c>
    </row>
    <row r="3574" spans="1:8">
      <c r="H3574" t="s">
        <v>1239</v>
      </c>
    </row>
    <row r="3575" spans="1:8">
      <c r="H3575" t="s">
        <v>2151</v>
      </c>
    </row>
    <row r="3576" spans="1:8">
      <c r="H3576" t="s">
        <v>2152</v>
      </c>
    </row>
    <row r="3577" spans="1:8">
      <c r="H3577" t="s">
        <v>2153</v>
      </c>
    </row>
    <row r="3578" spans="1:8">
      <c r="H3578" t="s">
        <v>2154</v>
      </c>
    </row>
    <row r="3579" spans="1:8">
      <c r="H3579" t="s">
        <v>2155</v>
      </c>
    </row>
    <row r="3580" spans="1:8">
      <c r="H3580" t="s">
        <v>2156</v>
      </c>
    </row>
    <row r="3581" spans="1:8">
      <c r="H3581" t="s">
        <v>2157</v>
      </c>
    </row>
    <row r="3582" spans="1:8">
      <c r="A3582" t="s">
        <v>123</v>
      </c>
      <c r="B3582">
        <f>HYPERLINK("https://github.com/apache/commons-lang/commit/f957d81625a3aa70385f50d87f036ebe2c54613f", "f957d81625a3aa70385f50d87f036ebe2c54613f")</f>
        <v>0</v>
      </c>
      <c r="C3582">
        <f>HYPERLINK("https://github.com/apache/commons-lang/commit/5e58c2cfd8e50f4c5a961f798caeb2859beadfe3", "5e58c2cfd8e50f4c5a961f798caeb2859beadfe3")</f>
        <v>0</v>
      </c>
      <c r="D3582" t="s">
        <v>312</v>
      </c>
      <c r="E3582" t="s">
        <v>458</v>
      </c>
      <c r="F3582" t="s">
        <v>692</v>
      </c>
      <c r="G3582" t="s">
        <v>1087</v>
      </c>
      <c r="H3582" t="s">
        <v>2088</v>
      </c>
    </row>
    <row r="3583" spans="1:8">
      <c r="A3583" t="s">
        <v>124</v>
      </c>
      <c r="B3583">
        <f>HYPERLINK("https://github.com/apache/commons-lang/commit/1e282a96432db07339b0df337a9284d9d4b39f73", "1e282a96432db07339b0df337a9284d9d4b39f73")</f>
        <v>0</v>
      </c>
      <c r="C3583">
        <f>HYPERLINK("https://github.com/apache/commons-lang/commit/169a20fb98898d3d6763796896c735f23da07c6d", "169a20fb98898d3d6763796896c735f23da07c6d")</f>
        <v>0</v>
      </c>
      <c r="D3583" t="s">
        <v>312</v>
      </c>
      <c r="E3583" t="s">
        <v>459</v>
      </c>
      <c r="F3583" t="s">
        <v>815</v>
      </c>
      <c r="G3583" t="s">
        <v>1106</v>
      </c>
      <c r="H3583" t="s">
        <v>2273</v>
      </c>
    </row>
    <row r="3584" spans="1:8">
      <c r="A3584" t="s">
        <v>125</v>
      </c>
      <c r="B3584">
        <f>HYPERLINK("https://github.com/apache/commons-lang/commit/51a130b544000a8a7fe02ccc3bd44bf6e5051a22", "51a130b544000a8a7fe02ccc3bd44bf6e5051a22")</f>
        <v>0</v>
      </c>
      <c r="C3584">
        <f>HYPERLINK("https://github.com/apache/commons-lang/commit/ba0205c20243c8e92ee4fec91d1549c6a6d94611", "ba0205c20243c8e92ee4fec91d1549c6a6d94611")</f>
        <v>0</v>
      </c>
      <c r="D3584" t="s">
        <v>312</v>
      </c>
      <c r="E3584" t="s">
        <v>460</v>
      </c>
      <c r="F3584" t="s">
        <v>816</v>
      </c>
      <c r="G3584" t="s">
        <v>1097</v>
      </c>
      <c r="H3584" t="s">
        <v>1993</v>
      </c>
    </row>
    <row r="3585" spans="1:8">
      <c r="H3585" t="s">
        <v>1994</v>
      </c>
    </row>
    <row r="3586" spans="1:8">
      <c r="H3586" t="s">
        <v>1995</v>
      </c>
    </row>
    <row r="3587" spans="1:8">
      <c r="H3587" t="s">
        <v>1996</v>
      </c>
    </row>
    <row r="3588" spans="1:8">
      <c r="H3588" t="s">
        <v>1997</v>
      </c>
    </row>
    <row r="3589" spans="1:8">
      <c r="H3589" t="s">
        <v>1998</v>
      </c>
    </row>
    <row r="3590" spans="1:8">
      <c r="H3590" t="s">
        <v>1999</v>
      </c>
    </row>
    <row r="3591" spans="1:8">
      <c r="H3591" t="s">
        <v>2000</v>
      </c>
    </row>
    <row r="3592" spans="1:8">
      <c r="H3592" t="s">
        <v>2001</v>
      </c>
    </row>
    <row r="3593" spans="1:8">
      <c r="H3593" t="s">
        <v>2002</v>
      </c>
    </row>
    <row r="3594" spans="1:8">
      <c r="H3594" t="s">
        <v>2003</v>
      </c>
    </row>
    <row r="3595" spans="1:8">
      <c r="H3595" t="s">
        <v>2004</v>
      </c>
    </row>
    <row r="3596" spans="1:8">
      <c r="A3596" t="s">
        <v>126</v>
      </c>
      <c r="B3596">
        <f>HYPERLINK("https://github.com/apache/commons-lang/commit/dc200f42a49af5de4c61436d504378a360611431", "dc200f42a49af5de4c61436d504378a360611431")</f>
        <v>0</v>
      </c>
      <c r="C3596">
        <f>HYPERLINK("https://github.com/apache/commons-lang/commit/0a72dbad5a0fef58a4d7585723f63bf59667ce8a", "0a72dbad5a0fef58a4d7585723f63bf59667ce8a")</f>
        <v>0</v>
      </c>
      <c r="D3596" t="s">
        <v>311</v>
      </c>
      <c r="E3596" t="s">
        <v>461</v>
      </c>
      <c r="F3596" t="s">
        <v>817</v>
      </c>
      <c r="G3596" t="s">
        <v>1147</v>
      </c>
      <c r="H3596" t="s">
        <v>3206</v>
      </c>
    </row>
    <row r="3597" spans="1:8">
      <c r="F3597" t="s">
        <v>818</v>
      </c>
      <c r="G3597" t="s">
        <v>1148</v>
      </c>
      <c r="H3597" t="s">
        <v>3206</v>
      </c>
    </row>
    <row r="3598" spans="1:8">
      <c r="F3598" t="s">
        <v>819</v>
      </c>
      <c r="G3598" t="s">
        <v>1149</v>
      </c>
      <c r="H3598" t="s">
        <v>3206</v>
      </c>
    </row>
    <row r="3599" spans="1:8">
      <c r="H3599" t="s">
        <v>3207</v>
      </c>
    </row>
    <row r="3600" spans="1:8">
      <c r="A3600" t="s">
        <v>127</v>
      </c>
      <c r="B3600">
        <f>HYPERLINK("https://github.com/apache/commons-lang/commit/bf626b85ba69501c4b9d75f1473b9083872b31f3", "bf626b85ba69501c4b9d75f1473b9083872b31f3")</f>
        <v>0</v>
      </c>
      <c r="C3600">
        <f>HYPERLINK("https://github.com/apache/commons-lang/commit/9e2d9541777439b115802814ac4924fb50a70f7d", "9e2d9541777439b115802814ac4924fb50a70f7d")</f>
        <v>0</v>
      </c>
      <c r="D3600" t="s">
        <v>311</v>
      </c>
      <c r="E3600" t="s">
        <v>462</v>
      </c>
      <c r="F3600" t="s">
        <v>820</v>
      </c>
      <c r="G3600" t="s">
        <v>1119</v>
      </c>
      <c r="H3600" t="s">
        <v>3208</v>
      </c>
    </row>
    <row r="3601" spans="1:8">
      <c r="A3601" t="s">
        <v>128</v>
      </c>
      <c r="B3601">
        <f>HYPERLINK("https://github.com/apache/commons-lang/commit/86008e6c48c9cca8f8c698d4bc5af1a87d717d97", "86008e6c48c9cca8f8c698d4bc5af1a87d717d97")</f>
        <v>0</v>
      </c>
      <c r="C3601">
        <f>HYPERLINK("https://github.com/apache/commons-lang/commit/77e3dcc393f7388b0c747c2483aa57ba3510230f", "77e3dcc393f7388b0c747c2483aa57ba3510230f")</f>
        <v>0</v>
      </c>
      <c r="D3601" t="s">
        <v>311</v>
      </c>
      <c r="E3601" t="s">
        <v>463</v>
      </c>
      <c r="F3601" t="s">
        <v>643</v>
      </c>
      <c r="G3601" t="s">
        <v>1039</v>
      </c>
      <c r="H3601" t="s">
        <v>3209</v>
      </c>
    </row>
    <row r="3602" spans="1:8">
      <c r="H3602" t="s">
        <v>3210</v>
      </c>
    </row>
    <row r="3603" spans="1:8">
      <c r="A3603" t="s">
        <v>129</v>
      </c>
      <c r="B3603">
        <f>HYPERLINK("https://github.com/apache/commons-lang/commit/928950c9bf3a61fb51d1c291526ee0e1f8c8baf6", "928950c9bf3a61fb51d1c291526ee0e1f8c8baf6")</f>
        <v>0</v>
      </c>
      <c r="C3603">
        <f>HYPERLINK("https://github.com/apache/commons-lang/commit/dab4ca0812b8717366dc4466616583047e6b4cf9", "dab4ca0812b8717366dc4466616583047e6b4cf9")</f>
        <v>0</v>
      </c>
      <c r="D3603" t="s">
        <v>311</v>
      </c>
      <c r="E3603" t="s">
        <v>464</v>
      </c>
      <c r="F3603" t="s">
        <v>690</v>
      </c>
      <c r="G3603" t="s">
        <v>1085</v>
      </c>
      <c r="H3603" t="s">
        <v>2455</v>
      </c>
    </row>
    <row r="3604" spans="1:8">
      <c r="A3604" t="s">
        <v>130</v>
      </c>
      <c r="B3604">
        <f>HYPERLINK("https://github.com/apache/commons-lang/commit/56e830a235ffdf79af12f8afa07a210aba3cab26", "56e830a235ffdf79af12f8afa07a210aba3cab26")</f>
        <v>0</v>
      </c>
      <c r="C3604">
        <f>HYPERLINK("https://github.com/apache/commons-lang/commit/452a6c0cd87ed01dc6f60ab65578c6353c0d0522", "452a6c0cd87ed01dc6f60ab65578c6353c0d0522")</f>
        <v>0</v>
      </c>
      <c r="D3604" t="s">
        <v>312</v>
      </c>
      <c r="E3604" t="s">
        <v>465</v>
      </c>
      <c r="F3604" t="s">
        <v>666</v>
      </c>
      <c r="G3604" t="s">
        <v>1062</v>
      </c>
      <c r="H3604" t="s">
        <v>1649</v>
      </c>
    </row>
    <row r="3605" spans="1:8">
      <c r="H3605" t="s">
        <v>1648</v>
      </c>
    </row>
    <row r="3606" spans="1:8">
      <c r="H3606" t="s">
        <v>1646</v>
      </c>
    </row>
    <row r="3607" spans="1:8">
      <c r="H3607" t="s">
        <v>1647</v>
      </c>
    </row>
    <row r="3608" spans="1:8">
      <c r="H3608" t="s">
        <v>2705</v>
      </c>
    </row>
    <row r="3609" spans="1:8">
      <c r="H3609" t="s">
        <v>1240</v>
      </c>
    </row>
    <row r="3610" spans="1:8">
      <c r="H3610" t="s">
        <v>2706</v>
      </c>
    </row>
    <row r="3611" spans="1:8">
      <c r="H3611" t="s">
        <v>2707</v>
      </c>
    </row>
    <row r="3612" spans="1:8">
      <c r="H3612" t="s">
        <v>1869</v>
      </c>
    </row>
    <row r="3613" spans="1:8">
      <c r="H3613" t="s">
        <v>2708</v>
      </c>
    </row>
    <row r="3614" spans="1:8">
      <c r="H3614" t="s">
        <v>1895</v>
      </c>
    </row>
    <row r="3615" spans="1:8">
      <c r="H3615" t="s">
        <v>1901</v>
      </c>
    </row>
    <row r="3616" spans="1:8">
      <c r="H3616" t="s">
        <v>2709</v>
      </c>
    </row>
    <row r="3617" spans="6:8">
      <c r="H3617" t="s">
        <v>2710</v>
      </c>
    </row>
    <row r="3618" spans="6:8">
      <c r="H3618" t="s">
        <v>2202</v>
      </c>
    </row>
    <row r="3619" spans="6:8">
      <c r="H3619" t="s">
        <v>1820</v>
      </c>
    </row>
    <row r="3620" spans="6:8">
      <c r="H3620" t="s">
        <v>1466</v>
      </c>
    </row>
    <row r="3621" spans="6:8">
      <c r="F3621" t="s">
        <v>667</v>
      </c>
      <c r="G3621" t="s">
        <v>1063</v>
      </c>
      <c r="H3621" t="s">
        <v>2711</v>
      </c>
    </row>
    <row r="3622" spans="6:8">
      <c r="H3622" t="s">
        <v>1239</v>
      </c>
    </row>
    <row r="3623" spans="6:8">
      <c r="H3623" t="s">
        <v>1240</v>
      </c>
    </row>
    <row r="3624" spans="6:8">
      <c r="H3624" t="s">
        <v>2712</v>
      </c>
    </row>
    <row r="3625" spans="6:8">
      <c r="H3625" t="s">
        <v>2712</v>
      </c>
    </row>
    <row r="3626" spans="6:8">
      <c r="H3626" t="s">
        <v>2713</v>
      </c>
    </row>
    <row r="3627" spans="6:8">
      <c r="H3627" t="s">
        <v>2714</v>
      </c>
    </row>
    <row r="3628" spans="6:8">
      <c r="H3628" t="s">
        <v>2715</v>
      </c>
    </row>
    <row r="3629" spans="6:8">
      <c r="H3629" t="s">
        <v>2716</v>
      </c>
    </row>
    <row r="3630" spans="6:8">
      <c r="H3630" t="s">
        <v>2717</v>
      </c>
    </row>
    <row r="3631" spans="6:8">
      <c r="H3631" t="s">
        <v>1466</v>
      </c>
    </row>
    <row r="3632" spans="6:8">
      <c r="F3632" t="s">
        <v>668</v>
      </c>
      <c r="G3632" t="s">
        <v>1064</v>
      </c>
      <c r="H3632" t="s">
        <v>2718</v>
      </c>
    </row>
    <row r="3633" spans="6:8">
      <c r="H3633" t="s">
        <v>1239</v>
      </c>
    </row>
    <row r="3634" spans="6:8">
      <c r="H3634" t="s">
        <v>1240</v>
      </c>
    </row>
    <row r="3635" spans="6:8">
      <c r="H3635" t="s">
        <v>2712</v>
      </c>
    </row>
    <row r="3636" spans="6:8">
      <c r="H3636" t="s">
        <v>2712</v>
      </c>
    </row>
    <row r="3637" spans="6:8">
      <c r="H3637" t="s">
        <v>2713</v>
      </c>
    </row>
    <row r="3638" spans="6:8">
      <c r="H3638" t="s">
        <v>2714</v>
      </c>
    </row>
    <row r="3639" spans="6:8">
      <c r="H3639" t="s">
        <v>2715</v>
      </c>
    </row>
    <row r="3640" spans="6:8">
      <c r="H3640" t="s">
        <v>2716</v>
      </c>
    </row>
    <row r="3641" spans="6:8">
      <c r="H3641" t="s">
        <v>2717</v>
      </c>
    </row>
    <row r="3642" spans="6:8">
      <c r="H3642" t="s">
        <v>1466</v>
      </c>
    </row>
    <row r="3643" spans="6:8">
      <c r="F3643" t="s">
        <v>669</v>
      </c>
      <c r="G3643" t="s">
        <v>1065</v>
      </c>
      <c r="H3643" t="s">
        <v>2740</v>
      </c>
    </row>
    <row r="3644" spans="6:8">
      <c r="H3644" t="s">
        <v>1239</v>
      </c>
    </row>
    <row r="3645" spans="6:8">
      <c r="H3645" t="s">
        <v>1240</v>
      </c>
    </row>
    <row r="3646" spans="6:8">
      <c r="H3646" t="s">
        <v>2712</v>
      </c>
    </row>
    <row r="3647" spans="6:8">
      <c r="H3647" t="s">
        <v>2712</v>
      </c>
    </row>
    <row r="3648" spans="6:8">
      <c r="H3648" t="s">
        <v>2713</v>
      </c>
    </row>
    <row r="3649" spans="6:8">
      <c r="H3649" t="s">
        <v>2714</v>
      </c>
    </row>
    <row r="3650" spans="6:8">
      <c r="H3650" t="s">
        <v>2715</v>
      </c>
    </row>
    <row r="3651" spans="6:8">
      <c r="H3651" t="s">
        <v>2716</v>
      </c>
    </row>
    <row r="3652" spans="6:8">
      <c r="H3652" t="s">
        <v>2717</v>
      </c>
    </row>
    <row r="3653" spans="6:8">
      <c r="H3653" t="s">
        <v>2741</v>
      </c>
    </row>
    <row r="3654" spans="6:8">
      <c r="H3654" t="s">
        <v>3211</v>
      </c>
    </row>
    <row r="3655" spans="6:8">
      <c r="F3655" t="s">
        <v>670</v>
      </c>
      <c r="G3655" t="s">
        <v>1066</v>
      </c>
      <c r="H3655" t="s">
        <v>2742</v>
      </c>
    </row>
    <row r="3656" spans="6:8">
      <c r="H3656" t="s">
        <v>1239</v>
      </c>
    </row>
    <row r="3657" spans="6:8">
      <c r="H3657" t="s">
        <v>1240</v>
      </c>
    </row>
    <row r="3658" spans="6:8">
      <c r="H3658" t="s">
        <v>2712</v>
      </c>
    </row>
    <row r="3659" spans="6:8">
      <c r="H3659" t="s">
        <v>2712</v>
      </c>
    </row>
    <row r="3660" spans="6:8">
      <c r="H3660" t="s">
        <v>2713</v>
      </c>
    </row>
    <row r="3661" spans="6:8">
      <c r="H3661" t="s">
        <v>2714</v>
      </c>
    </row>
    <row r="3662" spans="6:8">
      <c r="H3662" t="s">
        <v>2715</v>
      </c>
    </row>
    <row r="3663" spans="6:8">
      <c r="H3663" t="s">
        <v>2716</v>
      </c>
    </row>
    <row r="3664" spans="6:8">
      <c r="H3664" t="s">
        <v>2717</v>
      </c>
    </row>
    <row r="3665" spans="6:8">
      <c r="H3665" t="s">
        <v>2743</v>
      </c>
    </row>
    <row r="3666" spans="6:8">
      <c r="H3666" t="s">
        <v>3211</v>
      </c>
    </row>
    <row r="3667" spans="6:8">
      <c r="F3667" t="s">
        <v>671</v>
      </c>
      <c r="G3667" t="s">
        <v>1067</v>
      </c>
      <c r="H3667" t="s">
        <v>1239</v>
      </c>
    </row>
    <row r="3668" spans="6:8">
      <c r="H3668" t="s">
        <v>2200</v>
      </c>
    </row>
    <row r="3669" spans="6:8">
      <c r="H3669" t="s">
        <v>2744</v>
      </c>
    </row>
    <row r="3670" spans="6:8">
      <c r="H3670" t="s">
        <v>2744</v>
      </c>
    </row>
    <row r="3671" spans="6:8">
      <c r="H3671" t="s">
        <v>2712</v>
      </c>
    </row>
    <row r="3672" spans="6:8">
      <c r="H3672" t="s">
        <v>2712</v>
      </c>
    </row>
    <row r="3673" spans="6:8">
      <c r="H3673" t="s">
        <v>1240</v>
      </c>
    </row>
    <row r="3674" spans="6:8">
      <c r="H3674" t="s">
        <v>2745</v>
      </c>
    </row>
    <row r="3675" spans="6:8">
      <c r="H3675" t="s">
        <v>2746</v>
      </c>
    </row>
    <row r="3676" spans="6:8">
      <c r="H3676" t="s">
        <v>2747</v>
      </c>
    </row>
    <row r="3677" spans="6:8">
      <c r="H3677" t="s">
        <v>2748</v>
      </c>
    </row>
    <row r="3678" spans="6:8">
      <c r="H3678" t="s">
        <v>2743</v>
      </c>
    </row>
    <row r="3679" spans="6:8">
      <c r="H3679" t="s">
        <v>2717</v>
      </c>
    </row>
    <row r="3680" spans="6:8">
      <c r="F3680" t="s">
        <v>821</v>
      </c>
      <c r="G3680" t="s">
        <v>1123</v>
      </c>
      <c r="H3680" t="s">
        <v>2800</v>
      </c>
    </row>
    <row r="3681" spans="1:8">
      <c r="H3681" t="s">
        <v>2801</v>
      </c>
    </row>
    <row r="3682" spans="1:8">
      <c r="H3682" t="s">
        <v>2802</v>
      </c>
    </row>
    <row r="3683" spans="1:8">
      <c r="H3683" t="s">
        <v>2803</v>
      </c>
    </row>
    <row r="3684" spans="1:8">
      <c r="H3684" t="s">
        <v>1239</v>
      </c>
    </row>
    <row r="3685" spans="1:8">
      <c r="H3685" t="s">
        <v>2804</v>
      </c>
    </row>
    <row r="3686" spans="1:8">
      <c r="H3686" t="s">
        <v>1240</v>
      </c>
    </row>
    <row r="3687" spans="1:8">
      <c r="H3687" t="s">
        <v>1241</v>
      </c>
    </row>
    <row r="3688" spans="1:8">
      <c r="H3688" t="s">
        <v>2805</v>
      </c>
    </row>
    <row r="3689" spans="1:8">
      <c r="H3689" t="s">
        <v>1820</v>
      </c>
    </row>
    <row r="3690" spans="1:8">
      <c r="H3690" t="s">
        <v>1466</v>
      </c>
    </row>
    <row r="3691" spans="1:8">
      <c r="A3691" t="s">
        <v>131</v>
      </c>
      <c r="B3691">
        <f>HYPERLINK("https://github.com/apache/commons-lang/commit/9adbbb0bbfe1d76549dd8b6704f183dacb1de29f", "9adbbb0bbfe1d76549dd8b6704f183dacb1de29f")</f>
        <v>0</v>
      </c>
      <c r="C3691">
        <f>HYPERLINK("https://github.com/apache/commons-lang/commit/56463552475746e982e46f54c1b18487ef434c17", "56463552475746e982e46f54c1b18487ef434c17")</f>
        <v>0</v>
      </c>
      <c r="D3691" t="s">
        <v>312</v>
      </c>
      <c r="E3691" t="s">
        <v>466</v>
      </c>
      <c r="F3691" t="s">
        <v>822</v>
      </c>
      <c r="G3691" t="s">
        <v>1111</v>
      </c>
      <c r="H3691" t="s">
        <v>3212</v>
      </c>
    </row>
    <row r="3692" spans="1:8">
      <c r="A3692" t="s">
        <v>132</v>
      </c>
      <c r="B3692">
        <f>HYPERLINK("https://github.com/apache/commons-lang/commit/0714795b6fd29dd895d65a6e7397ee7f768cb1bf", "0714795b6fd29dd895d65a6e7397ee7f768cb1bf")</f>
        <v>0</v>
      </c>
      <c r="C3692">
        <f>HYPERLINK("https://github.com/apache/commons-lang/commit/c090db27a496c00c1c28bf22e54cc57b7f593298", "c090db27a496c00c1c28bf22e54cc57b7f593298")</f>
        <v>0</v>
      </c>
      <c r="D3692" t="s">
        <v>312</v>
      </c>
      <c r="E3692" t="s">
        <v>467</v>
      </c>
      <c r="F3692" t="s">
        <v>653</v>
      </c>
      <c r="G3692" t="s">
        <v>1049</v>
      </c>
      <c r="H3692" t="s">
        <v>2279</v>
      </c>
    </row>
    <row r="3693" spans="1:8">
      <c r="H3693" t="s">
        <v>2281</v>
      </c>
    </row>
    <row r="3694" spans="1:8">
      <c r="F3694" t="s">
        <v>823</v>
      </c>
      <c r="G3694" t="s">
        <v>1150</v>
      </c>
      <c r="H3694" t="s">
        <v>3213</v>
      </c>
    </row>
    <row r="3695" spans="1:8">
      <c r="F3695" t="s">
        <v>824</v>
      </c>
      <c r="G3695" t="s">
        <v>1151</v>
      </c>
      <c r="H3695" t="s">
        <v>3213</v>
      </c>
    </row>
    <row r="3696" spans="1:8">
      <c r="A3696" t="s">
        <v>133</v>
      </c>
      <c r="B3696">
        <f>HYPERLINK("https://github.com/apache/commons-lang/commit/8550f4da086fe77943124164c41c4210f348c940", "8550f4da086fe77943124164c41c4210f348c940")</f>
        <v>0</v>
      </c>
      <c r="C3696">
        <f>HYPERLINK("https://github.com/apache/commons-lang/commit/87c4b35e52d7a419ca42aad26a011cb681f6bbe6", "87c4b35e52d7a419ca42aad26a011cb681f6bbe6")</f>
        <v>0</v>
      </c>
      <c r="D3696" t="s">
        <v>312</v>
      </c>
      <c r="E3696" t="s">
        <v>468</v>
      </c>
      <c r="F3696" t="s">
        <v>675</v>
      </c>
      <c r="G3696" t="s">
        <v>1070</v>
      </c>
      <c r="H3696" t="s">
        <v>1820</v>
      </c>
    </row>
    <row r="3697" spans="1:8">
      <c r="A3697" t="s">
        <v>134</v>
      </c>
      <c r="B3697">
        <f>HYPERLINK("https://github.com/apache/commons-lang/commit/2f8f67ab2939f1c23f09c8764e04ea2da0479332", "2f8f67ab2939f1c23f09c8764e04ea2da0479332")</f>
        <v>0</v>
      </c>
      <c r="C3697">
        <f>HYPERLINK("https://github.com/apache/commons-lang/commit/eb2b517b466efb38d591be80728924fb22745333", "eb2b517b466efb38d591be80728924fb22745333")</f>
        <v>0</v>
      </c>
      <c r="D3697" t="s">
        <v>318</v>
      </c>
      <c r="E3697" t="s">
        <v>469</v>
      </c>
      <c r="F3697" t="s">
        <v>825</v>
      </c>
      <c r="G3697" t="s">
        <v>1094</v>
      </c>
      <c r="H3697" t="s">
        <v>1238</v>
      </c>
    </row>
    <row r="3698" spans="1:8">
      <c r="H3698" t="s">
        <v>1239</v>
      </c>
    </row>
    <row r="3699" spans="1:8">
      <c r="A3699" t="s">
        <v>135</v>
      </c>
      <c r="B3699">
        <f>HYPERLINK("https://github.com/apache/commons-lang/commit/a7bbdfb54b6d390f852c478d3d7c1e552554fd78", "a7bbdfb54b6d390f852c478d3d7c1e552554fd78")</f>
        <v>0</v>
      </c>
      <c r="C3699">
        <f>HYPERLINK("https://github.com/apache/commons-lang/commit/2f8f67ab2939f1c23f09c8764e04ea2da0479332", "2f8f67ab2939f1c23f09c8764e04ea2da0479332")</f>
        <v>0</v>
      </c>
      <c r="D3699" t="s">
        <v>318</v>
      </c>
      <c r="E3699" t="s">
        <v>470</v>
      </c>
      <c r="F3699" t="s">
        <v>826</v>
      </c>
      <c r="G3699" t="s">
        <v>1095</v>
      </c>
      <c r="H3699" t="s">
        <v>1238</v>
      </c>
    </row>
    <row r="3700" spans="1:8">
      <c r="H3700" t="s">
        <v>1239</v>
      </c>
    </row>
    <row r="3701" spans="1:8">
      <c r="F3701" t="s">
        <v>827</v>
      </c>
      <c r="G3701" t="s">
        <v>1070</v>
      </c>
      <c r="H3701" t="s">
        <v>1238</v>
      </c>
    </row>
    <row r="3702" spans="1:8">
      <c r="H3702" t="s">
        <v>1239</v>
      </c>
    </row>
    <row r="3703" spans="1:8">
      <c r="H3703" t="s">
        <v>1240</v>
      </c>
    </row>
    <row r="3704" spans="1:8">
      <c r="H3704" t="s">
        <v>1241</v>
      </c>
    </row>
    <row r="3705" spans="1:8">
      <c r="F3705" t="s">
        <v>828</v>
      </c>
      <c r="G3705" t="s">
        <v>1096</v>
      </c>
      <c r="H3705" t="s">
        <v>1238</v>
      </c>
    </row>
    <row r="3706" spans="1:8">
      <c r="H3706" t="s">
        <v>1239</v>
      </c>
    </row>
    <row r="3707" spans="1:8">
      <c r="F3707" t="s">
        <v>829</v>
      </c>
      <c r="G3707" t="s">
        <v>1060</v>
      </c>
      <c r="H3707" t="s">
        <v>1238</v>
      </c>
    </row>
    <row r="3708" spans="1:8">
      <c r="H3708" t="s">
        <v>1239</v>
      </c>
    </row>
    <row r="3709" spans="1:8">
      <c r="H3709" t="s">
        <v>1240</v>
      </c>
    </row>
    <row r="3710" spans="1:8">
      <c r="H3710" t="s">
        <v>1241</v>
      </c>
    </row>
    <row r="3711" spans="1:8">
      <c r="F3711" t="s">
        <v>830</v>
      </c>
      <c r="G3711" t="s">
        <v>1083</v>
      </c>
      <c r="H3711" t="s">
        <v>1238</v>
      </c>
    </row>
    <row r="3712" spans="1:8">
      <c r="H3712" t="s">
        <v>1239</v>
      </c>
    </row>
    <row r="3713" spans="6:8">
      <c r="F3713" t="s">
        <v>831</v>
      </c>
      <c r="G3713" t="s">
        <v>1097</v>
      </c>
      <c r="H3713" t="s">
        <v>1238</v>
      </c>
    </row>
    <row r="3714" spans="6:8">
      <c r="H3714" t="s">
        <v>1239</v>
      </c>
    </row>
    <row r="3715" spans="6:8">
      <c r="H3715" t="s">
        <v>1240</v>
      </c>
    </row>
    <row r="3716" spans="6:8">
      <c r="H3716" t="s">
        <v>1241</v>
      </c>
    </row>
    <row r="3717" spans="6:8">
      <c r="F3717" t="s">
        <v>832</v>
      </c>
      <c r="G3717" t="s">
        <v>1098</v>
      </c>
      <c r="H3717" t="s">
        <v>1238</v>
      </c>
    </row>
    <row r="3718" spans="6:8">
      <c r="H3718" t="s">
        <v>1239</v>
      </c>
    </row>
    <row r="3719" spans="6:8">
      <c r="H3719" t="s">
        <v>1240</v>
      </c>
    </row>
    <row r="3720" spans="6:8">
      <c r="H3720" t="s">
        <v>1241</v>
      </c>
    </row>
    <row r="3721" spans="6:8">
      <c r="F3721" t="s">
        <v>833</v>
      </c>
      <c r="G3721" t="s">
        <v>1061</v>
      </c>
      <c r="H3721" t="s">
        <v>1238</v>
      </c>
    </row>
    <row r="3722" spans="6:8">
      <c r="H3722" t="s">
        <v>1239</v>
      </c>
    </row>
    <row r="3723" spans="6:8">
      <c r="H3723" t="s">
        <v>1240</v>
      </c>
    </row>
    <row r="3724" spans="6:8">
      <c r="H3724" t="s">
        <v>1241</v>
      </c>
    </row>
    <row r="3725" spans="6:8">
      <c r="F3725" t="s">
        <v>834</v>
      </c>
      <c r="G3725" t="s">
        <v>1073</v>
      </c>
      <c r="H3725" t="s">
        <v>1238</v>
      </c>
    </row>
    <row r="3726" spans="6:8">
      <c r="H3726" t="s">
        <v>1239</v>
      </c>
    </row>
    <row r="3727" spans="6:8">
      <c r="H3727" t="s">
        <v>1240</v>
      </c>
    </row>
    <row r="3728" spans="6:8">
      <c r="H3728" t="s">
        <v>1241</v>
      </c>
    </row>
    <row r="3729" spans="6:8">
      <c r="F3729" t="s">
        <v>835</v>
      </c>
      <c r="G3729" t="s">
        <v>1087</v>
      </c>
      <c r="H3729" t="s">
        <v>1238</v>
      </c>
    </row>
    <row r="3730" spans="6:8">
      <c r="H3730" t="s">
        <v>1239</v>
      </c>
    </row>
    <row r="3731" spans="6:8">
      <c r="H3731" t="s">
        <v>1240</v>
      </c>
    </row>
    <row r="3732" spans="6:8">
      <c r="H3732" t="s">
        <v>1241</v>
      </c>
    </row>
    <row r="3733" spans="6:8">
      <c r="F3733" t="s">
        <v>836</v>
      </c>
      <c r="G3733" t="s">
        <v>1119</v>
      </c>
      <c r="H3733" t="s">
        <v>1239</v>
      </c>
    </row>
    <row r="3734" spans="6:8">
      <c r="F3734" t="s">
        <v>837</v>
      </c>
      <c r="G3734" t="s">
        <v>1103</v>
      </c>
      <c r="H3734" t="s">
        <v>1238</v>
      </c>
    </row>
    <row r="3735" spans="6:8">
      <c r="H3735" t="s">
        <v>1239</v>
      </c>
    </row>
    <row r="3736" spans="6:8">
      <c r="F3736" t="s">
        <v>838</v>
      </c>
      <c r="G3736" t="s">
        <v>1072</v>
      </c>
      <c r="H3736" t="s">
        <v>1238</v>
      </c>
    </row>
    <row r="3737" spans="6:8">
      <c r="H3737" t="s">
        <v>1239</v>
      </c>
    </row>
    <row r="3738" spans="6:8">
      <c r="H3738" t="s">
        <v>1240</v>
      </c>
    </row>
    <row r="3739" spans="6:8">
      <c r="H3739" t="s">
        <v>1241</v>
      </c>
    </row>
    <row r="3740" spans="6:8">
      <c r="F3740" t="s">
        <v>839</v>
      </c>
      <c r="G3740" t="s">
        <v>1105</v>
      </c>
      <c r="H3740" t="s">
        <v>1239</v>
      </c>
    </row>
    <row r="3741" spans="6:8">
      <c r="H3741" t="s">
        <v>1240</v>
      </c>
    </row>
    <row r="3742" spans="6:8">
      <c r="H3742" t="s">
        <v>1241</v>
      </c>
    </row>
    <row r="3743" spans="6:8">
      <c r="H3743" t="s">
        <v>1238</v>
      </c>
    </row>
    <row r="3744" spans="6:8">
      <c r="F3744" t="s">
        <v>840</v>
      </c>
      <c r="G3744" t="s">
        <v>1106</v>
      </c>
      <c r="H3744" t="s">
        <v>1238</v>
      </c>
    </row>
    <row r="3745" spans="6:8">
      <c r="H3745" t="s">
        <v>1239</v>
      </c>
    </row>
    <row r="3746" spans="6:8">
      <c r="H3746" t="s">
        <v>1241</v>
      </c>
    </row>
    <row r="3747" spans="6:8">
      <c r="F3747" t="s">
        <v>841</v>
      </c>
      <c r="G3747" t="s">
        <v>1049</v>
      </c>
      <c r="H3747" t="s">
        <v>1238</v>
      </c>
    </row>
    <row r="3748" spans="6:8">
      <c r="H3748" t="s">
        <v>1239</v>
      </c>
    </row>
    <row r="3749" spans="6:8">
      <c r="F3749" t="s">
        <v>842</v>
      </c>
      <c r="G3749" t="s">
        <v>1059</v>
      </c>
      <c r="H3749" t="s">
        <v>1238</v>
      </c>
    </row>
    <row r="3750" spans="6:8">
      <c r="H3750" t="s">
        <v>1239</v>
      </c>
    </row>
    <row r="3751" spans="6:8">
      <c r="H3751" t="s">
        <v>1240</v>
      </c>
    </row>
    <row r="3752" spans="6:8">
      <c r="H3752" t="s">
        <v>1241</v>
      </c>
    </row>
    <row r="3753" spans="6:8">
      <c r="F3753" t="s">
        <v>843</v>
      </c>
      <c r="G3753" t="s">
        <v>1047</v>
      </c>
      <c r="H3753" t="s">
        <v>1238</v>
      </c>
    </row>
    <row r="3754" spans="6:8">
      <c r="H3754" t="s">
        <v>1239</v>
      </c>
    </row>
    <row r="3755" spans="6:8">
      <c r="H3755" t="s">
        <v>1240</v>
      </c>
    </row>
    <row r="3756" spans="6:8">
      <c r="H3756" t="s">
        <v>1241</v>
      </c>
    </row>
    <row r="3757" spans="6:8">
      <c r="F3757" t="s">
        <v>844</v>
      </c>
      <c r="G3757" t="s">
        <v>1152</v>
      </c>
      <c r="H3757" t="s">
        <v>1238</v>
      </c>
    </row>
    <row r="3758" spans="6:8">
      <c r="H3758" t="s">
        <v>1239</v>
      </c>
    </row>
    <row r="3759" spans="6:8">
      <c r="H3759" t="s">
        <v>1240</v>
      </c>
    </row>
    <row r="3760" spans="6:8">
      <c r="H3760" t="s">
        <v>1241</v>
      </c>
    </row>
    <row r="3761" spans="6:8">
      <c r="F3761" t="s">
        <v>845</v>
      </c>
      <c r="G3761" t="s">
        <v>1058</v>
      </c>
      <c r="H3761" t="s">
        <v>1238</v>
      </c>
    </row>
    <row r="3762" spans="6:8">
      <c r="H3762" t="s">
        <v>1239</v>
      </c>
    </row>
    <row r="3763" spans="6:8">
      <c r="H3763" t="s">
        <v>1240</v>
      </c>
    </row>
    <row r="3764" spans="6:8">
      <c r="H3764" t="s">
        <v>1241</v>
      </c>
    </row>
    <row r="3765" spans="6:8">
      <c r="F3765" t="s">
        <v>846</v>
      </c>
      <c r="G3765" t="s">
        <v>1039</v>
      </c>
      <c r="H3765" t="s">
        <v>1238</v>
      </c>
    </row>
    <row r="3766" spans="6:8">
      <c r="H3766" t="s">
        <v>1239</v>
      </c>
    </row>
    <row r="3767" spans="6:8">
      <c r="H3767" t="s">
        <v>1240</v>
      </c>
    </row>
    <row r="3768" spans="6:8">
      <c r="H3768" t="s">
        <v>1241</v>
      </c>
    </row>
    <row r="3769" spans="6:8">
      <c r="F3769" t="s">
        <v>847</v>
      </c>
      <c r="G3769" t="s">
        <v>1043</v>
      </c>
      <c r="H3769" t="s">
        <v>1238</v>
      </c>
    </row>
    <row r="3770" spans="6:8">
      <c r="H3770" t="s">
        <v>1239</v>
      </c>
    </row>
    <row r="3771" spans="6:8">
      <c r="H3771" t="s">
        <v>1240</v>
      </c>
    </row>
    <row r="3772" spans="6:8">
      <c r="H3772" t="s">
        <v>1241</v>
      </c>
    </row>
    <row r="3773" spans="6:8">
      <c r="F3773" t="s">
        <v>848</v>
      </c>
      <c r="G3773" t="s">
        <v>1107</v>
      </c>
      <c r="H3773" t="s">
        <v>1238</v>
      </c>
    </row>
    <row r="3774" spans="6:8">
      <c r="H3774" t="s">
        <v>1239</v>
      </c>
    </row>
    <row r="3775" spans="6:8">
      <c r="H3775" t="s">
        <v>1240</v>
      </c>
    </row>
    <row r="3776" spans="6:8">
      <c r="H3776" t="s">
        <v>1241</v>
      </c>
    </row>
    <row r="3777" spans="6:8">
      <c r="F3777" t="s">
        <v>849</v>
      </c>
      <c r="G3777" t="s">
        <v>1085</v>
      </c>
      <c r="H3777" t="s">
        <v>1238</v>
      </c>
    </row>
    <row r="3778" spans="6:8">
      <c r="H3778" t="s">
        <v>1239</v>
      </c>
    </row>
    <row r="3779" spans="6:8">
      <c r="H3779" t="s">
        <v>1240</v>
      </c>
    </row>
    <row r="3780" spans="6:8">
      <c r="H3780" t="s">
        <v>1241</v>
      </c>
    </row>
    <row r="3781" spans="6:8">
      <c r="F3781" t="s">
        <v>850</v>
      </c>
      <c r="G3781" t="s">
        <v>1109</v>
      </c>
      <c r="H3781" t="s">
        <v>1239</v>
      </c>
    </row>
    <row r="3782" spans="6:8">
      <c r="F3782" t="s">
        <v>851</v>
      </c>
      <c r="G3782" t="s">
        <v>1046</v>
      </c>
      <c r="H3782" t="s">
        <v>1238</v>
      </c>
    </row>
    <row r="3783" spans="6:8">
      <c r="H3783" t="s">
        <v>1239</v>
      </c>
    </row>
    <row r="3784" spans="6:8">
      <c r="H3784" t="s">
        <v>1240</v>
      </c>
    </row>
    <row r="3785" spans="6:8">
      <c r="H3785" t="s">
        <v>1241</v>
      </c>
    </row>
    <row r="3786" spans="6:8">
      <c r="F3786" t="s">
        <v>852</v>
      </c>
      <c r="G3786" t="s">
        <v>1110</v>
      </c>
      <c r="H3786" t="s">
        <v>1238</v>
      </c>
    </row>
    <row r="3787" spans="6:8">
      <c r="H3787" t="s">
        <v>1239</v>
      </c>
    </row>
    <row r="3788" spans="6:8">
      <c r="F3788" t="s">
        <v>853</v>
      </c>
      <c r="G3788" t="s">
        <v>1111</v>
      </c>
      <c r="H3788" t="s">
        <v>1238</v>
      </c>
    </row>
    <row r="3789" spans="6:8">
      <c r="H3789" t="s">
        <v>1239</v>
      </c>
    </row>
    <row r="3790" spans="6:8">
      <c r="H3790" t="s">
        <v>1240</v>
      </c>
    </row>
    <row r="3791" spans="6:8">
      <c r="H3791" t="s">
        <v>1241</v>
      </c>
    </row>
    <row r="3792" spans="6:8">
      <c r="F3792" t="s">
        <v>854</v>
      </c>
      <c r="G3792" t="s">
        <v>1112</v>
      </c>
      <c r="H3792" t="s">
        <v>1238</v>
      </c>
    </row>
    <row r="3793" spans="6:8">
      <c r="H3793" t="s">
        <v>1239</v>
      </c>
    </row>
    <row r="3794" spans="6:8">
      <c r="H3794" t="s">
        <v>1240</v>
      </c>
    </row>
    <row r="3795" spans="6:8">
      <c r="H3795" t="s">
        <v>1241</v>
      </c>
    </row>
    <row r="3796" spans="6:8">
      <c r="F3796" t="s">
        <v>855</v>
      </c>
      <c r="G3796" t="s">
        <v>1041</v>
      </c>
      <c r="H3796" t="s">
        <v>1238</v>
      </c>
    </row>
    <row r="3797" spans="6:8">
      <c r="H3797" t="s">
        <v>1239</v>
      </c>
    </row>
    <row r="3798" spans="6:8">
      <c r="H3798" t="s">
        <v>1240</v>
      </c>
    </row>
    <row r="3799" spans="6:8">
      <c r="H3799" t="s">
        <v>1241</v>
      </c>
    </row>
    <row r="3800" spans="6:8">
      <c r="F3800" t="s">
        <v>856</v>
      </c>
      <c r="G3800" t="s">
        <v>1113</v>
      </c>
      <c r="H3800" t="s">
        <v>1238</v>
      </c>
    </row>
    <row r="3801" spans="6:8">
      <c r="H3801" t="s">
        <v>1239</v>
      </c>
    </row>
    <row r="3802" spans="6:8">
      <c r="F3802" t="s">
        <v>857</v>
      </c>
      <c r="G3802" t="s">
        <v>1114</v>
      </c>
      <c r="H3802" t="s">
        <v>1238</v>
      </c>
    </row>
    <row r="3803" spans="6:8">
      <c r="H3803" t="s">
        <v>1239</v>
      </c>
    </row>
    <row r="3804" spans="6:8">
      <c r="F3804" t="s">
        <v>858</v>
      </c>
      <c r="G3804" t="s">
        <v>1116</v>
      </c>
      <c r="H3804" t="s">
        <v>1238</v>
      </c>
    </row>
    <row r="3805" spans="6:8">
      <c r="H3805" t="s">
        <v>1239</v>
      </c>
    </row>
    <row r="3806" spans="6:8">
      <c r="F3806" t="s">
        <v>859</v>
      </c>
      <c r="G3806" t="s">
        <v>1117</v>
      </c>
      <c r="H3806" t="s">
        <v>1238</v>
      </c>
    </row>
    <row r="3807" spans="6:8">
      <c r="H3807" t="s">
        <v>1239</v>
      </c>
    </row>
    <row r="3808" spans="6:8">
      <c r="F3808" t="s">
        <v>860</v>
      </c>
      <c r="G3808" t="s">
        <v>1048</v>
      </c>
      <c r="H3808" t="s">
        <v>1238</v>
      </c>
    </row>
    <row r="3809" spans="6:8">
      <c r="H3809" t="s">
        <v>1239</v>
      </c>
    </row>
    <row r="3810" spans="6:8">
      <c r="H3810" t="s">
        <v>1240</v>
      </c>
    </row>
    <row r="3811" spans="6:8">
      <c r="H3811" t="s">
        <v>1241</v>
      </c>
    </row>
    <row r="3812" spans="6:8">
      <c r="F3812" t="s">
        <v>861</v>
      </c>
      <c r="G3812" t="s">
        <v>1118</v>
      </c>
      <c r="H3812" t="s">
        <v>1238</v>
      </c>
    </row>
    <row r="3813" spans="6:8">
      <c r="H3813" t="s">
        <v>1239</v>
      </c>
    </row>
    <row r="3814" spans="6:8">
      <c r="H3814" t="s">
        <v>1240</v>
      </c>
    </row>
    <row r="3815" spans="6:8">
      <c r="F3815" t="s">
        <v>862</v>
      </c>
      <c r="G3815" t="s">
        <v>1142</v>
      </c>
      <c r="H3815" t="s">
        <v>1239</v>
      </c>
    </row>
    <row r="3816" spans="6:8">
      <c r="F3816" t="s">
        <v>863</v>
      </c>
      <c r="G3816" t="s">
        <v>1122</v>
      </c>
      <c r="H3816" t="s">
        <v>1239</v>
      </c>
    </row>
    <row r="3817" spans="6:8">
      <c r="H3817" t="s">
        <v>1240</v>
      </c>
    </row>
    <row r="3818" spans="6:8">
      <c r="F3818" t="s">
        <v>864</v>
      </c>
      <c r="G3818" t="s">
        <v>1042</v>
      </c>
      <c r="H3818" t="s">
        <v>1238</v>
      </c>
    </row>
    <row r="3819" spans="6:8">
      <c r="H3819" t="s">
        <v>1239</v>
      </c>
    </row>
    <row r="3820" spans="6:8">
      <c r="F3820" t="s">
        <v>865</v>
      </c>
      <c r="G3820" t="s">
        <v>1124</v>
      </c>
      <c r="H3820" t="s">
        <v>1238</v>
      </c>
    </row>
    <row r="3821" spans="6:8">
      <c r="H3821" t="s">
        <v>1239</v>
      </c>
    </row>
    <row r="3822" spans="6:8">
      <c r="F3822" t="s">
        <v>866</v>
      </c>
      <c r="G3822" t="s">
        <v>1076</v>
      </c>
      <c r="H3822" t="s">
        <v>1238</v>
      </c>
    </row>
    <row r="3823" spans="6:8">
      <c r="H3823" t="s">
        <v>1239</v>
      </c>
    </row>
    <row r="3824" spans="6:8">
      <c r="F3824" t="s">
        <v>867</v>
      </c>
      <c r="G3824" t="s">
        <v>1077</v>
      </c>
      <c r="H3824" t="s">
        <v>1238</v>
      </c>
    </row>
    <row r="3825" spans="6:8">
      <c r="H3825" t="s">
        <v>1239</v>
      </c>
    </row>
    <row r="3826" spans="6:8">
      <c r="F3826" t="s">
        <v>868</v>
      </c>
      <c r="G3826" t="s">
        <v>1078</v>
      </c>
      <c r="H3826" t="s">
        <v>1238</v>
      </c>
    </row>
    <row r="3827" spans="6:8">
      <c r="H3827" t="s">
        <v>1239</v>
      </c>
    </row>
    <row r="3828" spans="6:8">
      <c r="F3828" t="s">
        <v>869</v>
      </c>
      <c r="G3828" t="s">
        <v>1125</v>
      </c>
      <c r="H3828" t="s">
        <v>1238</v>
      </c>
    </row>
    <row r="3829" spans="6:8">
      <c r="H3829" t="s">
        <v>1239</v>
      </c>
    </row>
    <row r="3830" spans="6:8">
      <c r="F3830" t="s">
        <v>870</v>
      </c>
      <c r="G3830" t="s">
        <v>1080</v>
      </c>
      <c r="H3830" t="s">
        <v>1238</v>
      </c>
    </row>
    <row r="3831" spans="6:8">
      <c r="H3831" t="s">
        <v>1239</v>
      </c>
    </row>
    <row r="3832" spans="6:8">
      <c r="F3832" t="s">
        <v>871</v>
      </c>
      <c r="G3832" t="s">
        <v>1126</v>
      </c>
      <c r="H3832" t="s">
        <v>1238</v>
      </c>
    </row>
    <row r="3833" spans="6:8">
      <c r="H3833" t="s">
        <v>1239</v>
      </c>
    </row>
    <row r="3834" spans="6:8">
      <c r="F3834" t="s">
        <v>872</v>
      </c>
      <c r="G3834" t="s">
        <v>1082</v>
      </c>
      <c r="H3834" t="s">
        <v>1238</v>
      </c>
    </row>
    <row r="3835" spans="6:8">
      <c r="H3835" t="s">
        <v>1239</v>
      </c>
    </row>
    <row r="3836" spans="6:8">
      <c r="F3836" t="s">
        <v>873</v>
      </c>
      <c r="G3836" t="s">
        <v>1153</v>
      </c>
      <c r="H3836" t="s">
        <v>1239</v>
      </c>
    </row>
    <row r="3837" spans="6:8">
      <c r="F3837" t="s">
        <v>874</v>
      </c>
      <c r="G3837" t="s">
        <v>1154</v>
      </c>
      <c r="H3837" t="s">
        <v>1239</v>
      </c>
    </row>
    <row r="3838" spans="6:8">
      <c r="F3838" t="s">
        <v>875</v>
      </c>
      <c r="G3838" t="s">
        <v>1140</v>
      </c>
      <c r="H3838" t="s">
        <v>1239</v>
      </c>
    </row>
    <row r="3839" spans="6:8">
      <c r="F3839" t="s">
        <v>876</v>
      </c>
      <c r="G3839" t="s">
        <v>1127</v>
      </c>
      <c r="H3839" t="s">
        <v>1238</v>
      </c>
    </row>
    <row r="3840" spans="6:8">
      <c r="H3840" t="s">
        <v>1239</v>
      </c>
    </row>
    <row r="3841" spans="6:8">
      <c r="F3841" t="s">
        <v>877</v>
      </c>
      <c r="G3841" t="s">
        <v>1139</v>
      </c>
      <c r="H3841" t="s">
        <v>1239</v>
      </c>
    </row>
    <row r="3842" spans="6:8">
      <c r="H3842" t="s">
        <v>1241</v>
      </c>
    </row>
    <row r="3843" spans="6:8">
      <c r="F3843" t="s">
        <v>878</v>
      </c>
      <c r="G3843" t="s">
        <v>1128</v>
      </c>
      <c r="H3843" t="s">
        <v>1238</v>
      </c>
    </row>
    <row r="3844" spans="6:8">
      <c r="H3844" t="s">
        <v>1239</v>
      </c>
    </row>
    <row r="3845" spans="6:8">
      <c r="F3845" t="s">
        <v>879</v>
      </c>
      <c r="G3845" t="s">
        <v>1090</v>
      </c>
      <c r="H3845" t="s">
        <v>1238</v>
      </c>
    </row>
    <row r="3846" spans="6:8">
      <c r="H3846" t="s">
        <v>1239</v>
      </c>
    </row>
    <row r="3847" spans="6:8">
      <c r="F3847" t="s">
        <v>880</v>
      </c>
      <c r="G3847" t="s">
        <v>1129</v>
      </c>
      <c r="H3847" t="s">
        <v>1238</v>
      </c>
    </row>
    <row r="3848" spans="6:8">
      <c r="H3848" t="s">
        <v>1239</v>
      </c>
    </row>
    <row r="3849" spans="6:8">
      <c r="H3849" t="s">
        <v>1240</v>
      </c>
    </row>
    <row r="3850" spans="6:8">
      <c r="H3850" t="s">
        <v>1241</v>
      </c>
    </row>
    <row r="3851" spans="6:8">
      <c r="F3851" t="s">
        <v>881</v>
      </c>
      <c r="G3851" t="s">
        <v>1130</v>
      </c>
      <c r="H3851" t="s">
        <v>1238</v>
      </c>
    </row>
    <row r="3852" spans="6:8">
      <c r="H3852" t="s">
        <v>1239</v>
      </c>
    </row>
    <row r="3853" spans="6:8">
      <c r="F3853" t="s">
        <v>882</v>
      </c>
      <c r="G3853" t="s">
        <v>1131</v>
      </c>
      <c r="H3853" t="s">
        <v>1238</v>
      </c>
    </row>
    <row r="3854" spans="6:8">
      <c r="H3854" t="s">
        <v>1239</v>
      </c>
    </row>
    <row r="3855" spans="6:8">
      <c r="F3855" t="s">
        <v>883</v>
      </c>
      <c r="G3855" t="s">
        <v>1084</v>
      </c>
      <c r="H3855" t="s">
        <v>1238</v>
      </c>
    </row>
    <row r="3856" spans="6:8">
      <c r="H3856" t="s">
        <v>1239</v>
      </c>
    </row>
    <row r="3857" spans="1:8">
      <c r="F3857" t="s">
        <v>884</v>
      </c>
      <c r="G3857" t="s">
        <v>1132</v>
      </c>
      <c r="H3857" t="s">
        <v>1238</v>
      </c>
    </row>
    <row r="3858" spans="1:8">
      <c r="H3858" t="s">
        <v>1239</v>
      </c>
    </row>
    <row r="3859" spans="1:8">
      <c r="F3859" t="s">
        <v>885</v>
      </c>
      <c r="G3859" t="s">
        <v>1155</v>
      </c>
      <c r="H3859" t="s">
        <v>1239</v>
      </c>
    </row>
    <row r="3860" spans="1:8">
      <c r="F3860" t="s">
        <v>886</v>
      </c>
      <c r="G3860" t="s">
        <v>1156</v>
      </c>
      <c r="H3860" t="s">
        <v>1239</v>
      </c>
    </row>
    <row r="3861" spans="1:8">
      <c r="F3861" t="s">
        <v>887</v>
      </c>
      <c r="G3861" t="s">
        <v>1055</v>
      </c>
      <c r="H3861" t="s">
        <v>1238</v>
      </c>
    </row>
    <row r="3862" spans="1:8">
      <c r="H3862" t="s">
        <v>1239</v>
      </c>
    </row>
    <row r="3863" spans="1:8">
      <c r="H3863" t="s">
        <v>1241</v>
      </c>
    </row>
    <row r="3864" spans="1:8">
      <c r="F3864" t="s">
        <v>888</v>
      </c>
      <c r="G3864" t="s">
        <v>1086</v>
      </c>
      <c r="H3864" t="s">
        <v>1238</v>
      </c>
    </row>
    <row r="3865" spans="1:8">
      <c r="H3865" t="s">
        <v>1239</v>
      </c>
    </row>
    <row r="3866" spans="1:8">
      <c r="F3866" t="s">
        <v>889</v>
      </c>
      <c r="G3866" t="s">
        <v>1133</v>
      </c>
      <c r="H3866" t="s">
        <v>1238</v>
      </c>
    </row>
    <row r="3867" spans="1:8">
      <c r="H3867" t="s">
        <v>1239</v>
      </c>
    </row>
    <row r="3868" spans="1:8">
      <c r="H3868" t="s">
        <v>1240</v>
      </c>
    </row>
    <row r="3869" spans="1:8">
      <c r="H3869" t="s">
        <v>1241</v>
      </c>
    </row>
    <row r="3870" spans="1:8">
      <c r="F3870" t="s">
        <v>890</v>
      </c>
      <c r="G3870" t="s">
        <v>1056</v>
      </c>
      <c r="H3870" t="s">
        <v>1238</v>
      </c>
    </row>
    <row r="3871" spans="1:8">
      <c r="H3871" t="s">
        <v>1239</v>
      </c>
    </row>
    <row r="3872" spans="1:8">
      <c r="A3872" t="s">
        <v>136</v>
      </c>
      <c r="B3872">
        <f>HYPERLINK("https://github.com/apache/commons-lang/commit/ebfb96b0a95557559dc801fba31efc260ab24744", "ebfb96b0a95557559dc801fba31efc260ab24744")</f>
        <v>0</v>
      </c>
      <c r="C3872">
        <f>HYPERLINK("https://github.com/apache/commons-lang/commit/1a433d2ec7b5b85b541e213b0d1e69b9e91a56b9", "1a433d2ec7b5b85b541e213b0d1e69b9e91a56b9")</f>
        <v>0</v>
      </c>
      <c r="D3872" t="s">
        <v>312</v>
      </c>
      <c r="E3872" t="s">
        <v>471</v>
      </c>
      <c r="F3872" t="s">
        <v>862</v>
      </c>
      <c r="G3872" t="s">
        <v>1142</v>
      </c>
      <c r="H3872" t="s">
        <v>3111</v>
      </c>
    </row>
    <row r="3873" spans="1:8">
      <c r="H3873" t="s">
        <v>3112</v>
      </c>
    </row>
    <row r="3874" spans="1:8">
      <c r="A3874" t="s">
        <v>137</v>
      </c>
      <c r="B3874">
        <f>HYPERLINK("https://github.com/apache/commons-lang/commit/228527bd83f3f73cc2ab030bb65b370eeb418b1c", "228527bd83f3f73cc2ab030bb65b370eeb418b1c")</f>
        <v>0</v>
      </c>
      <c r="C3874">
        <f>HYPERLINK("https://github.com/apache/commons-lang/commit/64f0e8ecb072bfa5b7a98c8930bbdd6a854ca87a", "64f0e8ecb072bfa5b7a98c8930bbdd6a854ca87a")</f>
        <v>0</v>
      </c>
      <c r="D3874" t="s">
        <v>312</v>
      </c>
      <c r="E3874" t="s">
        <v>472</v>
      </c>
      <c r="F3874" t="s">
        <v>862</v>
      </c>
      <c r="G3874" t="s">
        <v>1142</v>
      </c>
      <c r="H3874" t="s">
        <v>3119</v>
      </c>
    </row>
    <row r="3875" spans="1:8">
      <c r="H3875" t="s">
        <v>3126</v>
      </c>
    </row>
    <row r="3876" spans="1:8">
      <c r="A3876" t="s">
        <v>138</v>
      </c>
      <c r="B3876">
        <f>HYPERLINK("https://github.com/apache/commons-lang/commit/00a4628d4e65d002fc11dee7854a020d5d8eb8f0", "00a4628d4e65d002fc11dee7854a020d5d8eb8f0")</f>
        <v>0</v>
      </c>
      <c r="C3876">
        <f>HYPERLINK("https://github.com/apache/commons-lang/commit/228527bd83f3f73cc2ab030bb65b370eeb418b1c", "228527bd83f3f73cc2ab030bb65b370eeb418b1c")</f>
        <v>0</v>
      </c>
      <c r="D3876" t="s">
        <v>312</v>
      </c>
      <c r="E3876" t="s">
        <v>473</v>
      </c>
      <c r="F3876" t="s">
        <v>862</v>
      </c>
      <c r="G3876" t="s">
        <v>1142</v>
      </c>
      <c r="H3876" t="s">
        <v>3214</v>
      </c>
    </row>
    <row r="3877" spans="1:8">
      <c r="H3877" t="s">
        <v>3214</v>
      </c>
    </row>
    <row r="3878" spans="1:8">
      <c r="A3878" t="s">
        <v>139</v>
      </c>
      <c r="B3878">
        <f>HYPERLINK("https://github.com/apache/commons-lang/commit/e6e7f16e570f18518fad49c72547a3965e1bb8d4", "e6e7f16e570f18518fad49c72547a3965e1bb8d4")</f>
        <v>0</v>
      </c>
      <c r="C3878">
        <f>HYPERLINK("https://github.com/apache/commons-lang/commit/00a4628d4e65d002fc11dee7854a020d5d8eb8f0", "00a4628d4e65d002fc11dee7854a020d5d8eb8f0")</f>
        <v>0</v>
      </c>
      <c r="D3878" t="s">
        <v>312</v>
      </c>
      <c r="E3878" t="s">
        <v>474</v>
      </c>
      <c r="F3878" t="s">
        <v>862</v>
      </c>
      <c r="G3878" t="s">
        <v>1142</v>
      </c>
      <c r="H3878" t="s">
        <v>3109</v>
      </c>
    </row>
    <row r="3879" spans="1:8">
      <c r="H3879" t="s">
        <v>3110</v>
      </c>
    </row>
    <row r="3880" spans="1:8">
      <c r="A3880" t="s">
        <v>140</v>
      </c>
      <c r="B3880">
        <f>HYPERLINK("https://github.com/apache/commons-lang/commit/e539bde39629f48d325c7a2c42c55e44ae2a76e7", "e539bde39629f48d325c7a2c42c55e44ae2a76e7")</f>
        <v>0</v>
      </c>
      <c r="C3880">
        <f>HYPERLINK("https://github.com/apache/commons-lang/commit/e87ee0a705031b111da6a99c174b6f3f1c13869f", "e87ee0a705031b111da6a99c174b6f3f1c13869f")</f>
        <v>0</v>
      </c>
      <c r="D3880" t="s">
        <v>312</v>
      </c>
      <c r="E3880" t="s">
        <v>475</v>
      </c>
      <c r="F3880" t="s">
        <v>862</v>
      </c>
      <c r="G3880" t="s">
        <v>1142</v>
      </c>
      <c r="H3880" t="s">
        <v>3105</v>
      </c>
    </row>
    <row r="3881" spans="1:8">
      <c r="H3881" t="s">
        <v>3105</v>
      </c>
    </row>
    <row r="3882" spans="1:8">
      <c r="A3882" t="s">
        <v>141</v>
      </c>
      <c r="B3882">
        <f>HYPERLINK("https://github.com/apache/commons-lang/commit/9143987fa02cb1d4be45b175fd7eb7b748fffb7b", "9143987fa02cb1d4be45b175fd7eb7b748fffb7b")</f>
        <v>0</v>
      </c>
      <c r="C3882">
        <f>HYPERLINK("https://github.com/apache/commons-lang/commit/d918999ddd415964ddebb4386f0acad7820a6848", "d918999ddd415964ddebb4386f0acad7820a6848")</f>
        <v>0</v>
      </c>
      <c r="D3882" t="s">
        <v>317</v>
      </c>
      <c r="E3882" t="s">
        <v>476</v>
      </c>
      <c r="F3882" t="s">
        <v>891</v>
      </c>
      <c r="G3882" t="s">
        <v>1039</v>
      </c>
      <c r="H3882" t="s">
        <v>3215</v>
      </c>
    </row>
    <row r="3883" spans="1:8">
      <c r="A3883" t="s">
        <v>142</v>
      </c>
      <c r="B3883">
        <f>HYPERLINK("https://github.com/apache/commons-lang/commit/485dd97b184fe42bf9b1434633be84cb6acc75f2", "485dd97b184fe42bf9b1434633be84cb6acc75f2")</f>
        <v>0</v>
      </c>
      <c r="C3883">
        <f>HYPERLINK("https://github.com/apache/commons-lang/commit/b9a702bb49cd02c1f8e33f52b33312fa0aa467e7", "b9a702bb49cd02c1f8e33f52b33312fa0aa467e7")</f>
        <v>0</v>
      </c>
      <c r="D3883" t="s">
        <v>318</v>
      </c>
      <c r="E3883" t="s">
        <v>477</v>
      </c>
      <c r="F3883" t="s">
        <v>892</v>
      </c>
      <c r="G3883" t="s">
        <v>1055</v>
      </c>
      <c r="H3883" t="s">
        <v>3216</v>
      </c>
    </row>
    <row r="3884" spans="1:8">
      <c r="A3884" t="s">
        <v>143</v>
      </c>
      <c r="B3884">
        <f>HYPERLINK("https://github.com/apache/commons-lang/commit/a2bb711aee6621b21cdd22e6d7e4bff2f7236235", "a2bb711aee6621b21cdd22e6d7e4bff2f7236235")</f>
        <v>0</v>
      </c>
      <c r="C3884">
        <f>HYPERLINK("https://github.com/apache/commons-lang/commit/5c3ec55e15922c58bb2f39145de9fe641840bb50", "5c3ec55e15922c58bb2f39145de9fe641840bb50")</f>
        <v>0</v>
      </c>
      <c r="D3884" t="s">
        <v>316</v>
      </c>
      <c r="E3884" t="s">
        <v>478</v>
      </c>
      <c r="F3884" t="s">
        <v>893</v>
      </c>
      <c r="G3884" t="s">
        <v>1048</v>
      </c>
      <c r="H3884" t="s">
        <v>3217</v>
      </c>
    </row>
    <row r="3885" spans="1:8">
      <c r="A3885" t="s">
        <v>144</v>
      </c>
      <c r="B3885">
        <f>HYPERLINK("https://github.com/apache/commons-lang/commit/9abfbaecab79d19952544742c74450e1202e6240", "9abfbaecab79d19952544742c74450e1202e6240")</f>
        <v>0</v>
      </c>
      <c r="C3885">
        <f>HYPERLINK("https://github.com/apache/commons-lang/commit/543f2d36e49a72f042389f70d388b38abfb77252", "543f2d36e49a72f042389f70d388b38abfb77252")</f>
        <v>0</v>
      </c>
      <c r="D3885" t="s">
        <v>313</v>
      </c>
      <c r="E3885" t="s">
        <v>479</v>
      </c>
      <c r="F3885" t="s">
        <v>891</v>
      </c>
      <c r="G3885" t="s">
        <v>1039</v>
      </c>
      <c r="H3885" t="s">
        <v>2840</v>
      </c>
    </row>
    <row r="3886" spans="1:8">
      <c r="A3886" t="s">
        <v>145</v>
      </c>
      <c r="B3886">
        <f>HYPERLINK("https://github.com/apache/commons-lang/commit/022d08cfd31475073c664da109ad50bfe9539d82", "022d08cfd31475073c664da109ad50bfe9539d82")</f>
        <v>0</v>
      </c>
      <c r="C3886">
        <f>HYPERLINK("https://github.com/apache/commons-lang/commit/4d7a616ccaf6c4a2aef171999f04c71d3749313d", "4d7a616ccaf6c4a2aef171999f04c71d3749313d")</f>
        <v>0</v>
      </c>
      <c r="D3886" t="s">
        <v>319</v>
      </c>
      <c r="E3886" t="s">
        <v>480</v>
      </c>
      <c r="F3886" t="s">
        <v>894</v>
      </c>
      <c r="G3886" t="s">
        <v>1147</v>
      </c>
      <c r="H3886" t="s">
        <v>3218</v>
      </c>
    </row>
    <row r="3887" spans="1:8">
      <c r="H3887" t="s">
        <v>3091</v>
      </c>
    </row>
    <row r="3888" spans="1:8">
      <c r="F3888" t="s">
        <v>895</v>
      </c>
      <c r="G3888" t="s">
        <v>1148</v>
      </c>
      <c r="H3888" t="s">
        <v>3219</v>
      </c>
    </row>
    <row r="3889" spans="1:8">
      <c r="H3889" t="s">
        <v>3091</v>
      </c>
    </row>
    <row r="3890" spans="1:8">
      <c r="A3890" t="s">
        <v>146</v>
      </c>
      <c r="B3890">
        <f>HYPERLINK("https://github.com/apache/commons-lang/commit/bc52782cd84f4356d2984e1aa01806f81754eb08", "bc52782cd84f4356d2984e1aa01806f81754eb08")</f>
        <v>0</v>
      </c>
      <c r="C3890">
        <f>HYPERLINK("https://github.com/apache/commons-lang/commit/79f7a7ef529ae656a80f7e331f75e79999cef7ea", "79f7a7ef529ae656a80f7e331f75e79999cef7ea")</f>
        <v>0</v>
      </c>
      <c r="D3890" t="s">
        <v>313</v>
      </c>
      <c r="E3890" s="2" t="s">
        <v>481</v>
      </c>
      <c r="F3890" t="s">
        <v>896</v>
      </c>
      <c r="G3890" t="s">
        <v>1059</v>
      </c>
      <c r="H3890" t="s">
        <v>1766</v>
      </c>
    </row>
    <row r="3891" spans="1:8">
      <c r="H3891" t="s">
        <v>1767</v>
      </c>
    </row>
    <row r="3892" spans="1:8">
      <c r="H3892" t="s">
        <v>2299</v>
      </c>
    </row>
    <row r="3893" spans="1:8">
      <c r="H3893" t="s">
        <v>2300</v>
      </c>
    </row>
    <row r="3894" spans="1:8">
      <c r="H3894" t="s">
        <v>2301</v>
      </c>
    </row>
    <row r="3895" spans="1:8">
      <c r="H3895" t="s">
        <v>3220</v>
      </c>
    </row>
    <row r="3896" spans="1:8">
      <c r="H3896" t="s">
        <v>2303</v>
      </c>
    </row>
    <row r="3897" spans="1:8">
      <c r="H3897" t="s">
        <v>2306</v>
      </c>
    </row>
    <row r="3898" spans="1:8">
      <c r="H3898" t="s">
        <v>2308</v>
      </c>
    </row>
    <row r="3899" spans="1:8">
      <c r="H3899" t="s">
        <v>3221</v>
      </c>
    </row>
    <row r="3900" spans="1:8">
      <c r="H3900" t="s">
        <v>3222</v>
      </c>
    </row>
    <row r="3901" spans="1:8">
      <c r="H3901" t="s">
        <v>3223</v>
      </c>
    </row>
    <row r="3902" spans="1:8">
      <c r="A3902" t="s">
        <v>147</v>
      </c>
      <c r="B3902">
        <f>HYPERLINK("https://github.com/apache/commons-lang/commit/0769eb977b3a56adf5ec8bd4e9f123b75bdf38ed", "0769eb977b3a56adf5ec8bd4e9f123b75bdf38ed")</f>
        <v>0</v>
      </c>
      <c r="C3902">
        <f>HYPERLINK("https://github.com/apache/commons-lang/commit/bc22af91e7e8fd7a530de48cd164056ef05829e0", "bc22af91e7e8fd7a530de48cd164056ef05829e0")</f>
        <v>0</v>
      </c>
      <c r="D3902" t="s">
        <v>320</v>
      </c>
      <c r="E3902" t="s">
        <v>482</v>
      </c>
      <c r="F3902" t="s">
        <v>897</v>
      </c>
      <c r="G3902" t="s">
        <v>1157</v>
      </c>
      <c r="H3902" t="s">
        <v>3224</v>
      </c>
    </row>
    <row r="3903" spans="1:8">
      <c r="H3903" t="s">
        <v>3225</v>
      </c>
    </row>
    <row r="3904" spans="1:8">
      <c r="A3904" t="s">
        <v>148</v>
      </c>
      <c r="B3904">
        <f>HYPERLINK("https://github.com/apache/commons-lang/commit/f96d4df26e3b16ce6407b854e6c89e882c51e435", "f96d4df26e3b16ce6407b854e6c89e882c51e435")</f>
        <v>0</v>
      </c>
      <c r="C3904">
        <f>HYPERLINK("https://github.com/apache/commons-lang/commit/e4789bd4fc298f28c88c1abee074e6dd78e35e20", "e4789bd4fc298f28c88c1abee074e6dd78e35e20")</f>
        <v>0</v>
      </c>
      <c r="D3904" t="s">
        <v>320</v>
      </c>
      <c r="E3904" t="s">
        <v>483</v>
      </c>
      <c r="F3904" t="s">
        <v>898</v>
      </c>
      <c r="G3904" t="s">
        <v>1158</v>
      </c>
      <c r="H3904" t="s">
        <v>2650</v>
      </c>
    </row>
    <row r="3905" spans="1:8">
      <c r="H3905" t="s">
        <v>3226</v>
      </c>
    </row>
    <row r="3906" spans="1:8">
      <c r="H3906" t="s">
        <v>3227</v>
      </c>
    </row>
    <row r="3907" spans="1:8">
      <c r="A3907" t="s">
        <v>149</v>
      </c>
      <c r="B3907">
        <f>HYPERLINK("https://github.com/apache/commons-lang/commit/b24ecd60fe9517bef1d6342e479e9bc3d85ef692", "b24ecd60fe9517bef1d6342e479e9bc3d85ef692")</f>
        <v>0</v>
      </c>
      <c r="C3907">
        <f>HYPERLINK("https://github.com/apache/commons-lang/commit/2241a1abc9615c7b92206afb5026ef21d405175a", "2241a1abc9615c7b92206afb5026ef21d405175a")</f>
        <v>0</v>
      </c>
      <c r="D3907" t="s">
        <v>313</v>
      </c>
      <c r="E3907" t="s">
        <v>484</v>
      </c>
      <c r="F3907" t="s">
        <v>899</v>
      </c>
      <c r="G3907" t="s">
        <v>1107</v>
      </c>
      <c r="H3907" t="s">
        <v>2410</v>
      </c>
    </row>
    <row r="3908" spans="1:8">
      <c r="H3908" t="s">
        <v>2411</v>
      </c>
    </row>
    <row r="3909" spans="1:8">
      <c r="H3909" t="s">
        <v>2412</v>
      </c>
    </row>
    <row r="3910" spans="1:8">
      <c r="H3910" t="s">
        <v>2413</v>
      </c>
    </row>
    <row r="3911" spans="1:8">
      <c r="H3911" t="s">
        <v>2414</v>
      </c>
    </row>
    <row r="3912" spans="1:8">
      <c r="H3912" t="s">
        <v>2414</v>
      </c>
    </row>
    <row r="3913" spans="1:8">
      <c r="H3913" t="s">
        <v>2427</v>
      </c>
    </row>
    <row r="3914" spans="1:8">
      <c r="H3914" t="s">
        <v>2428</v>
      </c>
    </row>
    <row r="3915" spans="1:8">
      <c r="A3915" t="s">
        <v>150</v>
      </c>
      <c r="B3915">
        <f>HYPERLINK("https://github.com/apache/commons-lang/commit/0a7381942ca183a63750cdcdcad6a6ac5c9aa95d", "0a7381942ca183a63750cdcdcad6a6ac5c9aa95d")</f>
        <v>0</v>
      </c>
      <c r="C3915">
        <f>HYPERLINK("https://github.com/apache/commons-lang/commit/434575ed0a71439b8abe8ef59948bf15847fd9c0", "434575ed0a71439b8abe8ef59948bf15847fd9c0")</f>
        <v>0</v>
      </c>
      <c r="D3915" t="s">
        <v>316</v>
      </c>
      <c r="E3915" t="s">
        <v>485</v>
      </c>
      <c r="F3915" t="s">
        <v>900</v>
      </c>
      <c r="G3915" t="s">
        <v>1159</v>
      </c>
      <c r="H3915" t="s">
        <v>3228</v>
      </c>
    </row>
    <row r="3916" spans="1:8">
      <c r="H3916" t="s">
        <v>3229</v>
      </c>
    </row>
    <row r="3917" spans="1:8">
      <c r="H3917" t="s">
        <v>3230</v>
      </c>
    </row>
    <row r="3918" spans="1:8">
      <c r="H3918" t="s">
        <v>3231</v>
      </c>
    </row>
    <row r="3919" spans="1:8">
      <c r="H3919" t="s">
        <v>3232</v>
      </c>
    </row>
    <row r="3920" spans="1:8">
      <c r="H3920" t="s">
        <v>3233</v>
      </c>
    </row>
    <row r="3921" spans="1:8">
      <c r="A3921" t="s">
        <v>151</v>
      </c>
      <c r="B3921">
        <f>HYPERLINK("https://github.com/apache/commons-lang/commit/4f2cfd7a782f45989fcf0cbd2e49c3694d85c0af", "4f2cfd7a782f45989fcf0cbd2e49c3694d85c0af")</f>
        <v>0</v>
      </c>
      <c r="C3921">
        <f>HYPERLINK("https://github.com/apache/commons-lang/commit/91a90af7673ade24edbb7c378b2a3b46fcf8e78a", "91a90af7673ade24edbb7c378b2a3b46fcf8e78a")</f>
        <v>0</v>
      </c>
      <c r="D3921" t="s">
        <v>321</v>
      </c>
      <c r="E3921" t="s">
        <v>486</v>
      </c>
      <c r="F3921" t="s">
        <v>901</v>
      </c>
      <c r="G3921" t="s">
        <v>1160</v>
      </c>
      <c r="H3921" t="s">
        <v>1240</v>
      </c>
    </row>
    <row r="3922" spans="1:8">
      <c r="H3922" t="s">
        <v>3234</v>
      </c>
    </row>
    <row r="3923" spans="1:8">
      <c r="H3923" t="s">
        <v>3235</v>
      </c>
    </row>
    <row r="3924" spans="1:8">
      <c r="H3924" t="s">
        <v>3236</v>
      </c>
    </row>
    <row r="3925" spans="1:8">
      <c r="H3925" t="s">
        <v>3237</v>
      </c>
    </row>
    <row r="3926" spans="1:8">
      <c r="H3926" t="s">
        <v>3238</v>
      </c>
    </row>
    <row r="3927" spans="1:8">
      <c r="H3927" t="s">
        <v>3239</v>
      </c>
    </row>
    <row r="3928" spans="1:8">
      <c r="H3928" t="s">
        <v>3240</v>
      </c>
    </row>
    <row r="3929" spans="1:8">
      <c r="H3929" t="s">
        <v>3241</v>
      </c>
    </row>
    <row r="3930" spans="1:8">
      <c r="H3930" t="s">
        <v>3242</v>
      </c>
    </row>
    <row r="3931" spans="1:8">
      <c r="H3931" t="s">
        <v>3243</v>
      </c>
    </row>
    <row r="3932" spans="1:8">
      <c r="H3932" t="s">
        <v>3244</v>
      </c>
    </row>
    <row r="3933" spans="1:8">
      <c r="H3933" t="s">
        <v>3245</v>
      </c>
    </row>
    <row r="3934" spans="1:8">
      <c r="H3934" t="s">
        <v>3246</v>
      </c>
    </row>
    <row r="3935" spans="1:8">
      <c r="A3935" t="s">
        <v>152</v>
      </c>
      <c r="B3935">
        <f>HYPERLINK("https://github.com/apache/commons-lang/commit/a43c5746fc7faf57f063d0e025108998557d56b6", "a43c5746fc7faf57f063d0e025108998557d56b6")</f>
        <v>0</v>
      </c>
      <c r="C3935">
        <f>HYPERLINK("https://github.com/apache/commons-lang/commit/056742acf7fa9de76993c24d0eb0fa84b99dbbdd", "056742acf7fa9de76993c24d0eb0fa84b99dbbdd")</f>
        <v>0</v>
      </c>
      <c r="D3935" t="s">
        <v>321</v>
      </c>
      <c r="E3935" t="s">
        <v>487</v>
      </c>
      <c r="F3935" t="s">
        <v>902</v>
      </c>
      <c r="G3935" t="s">
        <v>1161</v>
      </c>
      <c r="H3935" t="s">
        <v>1240</v>
      </c>
    </row>
    <row r="3936" spans="1:8">
      <c r="H3936" t="s">
        <v>3247</v>
      </c>
    </row>
    <row r="3937" spans="1:8">
      <c r="H3937" t="s">
        <v>3248</v>
      </c>
    </row>
    <row r="3938" spans="1:8">
      <c r="H3938" t="s">
        <v>3249</v>
      </c>
    </row>
    <row r="3939" spans="1:8">
      <c r="H3939" t="s">
        <v>3250</v>
      </c>
    </row>
    <row r="3940" spans="1:8">
      <c r="H3940" t="s">
        <v>3241</v>
      </c>
    </row>
    <row r="3941" spans="1:8">
      <c r="H3941" t="s">
        <v>2647</v>
      </c>
    </row>
    <row r="3942" spans="1:8">
      <c r="H3942" t="s">
        <v>3251</v>
      </c>
    </row>
    <row r="3943" spans="1:8">
      <c r="H3943" t="s">
        <v>3242</v>
      </c>
    </row>
    <row r="3944" spans="1:8">
      <c r="A3944" t="s">
        <v>153</v>
      </c>
      <c r="B3944">
        <f>HYPERLINK("https://github.com/apache/commons-lang/commit/f76a32ff88006ecf07a523c6daa3405acfc2243f", "f76a32ff88006ecf07a523c6daa3405acfc2243f")</f>
        <v>0</v>
      </c>
      <c r="C3944">
        <f>HYPERLINK("https://github.com/apache/commons-lang/commit/ee707ddb02e4eb4d03fa01b9024af8be25ff2599", "ee707ddb02e4eb4d03fa01b9024af8be25ff2599")</f>
        <v>0</v>
      </c>
      <c r="D3944" t="s">
        <v>312</v>
      </c>
      <c r="E3944" t="s">
        <v>488</v>
      </c>
      <c r="F3944" t="s">
        <v>903</v>
      </c>
      <c r="G3944" t="s">
        <v>1162</v>
      </c>
      <c r="H3944" t="s">
        <v>3252</v>
      </c>
    </row>
    <row r="3945" spans="1:8">
      <c r="H3945" t="s">
        <v>3253</v>
      </c>
    </row>
    <row r="3946" spans="1:8">
      <c r="H3946" t="s">
        <v>3254</v>
      </c>
    </row>
    <row r="3947" spans="1:8">
      <c r="H3947" t="s">
        <v>3255</v>
      </c>
    </row>
    <row r="3948" spans="1:8">
      <c r="A3948" t="s">
        <v>154</v>
      </c>
      <c r="B3948">
        <f>HYPERLINK("https://github.com/apache/commons-lang/commit/5615bbb7ad2f739423e0eef92062988c01bd59f2", "5615bbb7ad2f739423e0eef92062988c01bd59f2")</f>
        <v>0</v>
      </c>
      <c r="C3948">
        <f>HYPERLINK("https://github.com/apache/commons-lang/commit/da9ebdf72af4a2527255a7f06a65d4ce672af6de", "da9ebdf72af4a2527255a7f06a65d4ce672af6de")</f>
        <v>0</v>
      </c>
      <c r="D3948" t="s">
        <v>316</v>
      </c>
      <c r="E3948" t="s">
        <v>489</v>
      </c>
      <c r="F3948" t="s">
        <v>904</v>
      </c>
      <c r="G3948" t="s">
        <v>1163</v>
      </c>
      <c r="H3948" t="s">
        <v>3256</v>
      </c>
    </row>
    <row r="3949" spans="1:8">
      <c r="A3949" t="s">
        <v>155</v>
      </c>
      <c r="B3949">
        <f>HYPERLINK("https://github.com/apache/commons-lang/commit/bebf1a53f744bd591c692ef2b721bd28078bb029", "bebf1a53f744bd591c692ef2b721bd28078bb029")</f>
        <v>0</v>
      </c>
      <c r="C3949">
        <f>HYPERLINK("https://github.com/apache/commons-lang/commit/e8138eafe70f279427dbcecaef564613ad27aa90", "e8138eafe70f279427dbcecaef564613ad27aa90")</f>
        <v>0</v>
      </c>
      <c r="D3949" t="s">
        <v>312</v>
      </c>
      <c r="E3949" t="s">
        <v>490</v>
      </c>
      <c r="F3949" t="s">
        <v>905</v>
      </c>
      <c r="G3949" t="s">
        <v>1164</v>
      </c>
      <c r="H3949" t="s">
        <v>3257</v>
      </c>
    </row>
    <row r="3950" spans="1:8">
      <c r="A3950" t="s">
        <v>156</v>
      </c>
      <c r="B3950">
        <f>HYPERLINK("https://github.com/apache/commons-lang/commit/151220646a488159159c7bb4a3739aefac0d8640", "151220646a488159159c7bb4a3739aefac0d8640")</f>
        <v>0</v>
      </c>
      <c r="C3950">
        <f>HYPERLINK("https://github.com/apache/commons-lang/commit/1330e9dad70336423e7f52f0a0f5f97c107d620c", "1330e9dad70336423e7f52f0a0f5f97c107d620c")</f>
        <v>0</v>
      </c>
      <c r="D3950" t="s">
        <v>312</v>
      </c>
      <c r="E3950" t="s">
        <v>491</v>
      </c>
      <c r="F3950" t="s">
        <v>906</v>
      </c>
      <c r="G3950" t="s">
        <v>1054</v>
      </c>
      <c r="H3950" t="s">
        <v>1452</v>
      </c>
    </row>
    <row r="3951" spans="1:8">
      <c r="H3951" t="s">
        <v>1238</v>
      </c>
    </row>
    <row r="3952" spans="1:8">
      <c r="H3952" t="s">
        <v>1239</v>
      </c>
    </row>
    <row r="3953" spans="1:8">
      <c r="H3953" t="s">
        <v>1240</v>
      </c>
    </row>
    <row r="3954" spans="1:8">
      <c r="H3954" t="s">
        <v>1241</v>
      </c>
    </row>
    <row r="3955" spans="1:8">
      <c r="H3955" t="s">
        <v>1453</v>
      </c>
    </row>
    <row r="3956" spans="1:8">
      <c r="H3956" t="s">
        <v>1454</v>
      </c>
    </row>
    <row r="3957" spans="1:8">
      <c r="H3957" t="s">
        <v>1455</v>
      </c>
    </row>
    <row r="3958" spans="1:8">
      <c r="H3958" t="s">
        <v>1456</v>
      </c>
    </row>
    <row r="3959" spans="1:8">
      <c r="H3959" t="s">
        <v>1457</v>
      </c>
    </row>
    <row r="3960" spans="1:8">
      <c r="H3960" t="s">
        <v>1458</v>
      </c>
    </row>
    <row r="3961" spans="1:8">
      <c r="H3961" t="s">
        <v>1458</v>
      </c>
    </row>
    <row r="3962" spans="1:8">
      <c r="H3962" t="s">
        <v>1458</v>
      </c>
    </row>
    <row r="3963" spans="1:8">
      <c r="H3963" t="s">
        <v>1459</v>
      </c>
    </row>
    <row r="3964" spans="1:8">
      <c r="F3964" t="s">
        <v>907</v>
      </c>
      <c r="G3964" t="s">
        <v>1093</v>
      </c>
      <c r="H3964" t="s">
        <v>1540</v>
      </c>
    </row>
    <row r="3965" spans="1:8">
      <c r="H3965" t="s">
        <v>1459</v>
      </c>
    </row>
    <row r="3966" spans="1:8">
      <c r="A3966" t="s">
        <v>157</v>
      </c>
      <c r="B3966">
        <f>HYPERLINK("https://github.com/apache/commons-lang/commit/ead7d965e709182157694490c8bc8d744ec64161", "ead7d965e709182157694490c8bc8d744ec64161")</f>
        <v>0</v>
      </c>
      <c r="C3966">
        <f>HYPERLINK("https://github.com/apache/commons-lang/commit/9c6d3ea78fa936c8eedbd72236fe3f6e217c2b96", "9c6d3ea78fa936c8eedbd72236fe3f6e217c2b96")</f>
        <v>0</v>
      </c>
      <c r="D3966" t="s">
        <v>312</v>
      </c>
      <c r="E3966" t="s">
        <v>492</v>
      </c>
      <c r="F3966" t="s">
        <v>908</v>
      </c>
      <c r="G3966" t="s">
        <v>1109</v>
      </c>
      <c r="H3966" t="s">
        <v>1493</v>
      </c>
    </row>
    <row r="3967" spans="1:8">
      <c r="A3967" t="s">
        <v>158</v>
      </c>
      <c r="B3967">
        <f>HYPERLINK("https://github.com/apache/commons-lang/commit/9ae054b7c894706fcaea519a14f48cc773835069", "9ae054b7c894706fcaea519a14f48cc773835069")</f>
        <v>0</v>
      </c>
      <c r="C3967">
        <f>HYPERLINK("https://github.com/apache/commons-lang/commit/2be456f665e193c6fa7eefb838da858b57935c58", "2be456f665e193c6fa7eefb838da858b57935c58")</f>
        <v>0</v>
      </c>
      <c r="D3967" t="s">
        <v>312</v>
      </c>
      <c r="E3967" t="s">
        <v>493</v>
      </c>
      <c r="F3967" t="s">
        <v>899</v>
      </c>
      <c r="G3967" t="s">
        <v>1107</v>
      </c>
      <c r="H3967" t="s">
        <v>2422</v>
      </c>
    </row>
    <row r="3968" spans="1:8">
      <c r="H3968" t="s">
        <v>2423</v>
      </c>
    </row>
    <row r="3969" spans="1:8">
      <c r="H3969" t="s">
        <v>2424</v>
      </c>
    </row>
    <row r="3970" spans="1:8">
      <c r="H3970" t="s">
        <v>2425</v>
      </c>
    </row>
    <row r="3971" spans="1:8">
      <c r="A3971" t="s">
        <v>159</v>
      </c>
      <c r="B3971">
        <f>HYPERLINK("https://github.com/apache/commons-lang/commit/ef3132ba09c035790136e9031c92f3caff347612", "ef3132ba09c035790136e9031c92f3caff347612")</f>
        <v>0</v>
      </c>
      <c r="C3971">
        <f>HYPERLINK("https://github.com/apache/commons-lang/commit/0c0a145ea2d72aa59464e56f2e3dc849b39be151", "0c0a145ea2d72aa59464e56f2e3dc849b39be151")</f>
        <v>0</v>
      </c>
      <c r="D3971" t="s">
        <v>312</v>
      </c>
      <c r="E3971" t="s">
        <v>494</v>
      </c>
      <c r="F3971" t="s">
        <v>909</v>
      </c>
      <c r="G3971" t="s">
        <v>1123</v>
      </c>
      <c r="H3971" t="s">
        <v>2709</v>
      </c>
    </row>
    <row r="3972" spans="1:8">
      <c r="H3972" t="s">
        <v>2710</v>
      </c>
    </row>
    <row r="3973" spans="1:8">
      <c r="A3973" t="s">
        <v>160</v>
      </c>
      <c r="B3973">
        <f>HYPERLINK("https://github.com/apache/commons-lang/commit/b4e69a6efc245c07bdd2ce55f9c80b6ae16544a3", "b4e69a6efc245c07bdd2ce55f9c80b6ae16544a3")</f>
        <v>0</v>
      </c>
      <c r="C3973">
        <f>HYPERLINK("https://github.com/apache/commons-lang/commit/dbd36d9f55041dc39e12dd1f2303daf9650e78a7", "dbd36d9f55041dc39e12dd1f2303daf9650e78a7")</f>
        <v>0</v>
      </c>
      <c r="D3973" t="s">
        <v>316</v>
      </c>
      <c r="E3973" t="s">
        <v>495</v>
      </c>
      <c r="F3973" t="s">
        <v>910</v>
      </c>
      <c r="G3973" t="s">
        <v>1165</v>
      </c>
      <c r="H3973" t="s">
        <v>3258</v>
      </c>
    </row>
    <row r="3974" spans="1:8">
      <c r="H3974" t="s">
        <v>2202</v>
      </c>
    </row>
    <row r="3975" spans="1:8">
      <c r="H3975" t="s">
        <v>1820</v>
      </c>
    </row>
    <row r="3976" spans="1:8">
      <c r="H3976" t="s">
        <v>1466</v>
      </c>
    </row>
    <row r="3977" spans="1:8">
      <c r="H3977" t="s">
        <v>2009</v>
      </c>
    </row>
    <row r="3978" spans="1:8">
      <c r="A3978" t="s">
        <v>161</v>
      </c>
      <c r="B3978">
        <f>HYPERLINK("https://github.com/apache/commons-lang/commit/8542ccb689031ef8efb416a6c95dd8b9b2c5e5c1", "8542ccb689031ef8efb416a6c95dd8b9b2c5e5c1")</f>
        <v>0</v>
      </c>
      <c r="C3978">
        <f>HYPERLINK("https://github.com/apache/commons-lang/commit/3456b2b6b1e27751bb9b4770e3bd0a6545afe1d3", "3456b2b6b1e27751bb9b4770e3bd0a6545afe1d3")</f>
        <v>0</v>
      </c>
      <c r="D3978" t="s">
        <v>312</v>
      </c>
      <c r="E3978" t="s">
        <v>496</v>
      </c>
      <c r="F3978" t="s">
        <v>891</v>
      </c>
      <c r="G3978" t="s">
        <v>1039</v>
      </c>
      <c r="H3978" t="s">
        <v>3259</v>
      </c>
    </row>
    <row r="3979" spans="1:8">
      <c r="H3979" t="s">
        <v>3260</v>
      </c>
    </row>
    <row r="3980" spans="1:8">
      <c r="A3980" t="s">
        <v>162</v>
      </c>
      <c r="B3980">
        <f>HYPERLINK("https://github.com/apache/commons-lang/commit/196067da9716e4ae4078743c0c56540ee64892f4", "196067da9716e4ae4078743c0c56540ee64892f4")</f>
        <v>0</v>
      </c>
      <c r="C3980">
        <f>HYPERLINK("https://github.com/apache/commons-lang/commit/e5b0844c4f49d5913f54bb5982284f5e7b76240a", "e5b0844c4f49d5913f54bb5982284f5e7b76240a")</f>
        <v>0</v>
      </c>
      <c r="D3980" t="s">
        <v>312</v>
      </c>
      <c r="E3980" t="s">
        <v>497</v>
      </c>
      <c r="F3980" t="s">
        <v>903</v>
      </c>
      <c r="G3980" t="s">
        <v>1162</v>
      </c>
      <c r="H3980" t="s">
        <v>1542</v>
      </c>
    </row>
    <row r="3981" spans="1:8">
      <c r="H3981" t="s">
        <v>3261</v>
      </c>
    </row>
    <row r="3982" spans="1:8">
      <c r="A3982" t="s">
        <v>163</v>
      </c>
      <c r="B3982">
        <f>HYPERLINK("https://github.com/apache/commons-lang/commit/05510d7079702905de640b0c399908eddba7752b", "05510d7079702905de640b0c399908eddba7752b")</f>
        <v>0</v>
      </c>
      <c r="C3982">
        <f>HYPERLINK("https://github.com/apache/commons-lang/commit/85b9694d48340fcfaa7b4377e4e1ecd66e8c6c85", "85b9694d48340fcfaa7b4377e4e1ecd66e8c6c85")</f>
        <v>0</v>
      </c>
      <c r="D3982" t="s">
        <v>316</v>
      </c>
      <c r="E3982" t="s">
        <v>498</v>
      </c>
      <c r="F3982" t="s">
        <v>904</v>
      </c>
      <c r="G3982" t="s">
        <v>1163</v>
      </c>
      <c r="H3982" t="s">
        <v>3262</v>
      </c>
    </row>
    <row r="3983" spans="1:8">
      <c r="A3983" t="s">
        <v>164</v>
      </c>
      <c r="B3983">
        <f>HYPERLINK("https://github.com/apache/commons-lang/commit/473359a5cc15b0f24987eb738bb61b6a6396bc71", "473359a5cc15b0f24987eb738bb61b6a6396bc71")</f>
        <v>0</v>
      </c>
      <c r="C3983">
        <f>HYPERLINK("https://github.com/apache/commons-lang/commit/3dc67a2a4a5d190c3f4c417bb961f3acace003cc", "3dc67a2a4a5d190c3f4c417bb961f3acace003cc")</f>
        <v>0</v>
      </c>
      <c r="D3983" t="s">
        <v>312</v>
      </c>
      <c r="E3983" t="s">
        <v>499</v>
      </c>
      <c r="F3983" t="s">
        <v>891</v>
      </c>
      <c r="G3983" t="s">
        <v>1039</v>
      </c>
      <c r="H3983" t="s">
        <v>3263</v>
      </c>
    </row>
    <row r="3984" spans="1:8">
      <c r="A3984" t="s">
        <v>165</v>
      </c>
      <c r="B3984">
        <f>HYPERLINK("https://github.com/apache/commons-lang/commit/2541a62def1c6e106ab4f4e0c72c45872dffca00", "2541a62def1c6e106ab4f4e0c72c45872dffca00")</f>
        <v>0</v>
      </c>
      <c r="C3984">
        <f>HYPERLINK("https://github.com/apache/commons-lang/commit/e5763ff6f0bb41135e1c11606f3be8a2f9e80b4c", "e5763ff6f0bb41135e1c11606f3be8a2f9e80b4c")</f>
        <v>0</v>
      </c>
      <c r="D3984" t="s">
        <v>312</v>
      </c>
      <c r="E3984" t="s">
        <v>500</v>
      </c>
      <c r="F3984" t="s">
        <v>911</v>
      </c>
      <c r="G3984" t="s">
        <v>1058</v>
      </c>
      <c r="H3984" t="s">
        <v>3261</v>
      </c>
    </row>
    <row r="3985" spans="1:8">
      <c r="A3985" t="s">
        <v>166</v>
      </c>
      <c r="B3985">
        <f>HYPERLINK("https://github.com/apache/commons-lang/commit/37fa5d6fa470c2a9879caf64b47b8e535753ebdb", "37fa5d6fa470c2a9879caf64b47b8e535753ebdb")</f>
        <v>0</v>
      </c>
      <c r="C3985">
        <f>HYPERLINK("https://github.com/apache/commons-lang/commit/25d4c7db212d1f0cfa39c04de0439da118f30fbe", "25d4c7db212d1f0cfa39c04de0439da118f30fbe")</f>
        <v>0</v>
      </c>
      <c r="D3985" t="s">
        <v>311</v>
      </c>
      <c r="E3985" t="s">
        <v>501</v>
      </c>
      <c r="F3985" t="s">
        <v>910</v>
      </c>
      <c r="G3985" t="s">
        <v>1165</v>
      </c>
      <c r="H3985" t="s">
        <v>3264</v>
      </c>
    </row>
    <row r="3986" spans="1:8">
      <c r="A3986" t="s">
        <v>167</v>
      </c>
      <c r="B3986">
        <f>HYPERLINK("https://github.com/apache/commons-lang/commit/9d2f0b9a182d0f80bd5c3a925ee566b86805e6a3", "9d2f0b9a182d0f80bd5c3a925ee566b86805e6a3")</f>
        <v>0</v>
      </c>
      <c r="C3986">
        <f>HYPERLINK("https://github.com/apache/commons-lang/commit/2fb208b8d8c77bd0abc425c41a7a4f9bd43495ba", "2fb208b8d8c77bd0abc425c41a7a4f9bd43495ba")</f>
        <v>0</v>
      </c>
      <c r="D3986" t="s">
        <v>316</v>
      </c>
      <c r="E3986" t="s">
        <v>502</v>
      </c>
      <c r="F3986" t="s">
        <v>912</v>
      </c>
      <c r="G3986" t="s">
        <v>1165</v>
      </c>
      <c r="H3986" t="s">
        <v>3265</v>
      </c>
    </row>
    <row r="3987" spans="1:8">
      <c r="A3987" t="s">
        <v>168</v>
      </c>
      <c r="B3987">
        <f>HYPERLINK("https://github.com/apache/commons-lang/commit/7e6b6fce8d8f26c984b70465b6c94bd2d4a54582", "7e6b6fce8d8f26c984b70465b6c94bd2d4a54582")</f>
        <v>0</v>
      </c>
      <c r="C3987">
        <f>HYPERLINK("https://github.com/apache/commons-lang/commit/3933e63c7c38ab549cd52815fbe0a4b49cffacdd", "3933e63c7c38ab549cd52815fbe0a4b49cffacdd")</f>
        <v>0</v>
      </c>
      <c r="D3987" t="s">
        <v>311</v>
      </c>
      <c r="E3987" t="s">
        <v>503</v>
      </c>
      <c r="F3987" t="s">
        <v>913</v>
      </c>
      <c r="G3987" t="s">
        <v>1166</v>
      </c>
      <c r="H3987" t="s">
        <v>3266</v>
      </c>
    </row>
    <row r="3988" spans="1:8">
      <c r="A3988" t="s">
        <v>169</v>
      </c>
      <c r="B3988">
        <f>HYPERLINK("https://github.com/apache/commons-lang/commit/0ad6c30b0ed57cd0a5a3c18725926570b4032db8", "0ad6c30b0ed57cd0a5a3c18725926570b4032db8")</f>
        <v>0</v>
      </c>
      <c r="C3988">
        <f>HYPERLINK("https://github.com/apache/commons-lang/commit/f5682c4c70d238abc8f29def3d91a1c558c8e043", "f5682c4c70d238abc8f29def3d91a1c558c8e043")</f>
        <v>0</v>
      </c>
      <c r="D3988" t="s">
        <v>311</v>
      </c>
      <c r="E3988" t="s">
        <v>504</v>
      </c>
      <c r="F3988" t="s">
        <v>909</v>
      </c>
      <c r="G3988" t="s">
        <v>1123</v>
      </c>
      <c r="H3988" t="s">
        <v>3267</v>
      </c>
    </row>
    <row r="3989" spans="1:8">
      <c r="H3989" t="s">
        <v>3268</v>
      </c>
    </row>
    <row r="3990" spans="1:8">
      <c r="H3990" t="s">
        <v>3269</v>
      </c>
    </row>
    <row r="3991" spans="1:8">
      <c r="H3991" t="s">
        <v>3270</v>
      </c>
    </row>
    <row r="3992" spans="1:8">
      <c r="A3992" t="s">
        <v>170</v>
      </c>
      <c r="B3992">
        <f>HYPERLINK("https://github.com/apache/commons-lang/commit/6be2343397b8192fc1328da21962dea27a8b2422", "6be2343397b8192fc1328da21962dea27a8b2422")</f>
        <v>0</v>
      </c>
      <c r="C3992">
        <f>HYPERLINK("https://github.com/apache/commons-lang/commit/913ddd55dd7b58c93bf4d41110324bec7e4842f0", "913ddd55dd7b58c93bf4d41110324bec7e4842f0")</f>
        <v>0</v>
      </c>
      <c r="D3992" t="s">
        <v>319</v>
      </c>
      <c r="E3992" t="s">
        <v>505</v>
      </c>
      <c r="F3992" t="s">
        <v>894</v>
      </c>
      <c r="G3992" t="s">
        <v>1147</v>
      </c>
      <c r="H3992" t="s">
        <v>3271</v>
      </c>
    </row>
    <row r="3993" spans="1:8">
      <c r="H3993" t="s">
        <v>3272</v>
      </c>
    </row>
    <row r="3994" spans="1:8">
      <c r="H3994" t="s">
        <v>1776</v>
      </c>
    </row>
    <row r="3995" spans="1:8">
      <c r="F3995" t="s">
        <v>895</v>
      </c>
      <c r="G3995" t="s">
        <v>1148</v>
      </c>
      <c r="H3995" t="s">
        <v>3271</v>
      </c>
    </row>
    <row r="3996" spans="1:8">
      <c r="H3996" t="s">
        <v>3272</v>
      </c>
    </row>
    <row r="3997" spans="1:8">
      <c r="F3997" t="s">
        <v>914</v>
      </c>
      <c r="G3997" t="s">
        <v>1149</v>
      </c>
      <c r="H3997" t="s">
        <v>3273</v>
      </c>
    </row>
    <row r="3998" spans="1:8">
      <c r="H3998" t="s">
        <v>3271</v>
      </c>
    </row>
    <row r="3999" spans="1:8">
      <c r="H3999" t="s">
        <v>3272</v>
      </c>
    </row>
    <row r="4000" spans="1:8">
      <c r="H4000" t="s">
        <v>1936</v>
      </c>
    </row>
    <row r="4001" spans="1:8">
      <c r="H4001" t="s">
        <v>3274</v>
      </c>
    </row>
    <row r="4002" spans="1:8">
      <c r="A4002" t="s">
        <v>171</v>
      </c>
      <c r="B4002">
        <f>HYPERLINK("https://github.com/apache/commons-lang/commit/d4319b1c171135b4d94f63fda5c524e32f6b8cf6", "d4319b1c171135b4d94f63fda5c524e32f6b8cf6")</f>
        <v>0</v>
      </c>
      <c r="C4002">
        <f>HYPERLINK("https://github.com/apache/commons-lang/commit/c04611f260fc57a6cb00aae0db8c4d7a4b9bcd3c", "c04611f260fc57a6cb00aae0db8c4d7a4b9bcd3c")</f>
        <v>0</v>
      </c>
      <c r="D4002" t="s">
        <v>313</v>
      </c>
      <c r="E4002" t="s">
        <v>506</v>
      </c>
      <c r="F4002" t="s">
        <v>915</v>
      </c>
      <c r="G4002" t="s">
        <v>1049</v>
      </c>
      <c r="H4002" t="s">
        <v>2274</v>
      </c>
    </row>
    <row r="4003" spans="1:8">
      <c r="A4003" t="s">
        <v>172</v>
      </c>
      <c r="B4003">
        <f>HYPERLINK("https://github.com/apache/commons-lang/commit/655c4427308558e9e6ceea6154ae3539005b40ae", "655c4427308558e9e6ceea6154ae3539005b40ae")</f>
        <v>0</v>
      </c>
      <c r="C4003">
        <f>HYPERLINK("https://github.com/apache/commons-lang/commit/0bfa9cbfb86f2b47303327e41cd4143979e9cb6a", "0bfa9cbfb86f2b47303327e41cd4143979e9cb6a")</f>
        <v>0</v>
      </c>
      <c r="D4003" t="s">
        <v>316</v>
      </c>
      <c r="E4003" t="s">
        <v>507</v>
      </c>
      <c r="F4003" t="s">
        <v>916</v>
      </c>
      <c r="G4003" t="s">
        <v>1060</v>
      </c>
      <c r="H4003" t="s">
        <v>1949</v>
      </c>
    </row>
    <row r="4004" spans="1:8">
      <c r="A4004" t="s">
        <v>173</v>
      </c>
      <c r="B4004">
        <f>HYPERLINK("https://github.com/apache/commons-lang/commit/aee1b76fb6295df218fb3be60182ec13d2cec72b", "aee1b76fb6295df218fb3be60182ec13d2cec72b")</f>
        <v>0</v>
      </c>
      <c r="C4004">
        <f>HYPERLINK("https://github.com/apache/commons-lang/commit/afa12a79605f26d601679cc4b3dd51c395dc6452", "afa12a79605f26d601679cc4b3dd51c395dc6452")</f>
        <v>0</v>
      </c>
      <c r="D4004" t="s">
        <v>316</v>
      </c>
      <c r="E4004" t="s">
        <v>508</v>
      </c>
      <c r="F4004" t="s">
        <v>917</v>
      </c>
      <c r="G4004" t="s">
        <v>1072</v>
      </c>
      <c r="H4004" t="s">
        <v>2234</v>
      </c>
    </row>
    <row r="4005" spans="1:8">
      <c r="A4005" t="s">
        <v>174</v>
      </c>
      <c r="B4005">
        <f>HYPERLINK("https://github.com/apache/commons-lang/commit/2b0b97178ba1a76123f3ced004e211645dbc08f2", "2b0b97178ba1a76123f3ced004e211645dbc08f2")</f>
        <v>0</v>
      </c>
      <c r="C4005">
        <f>HYPERLINK("https://github.com/apache/commons-lang/commit/b46f9adc0b159d4ddd59a1239f79c58925f49cab", "b46f9adc0b159d4ddd59a1239f79c58925f49cab")</f>
        <v>0</v>
      </c>
      <c r="D4005" t="s">
        <v>316</v>
      </c>
      <c r="E4005" t="s">
        <v>509</v>
      </c>
      <c r="F4005" t="s">
        <v>918</v>
      </c>
      <c r="G4005" t="s">
        <v>1042</v>
      </c>
      <c r="H4005" t="s">
        <v>2213</v>
      </c>
    </row>
    <row r="4006" spans="1:8">
      <c r="A4006" t="s">
        <v>175</v>
      </c>
      <c r="B4006">
        <f>HYPERLINK("https://github.com/apache/commons-lang/commit/31bd69942fad13707fc03e4601a5aa024f9ea369", "31bd69942fad13707fc03e4601a5aa024f9ea369")</f>
        <v>0</v>
      </c>
      <c r="C4006">
        <f>HYPERLINK("https://github.com/apache/commons-lang/commit/391375b08afc2694d01f3272992c4ebf9478d24f", "391375b08afc2694d01f3272992c4ebf9478d24f")</f>
        <v>0</v>
      </c>
      <c r="D4006" t="s">
        <v>316</v>
      </c>
      <c r="E4006" t="s">
        <v>510</v>
      </c>
      <c r="F4006" t="s">
        <v>893</v>
      </c>
      <c r="G4006" t="s">
        <v>1048</v>
      </c>
      <c r="H4006" t="s">
        <v>2578</v>
      </c>
    </row>
    <row r="4007" spans="1:8">
      <c r="A4007" t="s">
        <v>176</v>
      </c>
      <c r="B4007">
        <f>HYPERLINK("https://github.com/apache/commons-lang/commit/1493ab204f548961fdc50ed3c874d9e2ccfd9532", "1493ab204f548961fdc50ed3c874d9e2ccfd9532")</f>
        <v>0</v>
      </c>
      <c r="C4007">
        <f>HYPERLINK("https://github.com/apache/commons-lang/commit/11425c7892db46c01edcb78929c283ff21288f5a", "11425c7892db46c01edcb78929c283ff21288f5a")</f>
        <v>0</v>
      </c>
      <c r="D4007" t="s">
        <v>313</v>
      </c>
      <c r="E4007" t="s">
        <v>511</v>
      </c>
      <c r="F4007" t="s">
        <v>919</v>
      </c>
      <c r="G4007" t="s">
        <v>1073</v>
      </c>
      <c r="H4007" t="s">
        <v>2038</v>
      </c>
    </row>
    <row r="4008" spans="1:8">
      <c r="A4008" t="s">
        <v>177</v>
      </c>
      <c r="B4008">
        <f>HYPERLINK("https://github.com/apache/commons-lang/commit/4335b4067d5d6e8417c606f306f67e8d53353f14", "4335b4067d5d6e8417c606f306f67e8d53353f14")</f>
        <v>0</v>
      </c>
      <c r="C4008">
        <f>HYPERLINK("https://github.com/apache/commons-lang/commit/2c499868dbf7cedc9a56c3d873fe9e287d7e0f29", "2c499868dbf7cedc9a56c3d873fe9e287d7e0f29")</f>
        <v>0</v>
      </c>
      <c r="D4008" t="s">
        <v>312</v>
      </c>
      <c r="E4008" t="s">
        <v>512</v>
      </c>
      <c r="F4008" t="s">
        <v>920</v>
      </c>
      <c r="G4008" t="s">
        <v>1167</v>
      </c>
      <c r="H4008" t="s">
        <v>3275</v>
      </c>
    </row>
    <row r="4009" spans="1:8">
      <c r="H4009" t="s">
        <v>3276</v>
      </c>
    </row>
    <row r="4010" spans="1:8">
      <c r="H4010" t="s">
        <v>3277</v>
      </c>
    </row>
    <row r="4011" spans="1:8">
      <c r="H4011" t="s">
        <v>1776</v>
      </c>
    </row>
    <row r="4012" spans="1:8">
      <c r="H4012" t="s">
        <v>3278</v>
      </c>
    </row>
    <row r="4013" spans="1:8">
      <c r="H4013" t="s">
        <v>3279</v>
      </c>
    </row>
    <row r="4014" spans="1:8">
      <c r="H4014" t="s">
        <v>3280</v>
      </c>
    </row>
    <row r="4015" spans="1:8">
      <c r="H4015" t="s">
        <v>3280</v>
      </c>
    </row>
    <row r="4016" spans="1:8">
      <c r="H4016" t="s">
        <v>3281</v>
      </c>
    </row>
    <row r="4017" spans="6:8">
      <c r="H4017" t="s">
        <v>3282</v>
      </c>
    </row>
    <row r="4018" spans="6:8">
      <c r="H4018" t="s">
        <v>3283</v>
      </c>
    </row>
    <row r="4019" spans="6:8">
      <c r="H4019" t="s">
        <v>3284</v>
      </c>
    </row>
    <row r="4020" spans="6:8">
      <c r="H4020" t="s">
        <v>3285</v>
      </c>
    </row>
    <row r="4021" spans="6:8">
      <c r="H4021" t="s">
        <v>3286</v>
      </c>
    </row>
    <row r="4022" spans="6:8">
      <c r="H4022" t="s">
        <v>3287</v>
      </c>
    </row>
    <row r="4023" spans="6:8">
      <c r="H4023" t="s">
        <v>3288</v>
      </c>
    </row>
    <row r="4024" spans="6:8">
      <c r="F4024" t="s">
        <v>921</v>
      </c>
      <c r="G4024" t="s">
        <v>1168</v>
      </c>
      <c r="H4024" t="s">
        <v>3289</v>
      </c>
    </row>
    <row r="4025" spans="6:8">
      <c r="H4025" t="s">
        <v>3290</v>
      </c>
    </row>
    <row r="4026" spans="6:8">
      <c r="H4026" t="s">
        <v>3291</v>
      </c>
    </row>
    <row r="4027" spans="6:8">
      <c r="F4027" t="s">
        <v>922</v>
      </c>
      <c r="G4027" t="s">
        <v>1169</v>
      </c>
      <c r="H4027" t="s">
        <v>3292</v>
      </c>
    </row>
    <row r="4028" spans="6:8">
      <c r="H4028" t="s">
        <v>3290</v>
      </c>
    </row>
    <row r="4029" spans="6:8">
      <c r="H4029" t="s">
        <v>3293</v>
      </c>
    </row>
    <row r="4030" spans="6:8">
      <c r="H4030" t="s">
        <v>3294</v>
      </c>
    </row>
    <row r="4031" spans="6:8">
      <c r="H4031" t="s">
        <v>3295</v>
      </c>
    </row>
    <row r="4032" spans="6:8">
      <c r="H4032" t="s">
        <v>3296</v>
      </c>
    </row>
    <row r="4033" spans="6:8">
      <c r="H4033" t="s">
        <v>3297</v>
      </c>
    </row>
    <row r="4034" spans="6:8">
      <c r="H4034" t="s">
        <v>3291</v>
      </c>
    </row>
    <row r="4035" spans="6:8">
      <c r="H4035" t="s">
        <v>3298</v>
      </c>
    </row>
    <row r="4036" spans="6:8">
      <c r="H4036" t="s">
        <v>3299</v>
      </c>
    </row>
    <row r="4037" spans="6:8">
      <c r="H4037" t="s">
        <v>1776</v>
      </c>
    </row>
    <row r="4038" spans="6:8">
      <c r="H4038" t="s">
        <v>1341</v>
      </c>
    </row>
    <row r="4039" spans="6:8">
      <c r="H4039" t="s">
        <v>3300</v>
      </c>
    </row>
    <row r="4040" spans="6:8">
      <c r="H4040" t="s">
        <v>3301</v>
      </c>
    </row>
    <row r="4041" spans="6:8">
      <c r="H4041" t="s">
        <v>2540</v>
      </c>
    </row>
    <row r="4042" spans="6:8">
      <c r="H4042" t="s">
        <v>1341</v>
      </c>
    </row>
    <row r="4043" spans="6:8">
      <c r="F4043" t="s">
        <v>923</v>
      </c>
      <c r="G4043" t="s">
        <v>1170</v>
      </c>
      <c r="H4043" t="s">
        <v>3302</v>
      </c>
    </row>
    <row r="4044" spans="6:8">
      <c r="H4044" t="s">
        <v>3303</v>
      </c>
    </row>
    <row r="4045" spans="6:8">
      <c r="H4045" t="s">
        <v>3304</v>
      </c>
    </row>
    <row r="4046" spans="6:8">
      <c r="H4046" t="s">
        <v>3305</v>
      </c>
    </row>
    <row r="4047" spans="6:8">
      <c r="H4047" t="s">
        <v>3306</v>
      </c>
    </row>
    <row r="4048" spans="6:8">
      <c r="H4048" t="s">
        <v>3307</v>
      </c>
    </row>
    <row r="4049" spans="1:8">
      <c r="H4049" t="s">
        <v>3308</v>
      </c>
    </row>
    <row r="4050" spans="1:8">
      <c r="H4050" t="s">
        <v>3309</v>
      </c>
    </row>
    <row r="4051" spans="1:8">
      <c r="F4051" t="s">
        <v>924</v>
      </c>
      <c r="G4051" t="s">
        <v>1171</v>
      </c>
      <c r="H4051" t="s">
        <v>3310</v>
      </c>
    </row>
    <row r="4052" spans="1:8">
      <c r="H4052" t="s">
        <v>3290</v>
      </c>
    </row>
    <row r="4053" spans="1:8">
      <c r="H4053" t="s">
        <v>3291</v>
      </c>
    </row>
    <row r="4054" spans="1:8">
      <c r="H4054" t="s">
        <v>3311</v>
      </c>
    </row>
    <row r="4055" spans="1:8">
      <c r="A4055" t="s">
        <v>178</v>
      </c>
      <c r="B4055">
        <f>HYPERLINK("https://github.com/apache/commons-lang/commit/9ed740b8bf92dd803382442c2ac1663a141ca560", "9ed740b8bf92dd803382442c2ac1663a141ca560")</f>
        <v>0</v>
      </c>
      <c r="C4055">
        <f>HYPERLINK("https://github.com/apache/commons-lang/commit/8b9dba531504aa1217f3983683557a344d29e625", "8b9dba531504aa1217f3983683557a344d29e625")</f>
        <v>0</v>
      </c>
      <c r="D4055" t="s">
        <v>313</v>
      </c>
      <c r="E4055" t="s">
        <v>513</v>
      </c>
      <c r="F4055" t="s">
        <v>925</v>
      </c>
      <c r="G4055" t="s">
        <v>1140</v>
      </c>
      <c r="H4055" t="s">
        <v>3312</v>
      </c>
    </row>
    <row r="4056" spans="1:8">
      <c r="A4056" t="s">
        <v>179</v>
      </c>
      <c r="B4056">
        <f>HYPERLINK("https://github.com/apache/commons-lang/commit/613e988c80025b6238a9c8b7b7835791cf10407f", "613e988c80025b6238a9c8b7b7835791cf10407f")</f>
        <v>0</v>
      </c>
      <c r="C4056">
        <f>HYPERLINK("https://github.com/apache/commons-lang/commit/6a82ecae175651cc8cd80e2751702b8f02efd8ec", "6a82ecae175651cc8cd80e2751702b8f02efd8ec")</f>
        <v>0</v>
      </c>
      <c r="D4056" t="s">
        <v>313</v>
      </c>
      <c r="E4056" t="s">
        <v>514</v>
      </c>
      <c r="F4056" t="s">
        <v>925</v>
      </c>
      <c r="G4056" t="s">
        <v>1140</v>
      </c>
      <c r="H4056" t="s">
        <v>3313</v>
      </c>
    </row>
    <row r="4057" spans="1:8">
      <c r="H4057" t="s">
        <v>3314</v>
      </c>
    </row>
    <row r="4058" spans="1:8">
      <c r="H4058" t="s">
        <v>3315</v>
      </c>
    </row>
    <row r="4059" spans="1:8">
      <c r="H4059" t="s">
        <v>3316</v>
      </c>
    </row>
    <row r="4060" spans="1:8">
      <c r="H4060" t="s">
        <v>3317</v>
      </c>
    </row>
    <row r="4061" spans="1:8">
      <c r="H4061" t="s">
        <v>3318</v>
      </c>
    </row>
    <row r="4062" spans="1:8">
      <c r="H4062" t="s">
        <v>3319</v>
      </c>
    </row>
    <row r="4063" spans="1:8">
      <c r="H4063" t="s">
        <v>3320</v>
      </c>
    </row>
    <row r="4064" spans="1:8">
      <c r="A4064" t="s">
        <v>180</v>
      </c>
      <c r="B4064">
        <f>HYPERLINK("https://github.com/apache/commons-lang/commit/7d00a80c974480a786203c5c21f6339fefd0d317", "7d00a80c974480a786203c5c21f6339fefd0d317")</f>
        <v>0</v>
      </c>
      <c r="C4064">
        <f>HYPERLINK("https://github.com/apache/commons-lang/commit/eea29254e4fadacd16b0ce2e856bf06d87f0e27d", "eea29254e4fadacd16b0ce2e856bf06d87f0e27d")</f>
        <v>0</v>
      </c>
      <c r="D4064" t="s">
        <v>313</v>
      </c>
      <c r="E4064" t="s">
        <v>515</v>
      </c>
      <c r="F4064" t="s">
        <v>891</v>
      </c>
      <c r="G4064" t="s">
        <v>1039</v>
      </c>
      <c r="H4064" t="s">
        <v>2333</v>
      </c>
    </row>
    <row r="4065" spans="1:8">
      <c r="A4065" t="s">
        <v>181</v>
      </c>
      <c r="B4065">
        <f>HYPERLINK("https://github.com/apache/commons-lang/commit/d0ea299cdf1e2ee0a269eca97951ede4085aca0e", "d0ea299cdf1e2ee0a269eca97951ede4085aca0e")</f>
        <v>0</v>
      </c>
      <c r="C4065">
        <f>HYPERLINK("https://github.com/apache/commons-lang/commit/41e61322d6fb2a397a334dd5aa807ed4e967fa73", "41e61322d6fb2a397a334dd5aa807ed4e967fa73")</f>
        <v>0</v>
      </c>
      <c r="D4065" t="s">
        <v>313</v>
      </c>
      <c r="E4065" t="s">
        <v>516</v>
      </c>
      <c r="F4065" t="s">
        <v>926</v>
      </c>
      <c r="G4065" t="s">
        <v>1118</v>
      </c>
      <c r="H4065" t="s">
        <v>2632</v>
      </c>
    </row>
    <row r="4066" spans="1:8">
      <c r="A4066" t="s">
        <v>182</v>
      </c>
      <c r="B4066">
        <f>HYPERLINK("https://github.com/apache/commons-lang/commit/f4223f93e4eae3b676311e2ecc581f1c9ae51fee", "f4223f93e4eae3b676311e2ecc581f1c9ae51fee")</f>
        <v>0</v>
      </c>
      <c r="C4066">
        <f>HYPERLINK("https://github.com/apache/commons-lang/commit/d0ea299cdf1e2ee0a269eca97951ede4085aca0e", "d0ea299cdf1e2ee0a269eca97951ede4085aca0e")</f>
        <v>0</v>
      </c>
      <c r="D4066" t="s">
        <v>313</v>
      </c>
      <c r="E4066" t="s">
        <v>517</v>
      </c>
      <c r="F4066" t="s">
        <v>927</v>
      </c>
      <c r="G4066" t="s">
        <v>1117</v>
      </c>
      <c r="H4066" t="s">
        <v>2577</v>
      </c>
    </row>
    <row r="4067" spans="1:8">
      <c r="A4067" t="s">
        <v>183</v>
      </c>
      <c r="B4067">
        <f>HYPERLINK("https://github.com/apache/commons-lang/commit/6e9a3888a6ab8821c1bdb2d98b44c4680cad5ebd", "6e9a3888a6ab8821c1bdb2d98b44c4680cad5ebd")</f>
        <v>0</v>
      </c>
      <c r="C4067">
        <f>HYPERLINK("https://github.com/apache/commons-lang/commit/f4223f93e4eae3b676311e2ecc581f1c9ae51fee", "f4223f93e4eae3b676311e2ecc581f1c9ae51fee")</f>
        <v>0</v>
      </c>
      <c r="D4067" t="s">
        <v>313</v>
      </c>
      <c r="E4067" t="s">
        <v>518</v>
      </c>
      <c r="F4067" t="s">
        <v>928</v>
      </c>
      <c r="G4067" t="s">
        <v>1116</v>
      </c>
      <c r="H4067" t="s">
        <v>2576</v>
      </c>
    </row>
    <row r="4068" spans="1:8">
      <c r="A4068" t="s">
        <v>184</v>
      </c>
      <c r="B4068">
        <f>HYPERLINK("https://github.com/apache/commons-lang/commit/c800d51a690002fda509fca1a4d29c1b45e4d031", "c800d51a690002fda509fca1a4d29c1b45e4d031")</f>
        <v>0</v>
      </c>
      <c r="C4068">
        <f>HYPERLINK("https://github.com/apache/commons-lang/commit/fa1c89f7e1828cad0e9aad16cba09dd14a1e1baa", "fa1c89f7e1828cad0e9aad16cba09dd14a1e1baa")</f>
        <v>0</v>
      </c>
      <c r="D4068" t="s">
        <v>313</v>
      </c>
      <c r="E4068" t="s">
        <v>519</v>
      </c>
      <c r="F4068" t="s">
        <v>929</v>
      </c>
      <c r="G4068" t="s">
        <v>1114</v>
      </c>
      <c r="H4068" t="s">
        <v>2561</v>
      </c>
    </row>
    <row r="4069" spans="1:8">
      <c r="A4069" t="s">
        <v>185</v>
      </c>
      <c r="B4069">
        <f>HYPERLINK("https://github.com/apache/commons-lang/commit/1b2fa6a7277cd52a80d9fff6a61ad21a12fdee4a", "1b2fa6a7277cd52a80d9fff6a61ad21a12fdee4a")</f>
        <v>0</v>
      </c>
      <c r="C4069">
        <f>HYPERLINK("https://github.com/apache/commons-lang/commit/c800d51a690002fda509fca1a4d29c1b45e4d031", "c800d51a690002fda509fca1a4d29c1b45e4d031")</f>
        <v>0</v>
      </c>
      <c r="D4069" t="s">
        <v>313</v>
      </c>
      <c r="E4069" t="s">
        <v>520</v>
      </c>
      <c r="F4069" t="s">
        <v>930</v>
      </c>
      <c r="G4069" t="s">
        <v>1113</v>
      </c>
      <c r="H4069" t="s">
        <v>2560</v>
      </c>
    </row>
    <row r="4070" spans="1:8">
      <c r="A4070" t="s">
        <v>186</v>
      </c>
      <c r="B4070">
        <f>HYPERLINK("https://github.com/apache/commons-lang/commit/9506bec96fa891d50cf2791446f8643b2f60cfdb", "9506bec96fa891d50cf2791446f8643b2f60cfdb")</f>
        <v>0</v>
      </c>
      <c r="C4070">
        <f>HYPERLINK("https://github.com/apache/commons-lang/commit/1b2fa6a7277cd52a80d9fff6a61ad21a12fdee4a", "1b2fa6a7277cd52a80d9fff6a61ad21a12fdee4a")</f>
        <v>0</v>
      </c>
      <c r="D4070" t="s">
        <v>313</v>
      </c>
      <c r="E4070" t="s">
        <v>521</v>
      </c>
      <c r="F4070" t="s">
        <v>931</v>
      </c>
      <c r="G4070" t="s">
        <v>1041</v>
      </c>
      <c r="H4070" t="s">
        <v>1260</v>
      </c>
    </row>
    <row r="4071" spans="1:8">
      <c r="A4071" t="s">
        <v>187</v>
      </c>
      <c r="B4071">
        <f>HYPERLINK("https://github.com/apache/commons-lang/commit/ccc01ec3712a645385c871be07435bf402d36b5f", "ccc01ec3712a645385c871be07435bf402d36b5f")</f>
        <v>0</v>
      </c>
      <c r="C4071">
        <f>HYPERLINK("https://github.com/apache/commons-lang/commit/9506bec96fa891d50cf2791446f8643b2f60cfdb", "9506bec96fa891d50cf2791446f8643b2f60cfdb")</f>
        <v>0</v>
      </c>
      <c r="D4071" t="s">
        <v>313</v>
      </c>
      <c r="E4071" t="s">
        <v>522</v>
      </c>
      <c r="F4071" t="s">
        <v>932</v>
      </c>
      <c r="G4071" t="s">
        <v>1112</v>
      </c>
      <c r="H4071" t="s">
        <v>2530</v>
      </c>
    </row>
    <row r="4072" spans="1:8">
      <c r="A4072" t="s">
        <v>188</v>
      </c>
      <c r="B4072">
        <f>HYPERLINK("https://github.com/apache/commons-lang/commit/cfc3d1fb1ede13435ae236166ba185b114b4268d", "cfc3d1fb1ede13435ae236166ba185b114b4268d")</f>
        <v>0</v>
      </c>
      <c r="C4072">
        <f>HYPERLINK("https://github.com/apache/commons-lang/commit/ccc01ec3712a645385c871be07435bf402d36b5f", "ccc01ec3712a645385c871be07435bf402d36b5f")</f>
        <v>0</v>
      </c>
      <c r="D4072" t="s">
        <v>313</v>
      </c>
      <c r="E4072" t="s">
        <v>523</v>
      </c>
      <c r="F4072" t="s">
        <v>933</v>
      </c>
      <c r="G4072" t="s">
        <v>1111</v>
      </c>
      <c r="H4072" t="s">
        <v>2509</v>
      </c>
    </row>
    <row r="4073" spans="1:8">
      <c r="A4073" t="s">
        <v>189</v>
      </c>
      <c r="B4073">
        <f>HYPERLINK("https://github.com/apache/commons-lang/commit/6105336638ca348969f85155e79b5c058f1bc1b4", "6105336638ca348969f85155e79b5c058f1bc1b4")</f>
        <v>0</v>
      </c>
      <c r="C4073">
        <f>HYPERLINK("https://github.com/apache/commons-lang/commit/cfc3d1fb1ede13435ae236166ba185b114b4268d", "cfc3d1fb1ede13435ae236166ba185b114b4268d")</f>
        <v>0</v>
      </c>
      <c r="D4073" t="s">
        <v>313</v>
      </c>
      <c r="E4073" t="s">
        <v>524</v>
      </c>
      <c r="F4073" t="s">
        <v>934</v>
      </c>
      <c r="G4073" t="s">
        <v>1110</v>
      </c>
      <c r="H4073" t="s">
        <v>2506</v>
      </c>
    </row>
    <row r="4074" spans="1:8">
      <c r="A4074" t="s">
        <v>190</v>
      </c>
      <c r="B4074">
        <f>HYPERLINK("https://github.com/apache/commons-lang/commit/22861326c26a7feaa13f08f5cb8c8f68bedb1225", "22861326c26a7feaa13f08f5cb8c8f68bedb1225")</f>
        <v>0</v>
      </c>
      <c r="C4074">
        <f>HYPERLINK("https://github.com/apache/commons-lang/commit/6105336638ca348969f85155e79b5c058f1bc1b4", "6105336638ca348969f85155e79b5c058f1bc1b4")</f>
        <v>0</v>
      </c>
      <c r="D4074" t="s">
        <v>313</v>
      </c>
      <c r="E4074" t="s">
        <v>525</v>
      </c>
      <c r="F4074" t="s">
        <v>935</v>
      </c>
      <c r="G4074" t="s">
        <v>1046</v>
      </c>
      <c r="H4074" t="s">
        <v>2467</v>
      </c>
    </row>
    <row r="4075" spans="1:8">
      <c r="A4075" t="s">
        <v>191</v>
      </c>
      <c r="B4075">
        <f>HYPERLINK("https://github.com/apache/commons-lang/commit/9bb33616169fe9113284f23712f94254d18b0e23", "9bb33616169fe9113284f23712f94254d18b0e23")</f>
        <v>0</v>
      </c>
      <c r="C4075">
        <f>HYPERLINK("https://github.com/apache/commons-lang/commit/22861326c26a7feaa13f08f5cb8c8f68bedb1225", "22861326c26a7feaa13f08f5cb8c8f68bedb1225")</f>
        <v>0</v>
      </c>
      <c r="D4075" t="s">
        <v>312</v>
      </c>
      <c r="E4075" t="s">
        <v>526</v>
      </c>
      <c r="F4075" t="s">
        <v>936</v>
      </c>
      <c r="G4075" t="s">
        <v>1172</v>
      </c>
      <c r="H4075" t="s">
        <v>1240</v>
      </c>
    </row>
    <row r="4076" spans="1:8">
      <c r="H4076" t="s">
        <v>3321</v>
      </c>
    </row>
    <row r="4077" spans="1:8">
      <c r="H4077" t="s">
        <v>2202</v>
      </c>
    </row>
    <row r="4078" spans="1:8">
      <c r="F4078" t="s">
        <v>937</v>
      </c>
      <c r="G4078" t="s">
        <v>1173</v>
      </c>
      <c r="H4078" t="s">
        <v>3321</v>
      </c>
    </row>
    <row r="4079" spans="1:8">
      <c r="H4079" t="s">
        <v>3322</v>
      </c>
    </row>
    <row r="4080" spans="1:8">
      <c r="F4080" t="s">
        <v>938</v>
      </c>
      <c r="G4080" t="s">
        <v>1174</v>
      </c>
      <c r="H4080" t="s">
        <v>1240</v>
      </c>
    </row>
    <row r="4081" spans="1:8">
      <c r="H4081" t="s">
        <v>3323</v>
      </c>
    </row>
    <row r="4082" spans="1:8">
      <c r="F4082" t="s">
        <v>939</v>
      </c>
      <c r="G4082" t="s">
        <v>1175</v>
      </c>
      <c r="H4082" t="s">
        <v>1240</v>
      </c>
    </row>
    <row r="4083" spans="1:8">
      <c r="H4083" t="s">
        <v>3324</v>
      </c>
    </row>
    <row r="4084" spans="1:8">
      <c r="H4084" t="s">
        <v>3325</v>
      </c>
    </row>
    <row r="4085" spans="1:8">
      <c r="F4085" t="s">
        <v>940</v>
      </c>
      <c r="G4085" t="s">
        <v>1176</v>
      </c>
      <c r="H4085" t="s">
        <v>1240</v>
      </c>
    </row>
    <row r="4086" spans="1:8">
      <c r="H4086" t="s">
        <v>3321</v>
      </c>
    </row>
    <row r="4087" spans="1:8">
      <c r="H4087" t="s">
        <v>3326</v>
      </c>
    </row>
    <row r="4088" spans="1:8">
      <c r="H4088" t="s">
        <v>3327</v>
      </c>
    </row>
    <row r="4089" spans="1:8">
      <c r="A4089" t="s">
        <v>192</v>
      </c>
      <c r="B4089">
        <f>HYPERLINK("https://github.com/apache/commons-lang/commit/cc340ad2eb6a783f6abe8d02f2c32bb02b01505c", "cc340ad2eb6a783f6abe8d02f2c32bb02b01505c")</f>
        <v>0</v>
      </c>
      <c r="C4089">
        <f>HYPERLINK("https://github.com/apache/commons-lang/commit/dfa6882a3b9ae6d17c386312ad5e5902d852fb4e", "dfa6882a3b9ae6d17c386312ad5e5902d852fb4e")</f>
        <v>0</v>
      </c>
      <c r="D4089" t="s">
        <v>312</v>
      </c>
      <c r="E4089" t="s">
        <v>527</v>
      </c>
      <c r="F4089" t="s">
        <v>941</v>
      </c>
      <c r="G4089" t="s">
        <v>1133</v>
      </c>
      <c r="H4089" t="s">
        <v>3016</v>
      </c>
    </row>
    <row r="4090" spans="1:8">
      <c r="H4090" t="s">
        <v>1690</v>
      </c>
    </row>
    <row r="4091" spans="1:8">
      <c r="H4091" t="s">
        <v>3022</v>
      </c>
    </row>
    <row r="4092" spans="1:8">
      <c r="H4092" t="s">
        <v>3023</v>
      </c>
    </row>
    <row r="4093" spans="1:8">
      <c r="H4093" t="s">
        <v>3024</v>
      </c>
    </row>
    <row r="4094" spans="1:8">
      <c r="H4094" t="s">
        <v>3025</v>
      </c>
    </row>
    <row r="4095" spans="1:8">
      <c r="H4095" t="s">
        <v>3328</v>
      </c>
    </row>
    <row r="4096" spans="1:8">
      <c r="H4096" t="s">
        <v>3329</v>
      </c>
    </row>
    <row r="4097" spans="1:8">
      <c r="H4097" t="s">
        <v>3330</v>
      </c>
    </row>
    <row r="4098" spans="1:8">
      <c r="A4098" t="s">
        <v>193</v>
      </c>
      <c r="B4098">
        <f>HYPERLINK("https://github.com/apache/commons-lang/commit/9d9a50eef1e5079133a05a6f7074307a9879df14", "9d9a50eef1e5079133a05a6f7074307a9879df14")</f>
        <v>0</v>
      </c>
      <c r="C4098">
        <f>HYPERLINK("https://github.com/apache/commons-lang/commit/879ed3525155b8330c5394be9cd8ac5d56011f88", "879ed3525155b8330c5394be9cd8ac5d56011f88")</f>
        <v>0</v>
      </c>
      <c r="D4098" t="s">
        <v>316</v>
      </c>
      <c r="E4098" t="s">
        <v>528</v>
      </c>
      <c r="F4098" t="s">
        <v>942</v>
      </c>
      <c r="G4098" t="s">
        <v>1131</v>
      </c>
      <c r="H4098" t="s">
        <v>2927</v>
      </c>
    </row>
    <row r="4099" spans="1:8">
      <c r="H4099" t="s">
        <v>2928</v>
      </c>
    </row>
    <row r="4100" spans="1:8">
      <c r="H4100" t="s">
        <v>3331</v>
      </c>
    </row>
    <row r="4101" spans="1:8">
      <c r="A4101" t="s">
        <v>194</v>
      </c>
      <c r="B4101">
        <f>HYPERLINK("https://github.com/apache/commons-lang/commit/fdb8044745718bf4f29f6576407a465ecc340582", "fdb8044745718bf4f29f6576407a465ecc340582")</f>
        <v>0</v>
      </c>
      <c r="C4101">
        <f>HYPERLINK("https://github.com/apache/commons-lang/commit/2a691eb9b13b20f16b06bc3e4d925ee9fe4cc414", "2a691eb9b13b20f16b06bc3e4d925ee9fe4cc414")</f>
        <v>0</v>
      </c>
      <c r="D4101" t="s">
        <v>318</v>
      </c>
      <c r="E4101" t="s">
        <v>529</v>
      </c>
      <c r="F4101" t="s">
        <v>893</v>
      </c>
      <c r="G4101" t="s">
        <v>1048</v>
      </c>
      <c r="H4101" t="s">
        <v>3332</v>
      </c>
    </row>
    <row r="4102" spans="1:8">
      <c r="A4102" t="s">
        <v>195</v>
      </c>
      <c r="B4102">
        <f>HYPERLINK("https://github.com/apache/commons-lang/commit/efaa822f611f1238e1cc104e2a79a7a8f2e9a4d4", "efaa822f611f1238e1cc104e2a79a7a8f2e9a4d4")</f>
        <v>0</v>
      </c>
      <c r="C4102">
        <f>HYPERLINK("https://github.com/apache/commons-lang/commit/575965b1ba7aa595844706c02bb81229a69462c0", "575965b1ba7aa595844706c02bb81229a69462c0")</f>
        <v>0</v>
      </c>
      <c r="D4102" t="s">
        <v>313</v>
      </c>
      <c r="E4102" t="s">
        <v>530</v>
      </c>
      <c r="F4102" t="s">
        <v>943</v>
      </c>
      <c r="G4102" t="s">
        <v>1106</v>
      </c>
      <c r="H4102" t="s">
        <v>2251</v>
      </c>
    </row>
    <row r="4103" spans="1:8">
      <c r="A4103" t="s">
        <v>196</v>
      </c>
      <c r="B4103">
        <f>HYPERLINK("https://github.com/apache/commons-lang/commit/77d33a665a06cf784b3a24e35b45673902b1e751", "77d33a665a06cf784b3a24e35b45673902b1e751")</f>
        <v>0</v>
      </c>
      <c r="C4103">
        <f>HYPERLINK("https://github.com/apache/commons-lang/commit/32b71d09133c2b5e3fea1f6d1effab8bb3776d04", "32b71d09133c2b5e3fea1f6d1effab8bb3776d04")</f>
        <v>0</v>
      </c>
      <c r="D4103" t="s">
        <v>316</v>
      </c>
      <c r="E4103" t="s">
        <v>531</v>
      </c>
      <c r="F4103" t="s">
        <v>944</v>
      </c>
      <c r="G4103" t="s">
        <v>1070</v>
      </c>
      <c r="H4103" t="s">
        <v>1819</v>
      </c>
    </row>
    <row r="4104" spans="1:8">
      <c r="F4104" t="s">
        <v>945</v>
      </c>
      <c r="G4104" t="s">
        <v>1096</v>
      </c>
      <c r="H4104" t="s">
        <v>1935</v>
      </c>
    </row>
    <row r="4105" spans="1:8">
      <c r="F4105" t="s">
        <v>946</v>
      </c>
      <c r="G4105" t="s">
        <v>1097</v>
      </c>
      <c r="H4105" t="s">
        <v>1991</v>
      </c>
    </row>
    <row r="4106" spans="1:8">
      <c r="F4106" t="s">
        <v>947</v>
      </c>
      <c r="G4106" t="s">
        <v>1098</v>
      </c>
      <c r="H4106" t="s">
        <v>2010</v>
      </c>
    </row>
    <row r="4107" spans="1:8">
      <c r="F4107" t="s">
        <v>948</v>
      </c>
      <c r="G4107" t="s">
        <v>1061</v>
      </c>
      <c r="H4107" t="s">
        <v>2019</v>
      </c>
    </row>
    <row r="4108" spans="1:8">
      <c r="F4108" t="s">
        <v>949</v>
      </c>
      <c r="G4108" t="s">
        <v>1087</v>
      </c>
      <c r="H4108" t="s">
        <v>2061</v>
      </c>
    </row>
    <row r="4109" spans="1:8">
      <c r="F4109" t="s">
        <v>950</v>
      </c>
      <c r="G4109" t="s">
        <v>1103</v>
      </c>
      <c r="H4109" t="s">
        <v>2163</v>
      </c>
    </row>
    <row r="4110" spans="1:8">
      <c r="F4110" t="s">
        <v>951</v>
      </c>
      <c r="G4110" t="s">
        <v>1105</v>
      </c>
      <c r="H4110" t="s">
        <v>2241</v>
      </c>
    </row>
    <row r="4111" spans="1:8">
      <c r="F4111" t="s">
        <v>896</v>
      </c>
      <c r="G4111" t="s">
        <v>1059</v>
      </c>
      <c r="H4111" t="s">
        <v>2287</v>
      </c>
    </row>
    <row r="4112" spans="1:8">
      <c r="F4112" t="s">
        <v>952</v>
      </c>
      <c r="G4112" t="s">
        <v>1047</v>
      </c>
      <c r="H4112" t="s">
        <v>2309</v>
      </c>
    </row>
    <row r="4113" spans="6:8">
      <c r="F4113" t="s">
        <v>953</v>
      </c>
      <c r="G4113" t="s">
        <v>1152</v>
      </c>
      <c r="H4113" t="s">
        <v>3333</v>
      </c>
    </row>
    <row r="4114" spans="6:8">
      <c r="F4114" t="s">
        <v>911</v>
      </c>
      <c r="G4114" t="s">
        <v>1058</v>
      </c>
      <c r="H4114" t="s">
        <v>2318</v>
      </c>
    </row>
    <row r="4115" spans="6:8">
      <c r="F4115" t="s">
        <v>954</v>
      </c>
      <c r="G4115" t="s">
        <v>1043</v>
      </c>
      <c r="H4115" t="s">
        <v>2393</v>
      </c>
    </row>
    <row r="4116" spans="6:8">
      <c r="H4116" t="s">
        <v>2408</v>
      </c>
    </row>
    <row r="4117" spans="6:8">
      <c r="F4117" t="s">
        <v>899</v>
      </c>
      <c r="G4117" t="s">
        <v>1107</v>
      </c>
      <c r="H4117" t="s">
        <v>2409</v>
      </c>
    </row>
    <row r="4118" spans="6:8">
      <c r="F4118" t="s">
        <v>955</v>
      </c>
      <c r="G4118" t="s">
        <v>1085</v>
      </c>
      <c r="H4118" t="s">
        <v>2435</v>
      </c>
    </row>
    <row r="4119" spans="6:8">
      <c r="F4119" t="s">
        <v>956</v>
      </c>
      <c r="G4119" t="s">
        <v>1142</v>
      </c>
      <c r="H4119" t="s">
        <v>3334</v>
      </c>
    </row>
    <row r="4120" spans="6:8">
      <c r="F4120" t="s">
        <v>957</v>
      </c>
      <c r="G4120" t="s">
        <v>1122</v>
      </c>
      <c r="H4120" t="s">
        <v>2719</v>
      </c>
    </row>
    <row r="4121" spans="6:8">
      <c r="F4121" t="s">
        <v>958</v>
      </c>
      <c r="G4121" t="s">
        <v>1124</v>
      </c>
      <c r="H4121" t="s">
        <v>2806</v>
      </c>
    </row>
    <row r="4122" spans="6:8">
      <c r="F4122" t="s">
        <v>959</v>
      </c>
      <c r="G4122" t="s">
        <v>1076</v>
      </c>
      <c r="H4122" t="s">
        <v>2809</v>
      </c>
    </row>
    <row r="4123" spans="6:8">
      <c r="F4123" t="s">
        <v>960</v>
      </c>
      <c r="G4123" t="s">
        <v>1077</v>
      </c>
      <c r="H4123" t="s">
        <v>2818</v>
      </c>
    </row>
    <row r="4124" spans="6:8">
      <c r="F4124" t="s">
        <v>961</v>
      </c>
      <c r="G4124" t="s">
        <v>1078</v>
      </c>
      <c r="H4124" t="s">
        <v>2821</v>
      </c>
    </row>
    <row r="4125" spans="6:8">
      <c r="F4125" t="s">
        <v>962</v>
      </c>
      <c r="G4125" t="s">
        <v>1125</v>
      </c>
      <c r="H4125" t="s">
        <v>2823</v>
      </c>
    </row>
    <row r="4126" spans="6:8">
      <c r="F4126" t="s">
        <v>963</v>
      </c>
      <c r="G4126" t="s">
        <v>1080</v>
      </c>
      <c r="H4126" t="s">
        <v>2825</v>
      </c>
    </row>
    <row r="4127" spans="6:8">
      <c r="F4127" t="s">
        <v>964</v>
      </c>
      <c r="G4127" t="s">
        <v>1126</v>
      </c>
      <c r="H4127" t="s">
        <v>2827</v>
      </c>
    </row>
    <row r="4128" spans="6:8">
      <c r="F4128" t="s">
        <v>965</v>
      </c>
      <c r="G4128" t="s">
        <v>1082</v>
      </c>
      <c r="H4128" t="s">
        <v>2828</v>
      </c>
    </row>
    <row r="4129" spans="1:8">
      <c r="F4129" t="s">
        <v>966</v>
      </c>
      <c r="G4129" t="s">
        <v>1127</v>
      </c>
      <c r="H4129" t="s">
        <v>2830</v>
      </c>
    </row>
    <row r="4130" spans="1:8">
      <c r="F4130" t="s">
        <v>967</v>
      </c>
      <c r="G4130" t="s">
        <v>1139</v>
      </c>
      <c r="H4130" t="s">
        <v>3335</v>
      </c>
    </row>
    <row r="4131" spans="1:8">
      <c r="F4131" t="s">
        <v>968</v>
      </c>
      <c r="G4131" t="s">
        <v>1128</v>
      </c>
      <c r="H4131" t="s">
        <v>2833</v>
      </c>
    </row>
    <row r="4132" spans="1:8">
      <c r="F4132" t="s">
        <v>969</v>
      </c>
      <c r="G4132" t="s">
        <v>1090</v>
      </c>
      <c r="H4132" t="s">
        <v>2835</v>
      </c>
    </row>
    <row r="4133" spans="1:8">
      <c r="F4133" t="s">
        <v>970</v>
      </c>
      <c r="G4133" t="s">
        <v>1130</v>
      </c>
      <c r="H4133" t="s">
        <v>2899</v>
      </c>
    </row>
    <row r="4134" spans="1:8">
      <c r="F4134" t="s">
        <v>971</v>
      </c>
      <c r="G4134" t="s">
        <v>1084</v>
      </c>
      <c r="H4134" t="s">
        <v>2945</v>
      </c>
    </row>
    <row r="4135" spans="1:8">
      <c r="F4135" t="s">
        <v>908</v>
      </c>
      <c r="G4135" t="s">
        <v>1109</v>
      </c>
      <c r="H4135" t="s">
        <v>2456</v>
      </c>
    </row>
    <row r="4136" spans="1:8">
      <c r="F4136" t="s">
        <v>972</v>
      </c>
      <c r="G4136" t="s">
        <v>1132</v>
      </c>
      <c r="H4136" t="s">
        <v>2983</v>
      </c>
    </row>
    <row r="4137" spans="1:8">
      <c r="F4137" t="s">
        <v>892</v>
      </c>
      <c r="G4137" t="s">
        <v>1055</v>
      </c>
      <c r="H4137" t="s">
        <v>2987</v>
      </c>
    </row>
    <row r="4138" spans="1:8">
      <c r="H4138" t="s">
        <v>1459</v>
      </c>
    </row>
    <row r="4139" spans="1:8">
      <c r="F4139" t="s">
        <v>973</v>
      </c>
      <c r="G4139" t="s">
        <v>1086</v>
      </c>
      <c r="H4139" t="s">
        <v>3006</v>
      </c>
    </row>
    <row r="4140" spans="1:8">
      <c r="F4140" t="s">
        <v>974</v>
      </c>
      <c r="G4140" t="s">
        <v>1056</v>
      </c>
      <c r="H4140" t="s">
        <v>3026</v>
      </c>
    </row>
    <row r="4141" spans="1:8">
      <c r="A4141" t="s">
        <v>197</v>
      </c>
      <c r="B4141">
        <f>HYPERLINK("https://github.com/apache/commons-lang/commit/79c627478f482a55ab9bf821b2cfbe2237ab3d53", "79c627478f482a55ab9bf821b2cfbe2237ab3d53")</f>
        <v>0</v>
      </c>
      <c r="C4141">
        <f>HYPERLINK("https://github.com/apache/commons-lang/commit/ebdef1b95710b44324d40fa1e67a1bc1b370ee81", "ebdef1b95710b44324d40fa1e67a1bc1b370ee81")</f>
        <v>0</v>
      </c>
      <c r="D4141" t="s">
        <v>318</v>
      </c>
      <c r="E4141" t="s">
        <v>532</v>
      </c>
      <c r="F4141" t="s">
        <v>892</v>
      </c>
      <c r="G4141" t="s">
        <v>1055</v>
      </c>
      <c r="H4141" t="s">
        <v>3336</v>
      </c>
    </row>
    <row r="4142" spans="1:8">
      <c r="A4142" t="s">
        <v>198</v>
      </c>
      <c r="B4142">
        <f>HYPERLINK("https://github.com/apache/commons-lang/commit/a81da42d9039ae2bf4d3c02b2c23969116f979d5", "a81da42d9039ae2bf4d3c02b2c23969116f979d5")</f>
        <v>0</v>
      </c>
      <c r="C4142">
        <f>HYPERLINK("https://github.com/apache/commons-lang/commit/01ee7028e6940dbd074f3a76bb28f3a78b5d5b21", "01ee7028e6940dbd074f3a76bb28f3a78b5d5b21")</f>
        <v>0</v>
      </c>
      <c r="D4142" t="s">
        <v>318</v>
      </c>
      <c r="E4142" t="s">
        <v>533</v>
      </c>
      <c r="F4142" t="s">
        <v>892</v>
      </c>
      <c r="G4142" t="s">
        <v>1055</v>
      </c>
      <c r="H4142" t="s">
        <v>3337</v>
      </c>
    </row>
    <row r="4143" spans="1:8">
      <c r="H4143" t="s">
        <v>3338</v>
      </c>
    </row>
    <row r="4144" spans="1:8">
      <c r="A4144" t="s">
        <v>199</v>
      </c>
      <c r="B4144">
        <f>HYPERLINK("https://github.com/apache/commons-lang/commit/246ecda5e2b3a532925211002c549a3f057c27f1", "246ecda5e2b3a532925211002c549a3f057c27f1")</f>
        <v>0</v>
      </c>
      <c r="C4144">
        <f>HYPERLINK("https://github.com/apache/commons-lang/commit/a81da42d9039ae2bf4d3c02b2c23969116f979d5", "a81da42d9039ae2bf4d3c02b2c23969116f979d5")</f>
        <v>0</v>
      </c>
      <c r="D4144" t="s">
        <v>318</v>
      </c>
      <c r="E4144" t="s">
        <v>534</v>
      </c>
      <c r="F4144" t="s">
        <v>975</v>
      </c>
      <c r="G4144" t="s">
        <v>1177</v>
      </c>
      <c r="H4144" t="s">
        <v>3339</v>
      </c>
    </row>
    <row r="4145" spans="1:8">
      <c r="A4145" t="s">
        <v>200</v>
      </c>
      <c r="B4145">
        <f>HYPERLINK("https://github.com/apache/commons-lang/commit/d7af9435485453053a61f9baaca616602d8a4fd8", "d7af9435485453053a61f9baaca616602d8a4fd8")</f>
        <v>0</v>
      </c>
      <c r="C4145">
        <f>HYPERLINK("https://github.com/apache/commons-lang/commit/e582456625cc8a7056cc9354d2a75913f4ceb393", "e582456625cc8a7056cc9354d2a75913f4ceb393")</f>
        <v>0</v>
      </c>
      <c r="D4145" t="s">
        <v>318</v>
      </c>
      <c r="E4145" t="s">
        <v>535</v>
      </c>
      <c r="F4145" t="s">
        <v>975</v>
      </c>
      <c r="G4145" t="s">
        <v>1177</v>
      </c>
      <c r="H4145" t="s">
        <v>3340</v>
      </c>
    </row>
    <row r="4146" spans="1:8">
      <c r="H4146" t="s">
        <v>3341</v>
      </c>
    </row>
    <row r="4147" spans="1:8">
      <c r="A4147" t="s">
        <v>201</v>
      </c>
      <c r="B4147">
        <f>HYPERLINK("https://github.com/apache/commons-lang/commit/c62d888e9493520c9ea53bae4b50156824500409", "c62d888e9493520c9ea53bae4b50156824500409")</f>
        <v>0</v>
      </c>
      <c r="C4147">
        <f>HYPERLINK("https://github.com/apache/commons-lang/commit/0ee336a58f95e6a5e1dfcb46842f7d1629aad329", "0ee336a58f95e6a5e1dfcb46842f7d1629aad329")</f>
        <v>0</v>
      </c>
      <c r="D4147" t="s">
        <v>318</v>
      </c>
      <c r="E4147" t="s">
        <v>536</v>
      </c>
      <c r="F4147" t="s">
        <v>976</v>
      </c>
      <c r="G4147" t="s">
        <v>1178</v>
      </c>
      <c r="H4147" t="s">
        <v>3342</v>
      </c>
    </row>
    <row r="4148" spans="1:8">
      <c r="A4148" t="s">
        <v>202</v>
      </c>
      <c r="B4148">
        <f>HYPERLINK("https://github.com/apache/commons-lang/commit/342a9184a9e11878e0117ffc5dc1946af3516d98", "342a9184a9e11878e0117ffc5dc1946af3516d98")</f>
        <v>0</v>
      </c>
      <c r="C4148">
        <f>HYPERLINK("https://github.com/apache/commons-lang/commit/c62d888e9493520c9ea53bae4b50156824500409", "c62d888e9493520c9ea53bae4b50156824500409")</f>
        <v>0</v>
      </c>
      <c r="D4148" t="s">
        <v>319</v>
      </c>
      <c r="E4148" t="s">
        <v>537</v>
      </c>
      <c r="F4148" t="s">
        <v>976</v>
      </c>
      <c r="G4148" t="s">
        <v>1178</v>
      </c>
      <c r="H4148" t="s">
        <v>2408</v>
      </c>
    </row>
    <row r="4149" spans="1:8">
      <c r="H4149" t="s">
        <v>3343</v>
      </c>
    </row>
    <row r="4150" spans="1:8">
      <c r="H4150" t="s">
        <v>3344</v>
      </c>
    </row>
    <row r="4151" spans="1:8">
      <c r="H4151" t="s">
        <v>3345</v>
      </c>
    </row>
    <row r="4152" spans="1:8">
      <c r="A4152" t="s">
        <v>203</v>
      </c>
      <c r="B4152">
        <f>HYPERLINK("https://github.com/apache/commons-lang/commit/3de2a0c9144ea9baa1e36f2ad8cef5a5497c6de8", "3de2a0c9144ea9baa1e36f2ad8cef5a5497c6de8")</f>
        <v>0</v>
      </c>
      <c r="C4152">
        <f>HYPERLINK("https://github.com/apache/commons-lang/commit/342a9184a9e11878e0117ffc5dc1946af3516d98", "342a9184a9e11878e0117ffc5dc1946af3516d98")</f>
        <v>0</v>
      </c>
      <c r="D4152" t="s">
        <v>319</v>
      </c>
      <c r="E4152" t="s">
        <v>538</v>
      </c>
      <c r="F4152" t="s">
        <v>976</v>
      </c>
      <c r="G4152" t="s">
        <v>1178</v>
      </c>
      <c r="H4152" t="s">
        <v>3346</v>
      </c>
    </row>
    <row r="4153" spans="1:8">
      <c r="A4153" t="s">
        <v>204</v>
      </c>
      <c r="B4153">
        <f>HYPERLINK("https://github.com/apache/commons-lang/commit/0b748abd186ea0d9e10b4a5b43ec4f410ebbc64f", "0b748abd186ea0d9e10b4a5b43ec4f410ebbc64f")</f>
        <v>0</v>
      </c>
      <c r="C4153">
        <f>HYPERLINK("https://github.com/apache/commons-lang/commit/ca9cbf976e7dd5a6e0415a7400cef24ecff177bb", "ca9cbf976e7dd5a6e0415a7400cef24ecff177bb")</f>
        <v>0</v>
      </c>
      <c r="D4153" t="s">
        <v>319</v>
      </c>
      <c r="E4153" t="s">
        <v>539</v>
      </c>
      <c r="F4153" t="s">
        <v>976</v>
      </c>
      <c r="G4153" t="s">
        <v>1178</v>
      </c>
      <c r="H4153" t="s">
        <v>3347</v>
      </c>
    </row>
    <row r="4154" spans="1:8">
      <c r="H4154" t="s">
        <v>3348</v>
      </c>
    </row>
    <row r="4155" spans="1:8">
      <c r="H4155" t="s">
        <v>3349</v>
      </c>
    </row>
    <row r="4156" spans="1:8">
      <c r="H4156" t="s">
        <v>3350</v>
      </c>
    </row>
    <row r="4157" spans="1:8">
      <c r="H4157" t="s">
        <v>3351</v>
      </c>
    </row>
    <row r="4158" spans="1:8">
      <c r="H4158" t="s">
        <v>3352</v>
      </c>
    </row>
    <row r="4159" spans="1:8">
      <c r="H4159" t="s">
        <v>3353</v>
      </c>
    </row>
    <row r="4160" spans="1:8">
      <c r="H4160" t="s">
        <v>3354</v>
      </c>
    </row>
    <row r="4161" spans="8:8">
      <c r="H4161" t="s">
        <v>3355</v>
      </c>
    </row>
    <row r="4162" spans="8:8">
      <c r="H4162" t="s">
        <v>3356</v>
      </c>
    </row>
    <row r="4163" spans="8:8">
      <c r="H4163" t="s">
        <v>3357</v>
      </c>
    </row>
    <row r="4164" spans="8:8">
      <c r="H4164" t="s">
        <v>3343</v>
      </c>
    </row>
    <row r="4165" spans="8:8">
      <c r="H4165" t="s">
        <v>3358</v>
      </c>
    </row>
    <row r="4166" spans="8:8">
      <c r="H4166" t="s">
        <v>3359</v>
      </c>
    </row>
    <row r="4167" spans="8:8">
      <c r="H4167" t="s">
        <v>3360</v>
      </c>
    </row>
    <row r="4168" spans="8:8">
      <c r="H4168" t="s">
        <v>3361</v>
      </c>
    </row>
    <row r="4169" spans="8:8">
      <c r="H4169" t="s">
        <v>3362</v>
      </c>
    </row>
    <row r="4170" spans="8:8">
      <c r="H4170" t="s">
        <v>3363</v>
      </c>
    </row>
    <row r="4171" spans="8:8">
      <c r="H4171" t="s">
        <v>3364</v>
      </c>
    </row>
    <row r="4172" spans="8:8">
      <c r="H4172" t="s">
        <v>3365</v>
      </c>
    </row>
    <row r="4173" spans="8:8">
      <c r="H4173" t="s">
        <v>3366</v>
      </c>
    </row>
    <row r="4174" spans="8:8">
      <c r="H4174" t="s">
        <v>3367</v>
      </c>
    </row>
    <row r="4175" spans="8:8">
      <c r="H4175" t="s">
        <v>3368</v>
      </c>
    </row>
    <row r="4176" spans="8:8">
      <c r="H4176" t="s">
        <v>3369</v>
      </c>
    </row>
    <row r="4177" spans="8:8">
      <c r="H4177" t="s">
        <v>3370</v>
      </c>
    </row>
    <row r="4178" spans="8:8">
      <c r="H4178" t="s">
        <v>3371</v>
      </c>
    </row>
    <row r="4179" spans="8:8">
      <c r="H4179" t="s">
        <v>3372</v>
      </c>
    </row>
    <row r="4180" spans="8:8">
      <c r="H4180" t="s">
        <v>3373</v>
      </c>
    </row>
    <row r="4181" spans="8:8">
      <c r="H4181" t="s">
        <v>3374</v>
      </c>
    </row>
    <row r="4182" spans="8:8">
      <c r="H4182" t="s">
        <v>3375</v>
      </c>
    </row>
    <row r="4183" spans="8:8">
      <c r="H4183" t="s">
        <v>3376</v>
      </c>
    </row>
    <row r="4184" spans="8:8">
      <c r="H4184" t="s">
        <v>3377</v>
      </c>
    </row>
    <row r="4185" spans="8:8">
      <c r="H4185" t="s">
        <v>3378</v>
      </c>
    </row>
    <row r="4186" spans="8:8">
      <c r="H4186" t="s">
        <v>3379</v>
      </c>
    </row>
    <row r="4187" spans="8:8">
      <c r="H4187" t="s">
        <v>3380</v>
      </c>
    </row>
    <row r="4188" spans="8:8">
      <c r="H4188" t="s">
        <v>3381</v>
      </c>
    </row>
    <row r="4189" spans="8:8">
      <c r="H4189" t="s">
        <v>3382</v>
      </c>
    </row>
    <row r="4190" spans="8:8">
      <c r="H4190" t="s">
        <v>3383</v>
      </c>
    </row>
    <row r="4191" spans="8:8">
      <c r="H4191" t="s">
        <v>3384</v>
      </c>
    </row>
    <row r="4192" spans="8:8">
      <c r="H4192" t="s">
        <v>3385</v>
      </c>
    </row>
    <row r="4193" spans="1:8">
      <c r="A4193" t="s">
        <v>205</v>
      </c>
      <c r="B4193">
        <f>HYPERLINK("https://github.com/apache/commons-lang/commit/ff5b829efdb1f4ba42f516a030faf40a923da779", "ff5b829efdb1f4ba42f516a030faf40a923da779")</f>
        <v>0</v>
      </c>
      <c r="C4193">
        <f>HYPERLINK("https://github.com/apache/commons-lang/commit/016c0e58581e93f3e7ac8321a06e9d47c0623b0f", "016c0e58581e93f3e7ac8321a06e9d47c0623b0f")</f>
        <v>0</v>
      </c>
      <c r="D4193" t="s">
        <v>319</v>
      </c>
      <c r="E4193" t="s">
        <v>540</v>
      </c>
      <c r="F4193" t="s">
        <v>976</v>
      </c>
      <c r="G4193" t="s">
        <v>1178</v>
      </c>
      <c r="H4193" t="s">
        <v>3386</v>
      </c>
    </row>
    <row r="4194" spans="1:8">
      <c r="H4194" t="s">
        <v>3387</v>
      </c>
    </row>
    <row r="4195" spans="1:8">
      <c r="H4195" t="s">
        <v>3388</v>
      </c>
    </row>
    <row r="4196" spans="1:8">
      <c r="H4196" t="s">
        <v>3389</v>
      </c>
    </row>
    <row r="4197" spans="1:8">
      <c r="H4197" t="s">
        <v>3390</v>
      </c>
    </row>
    <row r="4198" spans="1:8">
      <c r="H4198" t="s">
        <v>3391</v>
      </c>
    </row>
    <row r="4199" spans="1:8">
      <c r="H4199" t="s">
        <v>3392</v>
      </c>
    </row>
    <row r="4200" spans="1:8">
      <c r="H4200" t="s">
        <v>3393</v>
      </c>
    </row>
    <row r="4201" spans="1:8">
      <c r="H4201" t="s">
        <v>3394</v>
      </c>
    </row>
    <row r="4202" spans="1:8">
      <c r="H4202" t="s">
        <v>3395</v>
      </c>
    </row>
    <row r="4203" spans="1:8">
      <c r="H4203" t="s">
        <v>3396</v>
      </c>
    </row>
    <row r="4204" spans="1:8">
      <c r="H4204" t="s">
        <v>3397</v>
      </c>
    </row>
    <row r="4205" spans="1:8">
      <c r="H4205" t="s">
        <v>3398</v>
      </c>
    </row>
    <row r="4206" spans="1:8">
      <c r="H4206" t="s">
        <v>3399</v>
      </c>
    </row>
    <row r="4207" spans="1:8">
      <c r="H4207" t="s">
        <v>3400</v>
      </c>
    </row>
    <row r="4208" spans="1:8">
      <c r="H4208" t="s">
        <v>3401</v>
      </c>
    </row>
    <row r="4209" spans="1:8">
      <c r="H4209" t="s">
        <v>3402</v>
      </c>
    </row>
    <row r="4210" spans="1:8">
      <c r="A4210" t="s">
        <v>206</v>
      </c>
      <c r="B4210">
        <f>HYPERLINK("https://github.com/apache/commons-lang/commit/8bbf8a9e2fb3e495be67202cc037c2993f9a9575", "8bbf8a9e2fb3e495be67202cc037c2993f9a9575")</f>
        <v>0</v>
      </c>
      <c r="C4210">
        <f>HYPERLINK("https://github.com/apache/commons-lang/commit/49685a41569daf04d8b8ac1e09658e485307b901", "49685a41569daf04d8b8ac1e09658e485307b901")</f>
        <v>0</v>
      </c>
      <c r="D4210" t="s">
        <v>318</v>
      </c>
      <c r="E4210" t="s">
        <v>541</v>
      </c>
      <c r="F4210" t="s">
        <v>977</v>
      </c>
      <c r="G4210" t="s">
        <v>1179</v>
      </c>
      <c r="H4210" t="s">
        <v>3403</v>
      </c>
    </row>
    <row r="4211" spans="1:8">
      <c r="A4211" t="s">
        <v>207</v>
      </c>
      <c r="B4211">
        <f>HYPERLINK("https://github.com/apache/commons-lang/commit/e4939f079a6f1e50b8b22ddd3c9f86a1508b8a2c", "e4939f079a6f1e50b8b22ddd3c9f86a1508b8a2c")</f>
        <v>0</v>
      </c>
      <c r="C4211">
        <f>HYPERLINK("https://github.com/apache/commons-lang/commit/c3ba1f83b9820b7af47337b13178205f8cfe1eea", "c3ba1f83b9820b7af47337b13178205f8cfe1eea")</f>
        <v>0</v>
      </c>
      <c r="D4211" t="s">
        <v>313</v>
      </c>
      <c r="E4211" t="s">
        <v>542</v>
      </c>
      <c r="F4211" t="s">
        <v>891</v>
      </c>
      <c r="G4211" t="s">
        <v>1039</v>
      </c>
      <c r="H4211" t="s">
        <v>2337</v>
      </c>
    </row>
    <row r="4212" spans="1:8">
      <c r="A4212" t="s">
        <v>208</v>
      </c>
      <c r="B4212">
        <f>HYPERLINK("https://github.com/apache/commons-lang/commit/8d3331270432b8f9ba76365a0f5177d4b560265c", "8d3331270432b8f9ba76365a0f5177d4b560265c")</f>
        <v>0</v>
      </c>
      <c r="C4212">
        <f>HYPERLINK("https://github.com/apache/commons-lang/commit/7a3255738a29854c876e77c7735b6f8928d957de", "7a3255738a29854c876e77c7735b6f8928d957de")</f>
        <v>0</v>
      </c>
      <c r="D4212" t="s">
        <v>313</v>
      </c>
      <c r="E4212" t="s">
        <v>543</v>
      </c>
      <c r="F4212" t="s">
        <v>978</v>
      </c>
      <c r="G4212" t="s">
        <v>1154</v>
      </c>
      <c r="H4212" t="s">
        <v>3404</v>
      </c>
    </row>
    <row r="4213" spans="1:8">
      <c r="A4213" t="s">
        <v>209</v>
      </c>
      <c r="B4213">
        <f>HYPERLINK("https://github.com/apache/commons-lang/commit/396afc3e4693cfee182efe582455f2d97058c068", "396afc3e4693cfee182efe582455f2d97058c068")</f>
        <v>0</v>
      </c>
      <c r="C4213">
        <f>HYPERLINK("https://github.com/apache/commons-lang/commit/f291dea74fff3a2efe5b1fc0fdbadf57c5ac51a4", "f291dea74fff3a2efe5b1fc0fdbadf57c5ac51a4")</f>
        <v>0</v>
      </c>
      <c r="D4213" t="s">
        <v>322</v>
      </c>
      <c r="E4213" t="s">
        <v>544</v>
      </c>
      <c r="F4213" t="s">
        <v>917</v>
      </c>
      <c r="G4213" t="s">
        <v>1072</v>
      </c>
      <c r="H4213" t="s">
        <v>2236</v>
      </c>
    </row>
    <row r="4214" spans="1:8">
      <c r="A4214" t="s">
        <v>210</v>
      </c>
      <c r="B4214">
        <f>HYPERLINK("https://github.com/apache/commons-lang/commit/26375b2cfda9e713879ace60af8601eccb1960da", "26375b2cfda9e713879ace60af8601eccb1960da")</f>
        <v>0</v>
      </c>
      <c r="C4214">
        <f>HYPERLINK("https://github.com/apache/commons-lang/commit/9ad1a4df47e9d008581968c6f458a94f47a68375", "9ad1a4df47e9d008581968c6f458a94f47a68375")</f>
        <v>0</v>
      </c>
      <c r="D4214" t="s">
        <v>323</v>
      </c>
      <c r="E4214" t="s">
        <v>545</v>
      </c>
      <c r="F4214" t="s">
        <v>931</v>
      </c>
      <c r="G4214" t="s">
        <v>1041</v>
      </c>
      <c r="H4214" t="s">
        <v>1261</v>
      </c>
    </row>
    <row r="4215" spans="1:8">
      <c r="H4215" t="s">
        <v>1262</v>
      </c>
    </row>
    <row r="4216" spans="1:8">
      <c r="A4216" t="s">
        <v>211</v>
      </c>
      <c r="B4216">
        <f>HYPERLINK("https://github.com/apache/commons-lang/commit/6b3993188e2a6396f94461c0e7fbd5738ecaa14c", "6b3993188e2a6396f94461c0e7fbd5738ecaa14c")</f>
        <v>0</v>
      </c>
      <c r="C4216">
        <f>HYPERLINK("https://github.com/apache/commons-lang/commit/25a0fd71c28c60bdca99702fc214cce025a0f946", "25a0fd71c28c60bdca99702fc214cce025a0f946")</f>
        <v>0</v>
      </c>
      <c r="D4216" t="s">
        <v>323</v>
      </c>
      <c r="E4216" t="s">
        <v>546</v>
      </c>
      <c r="F4216" t="s">
        <v>916</v>
      </c>
      <c r="G4216" t="s">
        <v>1060</v>
      </c>
      <c r="H4216" t="s">
        <v>3405</v>
      </c>
    </row>
    <row r="4217" spans="1:8">
      <c r="H4217" t="s">
        <v>3406</v>
      </c>
    </row>
    <row r="4218" spans="1:8">
      <c r="H4218" t="s">
        <v>3407</v>
      </c>
    </row>
    <row r="4219" spans="1:8">
      <c r="H4219" t="s">
        <v>3408</v>
      </c>
    </row>
    <row r="4220" spans="1:8">
      <c r="H4220" t="s">
        <v>3409</v>
      </c>
    </row>
    <row r="4221" spans="1:8">
      <c r="H4221" t="s">
        <v>3410</v>
      </c>
    </row>
    <row r="4222" spans="1:8">
      <c r="H4222" t="s">
        <v>3411</v>
      </c>
    </row>
    <row r="4223" spans="1:8">
      <c r="H4223" t="s">
        <v>3412</v>
      </c>
    </row>
    <row r="4224" spans="1:8">
      <c r="H4224" t="s">
        <v>3413</v>
      </c>
    </row>
    <row r="4225" spans="1:8">
      <c r="A4225" t="s">
        <v>212</v>
      </c>
      <c r="B4225">
        <f>HYPERLINK("https://github.com/apache/commons-lang/commit/01d67b1bda06b33752fe3232594988561ff0c324", "01d67b1bda06b33752fe3232594988561ff0c324")</f>
        <v>0</v>
      </c>
      <c r="C4225">
        <f>HYPERLINK("https://github.com/apache/commons-lang/commit/dac619c84d257aac5908752777f3f1265bd5c42f", "dac619c84d257aac5908752777f3f1265bd5c42f")</f>
        <v>0</v>
      </c>
      <c r="D4225" t="s">
        <v>323</v>
      </c>
      <c r="E4225" t="s">
        <v>547</v>
      </c>
      <c r="F4225" t="s">
        <v>916</v>
      </c>
      <c r="G4225" t="s">
        <v>1060</v>
      </c>
      <c r="H4225" t="s">
        <v>3414</v>
      </c>
    </row>
    <row r="4226" spans="1:8">
      <c r="H4226" t="s">
        <v>3415</v>
      </c>
    </row>
    <row r="4227" spans="1:8">
      <c r="H4227" t="s">
        <v>3416</v>
      </c>
    </row>
    <row r="4228" spans="1:8">
      <c r="H4228" t="s">
        <v>3417</v>
      </c>
    </row>
    <row r="4229" spans="1:8">
      <c r="H4229" t="s">
        <v>3418</v>
      </c>
    </row>
    <row r="4230" spans="1:8">
      <c r="H4230" t="s">
        <v>3419</v>
      </c>
    </row>
    <row r="4231" spans="1:8">
      <c r="H4231" t="s">
        <v>3420</v>
      </c>
    </row>
    <row r="4232" spans="1:8">
      <c r="H4232" t="s">
        <v>3421</v>
      </c>
    </row>
    <row r="4233" spans="1:8">
      <c r="H4233" t="s">
        <v>3422</v>
      </c>
    </row>
    <row r="4234" spans="1:8">
      <c r="A4234" t="s">
        <v>213</v>
      </c>
      <c r="B4234">
        <f>HYPERLINK("https://github.com/apache/commons-lang/commit/2550d4cfa283603a23283c5495bfab75deff02dc", "2550d4cfa283603a23283c5495bfab75deff02dc")</f>
        <v>0</v>
      </c>
      <c r="C4234">
        <f>HYPERLINK("https://github.com/apache/commons-lang/commit/6ea7f2f7afcd6d60d62a5cd1392feda3471fc666", "6ea7f2f7afcd6d60d62a5cd1392feda3471fc666")</f>
        <v>0</v>
      </c>
      <c r="D4234" t="s">
        <v>312</v>
      </c>
      <c r="E4234" t="s">
        <v>548</v>
      </c>
      <c r="F4234" t="s">
        <v>979</v>
      </c>
      <c r="G4234" t="s">
        <v>1180</v>
      </c>
      <c r="H4234" t="s">
        <v>3423</v>
      </c>
    </row>
    <row r="4235" spans="1:8">
      <c r="A4235" t="s">
        <v>214</v>
      </c>
      <c r="B4235">
        <f>HYPERLINK("https://github.com/apache/commons-lang/commit/4660148be3bffbaf6490ebb80fb5dcf90a32b44d", "4660148be3bffbaf6490ebb80fb5dcf90a32b44d")</f>
        <v>0</v>
      </c>
      <c r="C4235">
        <f>HYPERLINK("https://github.com/apache/commons-lang/commit/b26d344a278bdf913bf92262fb595627cdd74a7f", "b26d344a278bdf913bf92262fb595627cdd74a7f")</f>
        <v>0</v>
      </c>
      <c r="D4235" t="s">
        <v>324</v>
      </c>
      <c r="E4235" t="s">
        <v>549</v>
      </c>
      <c r="F4235" t="s">
        <v>978</v>
      </c>
      <c r="G4235" t="s">
        <v>1154</v>
      </c>
      <c r="H4235" t="s">
        <v>3424</v>
      </c>
    </row>
    <row r="4236" spans="1:8">
      <c r="A4236" t="s">
        <v>215</v>
      </c>
      <c r="B4236">
        <f>HYPERLINK("https://github.com/apache/commons-lang/commit/28daf04ae265d03b49f4ae7b05a16b075a105e4a", "28daf04ae265d03b49f4ae7b05a16b075a105e4a")</f>
        <v>0</v>
      </c>
      <c r="C4236">
        <f>HYPERLINK("https://github.com/apache/commons-lang/commit/5f8d99694bd80bb299af8b5c627ce41e1cf79766", "5f8d99694bd80bb299af8b5c627ce41e1cf79766")</f>
        <v>0</v>
      </c>
      <c r="D4236" t="s">
        <v>323</v>
      </c>
      <c r="E4236" t="s">
        <v>550</v>
      </c>
      <c r="F4236" t="s">
        <v>980</v>
      </c>
      <c r="G4236" t="s">
        <v>1088</v>
      </c>
      <c r="H4236" t="s">
        <v>2243</v>
      </c>
    </row>
    <row r="4237" spans="1:8">
      <c r="A4237" t="s">
        <v>216</v>
      </c>
      <c r="B4237">
        <f>HYPERLINK("https://github.com/apache/commons-lang/commit/7692a9d575394d661e3df3d452819ac0b5b83fc7", "7692a9d575394d661e3df3d452819ac0b5b83fc7")</f>
        <v>0</v>
      </c>
      <c r="C4237">
        <f>HYPERLINK("https://github.com/apache/commons-lang/commit/d048a375029149f4fabeae6050583a4521d6e2fd", "d048a375029149f4fabeae6050583a4521d6e2fd")</f>
        <v>0</v>
      </c>
      <c r="D4237" t="s">
        <v>323</v>
      </c>
      <c r="E4237" t="s">
        <v>551</v>
      </c>
      <c r="F4237" t="s">
        <v>891</v>
      </c>
      <c r="G4237" t="s">
        <v>1039</v>
      </c>
      <c r="H4237" t="s">
        <v>3425</v>
      </c>
    </row>
    <row r="4238" spans="1:8">
      <c r="H4238" t="s">
        <v>3426</v>
      </c>
    </row>
    <row r="4239" spans="1:8">
      <c r="H4239" t="s">
        <v>3427</v>
      </c>
    </row>
    <row r="4240" spans="1:8">
      <c r="H4240" t="s">
        <v>3428</v>
      </c>
    </row>
    <row r="4241" spans="1:8">
      <c r="H4241" t="s">
        <v>3429</v>
      </c>
    </row>
    <row r="4242" spans="1:8">
      <c r="H4242" t="s">
        <v>3430</v>
      </c>
    </row>
    <row r="4243" spans="1:8">
      <c r="H4243" t="s">
        <v>3431</v>
      </c>
    </row>
    <row r="4244" spans="1:8">
      <c r="H4244" t="s">
        <v>3432</v>
      </c>
    </row>
    <row r="4245" spans="1:8">
      <c r="A4245" t="s">
        <v>217</v>
      </c>
      <c r="B4245">
        <f>HYPERLINK("https://github.com/apache/commons-lang/commit/8a82d7b79b9de7edf2a7a22a7a32026d2b961662", "8a82d7b79b9de7edf2a7a22a7a32026d2b961662")</f>
        <v>0</v>
      </c>
      <c r="C4245">
        <f>HYPERLINK("https://github.com/apache/commons-lang/commit/ea47f03c4d6fba945be43d5c676075ba98b28138", "ea47f03c4d6fba945be43d5c676075ba98b28138")</f>
        <v>0</v>
      </c>
      <c r="D4245" t="s">
        <v>325</v>
      </c>
      <c r="E4245" t="s">
        <v>552</v>
      </c>
      <c r="F4245" t="s">
        <v>981</v>
      </c>
      <c r="G4245" t="s">
        <v>1181</v>
      </c>
      <c r="H4245" t="s">
        <v>3433</v>
      </c>
    </row>
    <row r="4246" spans="1:8">
      <c r="F4246" t="s">
        <v>982</v>
      </c>
      <c r="G4246" t="s">
        <v>1182</v>
      </c>
      <c r="H4246" t="s">
        <v>3434</v>
      </c>
    </row>
    <row r="4247" spans="1:8">
      <c r="H4247" t="s">
        <v>3435</v>
      </c>
    </row>
    <row r="4248" spans="1:8">
      <c r="H4248" t="s">
        <v>3436</v>
      </c>
    </row>
    <row r="4249" spans="1:8">
      <c r="H4249" t="s">
        <v>3437</v>
      </c>
    </row>
    <row r="4250" spans="1:8">
      <c r="H4250" t="s">
        <v>2647</v>
      </c>
    </row>
    <row r="4251" spans="1:8">
      <c r="H4251" t="s">
        <v>3438</v>
      </c>
    </row>
    <row r="4252" spans="1:8">
      <c r="H4252" t="s">
        <v>3439</v>
      </c>
    </row>
    <row r="4253" spans="1:8">
      <c r="H4253" t="s">
        <v>3440</v>
      </c>
    </row>
    <row r="4254" spans="1:8">
      <c r="H4254" t="s">
        <v>3441</v>
      </c>
    </row>
    <row r="4255" spans="1:8">
      <c r="H4255" t="s">
        <v>3442</v>
      </c>
    </row>
    <row r="4256" spans="1:8">
      <c r="H4256" t="s">
        <v>3443</v>
      </c>
    </row>
    <row r="4257" spans="1:8">
      <c r="H4257" t="s">
        <v>3444</v>
      </c>
    </row>
    <row r="4258" spans="1:8">
      <c r="A4258" t="s">
        <v>218</v>
      </c>
      <c r="B4258">
        <f>HYPERLINK("https://github.com/apache/commons-lang/commit/954280893c34f560b35c3eb1c106852110d8ca27", "954280893c34f560b35c3eb1c106852110d8ca27")</f>
        <v>0</v>
      </c>
      <c r="C4258">
        <f>HYPERLINK("https://github.com/apache/commons-lang/commit/a3de60835eb20ddc38f7635f1c0bd94b21801457", "a3de60835eb20ddc38f7635f1c0bd94b21801457")</f>
        <v>0</v>
      </c>
      <c r="D4258" t="s">
        <v>325</v>
      </c>
      <c r="E4258" t="s">
        <v>553</v>
      </c>
      <c r="F4258" t="s">
        <v>918</v>
      </c>
      <c r="G4258" t="s">
        <v>1042</v>
      </c>
      <c r="H4258" t="s">
        <v>3445</v>
      </c>
    </row>
    <row r="4259" spans="1:8">
      <c r="H4259" t="s">
        <v>3446</v>
      </c>
    </row>
    <row r="4260" spans="1:8">
      <c r="H4260" t="s">
        <v>3447</v>
      </c>
    </row>
    <row r="4261" spans="1:8">
      <c r="H4261" t="s">
        <v>3448</v>
      </c>
    </row>
    <row r="4262" spans="1:8">
      <c r="H4262" t="s">
        <v>3449</v>
      </c>
    </row>
    <row r="4263" spans="1:8">
      <c r="H4263" t="s">
        <v>3450</v>
      </c>
    </row>
    <row r="4264" spans="1:8">
      <c r="A4264" t="s">
        <v>219</v>
      </c>
      <c r="B4264">
        <f>HYPERLINK("https://github.com/apache/commons-lang/commit/548e5c42f53649b3f05692b7fc77c8a24642ee2f", "548e5c42f53649b3f05692b7fc77c8a24642ee2f")</f>
        <v>0</v>
      </c>
      <c r="C4264">
        <f>HYPERLINK("https://github.com/apache/commons-lang/commit/fe354beb9353b71d83de55c84278ca13fa3b87c0", "fe354beb9353b71d83de55c84278ca13fa3b87c0")</f>
        <v>0</v>
      </c>
      <c r="D4264" t="s">
        <v>323</v>
      </c>
      <c r="E4264" t="s">
        <v>554</v>
      </c>
      <c r="F4264" t="s">
        <v>973</v>
      </c>
      <c r="G4264" t="s">
        <v>1086</v>
      </c>
      <c r="H4264" t="s">
        <v>2408</v>
      </c>
    </row>
    <row r="4265" spans="1:8">
      <c r="A4265" t="s">
        <v>220</v>
      </c>
      <c r="B4265">
        <f>HYPERLINK("https://github.com/apache/commons-lang/commit/10641f9ae7d1d2f30aec5bc146a8d5b49c22d0a0", "10641f9ae7d1d2f30aec5bc146a8d5b49c22d0a0")</f>
        <v>0</v>
      </c>
      <c r="C4265">
        <f>HYPERLINK("https://github.com/apache/commons-lang/commit/3728344459e91509c4b5b80d67a50c98063e08bd", "3728344459e91509c4b5b80d67a50c98063e08bd")</f>
        <v>0</v>
      </c>
      <c r="D4265" t="s">
        <v>325</v>
      </c>
      <c r="E4265" t="s">
        <v>555</v>
      </c>
      <c r="F4265" t="s">
        <v>931</v>
      </c>
      <c r="G4265" t="s">
        <v>1041</v>
      </c>
      <c r="H4265" t="s">
        <v>3451</v>
      </c>
    </row>
    <row r="4266" spans="1:8">
      <c r="A4266" t="s">
        <v>221</v>
      </c>
      <c r="B4266">
        <f>HYPERLINK("https://github.com/apache/commons-lang/commit/ffc38b1f3b35ddfadb942240b9d2f933ec83d1be", "ffc38b1f3b35ddfadb942240b9d2f933ec83d1be")</f>
        <v>0</v>
      </c>
      <c r="C4266">
        <f>HYPERLINK("https://github.com/apache/commons-lang/commit/3181b407668fa09b83ff80126b5abdfc4074ab9a", "3181b407668fa09b83ff80126b5abdfc4074ab9a")</f>
        <v>0</v>
      </c>
      <c r="D4266" t="s">
        <v>323</v>
      </c>
      <c r="E4266" t="s">
        <v>556</v>
      </c>
      <c r="F4266" t="s">
        <v>981</v>
      </c>
      <c r="G4266" t="s">
        <v>1181</v>
      </c>
      <c r="H4266" t="s">
        <v>3452</v>
      </c>
    </row>
    <row r="4267" spans="1:8">
      <c r="A4267" t="s">
        <v>222</v>
      </c>
      <c r="B4267">
        <f>HYPERLINK("https://github.com/apache/commons-lang/commit/61836183b1d84a18dbcc084d1f41bcecf752f9fd", "61836183b1d84a18dbcc084d1f41bcecf752f9fd")</f>
        <v>0</v>
      </c>
      <c r="C4267">
        <f>HYPERLINK("https://github.com/apache/commons-lang/commit/4975b8903e359963eb48e2ad3d4095de0cfa8032", "4975b8903e359963eb48e2ad3d4095de0cfa8032")</f>
        <v>0</v>
      </c>
      <c r="D4267" t="s">
        <v>323</v>
      </c>
      <c r="E4267" t="s">
        <v>557</v>
      </c>
      <c r="F4267" t="s">
        <v>983</v>
      </c>
      <c r="G4267" t="s">
        <v>1183</v>
      </c>
      <c r="H4267" t="s">
        <v>3453</v>
      </c>
    </row>
    <row r="4268" spans="1:8">
      <c r="H4268" t="s">
        <v>3454</v>
      </c>
    </row>
    <row r="4269" spans="1:8">
      <c r="F4269" t="s">
        <v>984</v>
      </c>
      <c r="G4269" t="s">
        <v>1184</v>
      </c>
      <c r="H4269" t="s">
        <v>3455</v>
      </c>
    </row>
    <row r="4270" spans="1:8">
      <c r="H4270" t="s">
        <v>3453</v>
      </c>
    </row>
    <row r="4271" spans="1:8">
      <c r="H4271" t="s">
        <v>3456</v>
      </c>
    </row>
    <row r="4272" spans="1:8">
      <c r="H4272" t="s">
        <v>3457</v>
      </c>
    </row>
    <row r="4273" spans="6:8">
      <c r="F4273" t="s">
        <v>985</v>
      </c>
      <c r="G4273" t="s">
        <v>1185</v>
      </c>
      <c r="H4273" t="s">
        <v>3456</v>
      </c>
    </row>
    <row r="4274" spans="6:8">
      <c r="H4274" t="s">
        <v>3458</v>
      </c>
    </row>
    <row r="4275" spans="6:8">
      <c r="H4275" t="s">
        <v>3459</v>
      </c>
    </row>
    <row r="4276" spans="6:8">
      <c r="H4276" t="s">
        <v>3460</v>
      </c>
    </row>
    <row r="4277" spans="6:8">
      <c r="H4277" t="s">
        <v>3461</v>
      </c>
    </row>
    <row r="4278" spans="6:8">
      <c r="H4278" t="s">
        <v>3457</v>
      </c>
    </row>
    <row r="4279" spans="6:8">
      <c r="H4279" t="s">
        <v>3462</v>
      </c>
    </row>
    <row r="4280" spans="6:8">
      <c r="H4280" t="s">
        <v>3457</v>
      </c>
    </row>
    <row r="4281" spans="6:8">
      <c r="H4281" t="s">
        <v>3463</v>
      </c>
    </row>
    <row r="4282" spans="6:8">
      <c r="H4282" t="s">
        <v>3464</v>
      </c>
    </row>
    <row r="4283" spans="6:8">
      <c r="H4283" t="s">
        <v>2033</v>
      </c>
    </row>
    <row r="4284" spans="6:8">
      <c r="H4284" t="s">
        <v>3465</v>
      </c>
    </row>
    <row r="4285" spans="6:8">
      <c r="H4285" t="s">
        <v>3466</v>
      </c>
    </row>
    <row r="4286" spans="6:8">
      <c r="F4286" t="s">
        <v>898</v>
      </c>
      <c r="G4286" t="s">
        <v>1158</v>
      </c>
      <c r="H4286" t="s">
        <v>3456</v>
      </c>
    </row>
    <row r="4287" spans="6:8">
      <c r="H4287" t="s">
        <v>3453</v>
      </c>
    </row>
    <row r="4288" spans="6:8">
      <c r="H4288" t="s">
        <v>3457</v>
      </c>
    </row>
    <row r="4289" spans="1:8">
      <c r="A4289" t="s">
        <v>223</v>
      </c>
      <c r="B4289">
        <f>HYPERLINK("https://github.com/apache/commons-lang/commit/f29eb8e7f80502e64e612cda09d41ac8d779bc7c", "f29eb8e7f80502e64e612cda09d41ac8d779bc7c")</f>
        <v>0</v>
      </c>
      <c r="C4289">
        <f>HYPERLINK("https://github.com/apache/commons-lang/commit/d38919fcbda835f0ad82d65f25349bd7105b67cc", "d38919fcbda835f0ad82d65f25349bd7105b67cc")</f>
        <v>0</v>
      </c>
      <c r="D4289" t="s">
        <v>323</v>
      </c>
      <c r="E4289" t="s">
        <v>558</v>
      </c>
      <c r="F4289" t="s">
        <v>949</v>
      </c>
      <c r="G4289" t="s">
        <v>1087</v>
      </c>
      <c r="H4289" t="s">
        <v>3467</v>
      </c>
    </row>
    <row r="4290" spans="1:8">
      <c r="A4290" t="s">
        <v>224</v>
      </c>
      <c r="B4290">
        <f>HYPERLINK("https://github.com/apache/commons-lang/commit/442e8c27055475283623299bfad6ad7d0f01040b", "442e8c27055475283623299bfad6ad7d0f01040b")</f>
        <v>0</v>
      </c>
      <c r="C4290">
        <f>HYPERLINK("https://github.com/apache/commons-lang/commit/04c8de2334516375ca3b2c84cf80dacc6e328774", "04c8de2334516375ca3b2c84cf80dacc6e328774")</f>
        <v>0</v>
      </c>
      <c r="D4290" t="s">
        <v>323</v>
      </c>
      <c r="E4290" t="s">
        <v>559</v>
      </c>
      <c r="F4290" t="s">
        <v>986</v>
      </c>
      <c r="G4290" t="s">
        <v>1186</v>
      </c>
      <c r="H4290" t="s">
        <v>3468</v>
      </c>
    </row>
    <row r="4291" spans="1:8">
      <c r="A4291" t="s">
        <v>225</v>
      </c>
      <c r="B4291">
        <f>HYPERLINK("https://github.com/apache/commons-lang/commit/c9d3c58e44738bf38c3974f054daeab1d7bf0f89", "c9d3c58e44738bf38c3974f054daeab1d7bf0f89")</f>
        <v>0</v>
      </c>
      <c r="C4291">
        <f>HYPERLINK("https://github.com/apache/commons-lang/commit/76cc69c3f08cbf31efd56f631504496307ab7a5c", "76cc69c3f08cbf31efd56f631504496307ab7a5c")</f>
        <v>0</v>
      </c>
      <c r="D4291" t="s">
        <v>326</v>
      </c>
      <c r="E4291" t="s">
        <v>560</v>
      </c>
      <c r="F4291" t="s">
        <v>978</v>
      </c>
      <c r="G4291" t="s">
        <v>1154</v>
      </c>
      <c r="H4291" t="s">
        <v>3469</v>
      </c>
    </row>
    <row r="4292" spans="1:8">
      <c r="H4292" t="s">
        <v>3470</v>
      </c>
    </row>
    <row r="4293" spans="1:8">
      <c r="F4293" t="s">
        <v>975</v>
      </c>
      <c r="G4293" t="s">
        <v>1177</v>
      </c>
      <c r="H4293" t="s">
        <v>3471</v>
      </c>
    </row>
    <row r="4294" spans="1:8">
      <c r="A4294" t="s">
        <v>226</v>
      </c>
      <c r="B4294">
        <f>HYPERLINK("https://github.com/apache/commons-lang/commit/2ed96f00f724c3331d6b56b6b5650b9632f43954", "2ed96f00f724c3331d6b56b6b5650b9632f43954")</f>
        <v>0</v>
      </c>
      <c r="C4294">
        <f>HYPERLINK("https://github.com/apache/commons-lang/commit/5aa87b52f1b3f958e1c13ce3b811379ad6f71d9b", "5aa87b52f1b3f958e1c13ce3b811379ad6f71d9b")</f>
        <v>0</v>
      </c>
      <c r="D4294" t="s">
        <v>325</v>
      </c>
      <c r="E4294" t="s">
        <v>561</v>
      </c>
      <c r="F4294" t="s">
        <v>975</v>
      </c>
      <c r="G4294" t="s">
        <v>1177</v>
      </c>
      <c r="H4294" t="s">
        <v>3471</v>
      </c>
    </row>
    <row r="4295" spans="1:8">
      <c r="A4295" t="s">
        <v>227</v>
      </c>
      <c r="B4295">
        <f>HYPERLINK("https://github.com/apache/commons-lang/commit/af8d0ab9bcd092b3681376b30b56f8e8faacf3c2", "af8d0ab9bcd092b3681376b30b56f8e8faacf3c2")</f>
        <v>0</v>
      </c>
      <c r="C4295">
        <f>HYPERLINK("https://github.com/apache/commons-lang/commit/c1501a24cb5f4ff073d539cc1f1a76ec5a1d01ae", "c1501a24cb5f4ff073d539cc1f1a76ec5a1d01ae")</f>
        <v>0</v>
      </c>
      <c r="D4295" t="s">
        <v>327</v>
      </c>
      <c r="E4295" t="s">
        <v>562</v>
      </c>
      <c r="F4295" t="s">
        <v>944</v>
      </c>
      <c r="G4295" t="s">
        <v>1070</v>
      </c>
      <c r="H4295" t="s">
        <v>3472</v>
      </c>
    </row>
    <row r="4296" spans="1:8">
      <c r="A4296" t="s">
        <v>228</v>
      </c>
      <c r="B4296">
        <f>HYPERLINK("https://github.com/apache/commons-lang/commit/f431270c59b6d4558da8dff625a7738591a0d541", "f431270c59b6d4558da8dff625a7738591a0d541")</f>
        <v>0</v>
      </c>
      <c r="C4296">
        <f>HYPERLINK("https://github.com/apache/commons-lang/commit/35e795d4a959ddef07da67a8e32a76b5bc1fc976", "35e795d4a959ddef07da67a8e32a76b5bc1fc976")</f>
        <v>0</v>
      </c>
      <c r="D4296" t="s">
        <v>323</v>
      </c>
      <c r="E4296" t="s">
        <v>563</v>
      </c>
      <c r="F4296" t="s">
        <v>892</v>
      </c>
      <c r="G4296" t="s">
        <v>1055</v>
      </c>
      <c r="H4296" t="s">
        <v>1662</v>
      </c>
    </row>
    <row r="4297" spans="1:8">
      <c r="A4297" t="s">
        <v>229</v>
      </c>
      <c r="B4297">
        <f>HYPERLINK("https://github.com/apache/commons-lang/commit/f175a241c811d2d0843026b2dde5c3ae308cfb95", "f175a241c811d2d0843026b2dde5c3ae308cfb95")</f>
        <v>0</v>
      </c>
      <c r="C4297">
        <f>HYPERLINK("https://github.com/apache/commons-lang/commit/f24344c2578a829acdfec914db27a5bbe0fc09f7", "f24344c2578a829acdfec914db27a5bbe0fc09f7")</f>
        <v>0</v>
      </c>
      <c r="D4297" t="s">
        <v>323</v>
      </c>
      <c r="E4297" t="s">
        <v>564</v>
      </c>
      <c r="F4297" t="s">
        <v>987</v>
      </c>
      <c r="G4297" t="s">
        <v>1187</v>
      </c>
      <c r="H4297" t="s">
        <v>2573</v>
      </c>
    </row>
    <row r="4298" spans="1:8">
      <c r="H4298" t="s">
        <v>2574</v>
      </c>
    </row>
    <row r="4299" spans="1:8">
      <c r="A4299" t="s">
        <v>230</v>
      </c>
      <c r="B4299">
        <f>HYPERLINK("https://github.com/apache/commons-lang/commit/eb5f7ed8914fd53eea1ad360fd88f42ad8a7a33b", "eb5f7ed8914fd53eea1ad360fd88f42ad8a7a33b")</f>
        <v>0</v>
      </c>
      <c r="C4299">
        <f>HYPERLINK("https://github.com/apache/commons-lang/commit/abfcf0a8cfb40cd30c83d30923bea6d412cc5a22", "abfcf0a8cfb40cd30c83d30923bea6d412cc5a22")</f>
        <v>0</v>
      </c>
      <c r="D4299" t="s">
        <v>326</v>
      </c>
      <c r="E4299" t="s">
        <v>565</v>
      </c>
      <c r="F4299" t="s">
        <v>988</v>
      </c>
      <c r="G4299" t="s">
        <v>1188</v>
      </c>
      <c r="H4299" t="s">
        <v>3473</v>
      </c>
    </row>
    <row r="4300" spans="1:8">
      <c r="H4300" t="s">
        <v>3474</v>
      </c>
    </row>
    <row r="4301" spans="1:8">
      <c r="H4301" t="s">
        <v>3475</v>
      </c>
    </row>
    <row r="4302" spans="1:8">
      <c r="H4302" t="s">
        <v>3476</v>
      </c>
    </row>
    <row r="4303" spans="1:8">
      <c r="H4303" t="s">
        <v>3477</v>
      </c>
    </row>
    <row r="4304" spans="1:8">
      <c r="F4304" t="s">
        <v>989</v>
      </c>
      <c r="G4304" t="s">
        <v>1189</v>
      </c>
      <c r="H4304" t="s">
        <v>3478</v>
      </c>
    </row>
    <row r="4305" spans="1:8">
      <c r="H4305" t="s">
        <v>3474</v>
      </c>
    </row>
    <row r="4306" spans="1:8">
      <c r="H4306" t="s">
        <v>3474</v>
      </c>
    </row>
    <row r="4307" spans="1:8">
      <c r="H4307" t="s">
        <v>3479</v>
      </c>
    </row>
    <row r="4308" spans="1:8">
      <c r="H4308" t="s">
        <v>3480</v>
      </c>
    </row>
    <row r="4309" spans="1:8">
      <c r="H4309" t="s">
        <v>3480</v>
      </c>
    </row>
    <row r="4310" spans="1:8">
      <c r="H4310" t="s">
        <v>3477</v>
      </c>
    </row>
    <row r="4311" spans="1:8">
      <c r="A4311" t="s">
        <v>231</v>
      </c>
      <c r="B4311">
        <f>HYPERLINK("https://github.com/apache/commons-lang/commit/5b7608d1549989d92dd159392c19d9ba8ce0e62e", "5b7608d1549989d92dd159392c19d9ba8ce0e62e")</f>
        <v>0</v>
      </c>
      <c r="C4311">
        <f>HYPERLINK("https://github.com/apache/commons-lang/commit/f431270c59b6d4558da8dff625a7738591a0d541", "f431270c59b6d4558da8dff625a7738591a0d541")</f>
        <v>0</v>
      </c>
      <c r="D4311" t="s">
        <v>327</v>
      </c>
      <c r="E4311" t="s">
        <v>566</v>
      </c>
      <c r="F4311" t="s">
        <v>944</v>
      </c>
      <c r="G4311" t="s">
        <v>1070</v>
      </c>
      <c r="H4311" t="s">
        <v>3481</v>
      </c>
    </row>
    <row r="4312" spans="1:8">
      <c r="H4312" t="s">
        <v>3482</v>
      </c>
    </row>
    <row r="4313" spans="1:8">
      <c r="H4313" t="s">
        <v>3483</v>
      </c>
    </row>
    <row r="4314" spans="1:8">
      <c r="H4314" t="s">
        <v>3484</v>
      </c>
    </row>
    <row r="4315" spans="1:8">
      <c r="H4315" t="s">
        <v>3485</v>
      </c>
    </row>
    <row r="4316" spans="1:8">
      <c r="H4316" t="s">
        <v>3486</v>
      </c>
    </row>
    <row r="4317" spans="1:8">
      <c r="H4317" t="s">
        <v>3487</v>
      </c>
    </row>
    <row r="4318" spans="1:8">
      <c r="H4318" t="s">
        <v>3488</v>
      </c>
    </row>
    <row r="4319" spans="1:8">
      <c r="H4319" t="s">
        <v>3489</v>
      </c>
    </row>
    <row r="4320" spans="1:8">
      <c r="H4320" t="s">
        <v>3490</v>
      </c>
    </row>
    <row r="4321" spans="1:8">
      <c r="H4321" t="s">
        <v>3491</v>
      </c>
    </row>
    <row r="4322" spans="1:8">
      <c r="H4322" t="s">
        <v>3492</v>
      </c>
    </row>
    <row r="4323" spans="1:8">
      <c r="A4323" t="s">
        <v>232</v>
      </c>
      <c r="B4323">
        <f>HYPERLINK("https://github.com/apache/commons-lang/commit/0822b4226f31e50ec244d311e56e3446a8e5811f", "0822b4226f31e50ec244d311e56e3446a8e5811f")</f>
        <v>0</v>
      </c>
      <c r="C4323">
        <f>HYPERLINK("https://github.com/apache/commons-lang/commit/f37f4b68f3343e2b8f8d82c40398f975116102f2", "f37f4b68f3343e2b8f8d82c40398f975116102f2")</f>
        <v>0</v>
      </c>
      <c r="D4323" t="s">
        <v>318</v>
      </c>
      <c r="E4323" t="s">
        <v>567</v>
      </c>
      <c r="F4323" t="s">
        <v>891</v>
      </c>
      <c r="G4323" t="s">
        <v>1039</v>
      </c>
      <c r="H4323" t="s">
        <v>2334</v>
      </c>
    </row>
    <row r="4324" spans="1:8">
      <c r="A4324" t="s">
        <v>233</v>
      </c>
      <c r="B4324">
        <f>HYPERLINK("https://github.com/apache/commons-lang/commit/54e63005446a2b0a4255ba16838122c5808ef886", "54e63005446a2b0a4255ba16838122c5808ef886")</f>
        <v>0</v>
      </c>
      <c r="C4324">
        <f>HYPERLINK("https://github.com/apache/commons-lang/commit/0343b4fda87161265acf30d5ee61e525e751358d", "0343b4fda87161265acf30d5ee61e525e751358d")</f>
        <v>0</v>
      </c>
      <c r="D4324" t="s">
        <v>328</v>
      </c>
      <c r="E4324" t="s">
        <v>568</v>
      </c>
      <c r="F4324" t="s">
        <v>990</v>
      </c>
      <c r="G4324" t="s">
        <v>1129</v>
      </c>
      <c r="H4324" t="s">
        <v>3493</v>
      </c>
    </row>
    <row r="4325" spans="1:8">
      <c r="A4325" t="s">
        <v>234</v>
      </c>
      <c r="B4325">
        <f>HYPERLINK("https://github.com/apache/commons-lang/commit/242b815437b9a988c2ce9e980295ca8a9e302e7a", "242b815437b9a988c2ce9e980295ca8a9e302e7a")</f>
        <v>0</v>
      </c>
      <c r="C4325">
        <f>HYPERLINK("https://github.com/apache/commons-lang/commit/b4842f559f0d8b8b5a98a19b1f3795a42c1a2614", "b4842f559f0d8b8b5a98a19b1f3795a42c1a2614")</f>
        <v>0</v>
      </c>
      <c r="D4325" t="s">
        <v>329</v>
      </c>
      <c r="E4325" t="s">
        <v>569</v>
      </c>
      <c r="F4325" t="s">
        <v>891</v>
      </c>
      <c r="G4325" t="s">
        <v>1039</v>
      </c>
      <c r="H4325" t="s">
        <v>3494</v>
      </c>
    </row>
    <row r="4326" spans="1:8">
      <c r="H4326" t="s">
        <v>3495</v>
      </c>
    </row>
    <row r="4327" spans="1:8">
      <c r="A4327" t="s">
        <v>235</v>
      </c>
      <c r="B4327">
        <f>HYPERLINK("https://github.com/apache/commons-lang/commit/1002c9e243883654f9c1e6beae643fb4e72fc172", "1002c9e243883654f9c1e6beae643fb4e72fc172")</f>
        <v>0</v>
      </c>
      <c r="C4327">
        <f>HYPERLINK("https://github.com/apache/commons-lang/commit/2fa0b168d62a07365b2787d0ed97fa1c2cfb673b", "2fa0b168d62a07365b2787d0ed97fa1c2cfb673b")</f>
        <v>0</v>
      </c>
      <c r="D4327" t="s">
        <v>326</v>
      </c>
      <c r="E4327" t="s">
        <v>570</v>
      </c>
      <c r="F4327" t="s">
        <v>991</v>
      </c>
      <c r="G4327" t="s">
        <v>1190</v>
      </c>
      <c r="H4327" t="s">
        <v>3496</v>
      </c>
    </row>
    <row r="4328" spans="1:8">
      <c r="H4328" t="s">
        <v>3497</v>
      </c>
    </row>
    <row r="4329" spans="1:8">
      <c r="H4329" t="s">
        <v>3498</v>
      </c>
    </row>
    <row r="4330" spans="1:8">
      <c r="H4330" t="s">
        <v>3499</v>
      </c>
    </row>
    <row r="4331" spans="1:8">
      <c r="A4331" t="s">
        <v>236</v>
      </c>
      <c r="B4331">
        <f>HYPERLINK("https://github.com/apache/commons-lang/commit/fac65b868c549d28b786568636bbc8362d2a78f2", "fac65b868c549d28b786568636bbc8362d2a78f2")</f>
        <v>0</v>
      </c>
      <c r="C4331">
        <f>HYPERLINK("https://github.com/apache/commons-lang/commit/c99a787752770b8952297e24e07bd404cb2f4f74", "c99a787752770b8952297e24e07bd404cb2f4f74")</f>
        <v>0</v>
      </c>
      <c r="D4331" t="s">
        <v>330</v>
      </c>
      <c r="E4331" t="s">
        <v>571</v>
      </c>
      <c r="F4331" t="s">
        <v>892</v>
      </c>
      <c r="G4331" t="s">
        <v>1055</v>
      </c>
      <c r="H4331" t="s">
        <v>3500</v>
      </c>
    </row>
    <row r="4332" spans="1:8">
      <c r="A4332" t="s">
        <v>237</v>
      </c>
      <c r="B4332">
        <f>HYPERLINK("https://github.com/apache/commons-lang/commit/9bd439b4e0aa69050ef1baa537e552fa4620e5d4", "9bd439b4e0aa69050ef1baa537e552fa4620e5d4")</f>
        <v>0</v>
      </c>
      <c r="C4332">
        <f>HYPERLINK("https://github.com/apache/commons-lang/commit/528f6e8e705097d5237f3e29d64c37ade4092e18", "528f6e8e705097d5237f3e29d64c37ade4092e18")</f>
        <v>0</v>
      </c>
      <c r="D4332" t="s">
        <v>331</v>
      </c>
      <c r="E4332" t="s">
        <v>572</v>
      </c>
      <c r="F4332" t="s">
        <v>931</v>
      </c>
      <c r="G4332" t="s">
        <v>1041</v>
      </c>
      <c r="H4332" t="s">
        <v>2540</v>
      </c>
    </row>
    <row r="4333" spans="1:8">
      <c r="H4333" t="s">
        <v>2540</v>
      </c>
    </row>
    <row r="4334" spans="1:8">
      <c r="H4334" t="s">
        <v>3501</v>
      </c>
    </row>
    <row r="4335" spans="1:8">
      <c r="A4335" t="s">
        <v>238</v>
      </c>
      <c r="B4335">
        <f>HYPERLINK("https://github.com/apache/commons-lang/commit/009e33bb5d2950ad46d80f0b84ac77f075378859", "009e33bb5d2950ad46d80f0b84ac77f075378859")</f>
        <v>0</v>
      </c>
      <c r="C4335">
        <f>HYPERLINK("https://github.com/apache/commons-lang/commit/1a1fc65b04bcbe2e95d0fa300fce110e1224906e", "1a1fc65b04bcbe2e95d0fa300fce110e1224906e")</f>
        <v>0</v>
      </c>
      <c r="D4335" t="s">
        <v>331</v>
      </c>
      <c r="E4335" t="s">
        <v>573</v>
      </c>
      <c r="F4335" t="s">
        <v>891</v>
      </c>
      <c r="G4335" t="s">
        <v>1039</v>
      </c>
      <c r="H4335" t="s">
        <v>2160</v>
      </c>
    </row>
    <row r="4336" spans="1:8">
      <c r="H4336" t="s">
        <v>2394</v>
      </c>
    </row>
    <row r="4337" spans="1:8">
      <c r="H4337" t="s">
        <v>2395</v>
      </c>
    </row>
    <row r="4338" spans="1:8">
      <c r="H4338" t="s">
        <v>2396</v>
      </c>
    </row>
    <row r="4339" spans="1:8">
      <c r="A4339" t="s">
        <v>239</v>
      </c>
      <c r="B4339">
        <f>HYPERLINK("https://github.com/apache/commons-lang/commit/0223a4d4cd127a1e209a04d8e1eff3296c0ed8c1", "0223a4d4cd127a1e209a04d8e1eff3296c0ed8c1")</f>
        <v>0</v>
      </c>
      <c r="C4339">
        <f>HYPERLINK("https://github.com/apache/commons-lang/commit/009e33bb5d2950ad46d80f0b84ac77f075378859", "009e33bb5d2950ad46d80f0b84ac77f075378859")</f>
        <v>0</v>
      </c>
      <c r="D4339" t="s">
        <v>331</v>
      </c>
      <c r="E4339" t="s">
        <v>574</v>
      </c>
      <c r="F4339" t="s">
        <v>896</v>
      </c>
      <c r="G4339" t="s">
        <v>1059</v>
      </c>
      <c r="H4339" t="s">
        <v>2006</v>
      </c>
    </row>
    <row r="4340" spans="1:8">
      <c r="H4340" t="s">
        <v>2880</v>
      </c>
    </row>
    <row r="4341" spans="1:8">
      <c r="H4341" t="s">
        <v>3502</v>
      </c>
    </row>
    <row r="4342" spans="1:8">
      <c r="H4342" t="s">
        <v>3503</v>
      </c>
    </row>
    <row r="4343" spans="1:8">
      <c r="H4343" t="s">
        <v>3504</v>
      </c>
    </row>
    <row r="4344" spans="1:8">
      <c r="H4344" t="s">
        <v>3505</v>
      </c>
    </row>
    <row r="4345" spans="1:8">
      <c r="H4345" t="s">
        <v>3506</v>
      </c>
    </row>
    <row r="4346" spans="1:8">
      <c r="H4346" t="s">
        <v>3507</v>
      </c>
    </row>
    <row r="4347" spans="1:8">
      <c r="H4347" t="s">
        <v>3508</v>
      </c>
    </row>
    <row r="4348" spans="1:8">
      <c r="H4348" t="s">
        <v>3509</v>
      </c>
    </row>
    <row r="4349" spans="1:8">
      <c r="H4349" t="s">
        <v>3510</v>
      </c>
    </row>
    <row r="4350" spans="1:8">
      <c r="H4350" t="s">
        <v>3511</v>
      </c>
    </row>
    <row r="4351" spans="1:8">
      <c r="H4351" t="s">
        <v>2298</v>
      </c>
    </row>
    <row r="4352" spans="1:8">
      <c r="H4352" t="s">
        <v>1531</v>
      </c>
    </row>
    <row r="4353" spans="6:8">
      <c r="H4353" t="s">
        <v>3512</v>
      </c>
    </row>
    <row r="4354" spans="6:8">
      <c r="H4354" t="s">
        <v>3513</v>
      </c>
    </row>
    <row r="4355" spans="6:8">
      <c r="H4355" t="s">
        <v>2307</v>
      </c>
    </row>
    <row r="4356" spans="6:8">
      <c r="H4356" t="s">
        <v>3514</v>
      </c>
    </row>
    <row r="4357" spans="6:8">
      <c r="H4357" t="s">
        <v>3515</v>
      </c>
    </row>
    <row r="4358" spans="6:8">
      <c r="H4358" t="s">
        <v>1530</v>
      </c>
    </row>
    <row r="4359" spans="6:8">
      <c r="H4359" t="s">
        <v>2305</v>
      </c>
    </row>
    <row r="4360" spans="6:8">
      <c r="H4360" t="s">
        <v>3516</v>
      </c>
    </row>
    <row r="4361" spans="6:8">
      <c r="F4361" t="s">
        <v>891</v>
      </c>
      <c r="G4361" t="s">
        <v>1039</v>
      </c>
      <c r="H4361" t="s">
        <v>3517</v>
      </c>
    </row>
    <row r="4362" spans="6:8">
      <c r="H4362" t="s">
        <v>3518</v>
      </c>
    </row>
    <row r="4363" spans="6:8">
      <c r="H4363" t="s">
        <v>3519</v>
      </c>
    </row>
    <row r="4364" spans="6:8">
      <c r="H4364" t="s">
        <v>3520</v>
      </c>
    </row>
    <row r="4365" spans="6:8">
      <c r="F4365" t="s">
        <v>954</v>
      </c>
      <c r="G4365" t="s">
        <v>1191</v>
      </c>
      <c r="H4365" t="s">
        <v>2160</v>
      </c>
    </row>
    <row r="4366" spans="6:8">
      <c r="H4366" t="s">
        <v>2394</v>
      </c>
    </row>
    <row r="4367" spans="6:8">
      <c r="H4367" t="s">
        <v>2395</v>
      </c>
    </row>
    <row r="4368" spans="6:8">
      <c r="H4368" t="s">
        <v>2396</v>
      </c>
    </row>
    <row r="4369" spans="1:8">
      <c r="H4369" t="s">
        <v>2398</v>
      </c>
    </row>
    <row r="4370" spans="1:8">
      <c r="H4370" t="s">
        <v>2399</v>
      </c>
    </row>
    <row r="4371" spans="1:8">
      <c r="H4371" t="s">
        <v>2400</v>
      </c>
    </row>
    <row r="4372" spans="1:8">
      <c r="H4372" t="s">
        <v>2401</v>
      </c>
    </row>
    <row r="4373" spans="1:8">
      <c r="H4373" t="s">
        <v>2402</v>
      </c>
    </row>
    <row r="4374" spans="1:8">
      <c r="H4374" t="s">
        <v>2403</v>
      </c>
    </row>
    <row r="4375" spans="1:8">
      <c r="H4375" t="s">
        <v>2404</v>
      </c>
    </row>
    <row r="4376" spans="1:8">
      <c r="H4376" t="s">
        <v>2405</v>
      </c>
    </row>
    <row r="4377" spans="1:8">
      <c r="H4377" t="s">
        <v>2406</v>
      </c>
    </row>
    <row r="4378" spans="1:8">
      <c r="H4378" t="s">
        <v>2407</v>
      </c>
    </row>
    <row r="4379" spans="1:8">
      <c r="H4379" t="s">
        <v>3521</v>
      </c>
    </row>
    <row r="4380" spans="1:8">
      <c r="A4380" t="s">
        <v>240</v>
      </c>
      <c r="B4380">
        <f>HYPERLINK("https://github.com/apache/commons-lang/commit/c503d742f094dc2048b72c3f78f5e2e6070a44e1", "c503d742f094dc2048b72c3f78f5e2e6070a44e1")</f>
        <v>0</v>
      </c>
      <c r="C4380">
        <f>HYPERLINK("https://github.com/apache/commons-lang/commit/1a1fc65b04bcbe2e95d0fa300fce110e1224906e", "1a1fc65b04bcbe2e95d0fa300fce110e1224906e")</f>
        <v>0</v>
      </c>
      <c r="D4380" t="s">
        <v>332</v>
      </c>
      <c r="E4380" t="s">
        <v>575</v>
      </c>
      <c r="F4380" t="s">
        <v>918</v>
      </c>
      <c r="G4380" t="s">
        <v>1042</v>
      </c>
      <c r="H4380" t="s">
        <v>2230</v>
      </c>
    </row>
    <row r="4381" spans="1:8">
      <c r="H4381" t="s">
        <v>3522</v>
      </c>
    </row>
    <row r="4382" spans="1:8">
      <c r="A4382" t="s">
        <v>241</v>
      </c>
      <c r="B4382">
        <f>HYPERLINK("https://github.com/apache/commons-lang/commit/f83e93685baf911d8fce96485e0d5ed8d783eedb", "f83e93685baf911d8fce96485e0d5ed8d783eedb")</f>
        <v>0</v>
      </c>
      <c r="C4382">
        <f>HYPERLINK("https://github.com/apache/commons-lang/commit/716f140d46c1737ca1c6b22a1db10fe041fbf810", "716f140d46c1737ca1c6b22a1db10fe041fbf810")</f>
        <v>0</v>
      </c>
      <c r="D4382" t="s">
        <v>323</v>
      </c>
      <c r="E4382" t="s">
        <v>576</v>
      </c>
      <c r="F4382" t="s">
        <v>992</v>
      </c>
      <c r="G4382" t="s">
        <v>1192</v>
      </c>
      <c r="H4382" t="s">
        <v>3523</v>
      </c>
    </row>
    <row r="4383" spans="1:8">
      <c r="H4383" t="s">
        <v>3524</v>
      </c>
    </row>
    <row r="4384" spans="1:8">
      <c r="H4384" t="s">
        <v>3525</v>
      </c>
    </row>
    <row r="4385" spans="1:8">
      <c r="H4385" t="s">
        <v>3526</v>
      </c>
    </row>
    <row r="4386" spans="1:8">
      <c r="H4386" t="s">
        <v>3527</v>
      </c>
    </row>
    <row r="4387" spans="1:8">
      <c r="H4387" t="s">
        <v>3528</v>
      </c>
    </row>
    <row r="4388" spans="1:8">
      <c r="H4388" t="s">
        <v>3529</v>
      </c>
    </row>
    <row r="4389" spans="1:8">
      <c r="A4389" t="s">
        <v>242</v>
      </c>
      <c r="B4389">
        <f>HYPERLINK("https://github.com/apache/commons-lang/commit/4388ded2d1a9a4907e9f7d23a74e416b54a28c85", "4388ded2d1a9a4907e9f7d23a74e416b54a28c85")</f>
        <v>0</v>
      </c>
      <c r="C4389">
        <f>HYPERLINK("https://github.com/apache/commons-lang/commit/de125de49a652391f0c38e97001c7863da878f1f", "de125de49a652391f0c38e97001c7863da878f1f")</f>
        <v>0</v>
      </c>
      <c r="D4389" t="s">
        <v>323</v>
      </c>
      <c r="E4389" t="s">
        <v>577</v>
      </c>
      <c r="F4389" t="s">
        <v>993</v>
      </c>
      <c r="G4389" t="s">
        <v>1193</v>
      </c>
      <c r="H4389" t="s">
        <v>3530</v>
      </c>
    </row>
    <row r="4390" spans="1:8">
      <c r="H4390" t="s">
        <v>3531</v>
      </c>
    </row>
    <row r="4391" spans="1:8">
      <c r="H4391" t="s">
        <v>3532</v>
      </c>
    </row>
    <row r="4392" spans="1:8">
      <c r="H4392" t="s">
        <v>3533</v>
      </c>
    </row>
    <row r="4393" spans="1:8">
      <c r="H4393" t="s">
        <v>3534</v>
      </c>
    </row>
    <row r="4394" spans="1:8">
      <c r="H4394" t="s">
        <v>3535</v>
      </c>
    </row>
    <row r="4395" spans="1:8">
      <c r="F4395" t="s">
        <v>994</v>
      </c>
      <c r="G4395" t="s">
        <v>1194</v>
      </c>
      <c r="H4395" t="s">
        <v>3530</v>
      </c>
    </row>
    <row r="4396" spans="1:8">
      <c r="H4396" t="s">
        <v>3531</v>
      </c>
    </row>
    <row r="4397" spans="1:8">
      <c r="H4397" t="s">
        <v>3532</v>
      </c>
    </row>
    <row r="4398" spans="1:8">
      <c r="H4398" t="s">
        <v>3533</v>
      </c>
    </row>
    <row r="4399" spans="1:8">
      <c r="H4399" t="s">
        <v>3534</v>
      </c>
    </row>
    <row r="4400" spans="1:8">
      <c r="H4400" t="s">
        <v>3535</v>
      </c>
    </row>
    <row r="4401" spans="1:8">
      <c r="A4401" t="s">
        <v>243</v>
      </c>
      <c r="B4401">
        <f>HYPERLINK("https://github.com/apache/commons-lang/commit/64d820bffae723b9c8669301b246ae199db61b5c", "64d820bffae723b9c8669301b246ae199db61b5c")</f>
        <v>0</v>
      </c>
      <c r="C4401">
        <f>HYPERLINK("https://github.com/apache/commons-lang/commit/bdb074610c87a210ea4c0d91d579cb4558f4b19f", "bdb074610c87a210ea4c0d91d579cb4558f4b19f")</f>
        <v>0</v>
      </c>
      <c r="D4401" t="s">
        <v>323</v>
      </c>
      <c r="E4401" t="s">
        <v>578</v>
      </c>
      <c r="F4401" t="s">
        <v>941</v>
      </c>
      <c r="G4401" t="s">
        <v>1133</v>
      </c>
      <c r="H4401" t="s">
        <v>3536</v>
      </c>
    </row>
    <row r="4402" spans="1:8">
      <c r="A4402" t="s">
        <v>244</v>
      </c>
      <c r="B4402">
        <f>HYPERLINK("https://github.com/apache/commons-lang/commit/09686fad46d49016057bae8f02dc79f409b7bd10", "09686fad46d49016057bae8f02dc79f409b7bd10")</f>
        <v>0</v>
      </c>
      <c r="C4402">
        <f>HYPERLINK("https://github.com/apache/commons-lang/commit/64d820bffae723b9c8669301b246ae199db61b5c", "64d820bffae723b9c8669301b246ae199db61b5c")</f>
        <v>0</v>
      </c>
      <c r="D4402" t="s">
        <v>323</v>
      </c>
      <c r="E4402" t="s">
        <v>579</v>
      </c>
      <c r="F4402" t="s">
        <v>955</v>
      </c>
      <c r="G4402" t="s">
        <v>1085</v>
      </c>
      <c r="H4402" t="s">
        <v>3537</v>
      </c>
    </row>
    <row r="4403" spans="1:8">
      <c r="H4403" t="s">
        <v>3538</v>
      </c>
    </row>
    <row r="4404" spans="1:8">
      <c r="H4404" t="s">
        <v>3539</v>
      </c>
    </row>
    <row r="4405" spans="1:8">
      <c r="H4405" t="s">
        <v>3540</v>
      </c>
    </row>
    <row r="4406" spans="1:8">
      <c r="H4406" t="s">
        <v>3541</v>
      </c>
    </row>
    <row r="4407" spans="1:8">
      <c r="H4407" t="s">
        <v>3542</v>
      </c>
    </row>
    <row r="4408" spans="1:8">
      <c r="H4408" t="s">
        <v>3543</v>
      </c>
    </row>
    <row r="4409" spans="1:8">
      <c r="H4409" t="s">
        <v>3544</v>
      </c>
    </row>
    <row r="4410" spans="1:8">
      <c r="H4410" t="s">
        <v>3545</v>
      </c>
    </row>
    <row r="4411" spans="1:8">
      <c r="H4411" t="s">
        <v>3546</v>
      </c>
    </row>
    <row r="4412" spans="1:8">
      <c r="H4412" t="s">
        <v>3547</v>
      </c>
    </row>
    <row r="4413" spans="1:8">
      <c r="H4413" t="s">
        <v>3548</v>
      </c>
    </row>
    <row r="4414" spans="1:8">
      <c r="H4414" t="s">
        <v>3549</v>
      </c>
    </row>
    <row r="4415" spans="1:8">
      <c r="H4415" t="s">
        <v>3550</v>
      </c>
    </row>
    <row r="4416" spans="1:8">
      <c r="H4416" t="s">
        <v>3551</v>
      </c>
    </row>
    <row r="4417" spans="1:8">
      <c r="H4417" t="s">
        <v>3552</v>
      </c>
    </row>
    <row r="4418" spans="1:8">
      <c r="H4418" t="s">
        <v>3553</v>
      </c>
    </row>
    <row r="4419" spans="1:8">
      <c r="H4419" t="s">
        <v>3554</v>
      </c>
    </row>
    <row r="4420" spans="1:8">
      <c r="H4420" t="s">
        <v>3555</v>
      </c>
    </row>
    <row r="4421" spans="1:8">
      <c r="H4421" t="s">
        <v>3556</v>
      </c>
    </row>
    <row r="4422" spans="1:8">
      <c r="H4422" t="s">
        <v>3557</v>
      </c>
    </row>
    <row r="4423" spans="1:8">
      <c r="H4423" t="s">
        <v>3558</v>
      </c>
    </row>
    <row r="4424" spans="1:8">
      <c r="H4424" t="s">
        <v>3559</v>
      </c>
    </row>
    <row r="4425" spans="1:8">
      <c r="H4425" t="s">
        <v>3560</v>
      </c>
    </row>
    <row r="4426" spans="1:8">
      <c r="H4426" t="s">
        <v>3561</v>
      </c>
    </row>
    <row r="4427" spans="1:8">
      <c r="H4427" t="s">
        <v>3562</v>
      </c>
    </row>
    <row r="4428" spans="1:8">
      <c r="H4428" t="s">
        <v>3563</v>
      </c>
    </row>
    <row r="4429" spans="1:8">
      <c r="H4429" t="s">
        <v>3564</v>
      </c>
    </row>
    <row r="4430" spans="1:8">
      <c r="H4430" t="s">
        <v>3565</v>
      </c>
    </row>
    <row r="4431" spans="1:8">
      <c r="H4431" t="s">
        <v>3566</v>
      </c>
    </row>
    <row r="4432" spans="1:8">
      <c r="A4432" t="s">
        <v>245</v>
      </c>
      <c r="B4432">
        <f>HYPERLINK("https://github.com/apache/commons-lang/commit/d9a2c69a9d1db6072e1d7b7ea4fcbd5c15d20b5d", "d9a2c69a9d1db6072e1d7b7ea4fcbd5c15d20b5d")</f>
        <v>0</v>
      </c>
      <c r="C4432">
        <f>HYPERLINK("https://github.com/apache/commons-lang/commit/ac5a216f767c6defa4da720c6ecb3baa05e30254", "ac5a216f767c6defa4da720c6ecb3baa05e30254")</f>
        <v>0</v>
      </c>
      <c r="D4432" t="s">
        <v>333</v>
      </c>
      <c r="E4432" t="s">
        <v>580</v>
      </c>
      <c r="F4432" t="s">
        <v>892</v>
      </c>
      <c r="G4432" t="s">
        <v>1055</v>
      </c>
      <c r="H4432" t="s">
        <v>3567</v>
      </c>
    </row>
    <row r="4433" spans="1:8">
      <c r="H4433" t="s">
        <v>3568</v>
      </c>
    </row>
    <row r="4434" spans="1:8">
      <c r="H4434" t="s">
        <v>3569</v>
      </c>
    </row>
    <row r="4435" spans="1:8">
      <c r="A4435" t="s">
        <v>246</v>
      </c>
      <c r="B4435">
        <f>HYPERLINK("https://github.com/apache/commons-lang/commit/8ac857c41ec8ae02e57eb0c1c1a012525e7e14b9", "8ac857c41ec8ae02e57eb0c1c1a012525e7e14b9")</f>
        <v>0</v>
      </c>
      <c r="C4435">
        <f>HYPERLINK("https://github.com/apache/commons-lang/commit/d9a2c69a9d1db6072e1d7b7ea4fcbd5c15d20b5d", "d9a2c69a9d1db6072e1d7b7ea4fcbd5c15d20b5d")</f>
        <v>0</v>
      </c>
      <c r="D4435" t="s">
        <v>333</v>
      </c>
      <c r="E4435" t="s">
        <v>581</v>
      </c>
      <c r="F4435" t="s">
        <v>892</v>
      </c>
      <c r="G4435" t="s">
        <v>1055</v>
      </c>
      <c r="H4435" t="s">
        <v>3570</v>
      </c>
    </row>
    <row r="4436" spans="1:8">
      <c r="H4436" t="s">
        <v>3571</v>
      </c>
    </row>
    <row r="4437" spans="1:8">
      <c r="A4437" t="s">
        <v>247</v>
      </c>
      <c r="B4437">
        <f>HYPERLINK("https://github.com/apache/commons-lang/commit/10d2363fcdd6e15568f765ba0dfd5f0cfa0b04eb", "10d2363fcdd6e15568f765ba0dfd5f0cfa0b04eb")</f>
        <v>0</v>
      </c>
      <c r="C4437">
        <f>HYPERLINK("https://github.com/apache/commons-lang/commit/6cfce2a094f05bd64c2f3f7694b520b5f5e6e504", "6cfce2a094f05bd64c2f3f7694b520b5f5e6e504")</f>
        <v>0</v>
      </c>
      <c r="D4437" t="s">
        <v>331</v>
      </c>
      <c r="E4437" t="s">
        <v>582</v>
      </c>
      <c r="F4437" t="s">
        <v>995</v>
      </c>
      <c r="G4437" t="s">
        <v>1083</v>
      </c>
      <c r="H4437" t="s">
        <v>1658</v>
      </c>
    </row>
    <row r="4438" spans="1:8">
      <c r="H4438" t="s">
        <v>1660</v>
      </c>
    </row>
    <row r="4439" spans="1:8">
      <c r="H4439" t="s">
        <v>1661</v>
      </c>
    </row>
    <row r="4440" spans="1:8">
      <c r="H4440" t="s">
        <v>1662</v>
      </c>
    </row>
    <row r="4441" spans="1:8">
      <c r="A4441" t="s">
        <v>248</v>
      </c>
      <c r="B4441">
        <f>HYPERLINK("https://github.com/apache/commons-lang/commit/ff4497aff8cc9de4e0b2c6e5e23e5b6550f76f29", "ff4497aff8cc9de4e0b2c6e5e23e5b6550f76f29")</f>
        <v>0</v>
      </c>
      <c r="C4441">
        <f>HYPERLINK("https://github.com/apache/commons-lang/commit/d79e43216faba4b3e73536915bfddc550cc0f20f", "d79e43216faba4b3e73536915bfddc550cc0f20f")</f>
        <v>0</v>
      </c>
      <c r="D4441" t="s">
        <v>331</v>
      </c>
      <c r="E4441" t="s">
        <v>583</v>
      </c>
      <c r="F4441" t="s">
        <v>891</v>
      </c>
      <c r="G4441" t="s">
        <v>1039</v>
      </c>
      <c r="H4441" t="s">
        <v>3572</v>
      </c>
    </row>
    <row r="4442" spans="1:8">
      <c r="H4442" t="s">
        <v>3573</v>
      </c>
    </row>
    <row r="4443" spans="1:8">
      <c r="A4443" t="s">
        <v>249</v>
      </c>
      <c r="B4443">
        <f>HYPERLINK("https://github.com/apache/commons-lang/commit/8d601ab71228f7c3dff950540e7ee6e4043e9053", "8d601ab71228f7c3dff950540e7ee6e4043e9053")</f>
        <v>0</v>
      </c>
      <c r="C4443">
        <f>HYPERLINK("https://github.com/apache/commons-lang/commit/8d95ae41975a2307501aa0f4a7eba296c59edce9", "8d95ae41975a2307501aa0f4a7eba296c59edce9")</f>
        <v>0</v>
      </c>
      <c r="D4443" t="s">
        <v>331</v>
      </c>
      <c r="E4443" t="s">
        <v>584</v>
      </c>
      <c r="F4443" t="s">
        <v>944</v>
      </c>
      <c r="G4443" t="s">
        <v>1070</v>
      </c>
      <c r="H4443" t="s">
        <v>3574</v>
      </c>
    </row>
    <row r="4444" spans="1:8">
      <c r="A4444" t="s">
        <v>250</v>
      </c>
      <c r="B4444">
        <f>HYPERLINK("https://github.com/apache/commons-lang/commit/aa75c23b2e51c8d42730c8b410e6a7148a7bb094", "aa75c23b2e51c8d42730c8b410e6a7148a7bb094")</f>
        <v>0</v>
      </c>
      <c r="C4444">
        <f>HYPERLINK("https://github.com/apache/commons-lang/commit/3415c02e7b6669f7fc3ca563dcfedf832815d192", "3415c02e7b6669f7fc3ca563dcfedf832815d192")</f>
        <v>0</v>
      </c>
      <c r="D4444" t="s">
        <v>334</v>
      </c>
      <c r="E4444" t="s">
        <v>585</v>
      </c>
      <c r="F4444" t="s">
        <v>990</v>
      </c>
      <c r="G4444" t="s">
        <v>1129</v>
      </c>
      <c r="H4444" t="s">
        <v>2896</v>
      </c>
    </row>
    <row r="4445" spans="1:8">
      <c r="A4445" t="s">
        <v>251</v>
      </c>
      <c r="B4445">
        <f>HYPERLINK("https://github.com/apache/commons-lang/commit/31fcd3bd8b3f0a9cd203d1e0767985e366ccfe28", "31fcd3bd8b3f0a9cd203d1e0767985e366ccfe28")</f>
        <v>0</v>
      </c>
      <c r="C4445">
        <f>HYPERLINK("https://github.com/apache/commons-lang/commit/5556118ad13fbb80a56d7b8de6f960e9ff8255b8", "5556118ad13fbb80a56d7b8de6f960e9ff8255b8")</f>
        <v>0</v>
      </c>
      <c r="D4445" t="s">
        <v>335</v>
      </c>
      <c r="E4445" t="s">
        <v>586</v>
      </c>
      <c r="F4445" t="s">
        <v>944</v>
      </c>
      <c r="G4445" t="s">
        <v>1070</v>
      </c>
      <c r="H4445" t="s">
        <v>3575</v>
      </c>
    </row>
    <row r="4446" spans="1:8">
      <c r="H4446" t="s">
        <v>3576</v>
      </c>
    </row>
    <row r="4447" spans="1:8">
      <c r="A4447" t="s">
        <v>252</v>
      </c>
      <c r="B4447">
        <f>HYPERLINK("https://github.com/apache/commons-lang/commit/c636539836ecb541d9ef71f2d347772cf9f6bc52", "c636539836ecb541d9ef71f2d347772cf9f6bc52")</f>
        <v>0</v>
      </c>
      <c r="C4447">
        <f>HYPERLINK("https://github.com/apache/commons-lang/commit/cc2d70e2edc66a51bfb6561eed2d3df0782d65eb", "cc2d70e2edc66a51bfb6561eed2d3df0782d65eb")</f>
        <v>0</v>
      </c>
      <c r="D4447" t="s">
        <v>331</v>
      </c>
      <c r="E4447" t="s">
        <v>587</v>
      </c>
      <c r="F4447" t="s">
        <v>967</v>
      </c>
      <c r="G4447" t="s">
        <v>1139</v>
      </c>
      <c r="H4447" t="s">
        <v>3577</v>
      </c>
    </row>
    <row r="4448" spans="1:8">
      <c r="A4448" t="s">
        <v>253</v>
      </c>
      <c r="B4448">
        <f>HYPERLINK("https://github.com/apache/commons-lang/commit/66f8569ecc8173d61b7d182f4da0223ae7dbda38", "66f8569ecc8173d61b7d182f4da0223ae7dbda38")</f>
        <v>0</v>
      </c>
      <c r="C4448">
        <f>HYPERLINK("https://github.com/apache/commons-lang/commit/0181c8059c081d144cad36d003379bd50fcd9da7", "0181c8059c081d144cad36d003379bd50fcd9da7")</f>
        <v>0</v>
      </c>
      <c r="D4448" t="s">
        <v>336</v>
      </c>
      <c r="E4448" t="s">
        <v>588</v>
      </c>
      <c r="F4448" t="s">
        <v>903</v>
      </c>
      <c r="G4448" t="s">
        <v>1162</v>
      </c>
      <c r="H4448" t="s">
        <v>3578</v>
      </c>
    </row>
    <row r="4449" spans="1:8">
      <c r="H4449" t="s">
        <v>3579</v>
      </c>
    </row>
    <row r="4450" spans="1:8">
      <c r="A4450" t="s">
        <v>254</v>
      </c>
      <c r="B4450">
        <f>HYPERLINK("https://github.com/apache/commons-lang/commit/3ce7f9eecfacbf3de716a8338ad4929371a66ca2", "3ce7f9eecfacbf3de716a8338ad4929371a66ca2")</f>
        <v>0</v>
      </c>
      <c r="C4450">
        <f>HYPERLINK("https://github.com/apache/commons-lang/commit/6b9c3315885f8f9e4be19db9ef05257035b97bca", "6b9c3315885f8f9e4be19db9ef05257035b97bca")</f>
        <v>0</v>
      </c>
      <c r="D4450" t="s">
        <v>331</v>
      </c>
      <c r="E4450" t="s">
        <v>589</v>
      </c>
      <c r="F4450" t="s">
        <v>996</v>
      </c>
      <c r="G4450" t="s">
        <v>1195</v>
      </c>
      <c r="H4450" t="s">
        <v>3580</v>
      </c>
    </row>
    <row r="4451" spans="1:8">
      <c r="H4451" t="s">
        <v>3581</v>
      </c>
    </row>
    <row r="4452" spans="1:8">
      <c r="A4452" t="s">
        <v>255</v>
      </c>
      <c r="B4452">
        <f>HYPERLINK("https://github.com/apache/commons-lang/commit/f4ee399e31eb61741f5f2167d6af8f49c0e991b6", "f4ee399e31eb61741f5f2167d6af8f49c0e991b6")</f>
        <v>0</v>
      </c>
      <c r="C4452">
        <f>HYPERLINK("https://github.com/apache/commons-lang/commit/844cd4298e46027ba1201df4eceb2dcaa5c1bb26", "844cd4298e46027ba1201df4eceb2dcaa5c1bb26")</f>
        <v>0</v>
      </c>
      <c r="D4452" t="s">
        <v>331</v>
      </c>
      <c r="E4452" t="s">
        <v>590</v>
      </c>
      <c r="F4452" t="s">
        <v>891</v>
      </c>
      <c r="G4452" t="s">
        <v>1039</v>
      </c>
      <c r="H4452" t="s">
        <v>3582</v>
      </c>
    </row>
    <row r="4453" spans="1:8">
      <c r="H4453" t="s">
        <v>3583</v>
      </c>
    </row>
    <row r="4454" spans="1:8">
      <c r="H4454" t="s">
        <v>3584</v>
      </c>
    </row>
    <row r="4455" spans="1:8">
      <c r="H4455" t="s">
        <v>3585</v>
      </c>
    </row>
    <row r="4456" spans="1:8">
      <c r="A4456" t="s">
        <v>256</v>
      </c>
      <c r="B4456">
        <f>HYPERLINK("https://github.com/apache/commons-lang/commit/e685d847b4c70e354e47ea3990cefda3265aa5c6", "e685d847b4c70e354e47ea3990cefda3265aa5c6")</f>
        <v>0</v>
      </c>
      <c r="C4456">
        <f>HYPERLINK("https://github.com/apache/commons-lang/commit/111fd3f6eef8e7d1641a42ce0cc56b92f2d75f4a", "111fd3f6eef8e7d1641a42ce0cc56b92f2d75f4a")</f>
        <v>0</v>
      </c>
      <c r="D4456" t="s">
        <v>331</v>
      </c>
      <c r="E4456" t="s">
        <v>591</v>
      </c>
      <c r="F4456" t="s">
        <v>977</v>
      </c>
      <c r="G4456" t="s">
        <v>1179</v>
      </c>
      <c r="H4456" t="s">
        <v>3586</v>
      </c>
    </row>
    <row r="4457" spans="1:8">
      <c r="H4457" t="s">
        <v>3587</v>
      </c>
    </row>
    <row r="4458" spans="1:8">
      <c r="H4458" t="s">
        <v>3588</v>
      </c>
    </row>
    <row r="4459" spans="1:8">
      <c r="H4459" t="s">
        <v>3589</v>
      </c>
    </row>
    <row r="4460" spans="1:8">
      <c r="H4460" t="s">
        <v>3590</v>
      </c>
    </row>
    <row r="4461" spans="1:8">
      <c r="H4461" t="s">
        <v>3587</v>
      </c>
    </row>
    <row r="4462" spans="1:8">
      <c r="A4462" t="s">
        <v>257</v>
      </c>
      <c r="B4462">
        <f>HYPERLINK("https://github.com/apache/commons-lang/commit/796b051f28ca96f1dbbd5dfe4b5cae5579d0d14e", "796b051f28ca96f1dbbd5dfe4b5cae5579d0d14e")</f>
        <v>0</v>
      </c>
      <c r="C4462">
        <f>HYPERLINK("https://github.com/apache/commons-lang/commit/5a87fa172eb1368fe413af34511d1eb3f2674a9f", "5a87fa172eb1368fe413af34511d1eb3f2674a9f")</f>
        <v>0</v>
      </c>
      <c r="D4462" t="s">
        <v>323</v>
      </c>
      <c r="E4462" t="s">
        <v>592</v>
      </c>
      <c r="F4462" t="s">
        <v>997</v>
      </c>
      <c r="G4462" t="s">
        <v>1196</v>
      </c>
      <c r="H4462" t="s">
        <v>3591</v>
      </c>
    </row>
    <row r="4463" spans="1:8">
      <c r="H4463" t="s">
        <v>3592</v>
      </c>
    </row>
    <row r="4464" spans="1:8">
      <c r="F4464" t="s">
        <v>998</v>
      </c>
      <c r="G4464" t="s">
        <v>1197</v>
      </c>
      <c r="H4464" t="s">
        <v>3593</v>
      </c>
    </row>
    <row r="4465" spans="1:8">
      <c r="H4465" t="s">
        <v>3594</v>
      </c>
    </row>
    <row r="4466" spans="1:8">
      <c r="H4466" t="s">
        <v>3592</v>
      </c>
    </row>
    <row r="4467" spans="1:8">
      <c r="F4467" t="s">
        <v>999</v>
      </c>
      <c r="G4467" t="s">
        <v>1198</v>
      </c>
      <c r="H4467" t="s">
        <v>3591</v>
      </c>
    </row>
    <row r="4468" spans="1:8">
      <c r="H4468" t="s">
        <v>3592</v>
      </c>
    </row>
    <row r="4469" spans="1:8">
      <c r="F4469" t="s">
        <v>1000</v>
      </c>
      <c r="G4469" t="s">
        <v>1199</v>
      </c>
      <c r="H4469" t="s">
        <v>3591</v>
      </c>
    </row>
    <row r="4470" spans="1:8">
      <c r="H4470" t="s">
        <v>3592</v>
      </c>
    </row>
    <row r="4471" spans="1:8">
      <c r="F4471" t="s">
        <v>1001</v>
      </c>
      <c r="G4471" t="s">
        <v>1200</v>
      </c>
      <c r="H4471" t="s">
        <v>3591</v>
      </c>
    </row>
    <row r="4472" spans="1:8">
      <c r="H4472" t="s">
        <v>3592</v>
      </c>
    </row>
    <row r="4473" spans="1:8">
      <c r="A4473" t="s">
        <v>258</v>
      </c>
      <c r="B4473">
        <f>HYPERLINK("https://github.com/apache/commons-lang/commit/8e8e78d849825696237b9f540f3e082a44b1e838", "8e8e78d849825696237b9f540f3e082a44b1e838")</f>
        <v>0</v>
      </c>
      <c r="C4473">
        <f>HYPERLINK("https://github.com/apache/commons-lang/commit/125cfb4cab35daebe874a599877d6280b464212b", "125cfb4cab35daebe874a599877d6280b464212b")</f>
        <v>0</v>
      </c>
      <c r="D4473" t="s">
        <v>313</v>
      </c>
      <c r="E4473" t="s">
        <v>593</v>
      </c>
      <c r="F4473" t="s">
        <v>917</v>
      </c>
      <c r="G4473" t="s">
        <v>1072</v>
      </c>
      <c r="H4473" t="s">
        <v>3595</v>
      </c>
    </row>
    <row r="4474" spans="1:8">
      <c r="H4474" t="s">
        <v>3596</v>
      </c>
    </row>
    <row r="4475" spans="1:8">
      <c r="H4475" t="s">
        <v>3597</v>
      </c>
    </row>
    <row r="4476" spans="1:8">
      <c r="A4476" t="s">
        <v>259</v>
      </c>
      <c r="B4476">
        <f>HYPERLINK("https://github.com/apache/commons-lang/commit/6f03c0ce11db4a270124b9bf93338d3db9fccf5c", "6f03c0ce11db4a270124b9bf93338d3db9fccf5c")</f>
        <v>0</v>
      </c>
      <c r="C4476">
        <f>HYPERLINK("https://github.com/apache/commons-lang/commit/8e8e78d849825696237b9f540f3e082a44b1e838", "8e8e78d849825696237b9f540f3e082a44b1e838")</f>
        <v>0</v>
      </c>
      <c r="D4476" t="s">
        <v>313</v>
      </c>
      <c r="E4476" t="s">
        <v>593</v>
      </c>
      <c r="F4476" t="s">
        <v>949</v>
      </c>
      <c r="G4476" t="s">
        <v>1087</v>
      </c>
      <c r="H4476" t="s">
        <v>3598</v>
      </c>
    </row>
    <row r="4477" spans="1:8">
      <c r="A4477" t="s">
        <v>260</v>
      </c>
      <c r="B4477">
        <f>HYPERLINK("https://github.com/apache/commons-lang/commit/a26c66a8edcf029ca5f94354cee0db267e9ccc20", "a26c66a8edcf029ca5f94354cee0db267e9ccc20")</f>
        <v>0</v>
      </c>
      <c r="C4477">
        <f>HYPERLINK("https://github.com/apache/commons-lang/commit/758228f691b34c97f421ed92336772531495e0cc", "758228f691b34c97f421ed92336772531495e0cc")</f>
        <v>0</v>
      </c>
      <c r="D4477" t="s">
        <v>313</v>
      </c>
      <c r="E4477" t="s">
        <v>594</v>
      </c>
      <c r="F4477" t="s">
        <v>899</v>
      </c>
      <c r="G4477" t="s">
        <v>1107</v>
      </c>
      <c r="H4477" t="s">
        <v>3599</v>
      </c>
    </row>
    <row r="4478" spans="1:8">
      <c r="A4478" t="s">
        <v>261</v>
      </c>
      <c r="B4478">
        <f>HYPERLINK("https://github.com/apache/commons-lang/commit/0b70b01a9f1d9664bb5eac737175f58f06979b60", "0b70b01a9f1d9664bb5eac737175f58f06979b60")</f>
        <v>0</v>
      </c>
      <c r="C4478">
        <f>HYPERLINK("https://github.com/apache/commons-lang/commit/30dcb8de48393338deca5bfe68f251008f4d31d0", "30dcb8de48393338deca5bfe68f251008f4d31d0")</f>
        <v>0</v>
      </c>
      <c r="D4478" t="s">
        <v>331</v>
      </c>
      <c r="E4478" t="s">
        <v>595</v>
      </c>
      <c r="F4478" t="s">
        <v>1002</v>
      </c>
      <c r="G4478" t="s">
        <v>1119</v>
      </c>
      <c r="H4478" t="s">
        <v>3600</v>
      </c>
    </row>
    <row r="4479" spans="1:8">
      <c r="H4479" t="s">
        <v>3601</v>
      </c>
    </row>
    <row r="4480" spans="1:8">
      <c r="A4480" t="s">
        <v>262</v>
      </c>
      <c r="B4480">
        <f>HYPERLINK("https://github.com/apache/commons-lang/commit/7129c43b08da58e1c907dd2b90bb58e7a09bf85c", "7129c43b08da58e1c907dd2b90bb58e7a09bf85c")</f>
        <v>0</v>
      </c>
      <c r="C4480">
        <f>HYPERLINK("https://github.com/apache/commons-lang/commit/5d4916933d6259f1e698662bc7e85ed4db461d61", "5d4916933d6259f1e698662bc7e85ed4db461d61")</f>
        <v>0</v>
      </c>
      <c r="D4480" t="s">
        <v>337</v>
      </c>
      <c r="E4480" t="s">
        <v>596</v>
      </c>
      <c r="F4480" t="s">
        <v>891</v>
      </c>
      <c r="G4480" t="s">
        <v>1039</v>
      </c>
      <c r="H4480" t="s">
        <v>3602</v>
      </c>
    </row>
    <row r="4481" spans="1:8">
      <c r="H4481" t="s">
        <v>3603</v>
      </c>
    </row>
    <row r="4482" spans="1:8">
      <c r="H4482" t="s">
        <v>3604</v>
      </c>
    </row>
    <row r="4483" spans="1:8">
      <c r="H4483" t="s">
        <v>3605</v>
      </c>
    </row>
    <row r="4484" spans="1:8">
      <c r="H4484" t="s">
        <v>3606</v>
      </c>
    </row>
    <row r="4485" spans="1:8">
      <c r="H4485" t="s">
        <v>3607</v>
      </c>
    </row>
    <row r="4486" spans="1:8">
      <c r="A4486" t="s">
        <v>263</v>
      </c>
      <c r="B4486">
        <f>HYPERLINK("https://github.com/apache/commons-lang/commit/2cad60b6c25c87a6a59d3d315ec7d72c552fbc58", "2cad60b6c25c87a6a59d3d315ec7d72c552fbc58")</f>
        <v>0</v>
      </c>
      <c r="C4486">
        <f>HYPERLINK("https://github.com/apache/commons-lang/commit/ec2ec774925cb845f85a82f85c32d0019de31f01", "ec2ec774925cb845f85a82f85c32d0019de31f01")</f>
        <v>0</v>
      </c>
      <c r="D4486" t="s">
        <v>336</v>
      </c>
      <c r="E4486" t="s">
        <v>597</v>
      </c>
      <c r="F4486" t="s">
        <v>944</v>
      </c>
      <c r="G4486" t="s">
        <v>1070</v>
      </c>
      <c r="H4486" t="s">
        <v>2650</v>
      </c>
    </row>
    <row r="4487" spans="1:8">
      <c r="A4487" t="s">
        <v>264</v>
      </c>
      <c r="B4487">
        <f>HYPERLINK("https://github.com/apache/commons-lang/commit/aad2db8b12b8c61556df9df7de4fadc927633504", "aad2db8b12b8c61556df9df7de4fadc927633504")</f>
        <v>0</v>
      </c>
      <c r="C4487">
        <f>HYPERLINK("https://github.com/apache/commons-lang/commit/bce28f99f383051b419510ef72531e0f6fa67352", "bce28f99f383051b419510ef72531e0f6fa67352")</f>
        <v>0</v>
      </c>
      <c r="D4487" t="s">
        <v>323</v>
      </c>
      <c r="E4487" t="s">
        <v>598</v>
      </c>
      <c r="F4487" t="s">
        <v>955</v>
      </c>
      <c r="G4487" t="s">
        <v>1085</v>
      </c>
      <c r="H4487" t="s">
        <v>2436</v>
      </c>
    </row>
    <row r="4488" spans="1:8">
      <c r="H4488" t="s">
        <v>2437</v>
      </c>
    </row>
    <row r="4489" spans="1:8">
      <c r="H4489" t="s">
        <v>2438</v>
      </c>
    </row>
    <row r="4490" spans="1:8">
      <c r="H4490" t="s">
        <v>2439</v>
      </c>
    </row>
    <row r="4491" spans="1:8">
      <c r="H4491" t="s">
        <v>2440</v>
      </c>
    </row>
    <row r="4492" spans="1:8">
      <c r="A4492" t="s">
        <v>265</v>
      </c>
      <c r="B4492">
        <f>HYPERLINK("https://github.com/apache/commons-lang/commit/d3f2a89ba229c57073e4f2a63a9a7f1053a5720d", "d3f2a89ba229c57073e4f2a63a9a7f1053a5720d")</f>
        <v>0</v>
      </c>
      <c r="C4492">
        <f>HYPERLINK("https://github.com/apache/commons-lang/commit/aad2db8b12b8c61556df9df7de4fadc927633504", "aad2db8b12b8c61556df9df7de4fadc927633504")</f>
        <v>0</v>
      </c>
      <c r="D4492" t="s">
        <v>323</v>
      </c>
      <c r="E4492" t="s">
        <v>599</v>
      </c>
      <c r="F4492" t="s">
        <v>955</v>
      </c>
      <c r="G4492" t="s">
        <v>1085</v>
      </c>
      <c r="H4492" t="s">
        <v>2441</v>
      </c>
    </row>
    <row r="4493" spans="1:8">
      <c r="H4493" t="s">
        <v>2442</v>
      </c>
    </row>
    <row r="4494" spans="1:8">
      <c r="A4494" t="s">
        <v>266</v>
      </c>
      <c r="B4494">
        <f>HYPERLINK("https://github.com/apache/commons-lang/commit/d784612d0d3d18b2c3e892b85eaf4e7cff38c9dc", "d784612d0d3d18b2c3e892b85eaf4e7cff38c9dc")</f>
        <v>0</v>
      </c>
      <c r="C4494">
        <f>HYPERLINK("https://github.com/apache/commons-lang/commit/d3f2a89ba229c57073e4f2a63a9a7f1053a5720d", "d3f2a89ba229c57073e4f2a63a9a7f1053a5720d")</f>
        <v>0</v>
      </c>
      <c r="D4494" t="s">
        <v>323</v>
      </c>
      <c r="E4494" t="s">
        <v>600</v>
      </c>
      <c r="F4494" t="s">
        <v>955</v>
      </c>
      <c r="G4494" t="s">
        <v>1085</v>
      </c>
      <c r="H4494" t="s">
        <v>2443</v>
      </c>
    </row>
    <row r="4495" spans="1:8">
      <c r="H4495" t="s">
        <v>2444</v>
      </c>
    </row>
    <row r="4496" spans="1:8">
      <c r="H4496" t="s">
        <v>2445</v>
      </c>
    </row>
    <row r="4497" spans="1:8">
      <c r="H4497" t="s">
        <v>2446</v>
      </c>
    </row>
    <row r="4498" spans="1:8">
      <c r="H4498" t="s">
        <v>2447</v>
      </c>
    </row>
    <row r="4499" spans="1:8">
      <c r="H4499" t="s">
        <v>2448</v>
      </c>
    </row>
    <row r="4500" spans="1:8">
      <c r="H4500" t="s">
        <v>2449</v>
      </c>
    </row>
    <row r="4501" spans="1:8">
      <c r="H4501" t="s">
        <v>2450</v>
      </c>
    </row>
    <row r="4502" spans="1:8">
      <c r="A4502" t="s">
        <v>267</v>
      </c>
      <c r="B4502">
        <f>HYPERLINK("https://github.com/apache/commons-lang/commit/c0779f42c7ca46c4cd3ade6261544b0da733e5d1", "c0779f42c7ca46c4cd3ade6261544b0da733e5d1")</f>
        <v>0</v>
      </c>
      <c r="C4502">
        <f>HYPERLINK("https://github.com/apache/commons-lang/commit/d784612d0d3d18b2c3e892b85eaf4e7cff38c9dc", "d784612d0d3d18b2c3e892b85eaf4e7cff38c9dc")</f>
        <v>0</v>
      </c>
      <c r="D4502" t="s">
        <v>323</v>
      </c>
      <c r="E4502" t="s">
        <v>601</v>
      </c>
      <c r="F4502" t="s">
        <v>955</v>
      </c>
      <c r="G4502" t="s">
        <v>1085</v>
      </c>
      <c r="H4502" t="s">
        <v>3608</v>
      </c>
    </row>
    <row r="4503" spans="1:8">
      <c r="H4503" t="s">
        <v>3609</v>
      </c>
    </row>
    <row r="4504" spans="1:8">
      <c r="H4504" t="s">
        <v>3610</v>
      </c>
    </row>
    <row r="4505" spans="1:8">
      <c r="H4505" t="s">
        <v>3611</v>
      </c>
    </row>
    <row r="4506" spans="1:8">
      <c r="H4506" t="s">
        <v>3612</v>
      </c>
    </row>
    <row r="4507" spans="1:8">
      <c r="H4507" t="s">
        <v>3613</v>
      </c>
    </row>
    <row r="4508" spans="1:8">
      <c r="H4508" t="s">
        <v>3614</v>
      </c>
    </row>
    <row r="4509" spans="1:8">
      <c r="H4509" t="s">
        <v>3615</v>
      </c>
    </row>
    <row r="4510" spans="1:8">
      <c r="H4510" t="s">
        <v>3616</v>
      </c>
    </row>
    <row r="4511" spans="1:8">
      <c r="H4511" t="s">
        <v>3617</v>
      </c>
    </row>
    <row r="4512" spans="1:8">
      <c r="H4512" t="s">
        <v>3618</v>
      </c>
    </row>
    <row r="4513" spans="1:8">
      <c r="H4513" t="s">
        <v>3619</v>
      </c>
    </row>
    <row r="4514" spans="1:8">
      <c r="H4514" t="s">
        <v>3620</v>
      </c>
    </row>
    <row r="4515" spans="1:8">
      <c r="H4515" t="s">
        <v>3621</v>
      </c>
    </row>
    <row r="4516" spans="1:8">
      <c r="H4516" t="s">
        <v>3622</v>
      </c>
    </row>
    <row r="4517" spans="1:8">
      <c r="H4517" t="s">
        <v>3623</v>
      </c>
    </row>
    <row r="4518" spans="1:8">
      <c r="A4518" t="s">
        <v>268</v>
      </c>
      <c r="B4518">
        <f>HYPERLINK("https://github.com/apache/commons-lang/commit/ad97f2020253c787e2978093976c3b6716955e32", "ad97f2020253c787e2978093976c3b6716955e32")</f>
        <v>0</v>
      </c>
      <c r="C4518">
        <f>HYPERLINK("https://github.com/apache/commons-lang/commit/c0779f42c7ca46c4cd3ade6261544b0da733e5d1", "c0779f42c7ca46c4cd3ade6261544b0da733e5d1")</f>
        <v>0</v>
      </c>
      <c r="D4518" t="s">
        <v>323</v>
      </c>
      <c r="E4518" t="s">
        <v>602</v>
      </c>
      <c r="F4518" t="s">
        <v>955</v>
      </c>
      <c r="G4518" t="s">
        <v>1085</v>
      </c>
      <c r="H4518" t="s">
        <v>2451</v>
      </c>
    </row>
    <row r="4519" spans="1:8">
      <c r="H4519" t="s">
        <v>2452</v>
      </c>
    </row>
    <row r="4520" spans="1:8">
      <c r="H4520" t="s">
        <v>2453</v>
      </c>
    </row>
    <row r="4521" spans="1:8">
      <c r="H4521" t="s">
        <v>2454</v>
      </c>
    </row>
    <row r="4522" spans="1:8">
      <c r="A4522" t="s">
        <v>269</v>
      </c>
      <c r="B4522">
        <f>HYPERLINK("https://github.com/apache/commons-lang/commit/f6f8e5dbedfed0d10bf483b636abac87d90925b3", "f6f8e5dbedfed0d10bf483b636abac87d90925b3")</f>
        <v>0</v>
      </c>
      <c r="C4522">
        <f>HYPERLINK("https://github.com/apache/commons-lang/commit/74c24ad1942abb68c8084e0ab1cf0d6e234a0650", "74c24ad1942abb68c8084e0ab1cf0d6e234a0650")</f>
        <v>0</v>
      </c>
      <c r="D4522" t="s">
        <v>323</v>
      </c>
      <c r="E4522" t="s">
        <v>603</v>
      </c>
      <c r="F4522" t="s">
        <v>955</v>
      </c>
      <c r="G4522" t="s">
        <v>1085</v>
      </c>
      <c r="H4522" t="s">
        <v>3624</v>
      </c>
    </row>
    <row r="4523" spans="1:8">
      <c r="H4523" t="s">
        <v>3625</v>
      </c>
    </row>
    <row r="4524" spans="1:8">
      <c r="H4524" t="s">
        <v>3626</v>
      </c>
    </row>
    <row r="4525" spans="1:8">
      <c r="H4525" t="s">
        <v>3627</v>
      </c>
    </row>
    <row r="4526" spans="1:8">
      <c r="H4526" t="s">
        <v>3628</v>
      </c>
    </row>
    <row r="4527" spans="1:8">
      <c r="H4527" t="s">
        <v>3629</v>
      </c>
    </row>
    <row r="4528" spans="1:8">
      <c r="A4528" t="s">
        <v>270</v>
      </c>
      <c r="B4528">
        <f>HYPERLINK("https://github.com/apache/commons-lang/commit/8912be8a88781518e8e47d37a73d42a03a7e0e8e", "8912be8a88781518e8e47d37a73d42a03a7e0e8e")</f>
        <v>0</v>
      </c>
      <c r="C4528">
        <f>HYPERLINK("https://github.com/apache/commons-lang/commit/f6f8e5dbedfed0d10bf483b636abac87d90925b3", "f6f8e5dbedfed0d10bf483b636abac87d90925b3")</f>
        <v>0</v>
      </c>
      <c r="D4528" t="s">
        <v>323</v>
      </c>
      <c r="E4528" t="s">
        <v>604</v>
      </c>
      <c r="F4528" t="s">
        <v>955</v>
      </c>
      <c r="G4528" t="s">
        <v>1085</v>
      </c>
      <c r="H4528" t="s">
        <v>3630</v>
      </c>
    </row>
    <row r="4529" spans="1:8">
      <c r="H4529" t="s">
        <v>3631</v>
      </c>
    </row>
    <row r="4530" spans="1:8">
      <c r="A4530" t="s">
        <v>271</v>
      </c>
      <c r="B4530">
        <f>HYPERLINK("https://github.com/apache/commons-lang/commit/4077b57f6dd784b0232db0c66999ff351176c323", "4077b57f6dd784b0232db0c66999ff351176c323")</f>
        <v>0</v>
      </c>
      <c r="C4530">
        <f>HYPERLINK("https://github.com/apache/commons-lang/commit/8912be8a88781518e8e47d37a73d42a03a7e0e8e", "8912be8a88781518e8e47d37a73d42a03a7e0e8e")</f>
        <v>0</v>
      </c>
      <c r="D4530" t="s">
        <v>323</v>
      </c>
      <c r="E4530" t="s">
        <v>605</v>
      </c>
      <c r="F4530" t="s">
        <v>955</v>
      </c>
      <c r="G4530" t="s">
        <v>1085</v>
      </c>
      <c r="H4530" t="s">
        <v>3632</v>
      </c>
    </row>
    <row r="4531" spans="1:8">
      <c r="H4531" t="s">
        <v>3633</v>
      </c>
    </row>
    <row r="4532" spans="1:8">
      <c r="A4532" t="s">
        <v>272</v>
      </c>
      <c r="B4532">
        <f>HYPERLINK("https://github.com/apache/commons-lang/commit/6e9f406aacc8444d22c35d50ab2e90afab5cddd6", "6e9f406aacc8444d22c35d50ab2e90afab5cddd6")</f>
        <v>0</v>
      </c>
      <c r="C4532">
        <f>HYPERLINK("https://github.com/apache/commons-lang/commit/4077b57f6dd784b0232db0c66999ff351176c323", "4077b57f6dd784b0232db0c66999ff351176c323")</f>
        <v>0</v>
      </c>
      <c r="D4532" t="s">
        <v>323</v>
      </c>
      <c r="E4532" t="s">
        <v>606</v>
      </c>
      <c r="F4532" t="s">
        <v>955</v>
      </c>
      <c r="G4532" t="s">
        <v>1085</v>
      </c>
      <c r="H4532" t="s">
        <v>3634</v>
      </c>
    </row>
    <row r="4533" spans="1:8">
      <c r="H4533" t="s">
        <v>3635</v>
      </c>
    </row>
    <row r="4534" spans="1:8">
      <c r="A4534" t="s">
        <v>273</v>
      </c>
      <c r="B4534">
        <f>HYPERLINK("https://github.com/apache/commons-lang/commit/eabf1aaa2523d3f4dc9c99631cc42cb03fa61372", "eabf1aaa2523d3f4dc9c99631cc42cb03fa61372")</f>
        <v>0</v>
      </c>
      <c r="C4534">
        <f>HYPERLINK("https://github.com/apache/commons-lang/commit/6e9f406aacc8444d22c35d50ab2e90afab5cddd6", "6e9f406aacc8444d22c35d50ab2e90afab5cddd6")</f>
        <v>0</v>
      </c>
      <c r="D4534" t="s">
        <v>323</v>
      </c>
      <c r="E4534" t="s">
        <v>607</v>
      </c>
      <c r="F4534" t="s">
        <v>955</v>
      </c>
      <c r="G4534" t="s">
        <v>1085</v>
      </c>
      <c r="H4534" t="s">
        <v>3636</v>
      </c>
    </row>
    <row r="4535" spans="1:8">
      <c r="H4535" t="s">
        <v>3637</v>
      </c>
    </row>
    <row r="4536" spans="1:8">
      <c r="H4536" t="s">
        <v>3638</v>
      </c>
    </row>
    <row r="4537" spans="1:8">
      <c r="H4537" t="s">
        <v>3639</v>
      </c>
    </row>
    <row r="4538" spans="1:8">
      <c r="H4538" t="s">
        <v>3640</v>
      </c>
    </row>
    <row r="4539" spans="1:8">
      <c r="H4539" t="s">
        <v>3641</v>
      </c>
    </row>
    <row r="4540" spans="1:8">
      <c r="A4540" t="s">
        <v>274</v>
      </c>
      <c r="B4540">
        <f>HYPERLINK("https://github.com/apache/commons-lang/commit/5445f22747d0aba7d9c42d37fb596e29ca51bcbc", "5445f22747d0aba7d9c42d37fb596e29ca51bcbc")</f>
        <v>0</v>
      </c>
      <c r="C4540">
        <f>HYPERLINK("https://github.com/apache/commons-lang/commit/eabf1aaa2523d3f4dc9c99631cc42cb03fa61372", "eabf1aaa2523d3f4dc9c99631cc42cb03fa61372")</f>
        <v>0</v>
      </c>
      <c r="D4540" t="s">
        <v>323</v>
      </c>
      <c r="E4540" t="s">
        <v>608</v>
      </c>
      <c r="F4540" t="s">
        <v>955</v>
      </c>
      <c r="G4540" t="s">
        <v>1085</v>
      </c>
      <c r="H4540" t="s">
        <v>3642</v>
      </c>
    </row>
    <row r="4541" spans="1:8">
      <c r="H4541" t="s">
        <v>3643</v>
      </c>
    </row>
    <row r="4542" spans="1:8">
      <c r="H4542" t="s">
        <v>3644</v>
      </c>
    </row>
    <row r="4543" spans="1:8">
      <c r="H4543" t="s">
        <v>3645</v>
      </c>
    </row>
    <row r="4544" spans="1:8">
      <c r="H4544" t="s">
        <v>3646</v>
      </c>
    </row>
    <row r="4545" spans="1:8">
      <c r="H4545" t="s">
        <v>3647</v>
      </c>
    </row>
    <row r="4546" spans="1:8">
      <c r="A4546" t="s">
        <v>275</v>
      </c>
      <c r="B4546">
        <f>HYPERLINK("https://github.com/apache/commons-lang/commit/3e58ab33b9c294817699ce18277aa6e772d3ee4f", "3e58ab33b9c294817699ce18277aa6e772d3ee4f")</f>
        <v>0</v>
      </c>
      <c r="C4546">
        <f>HYPERLINK("https://github.com/apache/commons-lang/commit/5445f22747d0aba7d9c42d37fb596e29ca51bcbc", "5445f22747d0aba7d9c42d37fb596e29ca51bcbc")</f>
        <v>0</v>
      </c>
      <c r="D4546" t="s">
        <v>323</v>
      </c>
      <c r="E4546" t="s">
        <v>609</v>
      </c>
      <c r="F4546" t="s">
        <v>955</v>
      </c>
      <c r="G4546" t="s">
        <v>1085</v>
      </c>
      <c r="H4546" t="s">
        <v>3648</v>
      </c>
    </row>
    <row r="4547" spans="1:8">
      <c r="H4547" t="s">
        <v>3649</v>
      </c>
    </row>
    <row r="4548" spans="1:8">
      <c r="H4548" t="s">
        <v>3650</v>
      </c>
    </row>
    <row r="4549" spans="1:8">
      <c r="H4549" t="s">
        <v>3651</v>
      </c>
    </row>
    <row r="4550" spans="1:8">
      <c r="A4550" t="s">
        <v>276</v>
      </c>
      <c r="B4550">
        <f>HYPERLINK("https://github.com/apache/commons-lang/commit/0b14928ee447a59f69bcaa87051af62300c72c84", "0b14928ee447a59f69bcaa87051af62300c72c84")</f>
        <v>0</v>
      </c>
      <c r="C4550">
        <f>HYPERLINK("https://github.com/apache/commons-lang/commit/3e58ab33b9c294817699ce18277aa6e772d3ee4f", "3e58ab33b9c294817699ce18277aa6e772d3ee4f")</f>
        <v>0</v>
      </c>
      <c r="D4550" t="s">
        <v>323</v>
      </c>
      <c r="E4550" t="s">
        <v>610</v>
      </c>
      <c r="F4550" t="s">
        <v>955</v>
      </c>
      <c r="G4550" t="s">
        <v>1085</v>
      </c>
      <c r="H4550" t="s">
        <v>3652</v>
      </c>
    </row>
    <row r="4551" spans="1:8">
      <c r="H4551" t="s">
        <v>3653</v>
      </c>
    </row>
    <row r="4552" spans="1:8">
      <c r="H4552" t="s">
        <v>3654</v>
      </c>
    </row>
    <row r="4553" spans="1:8">
      <c r="A4553" t="s">
        <v>277</v>
      </c>
      <c r="B4553">
        <f>HYPERLINK("https://github.com/apache/commons-lang/commit/89f3d989e0bd78f4db8db1d3fc39a50ae5c66c37", "89f3d989e0bd78f4db8db1d3fc39a50ae5c66c37")</f>
        <v>0</v>
      </c>
      <c r="C4553">
        <f>HYPERLINK("https://github.com/apache/commons-lang/commit/0b14928ee447a59f69bcaa87051af62300c72c84", "0b14928ee447a59f69bcaa87051af62300c72c84")</f>
        <v>0</v>
      </c>
      <c r="D4553" t="s">
        <v>323</v>
      </c>
      <c r="E4553" t="s">
        <v>611</v>
      </c>
      <c r="F4553" t="s">
        <v>955</v>
      </c>
      <c r="G4553" t="s">
        <v>1085</v>
      </c>
      <c r="H4553" t="s">
        <v>1542</v>
      </c>
    </row>
    <row r="4554" spans="1:8">
      <c r="A4554" t="s">
        <v>278</v>
      </c>
      <c r="B4554">
        <f>HYPERLINK("https://github.com/apache/commons-lang/commit/ca2e59c513edc2a8b30ff62595e01f8dff79f0d2", "ca2e59c513edc2a8b30ff62595e01f8dff79f0d2")</f>
        <v>0</v>
      </c>
      <c r="C4554">
        <f>HYPERLINK("https://github.com/apache/commons-lang/commit/94beded83960af2a15992f6cec8f1f59d1f3c051", "94beded83960af2a15992f6cec8f1f59d1f3c051")</f>
        <v>0</v>
      </c>
      <c r="D4554" t="s">
        <v>338</v>
      </c>
      <c r="E4554" t="s">
        <v>612</v>
      </c>
      <c r="F4554" t="s">
        <v>1003</v>
      </c>
      <c r="G4554" t="s">
        <v>1201</v>
      </c>
      <c r="H4554" t="s">
        <v>3655</v>
      </c>
    </row>
    <row r="4555" spans="1:8">
      <c r="F4555" t="s">
        <v>1004</v>
      </c>
      <c r="G4555" t="s">
        <v>1202</v>
      </c>
      <c r="H4555" t="s">
        <v>3656</v>
      </c>
    </row>
    <row r="4556" spans="1:8">
      <c r="F4556" t="s">
        <v>991</v>
      </c>
      <c r="G4556" t="s">
        <v>1190</v>
      </c>
      <c r="H4556" t="s">
        <v>3497</v>
      </c>
    </row>
    <row r="4557" spans="1:8">
      <c r="A4557" t="s">
        <v>279</v>
      </c>
      <c r="B4557">
        <f>HYPERLINK("https://github.com/apache/commons-lang/commit/e99b0dde8ee5069eaee745b62b57b109def4b22c", "e99b0dde8ee5069eaee745b62b57b109def4b22c")</f>
        <v>0</v>
      </c>
      <c r="C4557">
        <f>HYPERLINK("https://github.com/apache/commons-lang/commit/ca2e59c513edc2a8b30ff62595e01f8dff79f0d2", "ca2e59c513edc2a8b30ff62595e01f8dff79f0d2")</f>
        <v>0</v>
      </c>
      <c r="D4557" t="s">
        <v>331</v>
      </c>
      <c r="E4557" t="s">
        <v>613</v>
      </c>
      <c r="F4557" t="s">
        <v>1005</v>
      </c>
      <c r="G4557" t="s">
        <v>1203</v>
      </c>
      <c r="H4557" t="s">
        <v>3657</v>
      </c>
    </row>
    <row r="4558" spans="1:8">
      <c r="H4558" t="s">
        <v>3658</v>
      </c>
    </row>
    <row r="4559" spans="1:8">
      <c r="H4559" t="s">
        <v>3659</v>
      </c>
    </row>
    <row r="4560" spans="1:8">
      <c r="H4560" t="s">
        <v>3660</v>
      </c>
    </row>
    <row r="4561" spans="1:8">
      <c r="H4561" t="s">
        <v>3661</v>
      </c>
    </row>
    <row r="4562" spans="1:8">
      <c r="H4562" t="s">
        <v>3662</v>
      </c>
    </row>
    <row r="4563" spans="1:8">
      <c r="A4563" t="s">
        <v>280</v>
      </c>
      <c r="B4563">
        <f>HYPERLINK("https://github.com/apache/commons-lang/commit/369d0616ce4b9045ef439ca79c02e08c726398d2", "369d0616ce4b9045ef439ca79c02e08c726398d2")</f>
        <v>0</v>
      </c>
      <c r="C4563">
        <f>HYPERLINK("https://github.com/apache/commons-lang/commit/46ea7e5e963b09b63d6a54cddd7fe391d0d5b6f4", "46ea7e5e963b09b63d6a54cddd7fe391d0d5b6f4")</f>
        <v>0</v>
      </c>
      <c r="D4563" t="s">
        <v>331</v>
      </c>
      <c r="E4563" t="s">
        <v>614</v>
      </c>
      <c r="F4563" t="s">
        <v>976</v>
      </c>
      <c r="G4563" t="s">
        <v>1178</v>
      </c>
      <c r="H4563" t="s">
        <v>3663</v>
      </c>
    </row>
    <row r="4564" spans="1:8">
      <c r="A4564" t="s">
        <v>281</v>
      </c>
      <c r="B4564">
        <f>HYPERLINK("https://github.com/apache/commons-lang/commit/b278ac8c390f38342d2503d5d75d441e77af39a1", "b278ac8c390f38342d2503d5d75d441e77af39a1")</f>
        <v>0</v>
      </c>
      <c r="C4564">
        <f>HYPERLINK("https://github.com/apache/commons-lang/commit/5afe35c02481b6bb3553708b027705590d99c22a", "5afe35c02481b6bb3553708b027705590d99c22a")</f>
        <v>0</v>
      </c>
      <c r="D4564" t="s">
        <v>331</v>
      </c>
      <c r="E4564" t="s">
        <v>615</v>
      </c>
      <c r="F4564" t="s">
        <v>975</v>
      </c>
      <c r="G4564" t="s">
        <v>1177</v>
      </c>
      <c r="H4564" t="s">
        <v>3664</v>
      </c>
    </row>
    <row r="4565" spans="1:8">
      <c r="A4565" t="s">
        <v>282</v>
      </c>
      <c r="B4565">
        <f>HYPERLINK("https://github.com/apache/commons-lang/commit/4b77d24042a411204c25f81bf4e5f38e43ab94a1", "4b77d24042a411204c25f81bf4e5f38e43ab94a1")</f>
        <v>0</v>
      </c>
      <c r="C4565">
        <f>HYPERLINK("https://github.com/apache/commons-lang/commit/b30be60a81a14921b3c6bca9689f4886693f1bcd", "b30be60a81a14921b3c6bca9689f4886693f1bcd")</f>
        <v>0</v>
      </c>
      <c r="D4565" t="s">
        <v>339</v>
      </c>
      <c r="E4565" t="s">
        <v>616</v>
      </c>
      <c r="F4565" t="s">
        <v>1006</v>
      </c>
      <c r="G4565" t="s">
        <v>1204</v>
      </c>
      <c r="H4565" t="s">
        <v>3665</v>
      </c>
    </row>
    <row r="4566" spans="1:8">
      <c r="H4566" t="s">
        <v>3666</v>
      </c>
    </row>
    <row r="4567" spans="1:8">
      <c r="H4567" t="s">
        <v>3667</v>
      </c>
    </row>
    <row r="4568" spans="1:8">
      <c r="A4568" t="s">
        <v>283</v>
      </c>
      <c r="B4568">
        <f>HYPERLINK("https://github.com/apache/commons-lang/commit/c47e5f95f6853f127c291ef2293edd9a28aceec6", "c47e5f95f6853f127c291ef2293edd9a28aceec6")</f>
        <v>0</v>
      </c>
      <c r="C4568">
        <f>HYPERLINK("https://github.com/apache/commons-lang/commit/89d2edbf1726b8cd512076ded14b6d05f0840d23", "89d2edbf1726b8cd512076ded14b6d05f0840d23")</f>
        <v>0</v>
      </c>
      <c r="D4568" t="s">
        <v>339</v>
      </c>
      <c r="E4568" t="s">
        <v>617</v>
      </c>
      <c r="F4568" t="s">
        <v>917</v>
      </c>
      <c r="G4568" t="s">
        <v>1072</v>
      </c>
      <c r="H4568" t="s">
        <v>2235</v>
      </c>
    </row>
    <row r="4569" spans="1:8">
      <c r="A4569" t="s">
        <v>284</v>
      </c>
      <c r="B4569">
        <f>HYPERLINK("https://github.com/apache/commons-lang/commit/670a832d4d78c0206180ec2106a5e09592f65cc0", "670a832d4d78c0206180ec2106a5e09592f65cc0")</f>
        <v>0</v>
      </c>
      <c r="C4569">
        <f>HYPERLINK("https://github.com/apache/commons-lang/commit/e910e9c908f4808a524d600737edaeb0ff8c6f0f", "e910e9c908f4808a524d600737edaeb0ff8c6f0f")</f>
        <v>0</v>
      </c>
      <c r="D4569" t="s">
        <v>337</v>
      </c>
      <c r="E4569" t="s">
        <v>618</v>
      </c>
      <c r="F4569" t="s">
        <v>1007</v>
      </c>
      <c r="G4569" t="s">
        <v>1205</v>
      </c>
      <c r="H4569" t="s">
        <v>3668</v>
      </c>
    </row>
    <row r="4570" spans="1:8">
      <c r="F4570" t="s">
        <v>1008</v>
      </c>
      <c r="G4570" t="s">
        <v>1206</v>
      </c>
      <c r="H4570" t="s">
        <v>3668</v>
      </c>
    </row>
    <row r="4571" spans="1:8">
      <c r="F4571" t="s">
        <v>912</v>
      </c>
      <c r="G4571" t="s">
        <v>1165</v>
      </c>
      <c r="H4571" t="s">
        <v>3668</v>
      </c>
    </row>
    <row r="4572" spans="1:8">
      <c r="A4572" t="s">
        <v>285</v>
      </c>
      <c r="B4572">
        <f>HYPERLINK("https://github.com/apache/commons-lang/commit/115a6c64bc6dad12edaf3c5deaac7bffa0fa3b86", "115a6c64bc6dad12edaf3c5deaac7bffa0fa3b86")</f>
        <v>0</v>
      </c>
      <c r="C4572">
        <f>HYPERLINK("https://github.com/apache/commons-lang/commit/3d4ed4a8ac63db1e51601ffc31fed44dccbb276c", "3d4ed4a8ac63db1e51601ffc31fed44dccbb276c")</f>
        <v>0</v>
      </c>
      <c r="D4572" t="s">
        <v>340</v>
      </c>
      <c r="E4572" t="s">
        <v>619</v>
      </c>
      <c r="F4572" t="s">
        <v>1009</v>
      </c>
      <c r="G4572" t="s">
        <v>1207</v>
      </c>
      <c r="H4572" t="s">
        <v>3669</v>
      </c>
    </row>
    <row r="4573" spans="1:8">
      <c r="H4573" t="s">
        <v>3670</v>
      </c>
    </row>
    <row r="4574" spans="1:8">
      <c r="A4574" t="s">
        <v>286</v>
      </c>
      <c r="B4574">
        <f>HYPERLINK("https://github.com/apache/commons-lang/commit/d88f70e8ff3e73981809ddc530c19288c1f092c5", "d88f70e8ff3e73981809ddc530c19288c1f092c5")</f>
        <v>0</v>
      </c>
      <c r="C4574">
        <f>HYPERLINK("https://github.com/apache/commons-lang/commit/53aa7a2e9a4d0e186139dc72ddc9709595c2183a", "53aa7a2e9a4d0e186139dc72ddc9709595c2183a")</f>
        <v>0</v>
      </c>
      <c r="D4574" t="s">
        <v>337</v>
      </c>
      <c r="E4574" t="s">
        <v>620</v>
      </c>
      <c r="F4574" t="s">
        <v>1010</v>
      </c>
      <c r="G4574" t="s">
        <v>1208</v>
      </c>
      <c r="H4574" t="s">
        <v>1244</v>
      </c>
    </row>
    <row r="4575" spans="1:8">
      <c r="H4575" t="s">
        <v>1244</v>
      </c>
    </row>
    <row r="4576" spans="1:8">
      <c r="A4576" t="s">
        <v>287</v>
      </c>
      <c r="B4576">
        <f>HYPERLINK("https://github.com/apache/commons-lang/commit/0e17c1e93c5a5e5adf930d945a3235cc09361d7c", "0e17c1e93c5a5e5adf930d945a3235cc09361d7c")</f>
        <v>0</v>
      </c>
      <c r="C4576">
        <f>HYPERLINK("https://github.com/apache/commons-lang/commit/7f3b3562a787c36263c01c1840aeaef96fdc0580", "7f3b3562a787c36263c01c1840aeaef96fdc0580")</f>
        <v>0</v>
      </c>
      <c r="D4576" t="s">
        <v>341</v>
      </c>
      <c r="E4576" t="s">
        <v>621</v>
      </c>
      <c r="F4576" t="s">
        <v>905</v>
      </c>
      <c r="G4576" t="s">
        <v>1164</v>
      </c>
      <c r="H4576" t="s">
        <v>3671</v>
      </c>
    </row>
    <row r="4577" spans="1:8">
      <c r="H4577" t="s">
        <v>3672</v>
      </c>
    </row>
    <row r="4578" spans="1:8">
      <c r="H4578" t="s">
        <v>3673</v>
      </c>
    </row>
    <row r="4579" spans="1:8">
      <c r="A4579" t="s">
        <v>288</v>
      </c>
      <c r="B4579">
        <f>HYPERLINK("https://github.com/apache/commons-lang/commit/7f90306f909e6dba46be275c0f492c8de353b492", "7f90306f909e6dba46be275c0f492c8de353b492")</f>
        <v>0</v>
      </c>
      <c r="C4579">
        <f>HYPERLINK("https://github.com/apache/commons-lang/commit/133327272a3c7466ff53acff875b473556d0a4b2", "133327272a3c7466ff53acff875b473556d0a4b2")</f>
        <v>0</v>
      </c>
      <c r="D4579" t="s">
        <v>337</v>
      </c>
      <c r="E4579" t="s">
        <v>622</v>
      </c>
      <c r="F4579" t="s">
        <v>1010</v>
      </c>
      <c r="G4579" t="s">
        <v>1208</v>
      </c>
      <c r="H4579" t="s">
        <v>3674</v>
      </c>
    </row>
    <row r="4580" spans="1:8">
      <c r="H4580" t="s">
        <v>3675</v>
      </c>
    </row>
    <row r="4581" spans="1:8">
      <c r="H4581" t="s">
        <v>3675</v>
      </c>
    </row>
    <row r="4582" spans="1:8">
      <c r="H4582" t="s">
        <v>3676</v>
      </c>
    </row>
    <row r="4583" spans="1:8">
      <c r="H4583" t="s">
        <v>3676</v>
      </c>
    </row>
    <row r="4584" spans="1:8">
      <c r="H4584" t="s">
        <v>2531</v>
      </c>
    </row>
    <row r="4585" spans="1:8">
      <c r="H4585" t="s">
        <v>2531</v>
      </c>
    </row>
    <row r="4586" spans="1:8">
      <c r="H4586" t="s">
        <v>3677</v>
      </c>
    </row>
    <row r="4587" spans="1:8">
      <c r="H4587" t="s">
        <v>3677</v>
      </c>
    </row>
    <row r="4588" spans="1:8">
      <c r="H4588" t="s">
        <v>3678</v>
      </c>
    </row>
    <row r="4589" spans="1:8">
      <c r="H4589" t="s">
        <v>3678</v>
      </c>
    </row>
    <row r="4590" spans="1:8">
      <c r="H4590" t="s">
        <v>3679</v>
      </c>
    </row>
    <row r="4591" spans="1:8">
      <c r="H4591" t="s">
        <v>3680</v>
      </c>
    </row>
    <row r="4592" spans="1:8">
      <c r="H4592" t="s">
        <v>3681</v>
      </c>
    </row>
    <row r="4593" spans="1:8">
      <c r="H4593" t="s">
        <v>3682</v>
      </c>
    </row>
    <row r="4594" spans="1:8">
      <c r="H4594" t="s">
        <v>3683</v>
      </c>
    </row>
    <row r="4595" spans="1:8">
      <c r="A4595" t="s">
        <v>289</v>
      </c>
      <c r="B4595">
        <f>HYPERLINK("https://github.com/apache/commons-lang/commit/8b54728564e3e0c75ef915fb17f172326e8be197", "8b54728564e3e0c75ef915fb17f172326e8be197")</f>
        <v>0</v>
      </c>
      <c r="C4595">
        <f>HYPERLINK("https://github.com/apache/commons-lang/commit/9214c65371dded64f0a8068e7b877f97d50a024f", "9214c65371dded64f0a8068e7b877f97d50a024f")</f>
        <v>0</v>
      </c>
      <c r="D4595" t="s">
        <v>337</v>
      </c>
      <c r="E4595" t="s">
        <v>623</v>
      </c>
      <c r="F4595" t="s">
        <v>1010</v>
      </c>
      <c r="G4595" t="s">
        <v>1208</v>
      </c>
      <c r="H4595" t="s">
        <v>3684</v>
      </c>
    </row>
    <row r="4596" spans="1:8">
      <c r="H4596" t="s">
        <v>3685</v>
      </c>
    </row>
    <row r="4597" spans="1:8">
      <c r="H4597" t="s">
        <v>3686</v>
      </c>
    </row>
    <row r="4598" spans="1:8">
      <c r="H4598" t="s">
        <v>3687</v>
      </c>
    </row>
    <row r="4599" spans="1:8">
      <c r="H4599" t="s">
        <v>3688</v>
      </c>
    </row>
    <row r="4600" spans="1:8">
      <c r="H4600" t="s">
        <v>3689</v>
      </c>
    </row>
    <row r="4601" spans="1:8">
      <c r="H4601" t="s">
        <v>3690</v>
      </c>
    </row>
    <row r="4602" spans="1:8">
      <c r="H4602" t="s">
        <v>3691</v>
      </c>
    </row>
    <row r="4603" spans="1:8">
      <c r="H4603" t="s">
        <v>3692</v>
      </c>
    </row>
    <row r="4604" spans="1:8">
      <c r="H4604" t="s">
        <v>3693</v>
      </c>
    </row>
    <row r="4605" spans="1:8">
      <c r="H4605" t="s">
        <v>3694</v>
      </c>
    </row>
    <row r="4606" spans="1:8">
      <c r="H4606" t="s">
        <v>3695</v>
      </c>
    </row>
    <row r="4607" spans="1:8">
      <c r="H4607" t="s">
        <v>3696</v>
      </c>
    </row>
    <row r="4608" spans="1:8">
      <c r="H4608" t="s">
        <v>3697</v>
      </c>
    </row>
    <row r="4609" spans="8:8">
      <c r="H4609" t="s">
        <v>3698</v>
      </c>
    </row>
    <row r="4610" spans="8:8">
      <c r="H4610" t="s">
        <v>3699</v>
      </c>
    </row>
    <row r="4611" spans="8:8">
      <c r="H4611" t="s">
        <v>3700</v>
      </c>
    </row>
    <row r="4612" spans="8:8">
      <c r="H4612" t="s">
        <v>3701</v>
      </c>
    </row>
    <row r="4613" spans="8:8">
      <c r="H4613" t="s">
        <v>3702</v>
      </c>
    </row>
    <row r="4614" spans="8:8">
      <c r="H4614" t="s">
        <v>3703</v>
      </c>
    </row>
    <row r="4615" spans="8:8">
      <c r="H4615" t="s">
        <v>3704</v>
      </c>
    </row>
    <row r="4616" spans="8:8">
      <c r="H4616" t="s">
        <v>3705</v>
      </c>
    </row>
    <row r="4617" spans="8:8">
      <c r="H4617" t="s">
        <v>3706</v>
      </c>
    </row>
    <row r="4618" spans="8:8">
      <c r="H4618" t="s">
        <v>3707</v>
      </c>
    </row>
    <row r="4619" spans="8:8">
      <c r="H4619" t="s">
        <v>3708</v>
      </c>
    </row>
    <row r="4620" spans="8:8">
      <c r="H4620" t="s">
        <v>3709</v>
      </c>
    </row>
    <row r="4621" spans="8:8">
      <c r="H4621" t="s">
        <v>3710</v>
      </c>
    </row>
    <row r="4622" spans="8:8">
      <c r="H4622" t="s">
        <v>3711</v>
      </c>
    </row>
    <row r="4623" spans="8:8">
      <c r="H4623" t="s">
        <v>3712</v>
      </c>
    </row>
    <row r="4624" spans="8:8">
      <c r="H4624" t="s">
        <v>3713</v>
      </c>
    </row>
    <row r="4625" spans="8:8">
      <c r="H4625" t="s">
        <v>3714</v>
      </c>
    </row>
    <row r="4626" spans="8:8">
      <c r="H4626" t="s">
        <v>3715</v>
      </c>
    </row>
    <row r="4627" spans="8:8">
      <c r="H4627" t="s">
        <v>3716</v>
      </c>
    </row>
    <row r="4628" spans="8:8">
      <c r="H4628" t="s">
        <v>3717</v>
      </c>
    </row>
    <row r="4629" spans="8:8">
      <c r="H4629" t="s">
        <v>3718</v>
      </c>
    </row>
    <row r="4630" spans="8:8">
      <c r="H4630" t="s">
        <v>3719</v>
      </c>
    </row>
    <row r="4631" spans="8:8">
      <c r="H4631" t="s">
        <v>3720</v>
      </c>
    </row>
    <row r="4632" spans="8:8">
      <c r="H4632" t="s">
        <v>3721</v>
      </c>
    </row>
    <row r="4633" spans="8:8">
      <c r="H4633" t="s">
        <v>3722</v>
      </c>
    </row>
    <row r="4634" spans="8:8">
      <c r="H4634" t="s">
        <v>3723</v>
      </c>
    </row>
    <row r="4635" spans="8:8">
      <c r="H4635" t="s">
        <v>3724</v>
      </c>
    </row>
    <row r="4636" spans="8:8">
      <c r="H4636" t="s">
        <v>3725</v>
      </c>
    </row>
    <row r="4637" spans="8:8">
      <c r="H4637" t="s">
        <v>3726</v>
      </c>
    </row>
    <row r="4638" spans="8:8">
      <c r="H4638" t="s">
        <v>3727</v>
      </c>
    </row>
    <row r="4639" spans="8:8">
      <c r="H4639" t="s">
        <v>3728</v>
      </c>
    </row>
    <row r="4640" spans="8:8">
      <c r="H4640" t="s">
        <v>3729</v>
      </c>
    </row>
    <row r="4641" spans="1:8">
      <c r="H4641" t="s">
        <v>3730</v>
      </c>
    </row>
    <row r="4642" spans="1:8">
      <c r="H4642" t="s">
        <v>3731</v>
      </c>
    </row>
    <row r="4643" spans="1:8">
      <c r="H4643" t="s">
        <v>3732</v>
      </c>
    </row>
    <row r="4644" spans="1:8">
      <c r="H4644" t="s">
        <v>3733</v>
      </c>
    </row>
    <row r="4645" spans="1:8">
      <c r="H4645" t="s">
        <v>3734</v>
      </c>
    </row>
    <row r="4646" spans="1:8">
      <c r="H4646" t="s">
        <v>3735</v>
      </c>
    </row>
    <row r="4647" spans="1:8">
      <c r="H4647" t="s">
        <v>3736</v>
      </c>
    </row>
    <row r="4648" spans="1:8">
      <c r="H4648" t="s">
        <v>3737</v>
      </c>
    </row>
    <row r="4649" spans="1:8">
      <c r="H4649" t="s">
        <v>3738</v>
      </c>
    </row>
    <row r="4650" spans="1:8">
      <c r="H4650" t="s">
        <v>3739</v>
      </c>
    </row>
    <row r="4651" spans="1:8">
      <c r="H4651" t="s">
        <v>3740</v>
      </c>
    </row>
    <row r="4652" spans="1:8">
      <c r="H4652" t="s">
        <v>3741</v>
      </c>
    </row>
    <row r="4653" spans="1:8">
      <c r="H4653" t="s">
        <v>3742</v>
      </c>
    </row>
    <row r="4654" spans="1:8">
      <c r="A4654" t="s">
        <v>290</v>
      </c>
      <c r="B4654">
        <f>HYPERLINK("https://github.com/apache/commons-lang/commit/c56c77ed9502d079b3e885a65bc4a4cf666ac8ee", "c56c77ed9502d079b3e885a65bc4a4cf666ac8ee")</f>
        <v>0</v>
      </c>
      <c r="C4654">
        <f>HYPERLINK("https://github.com/apache/commons-lang/commit/1dddec8ba867bc31233ba194f0753ea35818cbfd", "1dddec8ba867bc31233ba194f0753ea35818cbfd")</f>
        <v>0</v>
      </c>
      <c r="D4654" t="s">
        <v>337</v>
      </c>
      <c r="E4654" t="s">
        <v>624</v>
      </c>
      <c r="F4654" t="s">
        <v>1010</v>
      </c>
      <c r="G4654" t="s">
        <v>1208</v>
      </c>
      <c r="H4654" t="s">
        <v>3743</v>
      </c>
    </row>
    <row r="4655" spans="1:8">
      <c r="H4655" t="s">
        <v>3744</v>
      </c>
    </row>
    <row r="4656" spans="1:8">
      <c r="H4656" t="s">
        <v>3745</v>
      </c>
    </row>
    <row r="4657" spans="1:8">
      <c r="H4657" t="s">
        <v>3746</v>
      </c>
    </row>
    <row r="4658" spans="1:8">
      <c r="H4658" t="s">
        <v>3747</v>
      </c>
    </row>
    <row r="4659" spans="1:8">
      <c r="A4659" t="s">
        <v>291</v>
      </c>
      <c r="B4659">
        <f>HYPERLINK("https://github.com/apache/commons-lang/commit/e12eb5d4d79398f4d3dab7a593efd767c59b74c6", "e12eb5d4d79398f4d3dab7a593efd767c59b74c6")</f>
        <v>0</v>
      </c>
      <c r="C4659">
        <f>HYPERLINK("https://github.com/apache/commons-lang/commit/5f2fa64137db3c492b97271e6aa42ffd5598c475", "5f2fa64137db3c492b97271e6aa42ffd5598c475")</f>
        <v>0</v>
      </c>
      <c r="D4659" t="s">
        <v>337</v>
      </c>
      <c r="E4659" t="s">
        <v>625</v>
      </c>
      <c r="F4659" t="s">
        <v>1011</v>
      </c>
      <c r="G4659" t="s">
        <v>1209</v>
      </c>
      <c r="H4659" t="s">
        <v>1542</v>
      </c>
    </row>
    <row r="4660" spans="1:8">
      <c r="A4660" t="s">
        <v>292</v>
      </c>
      <c r="B4660">
        <f>HYPERLINK("https://github.com/apache/commons-lang/commit/039c5293a1121cda51e209079b1a8f414448b9cd", "039c5293a1121cda51e209079b1a8f414448b9cd")</f>
        <v>0</v>
      </c>
      <c r="C4660">
        <f>HYPERLINK("https://github.com/apache/commons-lang/commit/324363816774a1f9bca998950081130be6756611", "324363816774a1f9bca998950081130be6756611")</f>
        <v>0</v>
      </c>
      <c r="D4660" t="s">
        <v>337</v>
      </c>
      <c r="E4660" t="s">
        <v>626</v>
      </c>
      <c r="F4660" t="s">
        <v>1012</v>
      </c>
      <c r="G4660" t="s">
        <v>1210</v>
      </c>
      <c r="H4660" t="s">
        <v>3748</v>
      </c>
    </row>
    <row r="4661" spans="1:8">
      <c r="H4661" t="s">
        <v>3749</v>
      </c>
    </row>
    <row r="4662" spans="1:8">
      <c r="H4662" t="s">
        <v>3750</v>
      </c>
    </row>
    <row r="4663" spans="1:8">
      <c r="H4663" t="s">
        <v>3751</v>
      </c>
    </row>
    <row r="4664" spans="1:8">
      <c r="H4664" t="s">
        <v>3752</v>
      </c>
    </row>
    <row r="4665" spans="1:8">
      <c r="H4665" t="s">
        <v>3753</v>
      </c>
    </row>
    <row r="4666" spans="1:8">
      <c r="A4666" t="s">
        <v>293</v>
      </c>
      <c r="B4666">
        <f>HYPERLINK("https://github.com/apache/commons-lang/commit/3276da82f0b592741088ff0181c0c89df7d279cc", "3276da82f0b592741088ff0181c0c89df7d279cc")</f>
        <v>0</v>
      </c>
      <c r="C4666">
        <f>HYPERLINK("https://github.com/apache/commons-lang/commit/4e9460413a01846265831129eae856cb75ba9edb", "4e9460413a01846265831129eae856cb75ba9edb")</f>
        <v>0</v>
      </c>
      <c r="D4666" t="s">
        <v>337</v>
      </c>
      <c r="E4666" t="s">
        <v>627</v>
      </c>
      <c r="F4666" t="s">
        <v>1013</v>
      </c>
      <c r="G4666" t="s">
        <v>1211</v>
      </c>
      <c r="H4666" t="s">
        <v>3752</v>
      </c>
    </row>
    <row r="4667" spans="1:8">
      <c r="H4667" t="s">
        <v>3753</v>
      </c>
    </row>
    <row r="4668" spans="1:8">
      <c r="A4668" t="s">
        <v>294</v>
      </c>
      <c r="B4668">
        <f>HYPERLINK("https://github.com/apache/commons-lang/commit/7995aad79fab336a4534a5290fdd760df7f55dde", "7995aad79fab336a4534a5290fdd760df7f55dde")</f>
        <v>0</v>
      </c>
      <c r="C4668">
        <f>HYPERLINK("https://github.com/apache/commons-lang/commit/bcdff98f02c3ef011187f2dbf7934a3ea3a48db5", "bcdff98f02c3ef011187f2dbf7934a3ea3a48db5")</f>
        <v>0</v>
      </c>
      <c r="D4668" t="s">
        <v>337</v>
      </c>
      <c r="E4668" t="s">
        <v>628</v>
      </c>
      <c r="F4668" t="s">
        <v>1014</v>
      </c>
      <c r="G4668" t="s">
        <v>1212</v>
      </c>
      <c r="H4668" t="s">
        <v>3754</v>
      </c>
    </row>
    <row r="4669" spans="1:8">
      <c r="F4669" t="s">
        <v>975</v>
      </c>
      <c r="G4669" t="s">
        <v>1177</v>
      </c>
      <c r="H4669" t="s">
        <v>3755</v>
      </c>
    </row>
    <row r="4670" spans="1:8">
      <c r="H4670" t="s">
        <v>3756</v>
      </c>
    </row>
    <row r="4671" spans="1:8">
      <c r="H4671" t="s">
        <v>3339</v>
      </c>
    </row>
    <row r="4672" spans="1:8">
      <c r="H4672" t="s">
        <v>3757</v>
      </c>
    </row>
    <row r="4673" spans="1:8">
      <c r="H4673" t="s">
        <v>3758</v>
      </c>
    </row>
    <row r="4674" spans="1:8">
      <c r="H4674" t="s">
        <v>3759</v>
      </c>
    </row>
    <row r="4675" spans="1:8">
      <c r="H4675" t="s">
        <v>3760</v>
      </c>
    </row>
    <row r="4676" spans="1:8">
      <c r="H4676" t="s">
        <v>3761</v>
      </c>
    </row>
    <row r="4677" spans="1:8">
      <c r="H4677" t="s">
        <v>3762</v>
      </c>
    </row>
    <row r="4678" spans="1:8">
      <c r="H4678" t="s">
        <v>3763</v>
      </c>
    </row>
    <row r="4679" spans="1:8">
      <c r="H4679" t="s">
        <v>3764</v>
      </c>
    </row>
    <row r="4680" spans="1:8">
      <c r="H4680" t="s">
        <v>3765</v>
      </c>
    </row>
    <row r="4681" spans="1:8">
      <c r="A4681" t="s">
        <v>295</v>
      </c>
      <c r="B4681">
        <f>HYPERLINK("https://github.com/apache/commons-lang/commit/b4456352bcbe3672afba526ea143fca7a53f7843", "b4456352bcbe3672afba526ea143fca7a53f7843")</f>
        <v>0</v>
      </c>
      <c r="C4681">
        <f>HYPERLINK("https://github.com/apache/commons-lang/commit/c9e825e823e30c5b1e3ddc9de5e8fd0094d52ee5", "c9e825e823e30c5b1e3ddc9de5e8fd0094d52ee5")</f>
        <v>0</v>
      </c>
      <c r="D4681" t="s">
        <v>337</v>
      </c>
      <c r="E4681" t="s">
        <v>629</v>
      </c>
      <c r="F4681" t="s">
        <v>944</v>
      </c>
      <c r="G4681" t="s">
        <v>1070</v>
      </c>
      <c r="H4681" t="s">
        <v>3766</v>
      </c>
    </row>
    <row r="4682" spans="1:8">
      <c r="H4682" t="s">
        <v>3767</v>
      </c>
    </row>
    <row r="4683" spans="1:8">
      <c r="A4683" t="s">
        <v>296</v>
      </c>
      <c r="B4683">
        <f>HYPERLINK("https://github.com/apache/commons-lang/commit/b5bb3e6d3a4ea3b6908e858bbbfbe30931ff3583", "b5bb3e6d3a4ea3b6908e858bbbfbe30931ff3583")</f>
        <v>0</v>
      </c>
      <c r="C4683">
        <f>HYPERLINK("https://github.com/apache/commons-lang/commit/157ba27be7bfff51dd55c4e322bbe795ee9689fd", "157ba27be7bfff51dd55c4e322bbe795ee9689fd")</f>
        <v>0</v>
      </c>
      <c r="D4683" t="s">
        <v>337</v>
      </c>
      <c r="E4683" t="s">
        <v>630</v>
      </c>
      <c r="F4683" t="s">
        <v>1011</v>
      </c>
      <c r="G4683" t="s">
        <v>1209</v>
      </c>
      <c r="H4683" t="s">
        <v>3687</v>
      </c>
    </row>
    <row r="4684" spans="1:8">
      <c r="H4684" t="s">
        <v>3688</v>
      </c>
    </row>
    <row r="4685" spans="1:8">
      <c r="H4685" t="s">
        <v>3689</v>
      </c>
    </row>
    <row r="4686" spans="1:8">
      <c r="H4686" t="s">
        <v>3690</v>
      </c>
    </row>
    <row r="4687" spans="1:8">
      <c r="H4687" t="s">
        <v>3691</v>
      </c>
    </row>
    <row r="4688" spans="1:8">
      <c r="H4688" t="s">
        <v>3692</v>
      </c>
    </row>
    <row r="4689" spans="8:8">
      <c r="H4689" t="s">
        <v>3693</v>
      </c>
    </row>
    <row r="4690" spans="8:8">
      <c r="H4690" t="s">
        <v>3694</v>
      </c>
    </row>
    <row r="4691" spans="8:8">
      <c r="H4691" t="s">
        <v>3695</v>
      </c>
    </row>
    <row r="4692" spans="8:8">
      <c r="H4692" t="s">
        <v>3696</v>
      </c>
    </row>
    <row r="4693" spans="8:8">
      <c r="H4693" t="s">
        <v>3697</v>
      </c>
    </row>
    <row r="4694" spans="8:8">
      <c r="H4694" t="s">
        <v>3698</v>
      </c>
    </row>
    <row r="4695" spans="8:8">
      <c r="H4695" t="s">
        <v>3699</v>
      </c>
    </row>
    <row r="4696" spans="8:8">
      <c r="H4696" t="s">
        <v>3700</v>
      </c>
    </row>
    <row r="4697" spans="8:8">
      <c r="H4697" t="s">
        <v>3701</v>
      </c>
    </row>
    <row r="4698" spans="8:8">
      <c r="H4698" t="s">
        <v>3702</v>
      </c>
    </row>
    <row r="4699" spans="8:8">
      <c r="H4699" t="s">
        <v>3703</v>
      </c>
    </row>
    <row r="4700" spans="8:8">
      <c r="H4700" t="s">
        <v>3704</v>
      </c>
    </row>
    <row r="4701" spans="8:8">
      <c r="H4701" t="s">
        <v>3707</v>
      </c>
    </row>
    <row r="4702" spans="8:8">
      <c r="H4702" t="s">
        <v>3708</v>
      </c>
    </row>
    <row r="4703" spans="8:8">
      <c r="H4703" t="s">
        <v>3709</v>
      </c>
    </row>
    <row r="4704" spans="8:8">
      <c r="H4704" t="s">
        <v>3710</v>
      </c>
    </row>
    <row r="4705" spans="8:8">
      <c r="H4705" t="s">
        <v>3711</v>
      </c>
    </row>
    <row r="4706" spans="8:8">
      <c r="H4706" t="s">
        <v>3712</v>
      </c>
    </row>
    <row r="4707" spans="8:8">
      <c r="H4707" t="s">
        <v>3713</v>
      </c>
    </row>
    <row r="4708" spans="8:8">
      <c r="H4708" t="s">
        <v>3714</v>
      </c>
    </row>
    <row r="4709" spans="8:8">
      <c r="H4709" t="s">
        <v>3715</v>
      </c>
    </row>
    <row r="4710" spans="8:8">
      <c r="H4710" t="s">
        <v>3716</v>
      </c>
    </row>
    <row r="4711" spans="8:8">
      <c r="H4711" t="s">
        <v>3717</v>
      </c>
    </row>
    <row r="4712" spans="8:8">
      <c r="H4712" t="s">
        <v>3718</v>
      </c>
    </row>
    <row r="4713" spans="8:8">
      <c r="H4713" t="s">
        <v>3719</v>
      </c>
    </row>
    <row r="4714" spans="8:8">
      <c r="H4714" t="s">
        <v>3720</v>
      </c>
    </row>
    <row r="4715" spans="8:8">
      <c r="H4715" t="s">
        <v>3721</v>
      </c>
    </row>
    <row r="4716" spans="8:8">
      <c r="H4716" t="s">
        <v>3722</v>
      </c>
    </row>
    <row r="4717" spans="8:8">
      <c r="H4717" t="s">
        <v>3723</v>
      </c>
    </row>
    <row r="4718" spans="8:8">
      <c r="H4718" t="s">
        <v>3724</v>
      </c>
    </row>
    <row r="4719" spans="8:8">
      <c r="H4719" t="s">
        <v>3768</v>
      </c>
    </row>
    <row r="4720" spans="8:8">
      <c r="H4720" t="s">
        <v>3769</v>
      </c>
    </row>
    <row r="4721" spans="1:8">
      <c r="A4721" t="s">
        <v>297</v>
      </c>
      <c r="B4721">
        <f>HYPERLINK("https://github.com/apache/commons-lang/commit/5755cced016dd176508a8f1a9c35bfc863bc8cf9", "5755cced016dd176508a8f1a9c35bfc863bc8cf9")</f>
        <v>0</v>
      </c>
      <c r="C4721">
        <f>HYPERLINK("https://github.com/apache/commons-lang/commit/de3614e3dcd6899fcc0cdbbba1e7921bdf6819e2", "de3614e3dcd6899fcc0cdbbba1e7921bdf6819e2")</f>
        <v>0</v>
      </c>
      <c r="D4721" t="s">
        <v>337</v>
      </c>
      <c r="E4721" t="s">
        <v>631</v>
      </c>
      <c r="F4721" t="s">
        <v>1015</v>
      </c>
      <c r="G4721" t="s">
        <v>1213</v>
      </c>
      <c r="H4721" t="s">
        <v>3770</v>
      </c>
    </row>
    <row r="4722" spans="1:8">
      <c r="A4722" t="s">
        <v>298</v>
      </c>
      <c r="B4722">
        <f>HYPERLINK("https://github.com/apache/commons-lang/commit/d1e9e598c9bcbf91afa174fa9b6c2ef30bbc8157", "d1e9e598c9bcbf91afa174fa9b6c2ef30bbc8157")</f>
        <v>0</v>
      </c>
      <c r="C4722">
        <f>HYPERLINK("https://github.com/apache/commons-lang/commit/5e5af7a02bce3f216e1343b8274196afaf44d73a", "5e5af7a02bce3f216e1343b8274196afaf44d73a")</f>
        <v>0</v>
      </c>
      <c r="D4722" t="s">
        <v>337</v>
      </c>
      <c r="E4722" t="s">
        <v>632</v>
      </c>
      <c r="F4722" t="s">
        <v>899</v>
      </c>
      <c r="G4722" t="s">
        <v>1107</v>
      </c>
      <c r="H4722" t="s">
        <v>2419</v>
      </c>
    </row>
    <row r="4723" spans="1:8">
      <c r="H4723" t="s">
        <v>2420</v>
      </c>
    </row>
    <row r="4724" spans="1:8">
      <c r="H4724" t="s">
        <v>3771</v>
      </c>
    </row>
    <row r="4725" spans="1:8">
      <c r="A4725" t="s">
        <v>299</v>
      </c>
      <c r="B4725">
        <f>HYPERLINK("https://github.com/apache/commons-lang/commit/3b56144559e1665a9afd08ffa56a2006bcf0d53f", "3b56144559e1665a9afd08ffa56a2006bcf0d53f")</f>
        <v>0</v>
      </c>
      <c r="C4725">
        <f>HYPERLINK("https://github.com/apache/commons-lang/commit/eb15d360b471ac562d7211b8e7b56b2fa0ca45c5", "eb15d360b471ac562d7211b8e7b56b2fa0ca45c5")</f>
        <v>0</v>
      </c>
      <c r="D4725" t="s">
        <v>337</v>
      </c>
      <c r="E4725" t="s">
        <v>633</v>
      </c>
      <c r="F4725" t="s">
        <v>1016</v>
      </c>
      <c r="G4725" t="s">
        <v>1207</v>
      </c>
      <c r="H4725" t="s">
        <v>3772</v>
      </c>
    </row>
    <row r="4726" spans="1:8">
      <c r="A4726" t="s">
        <v>300</v>
      </c>
      <c r="B4726">
        <f>HYPERLINK("https://github.com/apache/commons-lang/commit/34a85e74360f32dcfd7938e3a3c606a4869ca7e7", "34a85e74360f32dcfd7938e3a3c606a4869ca7e7")</f>
        <v>0</v>
      </c>
      <c r="C4726">
        <f>HYPERLINK("https://github.com/apache/commons-lang/commit/c28b2e4e717a13527aded2625bbf431506674e9f", "c28b2e4e717a13527aded2625bbf431506674e9f")</f>
        <v>0</v>
      </c>
      <c r="D4726" t="s">
        <v>337</v>
      </c>
      <c r="E4726" t="s">
        <v>634</v>
      </c>
      <c r="F4726" t="s">
        <v>1017</v>
      </c>
      <c r="G4726" t="s">
        <v>1214</v>
      </c>
      <c r="H4726" t="s">
        <v>3773</v>
      </c>
    </row>
    <row r="4727" spans="1:8">
      <c r="H4727" t="s">
        <v>3774</v>
      </c>
    </row>
    <row r="4728" spans="1:8">
      <c r="H4728" t="s">
        <v>3775</v>
      </c>
    </row>
    <row r="4729" spans="1:8">
      <c r="H4729" t="s">
        <v>3776</v>
      </c>
    </row>
    <row r="4730" spans="1:8">
      <c r="A4730" t="s">
        <v>301</v>
      </c>
      <c r="B4730">
        <f>HYPERLINK("https://github.com/apache/commons-lang/commit/e3e29d585a455693829deb9231440aeda38eacd4", "e3e29d585a455693829deb9231440aeda38eacd4")</f>
        <v>0</v>
      </c>
      <c r="C4730">
        <f>HYPERLINK("https://github.com/apache/commons-lang/commit/b153aca87703259d5549b925b67f8c83c80e078b", "b153aca87703259d5549b925b67f8c83c80e078b")</f>
        <v>0</v>
      </c>
      <c r="D4730" t="s">
        <v>337</v>
      </c>
      <c r="E4730" t="s">
        <v>635</v>
      </c>
      <c r="F4730" t="s">
        <v>891</v>
      </c>
      <c r="G4730" t="s">
        <v>1039</v>
      </c>
      <c r="H4730" t="s">
        <v>2389</v>
      </c>
    </row>
    <row r="4731" spans="1:8">
      <c r="A4731" t="s">
        <v>302</v>
      </c>
      <c r="B4731">
        <f>HYPERLINK("https://github.com/apache/commons-lang/commit/dc146cae667976aebbcd283af0d63431e2338692", "dc146cae667976aebbcd283af0d63431e2338692")</f>
        <v>0</v>
      </c>
      <c r="C4731">
        <f>HYPERLINK("https://github.com/apache/commons-lang/commit/1f06eb4dceca711641d1930e02a3a8cae2f25258", "1f06eb4dceca711641d1930e02a3a8cae2f25258")</f>
        <v>0</v>
      </c>
      <c r="D4731" t="s">
        <v>337</v>
      </c>
      <c r="E4731" t="s">
        <v>636</v>
      </c>
      <c r="F4731" t="s">
        <v>891</v>
      </c>
      <c r="G4731" t="s">
        <v>1039</v>
      </c>
      <c r="H4731" t="s">
        <v>2338</v>
      </c>
    </row>
    <row r="4732" spans="1:8">
      <c r="H4732" t="s">
        <v>3777</v>
      </c>
    </row>
    <row r="4733" spans="1:8">
      <c r="A4733" t="s">
        <v>303</v>
      </c>
      <c r="B4733">
        <f>HYPERLINK("https://github.com/apache/commons-lang/commit/389fb37c56d82473ae925d3c8cbb1d4c40819722", "389fb37c56d82473ae925d3c8cbb1d4c40819722")</f>
        <v>0</v>
      </c>
      <c r="C4733">
        <f>HYPERLINK("https://github.com/apache/commons-lang/commit/85751a118e38f23b9009ccab1cdd3ea3b1d2dc5d", "85751a118e38f23b9009ccab1cdd3ea3b1d2dc5d")</f>
        <v>0</v>
      </c>
      <c r="D4733" t="s">
        <v>337</v>
      </c>
      <c r="E4733" t="s">
        <v>637</v>
      </c>
      <c r="F4733" t="s">
        <v>1018</v>
      </c>
      <c r="G4733" t="s">
        <v>1215</v>
      </c>
      <c r="H4733" t="s">
        <v>3778</v>
      </c>
    </row>
    <row r="4734" spans="1:8">
      <c r="H4734" t="s">
        <v>3779</v>
      </c>
    </row>
    <row r="4735" spans="1:8">
      <c r="H4735" t="s">
        <v>3780</v>
      </c>
    </row>
    <row r="4736" spans="1:8">
      <c r="H4736" t="s">
        <v>3781</v>
      </c>
    </row>
    <row r="4737" spans="1:8">
      <c r="H4737" t="s">
        <v>3782</v>
      </c>
    </row>
    <row r="4738" spans="1:8">
      <c r="H4738" t="s">
        <v>3783</v>
      </c>
    </row>
    <row r="4739" spans="1:8">
      <c r="H4739" t="s">
        <v>3784</v>
      </c>
    </row>
    <row r="4740" spans="1:8">
      <c r="A4740" t="s">
        <v>304</v>
      </c>
      <c r="B4740">
        <f>HYPERLINK("https://github.com/apache/commons-lang/commit/25e91c4242283d118ba978d4f38cd18e10c890dc", "25e91c4242283d118ba978d4f38cd18e10c890dc")</f>
        <v>0</v>
      </c>
      <c r="C4740">
        <f>HYPERLINK("https://github.com/apache/commons-lang/commit/eff43864b34ab2be2eae4e9ac0e780d34fab57b3", "eff43864b34ab2be2eae4e9ac0e780d34fab57b3")</f>
        <v>0</v>
      </c>
      <c r="D4740" t="s">
        <v>337</v>
      </c>
      <c r="E4740" t="s">
        <v>638</v>
      </c>
      <c r="F4740" t="s">
        <v>892</v>
      </c>
      <c r="G4740" t="s">
        <v>1055</v>
      </c>
      <c r="H4740" t="s">
        <v>3785</v>
      </c>
    </row>
    <row r="4741" spans="1:8">
      <c r="H4741" t="s">
        <v>3786</v>
      </c>
    </row>
    <row r="4742" spans="1:8">
      <c r="A4742" t="s">
        <v>305</v>
      </c>
      <c r="B4742">
        <f>HYPERLINK("https://github.com/apache/commons-lang/commit/3e66c1de179abff1c43efa9fba9fde20edf5ce63", "3e66c1de179abff1c43efa9fba9fde20edf5ce63")</f>
        <v>0</v>
      </c>
      <c r="C4742">
        <f>HYPERLINK("https://github.com/apache/commons-lang/commit/a6e18d94652a99b3b5080a3a7db7d39365dc6888", "a6e18d94652a99b3b5080a3a7db7d39365dc6888")</f>
        <v>0</v>
      </c>
      <c r="D4742" t="s">
        <v>342</v>
      </c>
      <c r="E4742" t="s">
        <v>639</v>
      </c>
      <c r="F4742" t="s">
        <v>1019</v>
      </c>
      <c r="G4742" t="s">
        <v>1216</v>
      </c>
      <c r="H4742" t="s">
        <v>3787</v>
      </c>
    </row>
    <row r="4743" spans="1:8">
      <c r="F4743" t="s">
        <v>1020</v>
      </c>
      <c r="G4743" t="s">
        <v>1217</v>
      </c>
      <c r="H4743" t="s">
        <v>3787</v>
      </c>
    </row>
    <row r="4744" spans="1:8">
      <c r="F4744" t="s">
        <v>1021</v>
      </c>
      <c r="G4744" t="s">
        <v>1218</v>
      </c>
      <c r="H4744" t="s">
        <v>3787</v>
      </c>
    </row>
    <row r="4745" spans="1:8">
      <c r="F4745" t="s">
        <v>1022</v>
      </c>
      <c r="G4745" t="s">
        <v>1219</v>
      </c>
      <c r="H4745" t="s">
        <v>3787</v>
      </c>
    </row>
    <row r="4746" spans="1:8">
      <c r="F4746" t="s">
        <v>1023</v>
      </c>
      <c r="G4746" t="s">
        <v>1220</v>
      </c>
      <c r="H4746" t="s">
        <v>3787</v>
      </c>
    </row>
    <row r="4747" spans="1:8">
      <c r="F4747" t="s">
        <v>1024</v>
      </c>
      <c r="G4747" t="s">
        <v>1221</v>
      </c>
      <c r="H4747" t="s">
        <v>3787</v>
      </c>
    </row>
    <row r="4748" spans="1:8">
      <c r="F4748" t="s">
        <v>1025</v>
      </c>
      <c r="G4748" t="s">
        <v>1222</v>
      </c>
      <c r="H4748" t="s">
        <v>3787</v>
      </c>
    </row>
    <row r="4749" spans="1:8">
      <c r="F4749" t="s">
        <v>1026</v>
      </c>
      <c r="G4749" t="s">
        <v>1223</v>
      </c>
      <c r="H4749" t="s">
        <v>3787</v>
      </c>
    </row>
    <row r="4750" spans="1:8">
      <c r="F4750" t="s">
        <v>1027</v>
      </c>
      <c r="G4750" t="s">
        <v>1224</v>
      </c>
      <c r="H4750" t="s">
        <v>3787</v>
      </c>
    </row>
    <row r="4751" spans="1:8">
      <c r="F4751" t="s">
        <v>1028</v>
      </c>
      <c r="G4751" t="s">
        <v>1225</v>
      </c>
      <c r="H4751" t="s">
        <v>3787</v>
      </c>
    </row>
    <row r="4752" spans="1:8">
      <c r="F4752" t="s">
        <v>1029</v>
      </c>
      <c r="G4752" t="s">
        <v>1226</v>
      </c>
      <c r="H4752" t="s">
        <v>3787</v>
      </c>
    </row>
    <row r="4753" spans="1:8">
      <c r="F4753" t="s">
        <v>1030</v>
      </c>
      <c r="G4753" t="s">
        <v>1227</v>
      </c>
      <c r="H4753" t="s">
        <v>3787</v>
      </c>
    </row>
    <row r="4754" spans="1:8">
      <c r="F4754" t="s">
        <v>1031</v>
      </c>
      <c r="G4754" t="s">
        <v>1228</v>
      </c>
      <c r="H4754" t="s">
        <v>3787</v>
      </c>
    </row>
    <row r="4755" spans="1:8">
      <c r="F4755" t="s">
        <v>1032</v>
      </c>
      <c r="G4755" t="s">
        <v>1229</v>
      </c>
      <c r="H4755" t="s">
        <v>3787</v>
      </c>
    </row>
    <row r="4756" spans="1:8">
      <c r="F4756" t="s">
        <v>1033</v>
      </c>
      <c r="G4756" t="s">
        <v>1230</v>
      </c>
      <c r="H4756" t="s">
        <v>3787</v>
      </c>
    </row>
    <row r="4757" spans="1:8">
      <c r="F4757" t="s">
        <v>1034</v>
      </c>
      <c r="G4757" t="s">
        <v>1231</v>
      </c>
      <c r="H4757" t="s">
        <v>3787</v>
      </c>
    </row>
    <row r="4758" spans="1:8">
      <c r="F4758" t="s">
        <v>1035</v>
      </c>
      <c r="G4758" t="s">
        <v>1232</v>
      </c>
      <c r="H4758" t="s">
        <v>3787</v>
      </c>
    </row>
    <row r="4759" spans="1:8">
      <c r="F4759" t="s">
        <v>1036</v>
      </c>
      <c r="G4759" t="s">
        <v>1233</v>
      </c>
      <c r="H4759" t="s">
        <v>3787</v>
      </c>
    </row>
    <row r="4760" spans="1:8">
      <c r="A4760" t="s">
        <v>306</v>
      </c>
      <c r="B4760">
        <f>HYPERLINK("https://github.com/apache/commons-lang/commit/1bf7d7ec12fa143a1b544cf2dd1a0c1a8de7548a", "1bf7d7ec12fa143a1b544cf2dd1a0c1a8de7548a")</f>
        <v>0</v>
      </c>
      <c r="C4760">
        <f>HYPERLINK("https://github.com/apache/commons-lang/commit/ae65d3b2559e9c3cdce3f4285135719c119be295", "ae65d3b2559e9c3cdce3f4285135719c119be295")</f>
        <v>0</v>
      </c>
      <c r="D4760" t="s">
        <v>337</v>
      </c>
      <c r="E4760" t="s">
        <v>640</v>
      </c>
      <c r="F4760" t="s">
        <v>893</v>
      </c>
      <c r="G4760" t="s">
        <v>1048</v>
      </c>
      <c r="H4760" t="s">
        <v>3788</v>
      </c>
    </row>
    <row r="4761" spans="1:8">
      <c r="H4761" t="s">
        <v>3789</v>
      </c>
    </row>
    <row r="4762" spans="1:8">
      <c r="A4762" t="s">
        <v>307</v>
      </c>
      <c r="B4762">
        <f>HYPERLINK("https://github.com/apache/commons-lang/commit/3c0ac0e87c03ae63a782e48bb31878ec9f114c39", "3c0ac0e87c03ae63a782e48bb31878ec9f114c39")</f>
        <v>0</v>
      </c>
      <c r="C4762">
        <f>HYPERLINK("https://github.com/apache/commons-lang/commit/1b051c97f7f896c46b5fc33d085713893681e102", "1b051c97f7f896c46b5fc33d085713893681e102")</f>
        <v>0</v>
      </c>
      <c r="D4762" t="s">
        <v>337</v>
      </c>
      <c r="E4762" t="s">
        <v>640</v>
      </c>
      <c r="F4762" t="s">
        <v>1037</v>
      </c>
      <c r="G4762" t="s">
        <v>1234</v>
      </c>
      <c r="H4762" t="s">
        <v>3790</v>
      </c>
    </row>
    <row r="4763" spans="1:8">
      <c r="H4763" t="s">
        <v>3791</v>
      </c>
    </row>
    <row r="4764" spans="1:8">
      <c r="H4764" t="s">
        <v>3792</v>
      </c>
    </row>
    <row r="4765" spans="1:8">
      <c r="A4765" t="s">
        <v>308</v>
      </c>
      <c r="B4765">
        <f>HYPERLINK("https://github.com/apache/commons-lang/commit/152b1777fddc5127e77f9b14637d6abae18eaf05", "152b1777fddc5127e77f9b14637d6abae18eaf05")</f>
        <v>0</v>
      </c>
      <c r="C4765">
        <f>HYPERLINK("https://github.com/apache/commons-lang/commit/e0818e3383f71ddff62854f85712cb6b7d187c9b", "e0818e3383f71ddff62854f85712cb6b7d187c9b")</f>
        <v>0</v>
      </c>
      <c r="D4765" t="s">
        <v>337</v>
      </c>
      <c r="E4765" t="s">
        <v>641</v>
      </c>
      <c r="F4765" t="s">
        <v>1016</v>
      </c>
      <c r="G4765" t="s">
        <v>1207</v>
      </c>
      <c r="H4765" t="s">
        <v>3793</v>
      </c>
    </row>
    <row r="4766" spans="1:8">
      <c r="H4766" t="s">
        <v>3794</v>
      </c>
    </row>
    <row r="4767" spans="1:8">
      <c r="A4767" t="s">
        <v>309</v>
      </c>
      <c r="B4767">
        <f>HYPERLINK("https://github.com/apache/commons-lang/commit/11b1bc19ab360afce8a48167002bfcb747faeb68", "11b1bc19ab360afce8a48167002bfcb747faeb68")</f>
        <v>0</v>
      </c>
      <c r="C4767">
        <f>HYPERLINK("https://github.com/apache/commons-lang/commit/ae6457f4a55e6df27c146aff503d43f844092b19", "ae6457f4a55e6df27c146aff503d43f844092b19")</f>
        <v>0</v>
      </c>
      <c r="D4767" t="s">
        <v>337</v>
      </c>
      <c r="E4767" t="s">
        <v>642</v>
      </c>
      <c r="F4767" t="s">
        <v>1038</v>
      </c>
      <c r="G4767" t="s">
        <v>1235</v>
      </c>
      <c r="H4767" t="s">
        <v>3795</v>
      </c>
    </row>
    <row r="4768" spans="1:8">
      <c r="H4768" t="s">
        <v>3796</v>
      </c>
    </row>
  </sheetData>
  <hyperlinks>
    <hyperlink ref="E3890"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2713"/>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HYPERLINK("https://github.com/apache/commons-lang/commit/e950d9b37e97f8573f0655520b88900e8acb2869", "e950d9b37e97f8573f0655520b88900e8acb2869")</f>
        <v>0</v>
      </c>
      <c r="C2">
        <f>HYPERLINK("https://github.com/apache/commons-lang/commit/742a42dbf347f6244dd37a7edee72ec2f8ca977f", "742a42dbf347f6244dd37a7edee72ec2f8ca977f")</f>
        <v>0</v>
      </c>
      <c r="D2" t="s">
        <v>310</v>
      </c>
      <c r="E2" t="s">
        <v>343</v>
      </c>
      <c r="F2" t="s">
        <v>643</v>
      </c>
      <c r="G2" t="s">
        <v>1039</v>
      </c>
      <c r="H2" t="s">
        <v>1236</v>
      </c>
    </row>
    <row r="3" spans="1:8">
      <c r="A3" t="s">
        <v>9</v>
      </c>
      <c r="B3">
        <f>HYPERLINK("https://github.com/apache/commons-lang/commit/3e5b0bd6a09fc0234b1e5a59d2ad4a5527b272fc", "3e5b0bd6a09fc0234b1e5a59d2ad4a5527b272fc")</f>
        <v>0</v>
      </c>
      <c r="C3">
        <f>HYPERLINK("https://github.com/apache/commons-lang/commit/da494749636b64fd60aae0bc60d07b6539169ada", "da494749636b64fd60aae0bc60d07b6539169ada")</f>
        <v>0</v>
      </c>
      <c r="D3" t="s">
        <v>311</v>
      </c>
      <c r="E3" t="s">
        <v>344</v>
      </c>
      <c r="F3" t="s">
        <v>644</v>
      </c>
      <c r="G3" t="s">
        <v>1040</v>
      </c>
      <c r="H3" t="s">
        <v>1237</v>
      </c>
    </row>
    <row r="4" spans="1:8">
      <c r="H4" t="s">
        <v>1238</v>
      </c>
    </row>
    <row r="5" spans="1:8">
      <c r="H5" t="s">
        <v>1239</v>
      </c>
    </row>
    <row r="6" spans="1:8">
      <c r="H6" t="s">
        <v>1240</v>
      </c>
    </row>
    <row r="7" spans="1:8">
      <c r="H7" t="s">
        <v>1241</v>
      </c>
    </row>
    <row r="8" spans="1:8">
      <c r="H8" t="s">
        <v>1242</v>
      </c>
    </row>
    <row r="9" spans="1:8">
      <c r="H9" t="s">
        <v>1243</v>
      </c>
    </row>
    <row r="10" spans="1:8">
      <c r="H10" t="s">
        <v>1244</v>
      </c>
    </row>
    <row r="11" spans="1:8">
      <c r="H11" t="s">
        <v>1245</v>
      </c>
    </row>
    <row r="12" spans="1:8">
      <c r="H12" t="s">
        <v>1246</v>
      </c>
    </row>
    <row r="13" spans="1:8">
      <c r="H13" t="s">
        <v>1247</v>
      </c>
    </row>
    <row r="14" spans="1:8">
      <c r="H14" t="s">
        <v>1248</v>
      </c>
    </row>
    <row r="15" spans="1:8">
      <c r="H15" t="s">
        <v>1249</v>
      </c>
    </row>
    <row r="16" spans="1:8">
      <c r="H16" t="s">
        <v>1250</v>
      </c>
    </row>
    <row r="17" spans="1:8">
      <c r="H17" t="s">
        <v>1251</v>
      </c>
    </row>
    <row r="18" spans="1:8">
      <c r="H18" t="s">
        <v>1252</v>
      </c>
    </row>
    <row r="19" spans="1:8">
      <c r="H19" t="s">
        <v>1253</v>
      </c>
    </row>
    <row r="20" spans="1:8">
      <c r="H20" t="s">
        <v>1254</v>
      </c>
    </row>
    <row r="21" spans="1:8">
      <c r="H21" t="s">
        <v>1255</v>
      </c>
    </row>
    <row r="22" spans="1:8">
      <c r="H22" t="s">
        <v>1256</v>
      </c>
    </row>
    <row r="23" spans="1:8">
      <c r="H23" t="s">
        <v>1257</v>
      </c>
    </row>
    <row r="24" spans="1:8">
      <c r="H24" t="s">
        <v>1258</v>
      </c>
    </row>
    <row r="25" spans="1:8">
      <c r="H25" t="s">
        <v>1259</v>
      </c>
    </row>
    <row r="26" spans="1:8">
      <c r="A26" t="s">
        <v>10</v>
      </c>
      <c r="B26">
        <f>HYPERLINK("https://github.com/apache/commons-lang/commit/dee1c299751cfaa830ba28ab9fb3015e9e1eb28f", "dee1c299751cfaa830ba28ab9fb3015e9e1eb28f")</f>
        <v>0</v>
      </c>
      <c r="C26">
        <f>HYPERLINK("https://github.com/apache/commons-lang/commit/5cab6528eae28321fcd7bea44e83bd46e91fac63", "5cab6528eae28321fcd7bea44e83bd46e91fac63")</f>
        <v>0</v>
      </c>
      <c r="D26" t="s">
        <v>311</v>
      </c>
      <c r="E26" t="s">
        <v>345</v>
      </c>
      <c r="F26" t="s">
        <v>645</v>
      </c>
      <c r="G26" t="s">
        <v>1041</v>
      </c>
      <c r="H26" t="s">
        <v>1260</v>
      </c>
    </row>
    <row r="27" spans="1:8">
      <c r="H27" t="s">
        <v>1238</v>
      </c>
    </row>
    <row r="28" spans="1:8">
      <c r="H28" t="s">
        <v>1239</v>
      </c>
    </row>
    <row r="29" spans="1:8">
      <c r="H29" t="s">
        <v>1240</v>
      </c>
    </row>
    <row r="30" spans="1:8">
      <c r="H30" t="s">
        <v>1241</v>
      </c>
    </row>
    <row r="31" spans="1:8">
      <c r="H31" t="s">
        <v>1261</v>
      </c>
    </row>
    <row r="32" spans="1:8">
      <c r="H32" t="s">
        <v>1262</v>
      </c>
    </row>
    <row r="33" spans="8:8">
      <c r="H33" t="s">
        <v>1242</v>
      </c>
    </row>
    <row r="34" spans="8:8">
      <c r="H34" t="s">
        <v>1243</v>
      </c>
    </row>
    <row r="35" spans="8:8">
      <c r="H35" t="s">
        <v>1244</v>
      </c>
    </row>
    <row r="36" spans="8:8">
      <c r="H36" t="s">
        <v>1245</v>
      </c>
    </row>
    <row r="37" spans="8:8">
      <c r="H37" t="s">
        <v>1246</v>
      </c>
    </row>
    <row r="38" spans="8:8">
      <c r="H38" t="s">
        <v>1247</v>
      </c>
    </row>
    <row r="39" spans="8:8">
      <c r="H39" t="s">
        <v>1248</v>
      </c>
    </row>
    <row r="40" spans="8:8">
      <c r="H40" t="s">
        <v>1249</v>
      </c>
    </row>
    <row r="41" spans="8:8">
      <c r="H41" t="s">
        <v>1250</v>
      </c>
    </row>
    <row r="42" spans="8:8">
      <c r="H42" t="s">
        <v>1251</v>
      </c>
    </row>
    <row r="43" spans="8:8">
      <c r="H43" t="s">
        <v>1252</v>
      </c>
    </row>
    <row r="44" spans="8:8">
      <c r="H44" t="s">
        <v>1253</v>
      </c>
    </row>
    <row r="45" spans="8:8">
      <c r="H45" t="s">
        <v>1254</v>
      </c>
    </row>
    <row r="46" spans="8:8">
      <c r="H46" t="s">
        <v>1255</v>
      </c>
    </row>
    <row r="47" spans="8:8">
      <c r="H47" t="s">
        <v>1256</v>
      </c>
    </row>
    <row r="48" spans="8:8">
      <c r="H48" t="s">
        <v>1257</v>
      </c>
    </row>
    <row r="49" spans="1:8">
      <c r="H49" t="s">
        <v>1258</v>
      </c>
    </row>
    <row r="50" spans="1:8">
      <c r="H50" t="s">
        <v>1259</v>
      </c>
    </row>
    <row r="51" spans="1:8">
      <c r="A51" t="s">
        <v>11</v>
      </c>
      <c r="B51">
        <f>HYPERLINK("https://github.com/apache/commons-lang/commit/59a6aaa2b5fc094fd5b614d9abd6c2a99115dea0", "59a6aaa2b5fc094fd5b614d9abd6c2a99115dea0")</f>
        <v>0</v>
      </c>
      <c r="C51">
        <f>HYPERLINK("https://github.com/apache/commons-lang/commit/bb3c2143b48f1d5111a2fed444c08347a211c278", "bb3c2143b48f1d5111a2fed444c08347a211c278")</f>
        <v>0</v>
      </c>
      <c r="D51" t="s">
        <v>311</v>
      </c>
      <c r="E51" t="s">
        <v>346</v>
      </c>
      <c r="F51" t="s">
        <v>646</v>
      </c>
      <c r="G51" t="s">
        <v>1042</v>
      </c>
      <c r="H51" t="s">
        <v>1263</v>
      </c>
    </row>
    <row r="52" spans="1:8">
      <c r="H52" t="s">
        <v>1264</v>
      </c>
    </row>
    <row r="53" spans="1:8">
      <c r="A53" t="s">
        <v>12</v>
      </c>
      <c r="B53">
        <f>HYPERLINK("https://github.com/apache/commons-lang/commit/e0722ed784ad34eb64d171eae611867ef88f9319", "e0722ed784ad34eb64d171eae611867ef88f9319")</f>
        <v>0</v>
      </c>
      <c r="C53">
        <f>HYPERLINK("https://github.com/apache/commons-lang/commit/d58545381f957b5d32f2a472f8baed9be8f3aee9", "d58545381f957b5d32f2a472f8baed9be8f3aee9")</f>
        <v>0</v>
      </c>
      <c r="D53" t="s">
        <v>312</v>
      </c>
      <c r="E53" t="s">
        <v>347</v>
      </c>
      <c r="F53" t="s">
        <v>647</v>
      </c>
      <c r="G53" t="s">
        <v>1043</v>
      </c>
      <c r="H53" t="s">
        <v>1265</v>
      </c>
    </row>
    <row r="54" spans="1:8">
      <c r="A54" t="s">
        <v>13</v>
      </c>
      <c r="B54">
        <f>HYPERLINK("https://github.com/apache/commons-lang/commit/80f68cc0c4f7bba91432f1ca3a0eeac80152a99d", "80f68cc0c4f7bba91432f1ca3a0eeac80152a99d")</f>
        <v>0</v>
      </c>
      <c r="C54">
        <f>HYPERLINK("https://github.com/apache/commons-lang/commit/8ebe30ba3091b05ae28f70ba235c558e9a1b4235", "8ebe30ba3091b05ae28f70ba235c558e9a1b4235")</f>
        <v>0</v>
      </c>
      <c r="D54" t="s">
        <v>312</v>
      </c>
      <c r="E54" t="s">
        <v>348</v>
      </c>
      <c r="F54" t="s">
        <v>648</v>
      </c>
      <c r="G54" t="s">
        <v>1044</v>
      </c>
      <c r="H54" t="s">
        <v>1266</v>
      </c>
    </row>
    <row r="55" spans="1:8">
      <c r="H55" t="s">
        <v>1239</v>
      </c>
    </row>
    <row r="56" spans="1:8">
      <c r="H56" t="s">
        <v>1240</v>
      </c>
    </row>
    <row r="57" spans="1:8">
      <c r="H57" t="s">
        <v>1241</v>
      </c>
    </row>
    <row r="58" spans="1:8">
      <c r="H58" t="s">
        <v>1267</v>
      </c>
    </row>
    <row r="59" spans="1:8">
      <c r="H59" t="s">
        <v>1268</v>
      </c>
    </row>
    <row r="60" spans="1:8">
      <c r="H60" t="s">
        <v>1269</v>
      </c>
    </row>
    <row r="61" spans="1:8">
      <c r="H61" t="s">
        <v>1270</v>
      </c>
    </row>
    <row r="62" spans="1:8">
      <c r="H62" t="s">
        <v>1271</v>
      </c>
    </row>
    <row r="63" spans="1:8">
      <c r="H63" t="s">
        <v>1272</v>
      </c>
    </row>
    <row r="64" spans="1:8">
      <c r="H64" t="s">
        <v>1273</v>
      </c>
    </row>
    <row r="65" spans="8:8">
      <c r="H65" t="s">
        <v>1274</v>
      </c>
    </row>
    <row r="66" spans="8:8">
      <c r="H66" t="s">
        <v>1275</v>
      </c>
    </row>
    <row r="67" spans="8:8">
      <c r="H67" t="s">
        <v>1276</v>
      </c>
    </row>
    <row r="68" spans="8:8">
      <c r="H68" t="s">
        <v>1277</v>
      </c>
    </row>
    <row r="69" spans="8:8">
      <c r="H69" t="s">
        <v>1278</v>
      </c>
    </row>
    <row r="70" spans="8:8">
      <c r="H70" t="s">
        <v>1279</v>
      </c>
    </row>
    <row r="71" spans="8:8">
      <c r="H71" t="s">
        <v>1280</v>
      </c>
    </row>
    <row r="72" spans="8:8">
      <c r="H72" t="s">
        <v>1281</v>
      </c>
    </row>
    <row r="73" spans="8:8">
      <c r="H73" t="s">
        <v>1282</v>
      </c>
    </row>
    <row r="74" spans="8:8">
      <c r="H74" t="s">
        <v>1283</v>
      </c>
    </row>
    <row r="75" spans="8:8">
      <c r="H75" t="s">
        <v>1284</v>
      </c>
    </row>
    <row r="76" spans="8:8">
      <c r="H76" t="s">
        <v>1285</v>
      </c>
    </row>
    <row r="77" spans="8:8">
      <c r="H77" t="s">
        <v>1286</v>
      </c>
    </row>
    <row r="78" spans="8:8">
      <c r="H78" t="s">
        <v>1287</v>
      </c>
    </row>
    <row r="79" spans="8:8">
      <c r="H79" t="s">
        <v>1288</v>
      </c>
    </row>
    <row r="80" spans="8:8">
      <c r="H80" t="s">
        <v>1289</v>
      </c>
    </row>
    <row r="81" spans="1:8">
      <c r="H81" t="s">
        <v>1290</v>
      </c>
    </row>
    <row r="82" spans="1:8">
      <c r="H82" t="s">
        <v>1291</v>
      </c>
    </row>
    <row r="83" spans="1:8">
      <c r="H83" t="s">
        <v>1292</v>
      </c>
    </row>
    <row r="84" spans="1:8">
      <c r="H84" t="s">
        <v>1293</v>
      </c>
    </row>
    <row r="85" spans="1:8">
      <c r="A85" t="s">
        <v>14</v>
      </c>
      <c r="B85">
        <f>HYPERLINK("https://github.com/apache/commons-lang/commit/96a4ec95a7504db40639b5b6fe1a4e06d0e61824", "96a4ec95a7504db40639b5b6fe1a4e06d0e61824")</f>
        <v>0</v>
      </c>
      <c r="C85">
        <f>HYPERLINK("https://github.com/apache/commons-lang/commit/29eb9686b662c8a4f41a473ef02915b5dc84351e", "29eb9686b662c8a4f41a473ef02915b5dc84351e")</f>
        <v>0</v>
      </c>
      <c r="D85" t="s">
        <v>312</v>
      </c>
      <c r="E85" t="s">
        <v>349</v>
      </c>
      <c r="F85" t="s">
        <v>649</v>
      </c>
      <c r="G85" t="s">
        <v>1045</v>
      </c>
      <c r="H85" t="s">
        <v>1294</v>
      </c>
    </row>
    <row r="86" spans="1:8">
      <c r="A86" t="s">
        <v>15</v>
      </c>
      <c r="B86">
        <f>HYPERLINK("https://github.com/apache/commons-lang/commit/19248809e78867606fe25c223ca9993554b1ff3b", "19248809e78867606fe25c223ca9993554b1ff3b")</f>
        <v>0</v>
      </c>
      <c r="C86">
        <f>HYPERLINK("https://github.com/apache/commons-lang/commit/3129990f428d5ab3de53ad2874451a5e8ce95d99", "3129990f428d5ab3de53ad2874451a5e8ce95d99")</f>
        <v>0</v>
      </c>
      <c r="D86" t="s">
        <v>311</v>
      </c>
      <c r="E86" t="s">
        <v>350</v>
      </c>
      <c r="F86" t="s">
        <v>650</v>
      </c>
      <c r="G86" t="s">
        <v>1046</v>
      </c>
      <c r="H86" t="s">
        <v>1295</v>
      </c>
    </row>
    <row r="87" spans="1:8">
      <c r="H87" t="s">
        <v>1296</v>
      </c>
    </row>
    <row r="88" spans="1:8">
      <c r="A88" t="s">
        <v>16</v>
      </c>
      <c r="B88">
        <f>HYPERLINK("https://github.com/apache/commons-lang/commit/31bf101e023c87ccea92a6e9b06b21dfc403d9e8", "31bf101e023c87ccea92a6e9b06b21dfc403d9e8")</f>
        <v>0</v>
      </c>
      <c r="C88">
        <f>HYPERLINK("https://github.com/apache/commons-lang/commit/24bc34a7afa80e467be83751c504943f5a57c175", "24bc34a7afa80e467be83751c504943f5a57c175")</f>
        <v>0</v>
      </c>
      <c r="D88" t="s">
        <v>311</v>
      </c>
      <c r="E88" t="s">
        <v>351</v>
      </c>
      <c r="F88" t="s">
        <v>651</v>
      </c>
      <c r="G88" t="s">
        <v>1047</v>
      </c>
      <c r="H88" t="s">
        <v>1297</v>
      </c>
    </row>
    <row r="89" spans="1:8">
      <c r="A89" t="s">
        <v>17</v>
      </c>
      <c r="B89">
        <f>HYPERLINK("https://github.com/apache/commons-lang/commit/3f8418c6546a6f92c0cc5529684d8316cb1bffb1", "3f8418c6546a6f92c0cc5529684d8316cb1bffb1")</f>
        <v>0</v>
      </c>
      <c r="C89">
        <f>HYPERLINK("https://github.com/apache/commons-lang/commit/bdf11dfa919d33977cc1a0f1e6572b082e48336f", "bdf11dfa919d33977cc1a0f1e6572b082e48336f")</f>
        <v>0</v>
      </c>
      <c r="D89" t="s">
        <v>311</v>
      </c>
      <c r="E89" t="s">
        <v>352</v>
      </c>
      <c r="F89" t="s">
        <v>643</v>
      </c>
      <c r="G89" t="s">
        <v>1039</v>
      </c>
      <c r="H89" t="s">
        <v>1298</v>
      </c>
    </row>
    <row r="90" spans="1:8">
      <c r="A90" t="s">
        <v>18</v>
      </c>
      <c r="B90">
        <f>HYPERLINK("https://github.com/apache/commons-lang/commit/edb0e8d284c8f80f743c09d5e0b78d1fede26e6d", "edb0e8d284c8f80f743c09d5e0b78d1fede26e6d")</f>
        <v>0</v>
      </c>
      <c r="C90">
        <f>HYPERLINK("https://github.com/apache/commons-lang/commit/ab7745f98e623f358d30dd8225ed786589ce8f32", "ab7745f98e623f358d30dd8225ed786589ce8f32")</f>
        <v>0</v>
      </c>
      <c r="D90" t="s">
        <v>313</v>
      </c>
      <c r="E90" t="s">
        <v>353</v>
      </c>
      <c r="F90" t="s">
        <v>652</v>
      </c>
      <c r="G90" t="s">
        <v>1048</v>
      </c>
      <c r="H90" t="s">
        <v>1299</v>
      </c>
    </row>
    <row r="91" spans="1:8">
      <c r="A91" t="s">
        <v>19</v>
      </c>
      <c r="B91">
        <f>HYPERLINK("https://github.com/apache/commons-lang/commit/5b83eb9358fea34692be7e712791d19fc64f352a", "5b83eb9358fea34692be7e712791d19fc64f352a")</f>
        <v>0</v>
      </c>
      <c r="C91">
        <f>HYPERLINK("https://github.com/apache/commons-lang/commit/edb0e8d284c8f80f743c09d5e0b78d1fede26e6d", "edb0e8d284c8f80f743c09d5e0b78d1fede26e6d")</f>
        <v>0</v>
      </c>
      <c r="D91" t="s">
        <v>314</v>
      </c>
      <c r="E91" t="s">
        <v>354</v>
      </c>
      <c r="F91" t="s">
        <v>643</v>
      </c>
      <c r="G91" t="s">
        <v>1039</v>
      </c>
      <c r="H91" t="s">
        <v>1300</v>
      </c>
    </row>
    <row r="92" spans="1:8">
      <c r="A92" t="s">
        <v>20</v>
      </c>
      <c r="B92">
        <f>HYPERLINK("https://github.com/apache/commons-lang/commit/69cc0e40e6a67e9a9d843f97350a5031bb6e8ab1", "69cc0e40e6a67e9a9d843f97350a5031bb6e8ab1")</f>
        <v>0</v>
      </c>
      <c r="C92">
        <f>HYPERLINK("https://github.com/apache/commons-lang/commit/6af3b80369a62de8f2ee501998d1bda4585758fd", "6af3b80369a62de8f2ee501998d1bda4585758fd")</f>
        <v>0</v>
      </c>
      <c r="D92" t="s">
        <v>314</v>
      </c>
      <c r="E92" t="s">
        <v>355</v>
      </c>
      <c r="F92" t="s">
        <v>653</v>
      </c>
      <c r="G92" t="s">
        <v>1049</v>
      </c>
      <c r="H92" t="s">
        <v>1301</v>
      </c>
    </row>
    <row r="93" spans="1:8">
      <c r="A93" t="s">
        <v>21</v>
      </c>
      <c r="B93">
        <f>HYPERLINK("https://github.com/apache/commons-lang/commit/713af7b691bcf202cf5ac8704c58926b656ee223", "713af7b691bcf202cf5ac8704c58926b656ee223")</f>
        <v>0</v>
      </c>
      <c r="C93">
        <f>HYPERLINK("https://github.com/apache/commons-lang/commit/e329c3556ce0b4a87568f3783adc193719670560", "e329c3556ce0b4a87568f3783adc193719670560")</f>
        <v>0</v>
      </c>
      <c r="D93" t="s">
        <v>311</v>
      </c>
      <c r="E93" t="s">
        <v>356</v>
      </c>
      <c r="F93" t="s">
        <v>654</v>
      </c>
      <c r="G93" t="s">
        <v>1050</v>
      </c>
      <c r="H93" t="s">
        <v>1302</v>
      </c>
    </row>
    <row r="94" spans="1:8">
      <c r="H94" t="s">
        <v>1239</v>
      </c>
    </row>
    <row r="95" spans="1:8">
      <c r="H95" t="s">
        <v>1240</v>
      </c>
    </row>
    <row r="96" spans="1:8">
      <c r="H96" t="s">
        <v>1241</v>
      </c>
    </row>
    <row r="97" spans="8:8">
      <c r="H97" t="s">
        <v>1267</v>
      </c>
    </row>
    <row r="98" spans="8:8">
      <c r="H98" t="s">
        <v>1303</v>
      </c>
    </row>
    <row r="99" spans="8:8">
      <c r="H99" t="s">
        <v>1304</v>
      </c>
    </row>
    <row r="100" spans="8:8">
      <c r="H100" t="s">
        <v>1305</v>
      </c>
    </row>
    <row r="101" spans="8:8">
      <c r="H101" t="s">
        <v>1306</v>
      </c>
    </row>
    <row r="102" spans="8:8">
      <c r="H102" t="s">
        <v>1307</v>
      </c>
    </row>
    <row r="103" spans="8:8">
      <c r="H103" t="s">
        <v>1308</v>
      </c>
    </row>
    <row r="104" spans="8:8">
      <c r="H104" t="s">
        <v>1309</v>
      </c>
    </row>
    <row r="105" spans="8:8">
      <c r="H105" t="s">
        <v>1310</v>
      </c>
    </row>
    <row r="106" spans="8:8">
      <c r="H106" t="s">
        <v>1311</v>
      </c>
    </row>
    <row r="107" spans="8:8">
      <c r="H107" t="s">
        <v>1312</v>
      </c>
    </row>
    <row r="108" spans="8:8">
      <c r="H108" t="s">
        <v>1313</v>
      </c>
    </row>
    <row r="109" spans="8:8">
      <c r="H109" t="s">
        <v>1314</v>
      </c>
    </row>
    <row r="110" spans="8:8">
      <c r="H110" t="s">
        <v>1315</v>
      </c>
    </row>
    <row r="111" spans="8:8">
      <c r="H111" t="s">
        <v>1316</v>
      </c>
    </row>
    <row r="112" spans="8:8">
      <c r="H112" t="s">
        <v>1317</v>
      </c>
    </row>
    <row r="113" spans="6:8">
      <c r="H113" t="s">
        <v>1318</v>
      </c>
    </row>
    <row r="114" spans="6:8">
      <c r="H114" t="s">
        <v>1319</v>
      </c>
    </row>
    <row r="115" spans="6:8">
      <c r="H115" t="s">
        <v>1320</v>
      </c>
    </row>
    <row r="116" spans="6:8">
      <c r="H116" t="s">
        <v>1321</v>
      </c>
    </row>
    <row r="117" spans="6:8">
      <c r="H117" t="s">
        <v>1322</v>
      </c>
    </row>
    <row r="118" spans="6:8">
      <c r="H118" t="s">
        <v>1323</v>
      </c>
    </row>
    <row r="119" spans="6:8">
      <c r="H119" t="s">
        <v>1324</v>
      </c>
    </row>
    <row r="120" spans="6:8">
      <c r="H120" t="s">
        <v>1325</v>
      </c>
    </row>
    <row r="121" spans="6:8">
      <c r="H121" t="s">
        <v>1326</v>
      </c>
    </row>
    <row r="122" spans="6:8">
      <c r="H122" t="s">
        <v>1327</v>
      </c>
    </row>
    <row r="123" spans="6:8">
      <c r="H123" t="s">
        <v>1328</v>
      </c>
    </row>
    <row r="124" spans="6:8">
      <c r="F124" t="s">
        <v>655</v>
      </c>
      <c r="G124" t="s">
        <v>1051</v>
      </c>
      <c r="H124" t="s">
        <v>1329</v>
      </c>
    </row>
    <row r="125" spans="6:8">
      <c r="H125" t="s">
        <v>1239</v>
      </c>
    </row>
    <row r="126" spans="6:8">
      <c r="H126" t="s">
        <v>1240</v>
      </c>
    </row>
    <row r="127" spans="6:8">
      <c r="H127" t="s">
        <v>1241</v>
      </c>
    </row>
    <row r="128" spans="6:8">
      <c r="H128" t="s">
        <v>1330</v>
      </c>
    </row>
    <row r="129" spans="8:8">
      <c r="H129" t="s">
        <v>1331</v>
      </c>
    </row>
    <row r="130" spans="8:8">
      <c r="H130" t="s">
        <v>1332</v>
      </c>
    </row>
    <row r="131" spans="8:8">
      <c r="H131" t="s">
        <v>1333</v>
      </c>
    </row>
    <row r="132" spans="8:8">
      <c r="H132" t="s">
        <v>1334</v>
      </c>
    </row>
    <row r="133" spans="8:8">
      <c r="H133" t="s">
        <v>1335</v>
      </c>
    </row>
    <row r="134" spans="8:8">
      <c r="H134" t="s">
        <v>1336</v>
      </c>
    </row>
    <row r="135" spans="8:8">
      <c r="H135" t="s">
        <v>1337</v>
      </c>
    </row>
    <row r="136" spans="8:8">
      <c r="H136" t="s">
        <v>1338</v>
      </c>
    </row>
    <row r="137" spans="8:8">
      <c r="H137" t="s">
        <v>1339</v>
      </c>
    </row>
    <row r="138" spans="8:8">
      <c r="H138" t="s">
        <v>1340</v>
      </c>
    </row>
    <row r="139" spans="8:8">
      <c r="H139" t="s">
        <v>1340</v>
      </c>
    </row>
    <row r="140" spans="8:8">
      <c r="H140" t="s">
        <v>1341</v>
      </c>
    </row>
    <row r="141" spans="8:8">
      <c r="H141" t="s">
        <v>1342</v>
      </c>
    </row>
    <row r="142" spans="8:8">
      <c r="H142" t="s">
        <v>1341</v>
      </c>
    </row>
    <row r="143" spans="8:8">
      <c r="H143" t="s">
        <v>1343</v>
      </c>
    </row>
    <row r="144" spans="8:8">
      <c r="H144" t="s">
        <v>1344</v>
      </c>
    </row>
    <row r="145" spans="6:8">
      <c r="H145" t="s">
        <v>1345</v>
      </c>
    </row>
    <row r="146" spans="6:8">
      <c r="H146" t="s">
        <v>1346</v>
      </c>
    </row>
    <row r="147" spans="6:8">
      <c r="H147" t="s">
        <v>1347</v>
      </c>
    </row>
    <row r="148" spans="6:8">
      <c r="F148" t="s">
        <v>656</v>
      </c>
      <c r="G148" t="s">
        <v>1052</v>
      </c>
      <c r="H148" t="s">
        <v>1348</v>
      </c>
    </row>
    <row r="149" spans="6:8">
      <c r="H149" t="s">
        <v>1239</v>
      </c>
    </row>
    <row r="150" spans="6:8">
      <c r="H150" t="s">
        <v>1240</v>
      </c>
    </row>
    <row r="151" spans="6:8">
      <c r="H151" t="s">
        <v>1241</v>
      </c>
    </row>
    <row r="152" spans="6:8">
      <c r="H152" t="s">
        <v>1349</v>
      </c>
    </row>
    <row r="153" spans="6:8">
      <c r="H153" t="s">
        <v>1350</v>
      </c>
    </row>
    <row r="154" spans="6:8">
      <c r="H154" t="s">
        <v>1351</v>
      </c>
    </row>
    <row r="155" spans="6:8">
      <c r="H155" t="s">
        <v>1352</v>
      </c>
    </row>
    <row r="156" spans="6:8">
      <c r="H156" t="s">
        <v>1353</v>
      </c>
    </row>
    <row r="157" spans="6:8">
      <c r="H157" t="s">
        <v>1354</v>
      </c>
    </row>
    <row r="158" spans="6:8">
      <c r="H158" t="s">
        <v>1355</v>
      </c>
    </row>
    <row r="159" spans="6:8">
      <c r="H159" t="s">
        <v>1356</v>
      </c>
    </row>
    <row r="160" spans="6:8">
      <c r="H160" t="s">
        <v>1357</v>
      </c>
    </row>
    <row r="161" spans="8:8">
      <c r="H161" t="s">
        <v>1358</v>
      </c>
    </row>
    <row r="162" spans="8:8">
      <c r="H162" t="s">
        <v>1359</v>
      </c>
    </row>
    <row r="163" spans="8:8">
      <c r="H163" t="s">
        <v>1360</v>
      </c>
    </row>
    <row r="164" spans="8:8">
      <c r="H164" t="s">
        <v>1361</v>
      </c>
    </row>
    <row r="165" spans="8:8">
      <c r="H165" t="s">
        <v>1362</v>
      </c>
    </row>
    <row r="166" spans="8:8">
      <c r="H166" t="s">
        <v>1363</v>
      </c>
    </row>
    <row r="167" spans="8:8">
      <c r="H167" t="s">
        <v>1364</v>
      </c>
    </row>
    <row r="168" spans="8:8">
      <c r="H168" t="s">
        <v>1365</v>
      </c>
    </row>
    <row r="169" spans="8:8">
      <c r="H169" t="s">
        <v>1366</v>
      </c>
    </row>
    <row r="170" spans="8:8">
      <c r="H170" t="s">
        <v>1367</v>
      </c>
    </row>
    <row r="171" spans="8:8">
      <c r="H171" t="s">
        <v>1368</v>
      </c>
    </row>
    <row r="172" spans="8:8">
      <c r="H172" t="s">
        <v>1369</v>
      </c>
    </row>
    <row r="173" spans="8:8">
      <c r="H173" t="s">
        <v>1370</v>
      </c>
    </row>
    <row r="174" spans="8:8">
      <c r="H174" t="s">
        <v>1371</v>
      </c>
    </row>
    <row r="175" spans="8:8">
      <c r="H175" t="s">
        <v>1372</v>
      </c>
    </row>
    <row r="176" spans="8:8">
      <c r="H176" t="s">
        <v>1373</v>
      </c>
    </row>
    <row r="177" spans="8:8">
      <c r="H177" t="s">
        <v>1374</v>
      </c>
    </row>
    <row r="178" spans="8:8">
      <c r="H178" t="s">
        <v>1375</v>
      </c>
    </row>
    <row r="179" spans="8:8">
      <c r="H179" t="s">
        <v>1376</v>
      </c>
    </row>
    <row r="180" spans="8:8">
      <c r="H180" t="s">
        <v>1377</v>
      </c>
    </row>
    <row r="181" spans="8:8">
      <c r="H181" t="s">
        <v>1378</v>
      </c>
    </row>
    <row r="182" spans="8:8">
      <c r="H182" t="s">
        <v>1379</v>
      </c>
    </row>
    <row r="183" spans="8:8">
      <c r="H183" t="s">
        <v>1380</v>
      </c>
    </row>
    <row r="184" spans="8:8">
      <c r="H184" t="s">
        <v>1381</v>
      </c>
    </row>
    <row r="185" spans="8:8">
      <c r="H185" t="s">
        <v>1382</v>
      </c>
    </row>
    <row r="186" spans="8:8">
      <c r="H186" t="s">
        <v>1383</v>
      </c>
    </row>
    <row r="187" spans="8:8">
      <c r="H187" t="s">
        <v>1384</v>
      </c>
    </row>
    <row r="188" spans="8:8">
      <c r="H188" t="s">
        <v>1385</v>
      </c>
    </row>
    <row r="189" spans="8:8">
      <c r="H189" t="s">
        <v>1386</v>
      </c>
    </row>
    <row r="190" spans="8:8">
      <c r="H190" t="s">
        <v>1387</v>
      </c>
    </row>
    <row r="191" spans="8:8">
      <c r="H191" t="s">
        <v>1388</v>
      </c>
    </row>
    <row r="192" spans="8:8">
      <c r="H192" t="s">
        <v>1389</v>
      </c>
    </row>
    <row r="193" spans="8:8">
      <c r="H193" t="s">
        <v>1390</v>
      </c>
    </row>
    <row r="194" spans="8:8">
      <c r="H194" t="s">
        <v>1391</v>
      </c>
    </row>
    <row r="195" spans="8:8">
      <c r="H195" t="s">
        <v>1392</v>
      </c>
    </row>
    <row r="196" spans="8:8">
      <c r="H196" t="s">
        <v>1393</v>
      </c>
    </row>
    <row r="197" spans="8:8">
      <c r="H197" t="s">
        <v>1394</v>
      </c>
    </row>
    <row r="198" spans="8:8">
      <c r="H198" t="s">
        <v>1395</v>
      </c>
    </row>
    <row r="199" spans="8:8">
      <c r="H199" t="s">
        <v>1396</v>
      </c>
    </row>
    <row r="200" spans="8:8">
      <c r="H200" t="s">
        <v>1397</v>
      </c>
    </row>
    <row r="201" spans="8:8">
      <c r="H201" t="s">
        <v>1398</v>
      </c>
    </row>
    <row r="202" spans="8:8">
      <c r="H202" t="s">
        <v>1399</v>
      </c>
    </row>
    <row r="203" spans="8:8">
      <c r="H203" t="s">
        <v>1400</v>
      </c>
    </row>
    <row r="204" spans="8:8">
      <c r="H204" t="s">
        <v>1401</v>
      </c>
    </row>
    <row r="205" spans="8:8">
      <c r="H205" t="s">
        <v>1402</v>
      </c>
    </row>
    <row r="206" spans="8:8">
      <c r="H206" t="s">
        <v>1403</v>
      </c>
    </row>
    <row r="207" spans="8:8">
      <c r="H207" t="s">
        <v>1404</v>
      </c>
    </row>
    <row r="208" spans="8:8">
      <c r="H208" t="s">
        <v>1405</v>
      </c>
    </row>
    <row r="209" spans="6:8">
      <c r="H209" t="s">
        <v>1406</v>
      </c>
    </row>
    <row r="210" spans="6:8">
      <c r="H210" t="s">
        <v>1407</v>
      </c>
    </row>
    <row r="211" spans="6:8">
      <c r="H211" t="s">
        <v>1408</v>
      </c>
    </row>
    <row r="212" spans="6:8">
      <c r="H212" t="s">
        <v>1409</v>
      </c>
    </row>
    <row r="213" spans="6:8">
      <c r="H213" t="s">
        <v>1410</v>
      </c>
    </row>
    <row r="214" spans="6:8">
      <c r="H214" t="s">
        <v>1411</v>
      </c>
    </row>
    <row r="215" spans="6:8">
      <c r="H215" t="s">
        <v>1412</v>
      </c>
    </row>
    <row r="216" spans="6:8">
      <c r="F216" t="s">
        <v>649</v>
      </c>
      <c r="G216" t="s">
        <v>1045</v>
      </c>
      <c r="H216" t="s">
        <v>1413</v>
      </c>
    </row>
    <row r="217" spans="6:8">
      <c r="H217" t="s">
        <v>1239</v>
      </c>
    </row>
    <row r="218" spans="6:8">
      <c r="H218" t="s">
        <v>1240</v>
      </c>
    </row>
    <row r="219" spans="6:8">
      <c r="H219" t="s">
        <v>1241</v>
      </c>
    </row>
    <row r="220" spans="6:8">
      <c r="H220" t="s">
        <v>1414</v>
      </c>
    </row>
    <row r="221" spans="6:8">
      <c r="H221" t="s">
        <v>1415</v>
      </c>
    </row>
    <row r="222" spans="6:8">
      <c r="H222" t="s">
        <v>1416</v>
      </c>
    </row>
    <row r="223" spans="6:8">
      <c r="H223" t="s">
        <v>1417</v>
      </c>
    </row>
    <row r="224" spans="6:8">
      <c r="H224" t="s">
        <v>1418</v>
      </c>
    </row>
    <row r="225" spans="8:8">
      <c r="H225" t="s">
        <v>1419</v>
      </c>
    </row>
    <row r="226" spans="8:8">
      <c r="H226" t="s">
        <v>1420</v>
      </c>
    </row>
    <row r="227" spans="8:8">
      <c r="H227" t="s">
        <v>1421</v>
      </c>
    </row>
    <row r="228" spans="8:8">
      <c r="H228" t="s">
        <v>1422</v>
      </c>
    </row>
    <row r="229" spans="8:8">
      <c r="H229" t="s">
        <v>1423</v>
      </c>
    </row>
    <row r="230" spans="8:8">
      <c r="H230" t="s">
        <v>1424</v>
      </c>
    </row>
    <row r="231" spans="8:8">
      <c r="H231" t="s">
        <v>1425</v>
      </c>
    </row>
    <row r="232" spans="8:8">
      <c r="H232" t="s">
        <v>1426</v>
      </c>
    </row>
    <row r="233" spans="8:8">
      <c r="H233" t="s">
        <v>1427</v>
      </c>
    </row>
    <row r="234" spans="8:8">
      <c r="H234" t="s">
        <v>1428</v>
      </c>
    </row>
    <row r="235" spans="8:8">
      <c r="H235" t="s">
        <v>1429</v>
      </c>
    </row>
    <row r="236" spans="8:8">
      <c r="H236" t="s">
        <v>1430</v>
      </c>
    </row>
    <row r="237" spans="8:8">
      <c r="H237" t="s">
        <v>1431</v>
      </c>
    </row>
    <row r="238" spans="8:8">
      <c r="H238" t="s">
        <v>1432</v>
      </c>
    </row>
    <row r="239" spans="8:8">
      <c r="H239" t="s">
        <v>1433</v>
      </c>
    </row>
    <row r="240" spans="8:8">
      <c r="H240" t="s">
        <v>1434</v>
      </c>
    </row>
    <row r="241" spans="1:8">
      <c r="H241" t="s">
        <v>1435</v>
      </c>
    </row>
    <row r="242" spans="1:8">
      <c r="H242" t="s">
        <v>1436</v>
      </c>
    </row>
    <row r="243" spans="1:8">
      <c r="H243" t="s">
        <v>1437</v>
      </c>
    </row>
    <row r="244" spans="1:8">
      <c r="H244" t="s">
        <v>1438</v>
      </c>
    </row>
    <row r="245" spans="1:8">
      <c r="H245" t="s">
        <v>1439</v>
      </c>
    </row>
    <row r="246" spans="1:8">
      <c r="H246" t="s">
        <v>1440</v>
      </c>
    </row>
    <row r="247" spans="1:8">
      <c r="H247" t="s">
        <v>1441</v>
      </c>
    </row>
    <row r="248" spans="1:8">
      <c r="H248" t="s">
        <v>1442</v>
      </c>
    </row>
    <row r="249" spans="1:8">
      <c r="H249" t="s">
        <v>1443</v>
      </c>
    </row>
    <row r="250" spans="1:8">
      <c r="H250" t="s">
        <v>1444</v>
      </c>
    </row>
    <row r="251" spans="1:8">
      <c r="H251" t="s">
        <v>1445</v>
      </c>
    </row>
    <row r="252" spans="1:8">
      <c r="H252" t="s">
        <v>1446</v>
      </c>
    </row>
    <row r="253" spans="1:8">
      <c r="H253" t="s">
        <v>1447</v>
      </c>
    </row>
    <row r="254" spans="1:8">
      <c r="H254" t="s">
        <v>1448</v>
      </c>
    </row>
    <row r="255" spans="1:8">
      <c r="A255" t="s">
        <v>22</v>
      </c>
      <c r="B255">
        <f>HYPERLINK("https://github.com/apache/commons-lang/commit/5203441765cfa1b7c272bc4f66960a0225b5c636", "5203441765cfa1b7c272bc4f66960a0225b5c636")</f>
        <v>0</v>
      </c>
      <c r="C255">
        <f>HYPERLINK("https://github.com/apache/commons-lang/commit/47a26bad34fcbce6bb8d27e6ea30bf89656cceac", "47a26bad34fcbce6bb8d27e6ea30bf89656cceac")</f>
        <v>0</v>
      </c>
      <c r="D255" t="s">
        <v>314</v>
      </c>
      <c r="E255" t="s">
        <v>357</v>
      </c>
      <c r="F255" t="s">
        <v>653</v>
      </c>
      <c r="G255" t="s">
        <v>1049</v>
      </c>
      <c r="H255" t="s">
        <v>1449</v>
      </c>
    </row>
    <row r="256" spans="1:8">
      <c r="A256" t="s">
        <v>23</v>
      </c>
      <c r="B256">
        <f>HYPERLINK("https://github.com/apache/commons-lang/commit/bd3497be7934b20bebed04879b012a8bac838294", "bd3497be7934b20bebed04879b012a8bac838294")</f>
        <v>0</v>
      </c>
      <c r="C256">
        <f>HYPERLINK("https://github.com/apache/commons-lang/commit/1921f71345ccf2971383aace5cd819098b321965", "1921f71345ccf2971383aace5cd819098b321965")</f>
        <v>0</v>
      </c>
      <c r="D256" t="s">
        <v>314</v>
      </c>
      <c r="E256" t="s">
        <v>358</v>
      </c>
      <c r="F256" t="s">
        <v>657</v>
      </c>
      <c r="G256" t="s">
        <v>1053</v>
      </c>
      <c r="H256" t="s">
        <v>1450</v>
      </c>
    </row>
    <row r="257" spans="1:8">
      <c r="H257" t="s">
        <v>1451</v>
      </c>
    </row>
    <row r="258" spans="1:8">
      <c r="A258" t="s">
        <v>24</v>
      </c>
      <c r="B258">
        <f>HYPERLINK("https://github.com/apache/commons-lang/commit/73ee6c3d270a91bd447f732b24c4d65169b0c8d6", "73ee6c3d270a91bd447f732b24c4d65169b0c8d6")</f>
        <v>0</v>
      </c>
      <c r="C258">
        <f>HYPERLINK("https://github.com/apache/commons-lang/commit/9bb3f9b9a3e513cbac7f02d6ee97995d741d09de", "9bb3f9b9a3e513cbac7f02d6ee97995d741d09de")</f>
        <v>0</v>
      </c>
      <c r="D258" t="s">
        <v>311</v>
      </c>
      <c r="E258" t="s">
        <v>359</v>
      </c>
      <c r="F258" t="s">
        <v>658</v>
      </c>
      <c r="G258" t="s">
        <v>1054</v>
      </c>
      <c r="H258" t="s">
        <v>1452</v>
      </c>
    </row>
    <row r="259" spans="1:8">
      <c r="H259" t="s">
        <v>1238</v>
      </c>
    </row>
    <row r="260" spans="1:8">
      <c r="H260" t="s">
        <v>1239</v>
      </c>
    </row>
    <row r="261" spans="1:8">
      <c r="H261" t="s">
        <v>1240</v>
      </c>
    </row>
    <row r="262" spans="1:8">
      <c r="H262" t="s">
        <v>1241</v>
      </c>
    </row>
    <row r="263" spans="1:8">
      <c r="H263" t="s">
        <v>1453</v>
      </c>
    </row>
    <row r="264" spans="1:8">
      <c r="H264" t="s">
        <v>1454</v>
      </c>
    </row>
    <row r="265" spans="1:8">
      <c r="H265" t="s">
        <v>1455</v>
      </c>
    </row>
    <row r="266" spans="1:8">
      <c r="H266" t="s">
        <v>1456</v>
      </c>
    </row>
    <row r="267" spans="1:8">
      <c r="H267" t="s">
        <v>1457</v>
      </c>
    </row>
    <row r="268" spans="1:8">
      <c r="H268" t="s">
        <v>1458</v>
      </c>
    </row>
    <row r="269" spans="1:8">
      <c r="H269" t="s">
        <v>1458</v>
      </c>
    </row>
    <row r="270" spans="1:8">
      <c r="H270" t="s">
        <v>1458</v>
      </c>
    </row>
    <row r="271" spans="1:8">
      <c r="H271" t="s">
        <v>1459</v>
      </c>
    </row>
    <row r="272" spans="1:8">
      <c r="F272" t="s">
        <v>659</v>
      </c>
      <c r="G272" t="s">
        <v>1055</v>
      </c>
      <c r="H272" t="s">
        <v>1460</v>
      </c>
    </row>
    <row r="273" spans="1:8">
      <c r="H273" t="s">
        <v>1461</v>
      </c>
    </row>
    <row r="274" spans="1:8">
      <c r="H274" t="s">
        <v>1462</v>
      </c>
    </row>
    <row r="275" spans="1:8">
      <c r="H275" t="s">
        <v>1463</v>
      </c>
    </row>
    <row r="276" spans="1:8">
      <c r="H276" t="s">
        <v>1464</v>
      </c>
    </row>
    <row r="277" spans="1:8">
      <c r="H277" t="s">
        <v>1465</v>
      </c>
    </row>
    <row r="278" spans="1:8">
      <c r="F278" t="s">
        <v>660</v>
      </c>
      <c r="G278" t="s">
        <v>1056</v>
      </c>
      <c r="H278" t="s">
        <v>1466</v>
      </c>
    </row>
    <row r="279" spans="1:8">
      <c r="A279" t="s">
        <v>25</v>
      </c>
      <c r="B279">
        <f>HYPERLINK("https://github.com/apache/commons-lang/commit/402c8e0846d5ad865226a7488c4bbc803e685719", "402c8e0846d5ad865226a7488c4bbc803e685719")</f>
        <v>0</v>
      </c>
      <c r="C279">
        <f>HYPERLINK("https://github.com/apache/commons-lang/commit/3bfc04d7a3cbf542bb1c0780130e3998d963df3d", "3bfc04d7a3cbf542bb1c0780130e3998d963df3d")</f>
        <v>0</v>
      </c>
      <c r="D279" t="s">
        <v>311</v>
      </c>
      <c r="E279" t="s">
        <v>360</v>
      </c>
      <c r="F279" t="s">
        <v>659</v>
      </c>
      <c r="G279" t="s">
        <v>1055</v>
      </c>
      <c r="H279" t="s">
        <v>1454</v>
      </c>
    </row>
    <row r="280" spans="1:8">
      <c r="H280" t="s">
        <v>1455</v>
      </c>
    </row>
    <row r="281" spans="1:8">
      <c r="A281" t="s">
        <v>26</v>
      </c>
      <c r="B281">
        <f>HYPERLINK("https://github.com/apache/commons-lang/commit/2d06a7ce861432fc702168fd4c94bc00ddfc39eb", "2d06a7ce861432fc702168fd4c94bc00ddfc39eb")</f>
        <v>0</v>
      </c>
      <c r="C281">
        <f>HYPERLINK("https://github.com/apache/commons-lang/commit/9949f090897b042dce8fa86830f40d11ac7701df", "9949f090897b042dce8fa86830f40d11ac7701df")</f>
        <v>0</v>
      </c>
      <c r="D281" t="s">
        <v>311</v>
      </c>
      <c r="E281" t="s">
        <v>361</v>
      </c>
      <c r="F281" t="s">
        <v>646</v>
      </c>
      <c r="G281" t="s">
        <v>1042</v>
      </c>
      <c r="H281" t="s">
        <v>1467</v>
      </c>
    </row>
    <row r="282" spans="1:8">
      <c r="A282" t="s">
        <v>27</v>
      </c>
      <c r="B282">
        <f>HYPERLINK("https://github.com/apache/commons-lang/commit/d8589d902ca9fe6a5616a02f3dabbe67c3b33bd7", "d8589d902ca9fe6a5616a02f3dabbe67c3b33bd7")</f>
        <v>0</v>
      </c>
      <c r="C282">
        <f>HYPERLINK("https://github.com/apache/commons-lang/commit/49f48c2df48662d3f48f09cb04d267379bc249f1", "49f48c2df48662d3f48f09cb04d267379bc249f1")</f>
        <v>0</v>
      </c>
      <c r="D282" t="s">
        <v>314</v>
      </c>
      <c r="E282" t="s">
        <v>362</v>
      </c>
      <c r="F282" t="s">
        <v>661</v>
      </c>
      <c r="G282" t="s">
        <v>1057</v>
      </c>
      <c r="H282" t="s">
        <v>1468</v>
      </c>
    </row>
    <row r="283" spans="1:8">
      <c r="A283" t="s">
        <v>28</v>
      </c>
      <c r="B283">
        <f>HYPERLINK("https://github.com/apache/commons-lang/commit/90d076139e9e33795c9c45c57b7b1d820988f4cd", "90d076139e9e33795c9c45c57b7b1d820988f4cd")</f>
        <v>0</v>
      </c>
      <c r="C283">
        <f>HYPERLINK("https://github.com/apache/commons-lang/commit/b026fbd30f94b5d0a723d495a701e08fee803a0f", "b026fbd30f94b5d0a723d495a701e08fee803a0f")</f>
        <v>0</v>
      </c>
      <c r="D283" t="s">
        <v>311</v>
      </c>
      <c r="E283" t="s">
        <v>363</v>
      </c>
      <c r="F283" t="s">
        <v>643</v>
      </c>
      <c r="G283" t="s">
        <v>1039</v>
      </c>
      <c r="H283" t="s">
        <v>1469</v>
      </c>
    </row>
    <row r="284" spans="1:8">
      <c r="A284" t="s">
        <v>29</v>
      </c>
      <c r="B284">
        <f>HYPERLINK("https://github.com/apache/commons-lang/commit/7e0990ccccee73e86c8aed976047e7fef65e27c0", "7e0990ccccee73e86c8aed976047e7fef65e27c0")</f>
        <v>0</v>
      </c>
      <c r="C284">
        <f>HYPERLINK("https://github.com/apache/commons-lang/commit/6c009fd7820c74bac251565bfee7999bb831ba38", "6c009fd7820c74bac251565bfee7999bb831ba38")</f>
        <v>0</v>
      </c>
      <c r="D284" t="s">
        <v>311</v>
      </c>
      <c r="E284" t="s">
        <v>364</v>
      </c>
      <c r="F284" t="s">
        <v>647</v>
      </c>
      <c r="G284" t="s">
        <v>1043</v>
      </c>
      <c r="H284" t="s">
        <v>1470</v>
      </c>
    </row>
    <row r="285" spans="1:8">
      <c r="A285" t="s">
        <v>30</v>
      </c>
      <c r="B285">
        <f>HYPERLINK("https://github.com/apache/commons-lang/commit/895cedb4049f691516460a6f39eca37411fb5dcf", "895cedb4049f691516460a6f39eca37411fb5dcf")</f>
        <v>0</v>
      </c>
      <c r="C285">
        <f>HYPERLINK("https://github.com/apache/commons-lang/commit/9001aa26130dd9b48d58dd7c8aab9deafc1154d6", "9001aa26130dd9b48d58dd7c8aab9deafc1154d6")</f>
        <v>0</v>
      </c>
      <c r="D285" t="s">
        <v>311</v>
      </c>
      <c r="E285" t="s">
        <v>365</v>
      </c>
      <c r="F285" t="s">
        <v>647</v>
      </c>
      <c r="G285" t="s">
        <v>1043</v>
      </c>
      <c r="H285" t="s">
        <v>1471</v>
      </c>
    </row>
    <row r="286" spans="1:8">
      <c r="H286" t="s">
        <v>1472</v>
      </c>
    </row>
    <row r="287" spans="1:8">
      <c r="H287" t="s">
        <v>1473</v>
      </c>
    </row>
    <row r="288" spans="1:8">
      <c r="H288" t="s">
        <v>1474</v>
      </c>
    </row>
    <row r="289" spans="1:8">
      <c r="H289" t="s">
        <v>1475</v>
      </c>
    </row>
    <row r="290" spans="1:8">
      <c r="H290" t="s">
        <v>1476</v>
      </c>
    </row>
    <row r="291" spans="1:8">
      <c r="A291" t="s">
        <v>31</v>
      </c>
      <c r="B291">
        <f>HYPERLINK("https://github.com/apache/commons-lang/commit/9ea271c0c7027120638d59f0c022594dfe10c7cc", "9ea271c0c7027120638d59f0c022594dfe10c7cc")</f>
        <v>0</v>
      </c>
      <c r="C291">
        <f>HYPERLINK("https://github.com/apache/commons-lang/commit/895cedb4049f691516460a6f39eca37411fb5dcf", "895cedb4049f691516460a6f39eca37411fb5dcf")</f>
        <v>0</v>
      </c>
      <c r="D291" t="s">
        <v>311</v>
      </c>
      <c r="E291" t="s">
        <v>366</v>
      </c>
      <c r="F291" t="s">
        <v>643</v>
      </c>
      <c r="G291" t="s">
        <v>1039</v>
      </c>
      <c r="H291" t="s">
        <v>1477</v>
      </c>
    </row>
    <row r="292" spans="1:8">
      <c r="H292" t="s">
        <v>1478</v>
      </c>
    </row>
    <row r="293" spans="1:8">
      <c r="H293" t="s">
        <v>1479</v>
      </c>
    </row>
    <row r="294" spans="1:8">
      <c r="H294" t="s">
        <v>1480</v>
      </c>
    </row>
    <row r="295" spans="1:8">
      <c r="H295" t="s">
        <v>1481</v>
      </c>
    </row>
    <row r="296" spans="1:8">
      <c r="A296" t="s">
        <v>32</v>
      </c>
      <c r="B296">
        <f>HYPERLINK("https://github.com/apache/commons-lang/commit/30ddfad67fed59e5c61d039f0b4c5be697d8ddae", "30ddfad67fed59e5c61d039f0b4c5be697d8ddae")</f>
        <v>0</v>
      </c>
      <c r="C296">
        <f>HYPERLINK("https://github.com/apache/commons-lang/commit/97adbab60069617df4a547d9760618afd69af437", "97adbab60069617df4a547d9760618afd69af437")</f>
        <v>0</v>
      </c>
      <c r="D296" t="s">
        <v>311</v>
      </c>
      <c r="E296" t="s">
        <v>367</v>
      </c>
      <c r="F296" t="s">
        <v>643</v>
      </c>
      <c r="G296" t="s">
        <v>1039</v>
      </c>
      <c r="H296" t="s">
        <v>1482</v>
      </c>
    </row>
    <row r="297" spans="1:8">
      <c r="F297" t="s">
        <v>647</v>
      </c>
      <c r="G297" t="s">
        <v>1043</v>
      </c>
      <c r="H297" t="s">
        <v>1483</v>
      </c>
    </row>
    <row r="298" spans="1:8">
      <c r="H298" t="s">
        <v>1265</v>
      </c>
    </row>
    <row r="299" spans="1:8">
      <c r="A299" t="s">
        <v>33</v>
      </c>
      <c r="B299">
        <f>HYPERLINK("https://github.com/apache/commons-lang/commit/4c1e760dd8a93c118190c41bf911818ccf29ff27", "4c1e760dd8a93c118190c41bf911818ccf29ff27")</f>
        <v>0</v>
      </c>
      <c r="C299">
        <f>HYPERLINK("https://github.com/apache/commons-lang/commit/5d5af479953f8282959a0f9acbbcfb67c7d9a403", "5d5af479953f8282959a0f9acbbcfb67c7d9a403")</f>
        <v>0</v>
      </c>
      <c r="D299" t="s">
        <v>311</v>
      </c>
      <c r="E299" t="s">
        <v>368</v>
      </c>
      <c r="F299" t="s">
        <v>643</v>
      </c>
      <c r="G299" t="s">
        <v>1039</v>
      </c>
      <c r="H299" t="s">
        <v>1484</v>
      </c>
    </row>
    <row r="300" spans="1:8">
      <c r="H300" t="s">
        <v>1485</v>
      </c>
    </row>
    <row r="301" spans="1:8">
      <c r="H301" t="s">
        <v>1486</v>
      </c>
    </row>
    <row r="302" spans="1:8">
      <c r="H302" t="s">
        <v>1487</v>
      </c>
    </row>
    <row r="303" spans="1:8">
      <c r="H303" t="s">
        <v>1488</v>
      </c>
    </row>
    <row r="304" spans="1:8">
      <c r="H304" t="s">
        <v>1489</v>
      </c>
    </row>
    <row r="305" spans="1:8">
      <c r="H305" t="s">
        <v>1490</v>
      </c>
    </row>
    <row r="306" spans="1:8">
      <c r="H306" t="s">
        <v>1491</v>
      </c>
    </row>
    <row r="307" spans="1:8">
      <c r="H307" t="s">
        <v>1492</v>
      </c>
    </row>
    <row r="308" spans="1:8">
      <c r="H308" t="s">
        <v>1493</v>
      </c>
    </row>
    <row r="309" spans="1:8">
      <c r="H309" t="s">
        <v>1494</v>
      </c>
    </row>
    <row r="310" spans="1:8">
      <c r="H310" t="s">
        <v>1495</v>
      </c>
    </row>
    <row r="311" spans="1:8">
      <c r="A311" t="s">
        <v>34</v>
      </c>
      <c r="B311">
        <f>HYPERLINK("https://github.com/apache/commons-lang/commit/91a22bc49472c0546a3aa71ff0351edaa497cb95", "91a22bc49472c0546a3aa71ff0351edaa497cb95")</f>
        <v>0</v>
      </c>
      <c r="C311">
        <f>HYPERLINK("https://github.com/apache/commons-lang/commit/4c1e760dd8a93c118190c41bf911818ccf29ff27", "4c1e760dd8a93c118190c41bf911818ccf29ff27")</f>
        <v>0</v>
      </c>
      <c r="D311" t="s">
        <v>311</v>
      </c>
      <c r="E311" t="s">
        <v>369</v>
      </c>
      <c r="F311" t="s">
        <v>643</v>
      </c>
      <c r="G311" t="s">
        <v>1039</v>
      </c>
      <c r="H311" t="s">
        <v>1496</v>
      </c>
    </row>
    <row r="312" spans="1:8">
      <c r="A312" t="s">
        <v>35</v>
      </c>
      <c r="B312">
        <f>HYPERLINK("https://github.com/apache/commons-lang/commit/1ea34cbbba3c622446dd736fa42b4671cca7c02d", "1ea34cbbba3c622446dd736fa42b4671cca7c02d")</f>
        <v>0</v>
      </c>
      <c r="C312">
        <f>HYPERLINK("https://github.com/apache/commons-lang/commit/91a22bc49472c0546a3aa71ff0351edaa497cb95", "91a22bc49472c0546a3aa71ff0351edaa497cb95")</f>
        <v>0</v>
      </c>
      <c r="D312" t="s">
        <v>311</v>
      </c>
      <c r="E312" t="s">
        <v>370</v>
      </c>
      <c r="F312" t="s">
        <v>662</v>
      </c>
      <c r="G312" t="s">
        <v>1058</v>
      </c>
      <c r="H312" t="s">
        <v>1497</v>
      </c>
    </row>
    <row r="313" spans="1:8">
      <c r="A313" t="s">
        <v>36</v>
      </c>
      <c r="B313">
        <f>HYPERLINK("https://github.com/apache/commons-lang/commit/9af8bc1c405cb5ea44bdc0e75617376931d607b1", "9af8bc1c405cb5ea44bdc0e75617376931d607b1")</f>
        <v>0</v>
      </c>
      <c r="C313">
        <f>HYPERLINK("https://github.com/apache/commons-lang/commit/1ea34cbbba3c622446dd736fa42b4671cca7c02d", "1ea34cbbba3c622446dd736fa42b4671cca7c02d")</f>
        <v>0</v>
      </c>
      <c r="D313" t="s">
        <v>311</v>
      </c>
      <c r="E313" t="s">
        <v>371</v>
      </c>
      <c r="F313" t="s">
        <v>643</v>
      </c>
      <c r="G313" t="s">
        <v>1039</v>
      </c>
      <c r="H313" t="s">
        <v>1498</v>
      </c>
    </row>
    <row r="314" spans="1:8">
      <c r="H314" t="s">
        <v>1499</v>
      </c>
    </row>
    <row r="315" spans="1:8">
      <c r="A315" t="s">
        <v>37</v>
      </c>
      <c r="B315">
        <f>HYPERLINK("https://github.com/apache/commons-lang/commit/d381baaf330178e08595a7ac72e4c97729fef4c7", "d381baaf330178e08595a7ac72e4c97729fef4c7")</f>
        <v>0</v>
      </c>
      <c r="C315">
        <f>HYPERLINK("https://github.com/apache/commons-lang/commit/82c4c69189bd71c575d47deb84814ef218ce2f89", "82c4c69189bd71c575d47deb84814ef218ce2f89")</f>
        <v>0</v>
      </c>
      <c r="D315" t="s">
        <v>311</v>
      </c>
      <c r="E315" t="s">
        <v>372</v>
      </c>
      <c r="F315" t="s">
        <v>663</v>
      </c>
      <c r="G315" t="s">
        <v>1059</v>
      </c>
      <c r="H315" t="s">
        <v>1500</v>
      </c>
    </row>
    <row r="316" spans="1:8">
      <c r="H316" t="s">
        <v>1501</v>
      </c>
    </row>
    <row r="317" spans="1:8">
      <c r="A317" t="s">
        <v>38</v>
      </c>
      <c r="B317">
        <f>HYPERLINK("https://github.com/apache/commons-lang/commit/f434e7ba71f1f75cb0a31e78d9054196e1c5375b", "f434e7ba71f1f75cb0a31e78d9054196e1c5375b")</f>
        <v>0</v>
      </c>
      <c r="C317">
        <f>HYPERLINK("https://github.com/apache/commons-lang/commit/d381baaf330178e08595a7ac72e4c97729fef4c7", "d381baaf330178e08595a7ac72e4c97729fef4c7")</f>
        <v>0</v>
      </c>
      <c r="D317" t="s">
        <v>311</v>
      </c>
      <c r="E317" t="s">
        <v>373</v>
      </c>
      <c r="F317" t="s">
        <v>662</v>
      </c>
      <c r="G317" t="s">
        <v>1058</v>
      </c>
      <c r="H317" t="s">
        <v>1502</v>
      </c>
    </row>
    <row r="318" spans="1:8">
      <c r="H318" t="s">
        <v>1503</v>
      </c>
    </row>
    <row r="319" spans="1:8">
      <c r="H319" t="s">
        <v>1504</v>
      </c>
    </row>
    <row r="320" spans="1:8">
      <c r="H320" t="s">
        <v>1505</v>
      </c>
    </row>
    <row r="321" spans="1:8">
      <c r="H321" t="s">
        <v>1506</v>
      </c>
    </row>
    <row r="322" spans="1:8">
      <c r="H322" t="s">
        <v>1507</v>
      </c>
    </row>
    <row r="323" spans="1:8">
      <c r="H323" t="s">
        <v>1508</v>
      </c>
    </row>
    <row r="324" spans="1:8">
      <c r="H324" t="s">
        <v>1509</v>
      </c>
    </row>
    <row r="325" spans="1:8">
      <c r="H325" t="s">
        <v>1510</v>
      </c>
    </row>
    <row r="326" spans="1:8">
      <c r="A326" t="s">
        <v>39</v>
      </c>
      <c r="B326">
        <f>HYPERLINK("https://github.com/apache/commons-lang/commit/e758deb5e8e188f565d76b93ad8dfc4e575b4a4f", "e758deb5e8e188f565d76b93ad8dfc4e575b4a4f")</f>
        <v>0</v>
      </c>
      <c r="C326">
        <f>HYPERLINK("https://github.com/apache/commons-lang/commit/e00c4a254616e100b02b0877f13077a30edca0ae", "e00c4a254616e100b02b0877f13077a30edca0ae")</f>
        <v>0</v>
      </c>
      <c r="D326" t="s">
        <v>311</v>
      </c>
      <c r="E326" t="s">
        <v>374</v>
      </c>
      <c r="F326" t="s">
        <v>643</v>
      </c>
      <c r="G326" t="s">
        <v>1039</v>
      </c>
      <c r="H326" t="s">
        <v>1511</v>
      </c>
    </row>
    <row r="327" spans="1:8">
      <c r="A327" t="s">
        <v>40</v>
      </c>
      <c r="B327">
        <f>HYPERLINK("https://github.com/apache/commons-lang/commit/7ff6e3a30f0ef1589fe058fcc5a54b1a07fba3eb", "7ff6e3a30f0ef1589fe058fcc5a54b1a07fba3eb")</f>
        <v>0</v>
      </c>
      <c r="C327">
        <f>HYPERLINK("https://github.com/apache/commons-lang/commit/d33605dfc9c98234db8c330aee889d6cd4e0ba91", "d33605dfc9c98234db8c330aee889d6cd4e0ba91")</f>
        <v>0</v>
      </c>
      <c r="D327" t="s">
        <v>311</v>
      </c>
      <c r="E327" t="s">
        <v>375</v>
      </c>
      <c r="F327" t="s">
        <v>643</v>
      </c>
      <c r="G327" t="s">
        <v>1039</v>
      </c>
      <c r="H327" t="s">
        <v>1512</v>
      </c>
    </row>
    <row r="328" spans="1:8">
      <c r="H328" t="s">
        <v>1513</v>
      </c>
    </row>
    <row r="329" spans="1:8">
      <c r="H329" t="s">
        <v>1514</v>
      </c>
    </row>
    <row r="330" spans="1:8">
      <c r="H330" t="s">
        <v>1515</v>
      </c>
    </row>
    <row r="331" spans="1:8">
      <c r="H331" t="s">
        <v>1516</v>
      </c>
    </row>
    <row r="332" spans="1:8">
      <c r="A332" t="s">
        <v>41</v>
      </c>
      <c r="B332">
        <f>HYPERLINK("https://github.com/apache/commons-lang/commit/c7767ea25b004d44916cbc3eedcdb4601222df7f", "c7767ea25b004d44916cbc3eedcdb4601222df7f")</f>
        <v>0</v>
      </c>
      <c r="C332">
        <f>HYPERLINK("https://github.com/apache/commons-lang/commit/35b8cc4ce3f71d4c130e2a9cf13d2b77ef73ff9e", "35b8cc4ce3f71d4c130e2a9cf13d2b77ef73ff9e")</f>
        <v>0</v>
      </c>
      <c r="D332" t="s">
        <v>311</v>
      </c>
      <c r="E332" t="s">
        <v>376</v>
      </c>
      <c r="F332" t="s">
        <v>664</v>
      </c>
      <c r="G332" t="s">
        <v>1060</v>
      </c>
      <c r="H332" t="s">
        <v>1517</v>
      </c>
    </row>
    <row r="333" spans="1:8">
      <c r="F333" t="s">
        <v>662</v>
      </c>
      <c r="G333" t="s">
        <v>1058</v>
      </c>
      <c r="H333" t="s">
        <v>1518</v>
      </c>
    </row>
    <row r="334" spans="1:8">
      <c r="H334" t="s">
        <v>1519</v>
      </c>
    </row>
    <row r="335" spans="1:8">
      <c r="H335" t="s">
        <v>1520</v>
      </c>
    </row>
    <row r="336" spans="1:8">
      <c r="A336" t="s">
        <v>42</v>
      </c>
      <c r="B336">
        <f>HYPERLINK("https://github.com/apache/commons-lang/commit/4926914ecbaec6a092f2398af3f5e8468f5f53b5", "4926914ecbaec6a092f2398af3f5e8468f5f53b5")</f>
        <v>0</v>
      </c>
      <c r="C336">
        <f>HYPERLINK("https://github.com/apache/commons-lang/commit/357851bdb1830b1275221b28aee676f9860e1d8b", "357851bdb1830b1275221b28aee676f9860e1d8b")</f>
        <v>0</v>
      </c>
      <c r="D336" t="s">
        <v>311</v>
      </c>
      <c r="E336" t="s">
        <v>377</v>
      </c>
      <c r="F336" t="s">
        <v>665</v>
      </c>
      <c r="G336" t="s">
        <v>1061</v>
      </c>
      <c r="H336" t="s">
        <v>1521</v>
      </c>
    </row>
    <row r="337" spans="1:8">
      <c r="H337" t="s">
        <v>1522</v>
      </c>
    </row>
    <row r="338" spans="1:8">
      <c r="H338" t="s">
        <v>1523</v>
      </c>
    </row>
    <row r="339" spans="1:8">
      <c r="H339" t="s">
        <v>1524</v>
      </c>
    </row>
    <row r="340" spans="1:8">
      <c r="A340" t="s">
        <v>43</v>
      </c>
      <c r="B340">
        <f>HYPERLINK("https://github.com/apache/commons-lang/commit/4da8084e451787cafed959016aec814127f0c7cd", "4da8084e451787cafed959016aec814127f0c7cd")</f>
        <v>0</v>
      </c>
      <c r="C340">
        <f>HYPERLINK("https://github.com/apache/commons-lang/commit/a2bb66002df3cbd92490a437e5cd15b27f0bdca6", "a2bb66002df3cbd92490a437e5cd15b27f0bdca6")</f>
        <v>0</v>
      </c>
      <c r="D340" t="s">
        <v>311</v>
      </c>
      <c r="E340" t="s">
        <v>378</v>
      </c>
      <c r="F340" t="s">
        <v>643</v>
      </c>
      <c r="G340" t="s">
        <v>1039</v>
      </c>
      <c r="H340" t="s">
        <v>1525</v>
      </c>
    </row>
    <row r="341" spans="1:8">
      <c r="A341" t="s">
        <v>44</v>
      </c>
      <c r="B341">
        <f>HYPERLINK("https://github.com/apache/commons-lang/commit/f085c587447f2f9b939b153fc0b1455a4d16f261", "f085c587447f2f9b939b153fc0b1455a4d16f261")</f>
        <v>0</v>
      </c>
      <c r="C341">
        <f>HYPERLINK("https://github.com/apache/commons-lang/commit/95c2d8bbad7ac41ca6882c72bda7d0073663f01c", "95c2d8bbad7ac41ca6882c72bda7d0073663f01c")</f>
        <v>0</v>
      </c>
      <c r="D341" t="s">
        <v>311</v>
      </c>
      <c r="E341" t="s">
        <v>379</v>
      </c>
      <c r="F341" t="s">
        <v>643</v>
      </c>
      <c r="G341" t="s">
        <v>1039</v>
      </c>
      <c r="H341" t="s">
        <v>1526</v>
      </c>
    </row>
    <row r="342" spans="1:8">
      <c r="A342" t="s">
        <v>45</v>
      </c>
      <c r="B342">
        <f>HYPERLINK("https://github.com/apache/commons-lang/commit/8ce98776ee559d73494a449ff94a6eda1f77b4a4", "8ce98776ee559d73494a449ff94a6eda1f77b4a4")</f>
        <v>0</v>
      </c>
      <c r="C342">
        <f>HYPERLINK("https://github.com/apache/commons-lang/commit/0dce2b5285c551c610499f28968790f6dc2fd25b", "0dce2b5285c551c610499f28968790f6dc2fd25b")</f>
        <v>0</v>
      </c>
      <c r="D342" t="s">
        <v>311</v>
      </c>
      <c r="E342" t="s">
        <v>380</v>
      </c>
      <c r="F342" t="s">
        <v>663</v>
      </c>
      <c r="G342" t="s">
        <v>1059</v>
      </c>
      <c r="H342" t="s">
        <v>1527</v>
      </c>
    </row>
    <row r="343" spans="1:8">
      <c r="H343" t="s">
        <v>1528</v>
      </c>
    </row>
    <row r="344" spans="1:8">
      <c r="H344" t="s">
        <v>1481</v>
      </c>
    </row>
    <row r="345" spans="1:8">
      <c r="H345" t="s">
        <v>1529</v>
      </c>
    </row>
    <row r="346" spans="1:8">
      <c r="H346" t="s">
        <v>1530</v>
      </c>
    </row>
    <row r="347" spans="1:8">
      <c r="H347" t="s">
        <v>1531</v>
      </c>
    </row>
    <row r="348" spans="1:8">
      <c r="A348" t="s">
        <v>46</v>
      </c>
      <c r="B348">
        <f>HYPERLINK("https://github.com/apache/commons-lang/commit/93e3168da1aba3523c1a1006cc8715f81881dd90", "93e3168da1aba3523c1a1006cc8715f81881dd90")</f>
        <v>0</v>
      </c>
      <c r="C348">
        <f>HYPERLINK("https://github.com/apache/commons-lang/commit/d43b3199020157f47f230f97d626f70846e1e3dc", "d43b3199020157f47f230f97d626f70846e1e3dc")</f>
        <v>0</v>
      </c>
      <c r="D348" t="s">
        <v>311</v>
      </c>
      <c r="E348" t="s">
        <v>381</v>
      </c>
      <c r="F348" t="s">
        <v>666</v>
      </c>
      <c r="G348" t="s">
        <v>1062</v>
      </c>
      <c r="H348" t="s">
        <v>1532</v>
      </c>
    </row>
    <row r="349" spans="1:8">
      <c r="H349" t="s">
        <v>1533</v>
      </c>
    </row>
    <row r="350" spans="1:8">
      <c r="H350" t="s">
        <v>1534</v>
      </c>
    </row>
    <row r="351" spans="1:8">
      <c r="H351" t="s">
        <v>1535</v>
      </c>
    </row>
    <row r="352" spans="1:8">
      <c r="H352" t="s">
        <v>1536</v>
      </c>
    </row>
    <row r="353" spans="1:8">
      <c r="F353" t="s">
        <v>667</v>
      </c>
      <c r="G353" t="s">
        <v>1063</v>
      </c>
      <c r="H353" t="s">
        <v>1537</v>
      </c>
    </row>
    <row r="354" spans="1:8">
      <c r="F354" t="s">
        <v>668</v>
      </c>
      <c r="G354" t="s">
        <v>1064</v>
      </c>
      <c r="H354" t="s">
        <v>1537</v>
      </c>
    </row>
    <row r="355" spans="1:8">
      <c r="F355" t="s">
        <v>669</v>
      </c>
      <c r="G355" t="s">
        <v>1065</v>
      </c>
      <c r="H355" t="s">
        <v>1537</v>
      </c>
    </row>
    <row r="356" spans="1:8">
      <c r="H356" t="s">
        <v>1538</v>
      </c>
    </row>
    <row r="357" spans="1:8">
      <c r="F357" t="s">
        <v>670</v>
      </c>
      <c r="G357" t="s">
        <v>1066</v>
      </c>
      <c r="H357" t="s">
        <v>1537</v>
      </c>
    </row>
    <row r="358" spans="1:8">
      <c r="H358" t="s">
        <v>1539</v>
      </c>
    </row>
    <row r="359" spans="1:8">
      <c r="F359" t="s">
        <v>671</v>
      </c>
      <c r="G359" t="s">
        <v>1067</v>
      </c>
      <c r="H359" t="s">
        <v>1537</v>
      </c>
    </row>
    <row r="360" spans="1:8">
      <c r="H360" t="s">
        <v>1539</v>
      </c>
    </row>
    <row r="361" spans="1:8">
      <c r="A361" t="s">
        <v>47</v>
      </c>
      <c r="B361">
        <f>HYPERLINK("https://github.com/apache/commons-lang/commit/7c2ce42936602f10d2aabbfeb8b9789aeb7e97f3", "7c2ce42936602f10d2aabbfeb8b9789aeb7e97f3")</f>
        <v>0</v>
      </c>
      <c r="C361">
        <f>HYPERLINK("https://github.com/apache/commons-lang/commit/cebf61b873201dc8e97674c15d48bd954fe05496", "cebf61b873201dc8e97674c15d48bd954fe05496")</f>
        <v>0</v>
      </c>
      <c r="D361" t="s">
        <v>312</v>
      </c>
      <c r="E361" t="s">
        <v>382</v>
      </c>
      <c r="F361" t="s">
        <v>659</v>
      </c>
      <c r="G361" t="s">
        <v>1055</v>
      </c>
      <c r="H361" t="s">
        <v>1540</v>
      </c>
    </row>
    <row r="362" spans="1:8">
      <c r="A362" t="s">
        <v>48</v>
      </c>
      <c r="B362">
        <f>HYPERLINK("https://github.com/apache/commons-lang/commit/47367eb9ab75a06a1b2606790813ee6cb1ed6196", "47367eb9ab75a06a1b2606790813ee6cb1ed6196")</f>
        <v>0</v>
      </c>
      <c r="C362">
        <f>HYPERLINK("https://github.com/apache/commons-lang/commit/b75b09afe0be9fd009b1290b5ce75dcf1144b226", "b75b09afe0be9fd009b1290b5ce75dcf1144b226")</f>
        <v>0</v>
      </c>
      <c r="D362" t="s">
        <v>311</v>
      </c>
      <c r="E362" t="s">
        <v>383</v>
      </c>
      <c r="F362" t="s">
        <v>672</v>
      </c>
      <c r="G362" t="s">
        <v>1068</v>
      </c>
      <c r="H362" t="s">
        <v>1541</v>
      </c>
    </row>
    <row r="363" spans="1:8">
      <c r="H363" t="s">
        <v>1239</v>
      </c>
    </row>
    <row r="364" spans="1:8">
      <c r="H364" t="s">
        <v>1542</v>
      </c>
    </row>
    <row r="365" spans="1:8">
      <c r="H365" t="s">
        <v>1543</v>
      </c>
    </row>
    <row r="366" spans="1:8">
      <c r="H366" t="s">
        <v>1544</v>
      </c>
    </row>
    <row r="367" spans="1:8">
      <c r="H367" t="s">
        <v>1545</v>
      </c>
    </row>
    <row r="368" spans="1:8">
      <c r="H368" t="s">
        <v>1546</v>
      </c>
    </row>
    <row r="369" spans="1:8">
      <c r="A369" t="s">
        <v>49</v>
      </c>
      <c r="B369">
        <f>HYPERLINK("https://github.com/apache/commons-lang/commit/8d36a61bb5fc171f043d1cdcf8ab0b6c070ecb85", "8d36a61bb5fc171f043d1cdcf8ab0b6c070ecb85")</f>
        <v>0</v>
      </c>
      <c r="C369">
        <f>HYPERLINK("https://github.com/apache/commons-lang/commit/73031bac987aa02325d53b795400c1b674bc086f", "73031bac987aa02325d53b795400c1b674bc086f")</f>
        <v>0</v>
      </c>
      <c r="D369" t="s">
        <v>311</v>
      </c>
      <c r="E369" t="s">
        <v>384</v>
      </c>
      <c r="F369" t="s">
        <v>665</v>
      </c>
      <c r="G369" t="s">
        <v>1061</v>
      </c>
      <c r="H369" t="s">
        <v>1547</v>
      </c>
    </row>
    <row r="370" spans="1:8">
      <c r="A370" t="s">
        <v>50</v>
      </c>
      <c r="B370">
        <f>HYPERLINK("https://github.com/apache/commons-lang/commit/e4592367159aaf9e0b200c2ad8cb8f15422f87f1", "e4592367159aaf9e0b200c2ad8cb8f15422f87f1")</f>
        <v>0</v>
      </c>
      <c r="C370">
        <f>HYPERLINK("https://github.com/apache/commons-lang/commit/47979b1a490998f652b0008f51463fb7438abf5e", "47979b1a490998f652b0008f51463fb7438abf5e")</f>
        <v>0</v>
      </c>
      <c r="D370" t="s">
        <v>311</v>
      </c>
      <c r="E370" t="s">
        <v>385</v>
      </c>
      <c r="F370" t="s">
        <v>673</v>
      </c>
      <c r="G370" t="s">
        <v>1069</v>
      </c>
      <c r="H370" t="s">
        <v>1548</v>
      </c>
    </row>
    <row r="371" spans="1:8">
      <c r="H371" t="s">
        <v>1549</v>
      </c>
    </row>
    <row r="372" spans="1:8">
      <c r="H372" t="s">
        <v>1550</v>
      </c>
    </row>
    <row r="373" spans="1:8">
      <c r="H373" t="s">
        <v>1551</v>
      </c>
    </row>
    <row r="374" spans="1:8">
      <c r="H374" t="s">
        <v>1552</v>
      </c>
    </row>
    <row r="375" spans="1:8">
      <c r="H375" t="s">
        <v>1553</v>
      </c>
    </row>
    <row r="376" spans="1:8">
      <c r="H376" t="s">
        <v>1554</v>
      </c>
    </row>
    <row r="377" spans="1:8">
      <c r="H377" t="s">
        <v>1554</v>
      </c>
    </row>
    <row r="378" spans="1:8">
      <c r="H378" t="s">
        <v>1555</v>
      </c>
    </row>
    <row r="379" spans="1:8">
      <c r="H379" t="s">
        <v>1555</v>
      </c>
    </row>
    <row r="380" spans="1:8">
      <c r="H380" t="s">
        <v>1556</v>
      </c>
    </row>
    <row r="381" spans="1:8">
      <c r="H381" t="s">
        <v>1557</v>
      </c>
    </row>
    <row r="382" spans="1:8">
      <c r="H382" t="s">
        <v>1558</v>
      </c>
    </row>
    <row r="383" spans="1:8">
      <c r="H383" t="s">
        <v>1559</v>
      </c>
    </row>
    <row r="384" spans="1:8">
      <c r="H384" t="s">
        <v>1560</v>
      </c>
    </row>
    <row r="385" spans="8:8">
      <c r="H385" t="s">
        <v>1561</v>
      </c>
    </row>
    <row r="386" spans="8:8">
      <c r="H386" t="s">
        <v>1562</v>
      </c>
    </row>
    <row r="387" spans="8:8">
      <c r="H387" t="s">
        <v>1563</v>
      </c>
    </row>
    <row r="388" spans="8:8">
      <c r="H388" t="s">
        <v>1564</v>
      </c>
    </row>
    <row r="389" spans="8:8">
      <c r="H389" t="s">
        <v>1565</v>
      </c>
    </row>
    <row r="390" spans="8:8">
      <c r="H390" t="s">
        <v>1566</v>
      </c>
    </row>
    <row r="391" spans="8:8">
      <c r="H391" t="s">
        <v>1567</v>
      </c>
    </row>
    <row r="392" spans="8:8">
      <c r="H392" t="s">
        <v>1568</v>
      </c>
    </row>
    <row r="393" spans="8:8">
      <c r="H393" t="s">
        <v>1569</v>
      </c>
    </row>
    <row r="394" spans="8:8">
      <c r="H394" t="s">
        <v>1570</v>
      </c>
    </row>
    <row r="395" spans="8:8">
      <c r="H395" t="s">
        <v>1571</v>
      </c>
    </row>
    <row r="396" spans="8:8">
      <c r="H396" t="s">
        <v>1572</v>
      </c>
    </row>
    <row r="397" spans="8:8">
      <c r="H397" t="s">
        <v>1573</v>
      </c>
    </row>
    <row r="398" spans="8:8">
      <c r="H398" t="s">
        <v>1574</v>
      </c>
    </row>
    <row r="399" spans="8:8">
      <c r="H399" t="s">
        <v>1575</v>
      </c>
    </row>
    <row r="400" spans="8:8">
      <c r="H400" t="s">
        <v>1576</v>
      </c>
    </row>
    <row r="401" spans="8:8">
      <c r="H401" t="s">
        <v>1577</v>
      </c>
    </row>
    <row r="402" spans="8:8">
      <c r="H402" t="s">
        <v>1578</v>
      </c>
    </row>
    <row r="403" spans="8:8">
      <c r="H403" t="s">
        <v>1579</v>
      </c>
    </row>
    <row r="404" spans="8:8">
      <c r="H404" t="s">
        <v>1580</v>
      </c>
    </row>
    <row r="405" spans="8:8">
      <c r="H405" t="s">
        <v>1581</v>
      </c>
    </row>
    <row r="406" spans="8:8">
      <c r="H406" t="s">
        <v>1582</v>
      </c>
    </row>
    <row r="407" spans="8:8">
      <c r="H407" t="s">
        <v>1583</v>
      </c>
    </row>
    <row r="408" spans="8:8">
      <c r="H408" t="s">
        <v>1584</v>
      </c>
    </row>
    <row r="409" spans="8:8">
      <c r="H409" t="s">
        <v>1585</v>
      </c>
    </row>
    <row r="410" spans="8:8">
      <c r="H410" t="s">
        <v>1586</v>
      </c>
    </row>
    <row r="411" spans="8:8">
      <c r="H411" t="s">
        <v>1587</v>
      </c>
    </row>
    <row r="412" spans="8:8">
      <c r="H412" t="s">
        <v>1588</v>
      </c>
    </row>
    <row r="413" spans="8:8">
      <c r="H413" t="s">
        <v>1589</v>
      </c>
    </row>
    <row r="414" spans="8:8">
      <c r="H414" t="s">
        <v>1590</v>
      </c>
    </row>
    <row r="415" spans="8:8">
      <c r="H415" t="s">
        <v>1591</v>
      </c>
    </row>
    <row r="416" spans="8:8">
      <c r="H416" t="s">
        <v>1592</v>
      </c>
    </row>
    <row r="417" spans="1:8">
      <c r="H417" t="s">
        <v>1593</v>
      </c>
    </row>
    <row r="418" spans="1:8">
      <c r="H418" t="s">
        <v>1593</v>
      </c>
    </row>
    <row r="419" spans="1:8">
      <c r="A419" t="s">
        <v>51</v>
      </c>
      <c r="B419">
        <f>HYPERLINK("https://github.com/apache/commons-lang/commit/00731e8e2a89dede2660551579d71595969afbb1", "00731e8e2a89dede2660551579d71595969afbb1")</f>
        <v>0</v>
      </c>
      <c r="C419">
        <f>HYPERLINK("https://github.com/apache/commons-lang/commit/9622df2db9f9d798291195360530e2d0ce6e3c03", "9622df2db9f9d798291195360530e2d0ce6e3c03")</f>
        <v>0</v>
      </c>
      <c r="D419" t="s">
        <v>315</v>
      </c>
      <c r="E419" t="s">
        <v>386</v>
      </c>
      <c r="F419" t="s">
        <v>674</v>
      </c>
      <c r="G419" t="s">
        <v>1042</v>
      </c>
      <c r="H419" t="s">
        <v>1594</v>
      </c>
    </row>
    <row r="420" spans="1:8">
      <c r="H420" t="s">
        <v>1595</v>
      </c>
    </row>
    <row r="421" spans="1:8">
      <c r="H421" t="s">
        <v>1596</v>
      </c>
    </row>
    <row r="422" spans="1:8">
      <c r="H422" t="s">
        <v>1597</v>
      </c>
    </row>
    <row r="423" spans="1:8">
      <c r="A423" t="s">
        <v>52</v>
      </c>
      <c r="B423">
        <f>HYPERLINK("https://github.com/apache/commons-lang/commit/be6bdde17268ec755f879384d2be4414abca1ccf", "be6bdde17268ec755f879384d2be4414abca1ccf")</f>
        <v>0</v>
      </c>
      <c r="C423">
        <f>HYPERLINK("https://github.com/apache/commons-lang/commit/d61058de6323f68ea65075f13141a09903b55018", "d61058de6323f68ea65075f13141a09903b55018")</f>
        <v>0</v>
      </c>
      <c r="D423" t="s">
        <v>311</v>
      </c>
      <c r="E423" t="s">
        <v>387</v>
      </c>
      <c r="F423" t="s">
        <v>675</v>
      </c>
      <c r="G423" t="s">
        <v>1070</v>
      </c>
      <c r="H423" t="s">
        <v>1598</v>
      </c>
    </row>
    <row r="424" spans="1:8">
      <c r="A424" t="s">
        <v>53</v>
      </c>
      <c r="B424">
        <f>HYPERLINK("https://github.com/apache/commons-lang/commit/11bd2237bf4e50799e091f3bfa9aba5e50c8de70", "11bd2237bf4e50799e091f3bfa9aba5e50c8de70")</f>
        <v>0</v>
      </c>
      <c r="C424">
        <f>HYPERLINK("https://github.com/apache/commons-lang/commit/7cacd4f813e55db874ff08c6a3c46c6a90144dd5", "7cacd4f813e55db874ff08c6a3c46c6a90144dd5")</f>
        <v>0</v>
      </c>
      <c r="D424" t="s">
        <v>313</v>
      </c>
      <c r="E424" t="s">
        <v>388</v>
      </c>
      <c r="F424" t="s">
        <v>675</v>
      </c>
      <c r="G424" t="s">
        <v>1070</v>
      </c>
      <c r="H424" t="s">
        <v>1599</v>
      </c>
    </row>
    <row r="425" spans="1:8">
      <c r="H425" t="s">
        <v>1511</v>
      </c>
    </row>
    <row r="426" spans="1:8">
      <c r="H426" t="s">
        <v>1600</v>
      </c>
    </row>
    <row r="427" spans="1:8">
      <c r="H427" t="s">
        <v>1601</v>
      </c>
    </row>
    <row r="428" spans="1:8">
      <c r="A428" t="s">
        <v>54</v>
      </c>
      <c r="B428">
        <f>HYPERLINK("https://github.com/apache/commons-lang/commit/0fcfcfdc655df66ff4a73984425c297de416bc79", "0fcfcfdc655df66ff4a73984425c297de416bc79")</f>
        <v>0</v>
      </c>
      <c r="C428">
        <f>HYPERLINK("https://github.com/apache/commons-lang/commit/89112beabd9cc7747f39bc0152be86d0196a84c1", "89112beabd9cc7747f39bc0152be86d0196a84c1")</f>
        <v>0</v>
      </c>
      <c r="D428" t="s">
        <v>313</v>
      </c>
      <c r="E428" t="s">
        <v>389</v>
      </c>
      <c r="F428" t="s">
        <v>676</v>
      </c>
      <c r="G428" t="s">
        <v>1071</v>
      </c>
      <c r="H428" t="s">
        <v>1602</v>
      </c>
    </row>
    <row r="429" spans="1:8">
      <c r="A429" t="s">
        <v>55</v>
      </c>
      <c r="B429">
        <f>HYPERLINK("https://github.com/apache/commons-lang/commit/ebebaf310ba43de76c9a1eab83c48cd75a2dd760", "ebebaf310ba43de76c9a1eab83c48cd75a2dd760")</f>
        <v>0</v>
      </c>
      <c r="C429">
        <f>HYPERLINK("https://github.com/apache/commons-lang/commit/0b92157846c1147fc158815860adc0d37f605448", "0b92157846c1147fc158815860adc0d37f605448")</f>
        <v>0</v>
      </c>
      <c r="D429" t="s">
        <v>313</v>
      </c>
      <c r="E429" t="s">
        <v>390</v>
      </c>
      <c r="F429" t="s">
        <v>677</v>
      </c>
      <c r="G429" t="s">
        <v>1072</v>
      </c>
      <c r="H429" t="s">
        <v>1603</v>
      </c>
    </row>
    <row r="430" spans="1:8">
      <c r="A430" t="s">
        <v>56</v>
      </c>
      <c r="B430">
        <f>HYPERLINK("https://github.com/apache/commons-lang/commit/0ca766679cef5d553ce9bc36dee245339c3bfcfa", "0ca766679cef5d553ce9bc36dee245339c3bfcfa")</f>
        <v>0</v>
      </c>
      <c r="C430">
        <f>HYPERLINK("https://github.com/apache/commons-lang/commit/687abc50242cf49ac77ceee8fd3a909d7a387d1d", "687abc50242cf49ac77ceee8fd3a909d7a387d1d")</f>
        <v>0</v>
      </c>
      <c r="D430" t="s">
        <v>315</v>
      </c>
      <c r="E430" t="s">
        <v>391</v>
      </c>
      <c r="F430" t="s">
        <v>678</v>
      </c>
      <c r="G430" t="s">
        <v>1073</v>
      </c>
      <c r="H430" t="s">
        <v>1604</v>
      </c>
    </row>
    <row r="431" spans="1:8">
      <c r="H431" t="s">
        <v>1605</v>
      </c>
    </row>
    <row r="432" spans="1:8">
      <c r="H432" t="s">
        <v>1606</v>
      </c>
    </row>
    <row r="433" spans="1:8">
      <c r="H433" t="s">
        <v>1607</v>
      </c>
    </row>
    <row r="434" spans="1:8">
      <c r="H434" t="s">
        <v>1608</v>
      </c>
    </row>
    <row r="435" spans="1:8">
      <c r="H435" t="s">
        <v>1609</v>
      </c>
    </row>
    <row r="436" spans="1:8">
      <c r="H436" t="s">
        <v>1610</v>
      </c>
    </row>
    <row r="437" spans="1:8">
      <c r="H437" t="s">
        <v>1611</v>
      </c>
    </row>
    <row r="438" spans="1:8">
      <c r="A438" t="s">
        <v>57</v>
      </c>
      <c r="B438">
        <f>HYPERLINK("https://github.com/apache/commons-lang/commit/5e7cf0ed0e5a457e6e180e83ffbafa0b582e2759", "5e7cf0ed0e5a457e6e180e83ffbafa0b582e2759")</f>
        <v>0</v>
      </c>
      <c r="C438">
        <f>HYPERLINK("https://github.com/apache/commons-lang/commit/9250f20144195398b59244198d693f91ffe1b94d", "9250f20144195398b59244198d693f91ffe1b94d")</f>
        <v>0</v>
      </c>
      <c r="D438" t="s">
        <v>311</v>
      </c>
      <c r="E438" t="s">
        <v>392</v>
      </c>
      <c r="F438" t="s">
        <v>679</v>
      </c>
      <c r="G438" t="s">
        <v>1074</v>
      </c>
      <c r="H438" t="s">
        <v>1612</v>
      </c>
    </row>
    <row r="439" spans="1:8">
      <c r="H439" t="s">
        <v>1613</v>
      </c>
    </row>
    <row r="440" spans="1:8">
      <c r="H440" t="s">
        <v>1614</v>
      </c>
    </row>
    <row r="441" spans="1:8">
      <c r="H441" t="s">
        <v>1615</v>
      </c>
    </row>
    <row r="442" spans="1:8">
      <c r="H442" t="s">
        <v>1616</v>
      </c>
    </row>
    <row r="443" spans="1:8">
      <c r="H443" t="s">
        <v>1617</v>
      </c>
    </row>
    <row r="444" spans="1:8">
      <c r="A444" t="s">
        <v>58</v>
      </c>
      <c r="B444">
        <f>HYPERLINK("https://github.com/apache/commons-lang/commit/87f5f094fbe402f2a709c91307bad7210ef7abf2", "87f5f094fbe402f2a709c91307bad7210ef7abf2")</f>
        <v>0</v>
      </c>
      <c r="C444">
        <f>HYPERLINK("https://github.com/apache/commons-lang/commit/5e7cf0ed0e5a457e6e180e83ffbafa0b582e2759", "5e7cf0ed0e5a457e6e180e83ffbafa0b582e2759")</f>
        <v>0</v>
      </c>
      <c r="D444" t="s">
        <v>311</v>
      </c>
      <c r="E444" t="s">
        <v>393</v>
      </c>
      <c r="F444" t="s">
        <v>680</v>
      </c>
      <c r="G444" t="s">
        <v>1075</v>
      </c>
      <c r="H444" t="s">
        <v>1618</v>
      </c>
    </row>
    <row r="445" spans="1:8">
      <c r="H445" t="s">
        <v>1239</v>
      </c>
    </row>
    <row r="446" spans="1:8">
      <c r="H446" t="s">
        <v>1542</v>
      </c>
    </row>
    <row r="447" spans="1:8">
      <c r="H447" t="s">
        <v>1619</v>
      </c>
    </row>
    <row r="448" spans="1:8">
      <c r="H448" t="s">
        <v>1620</v>
      </c>
    </row>
    <row r="449" spans="1:8">
      <c r="H449" t="s">
        <v>1621</v>
      </c>
    </row>
    <row r="450" spans="1:8">
      <c r="H450" t="s">
        <v>1622</v>
      </c>
    </row>
    <row r="451" spans="1:8">
      <c r="H451" t="s">
        <v>1623</v>
      </c>
    </row>
    <row r="452" spans="1:8">
      <c r="H452" t="s">
        <v>1624</v>
      </c>
    </row>
    <row r="453" spans="1:8">
      <c r="H453" t="s">
        <v>1625</v>
      </c>
    </row>
    <row r="454" spans="1:8">
      <c r="H454" t="s">
        <v>1626</v>
      </c>
    </row>
    <row r="455" spans="1:8">
      <c r="H455" t="s">
        <v>1627</v>
      </c>
    </row>
    <row r="456" spans="1:8">
      <c r="H456" t="s">
        <v>1628</v>
      </c>
    </row>
    <row r="457" spans="1:8">
      <c r="H457" t="s">
        <v>1629</v>
      </c>
    </row>
    <row r="458" spans="1:8">
      <c r="H458" t="s">
        <v>1630</v>
      </c>
    </row>
    <row r="459" spans="1:8">
      <c r="H459" t="s">
        <v>1631</v>
      </c>
    </row>
    <row r="460" spans="1:8">
      <c r="H460" t="s">
        <v>1632</v>
      </c>
    </row>
    <row r="461" spans="1:8">
      <c r="H461" t="s">
        <v>1633</v>
      </c>
    </row>
    <row r="462" spans="1:8">
      <c r="A462" t="s">
        <v>59</v>
      </c>
      <c r="B462">
        <f>HYPERLINK("https://github.com/apache/commons-lang/commit/8774e0a985b0ec886a16355053e64025a6110f3b", "8774e0a985b0ec886a16355053e64025a6110f3b")</f>
        <v>0</v>
      </c>
      <c r="C462">
        <f>HYPERLINK("https://github.com/apache/commons-lang/commit/172d1fa7f8635186d727aa55e6892f491fc6ed84", "172d1fa7f8635186d727aa55e6892f491fc6ed84")</f>
        <v>0</v>
      </c>
      <c r="D462" t="s">
        <v>311</v>
      </c>
      <c r="E462" t="s">
        <v>394</v>
      </c>
      <c r="F462" t="s">
        <v>678</v>
      </c>
      <c r="G462" t="s">
        <v>1073</v>
      </c>
      <c r="H462" t="s">
        <v>1634</v>
      </c>
    </row>
    <row r="463" spans="1:8">
      <c r="H463" t="s">
        <v>1635</v>
      </c>
    </row>
    <row r="464" spans="1:8">
      <c r="H464" t="s">
        <v>1636</v>
      </c>
    </row>
    <row r="465" spans="1:8">
      <c r="H465" t="s">
        <v>1637</v>
      </c>
    </row>
    <row r="466" spans="1:8">
      <c r="H466" t="s">
        <v>1638</v>
      </c>
    </row>
    <row r="467" spans="1:8">
      <c r="H467" t="s">
        <v>1639</v>
      </c>
    </row>
    <row r="468" spans="1:8">
      <c r="H468" t="s">
        <v>1640</v>
      </c>
    </row>
    <row r="469" spans="1:8">
      <c r="H469" t="s">
        <v>1641</v>
      </c>
    </row>
    <row r="470" spans="1:8">
      <c r="A470" t="s">
        <v>60</v>
      </c>
      <c r="B470">
        <f>HYPERLINK("https://github.com/apache/commons-lang/commit/eaf7441da082e717f8c7bb69c14aaa1230de35bd", "eaf7441da082e717f8c7bb69c14aaa1230de35bd")</f>
        <v>0</v>
      </c>
      <c r="C470">
        <f>HYPERLINK("https://github.com/apache/commons-lang/commit/96e23c0fca8f2e6954eaefd6f7295dc14795d40b", "96e23c0fca8f2e6954eaefd6f7295dc14795d40b")</f>
        <v>0</v>
      </c>
      <c r="D470" t="s">
        <v>311</v>
      </c>
      <c r="E470" t="s">
        <v>395</v>
      </c>
      <c r="F470" t="s">
        <v>677</v>
      </c>
      <c r="G470" t="s">
        <v>1072</v>
      </c>
      <c r="H470" t="s">
        <v>1642</v>
      </c>
    </row>
    <row r="471" spans="1:8">
      <c r="A471" t="s">
        <v>61</v>
      </c>
      <c r="B471">
        <f>HYPERLINK("https://github.com/apache/commons-lang/commit/fbeb9d58da6d83b00dc0bb75244c5309b55caa9b", "fbeb9d58da6d83b00dc0bb75244c5309b55caa9b")</f>
        <v>0</v>
      </c>
      <c r="C471">
        <f>HYPERLINK("https://github.com/apache/commons-lang/commit/43eba0aec4b19ac87e360dbc5d51af5bc15df4ea", "43eba0aec4b19ac87e360dbc5d51af5bc15df4ea")</f>
        <v>0</v>
      </c>
      <c r="D471" t="s">
        <v>311</v>
      </c>
      <c r="E471" t="s">
        <v>396</v>
      </c>
      <c r="F471" t="s">
        <v>681</v>
      </c>
      <c r="G471" t="s">
        <v>1076</v>
      </c>
      <c r="H471" t="s">
        <v>1643</v>
      </c>
    </row>
    <row r="472" spans="1:8">
      <c r="H472" t="s">
        <v>1644</v>
      </c>
    </row>
    <row r="473" spans="1:8">
      <c r="H473" t="s">
        <v>1645</v>
      </c>
    </row>
    <row r="474" spans="1:8">
      <c r="H474" t="s">
        <v>1646</v>
      </c>
    </row>
    <row r="475" spans="1:8">
      <c r="H475" t="s">
        <v>1647</v>
      </c>
    </row>
    <row r="476" spans="1:8">
      <c r="H476" t="s">
        <v>1648</v>
      </c>
    </row>
    <row r="477" spans="1:8">
      <c r="H477" t="s">
        <v>1649</v>
      </c>
    </row>
    <row r="478" spans="1:8">
      <c r="F478" t="s">
        <v>682</v>
      </c>
      <c r="G478" t="s">
        <v>1077</v>
      </c>
      <c r="H478" t="s">
        <v>1643</v>
      </c>
    </row>
    <row r="479" spans="1:8">
      <c r="H479" t="s">
        <v>1644</v>
      </c>
    </row>
    <row r="480" spans="1:8">
      <c r="H480" t="s">
        <v>1645</v>
      </c>
    </row>
    <row r="481" spans="6:8">
      <c r="H481" t="s">
        <v>1646</v>
      </c>
    </row>
    <row r="482" spans="6:8">
      <c r="H482" t="s">
        <v>1647</v>
      </c>
    </row>
    <row r="483" spans="6:8">
      <c r="H483" t="s">
        <v>1648</v>
      </c>
    </row>
    <row r="484" spans="6:8">
      <c r="H484" t="s">
        <v>1649</v>
      </c>
    </row>
    <row r="485" spans="6:8">
      <c r="F485" t="s">
        <v>683</v>
      </c>
      <c r="G485" t="s">
        <v>1078</v>
      </c>
      <c r="H485" t="s">
        <v>1643</v>
      </c>
    </row>
    <row r="486" spans="6:8">
      <c r="H486" t="s">
        <v>1644</v>
      </c>
    </row>
    <row r="487" spans="6:8">
      <c r="H487" t="s">
        <v>1645</v>
      </c>
    </row>
    <row r="488" spans="6:8">
      <c r="H488" t="s">
        <v>1646</v>
      </c>
    </row>
    <row r="489" spans="6:8">
      <c r="H489" t="s">
        <v>1647</v>
      </c>
    </row>
    <row r="490" spans="6:8">
      <c r="H490" t="s">
        <v>1648</v>
      </c>
    </row>
    <row r="491" spans="6:8">
      <c r="H491" t="s">
        <v>1649</v>
      </c>
    </row>
    <row r="492" spans="6:8">
      <c r="F492" t="s">
        <v>684</v>
      </c>
      <c r="G492" t="s">
        <v>1079</v>
      </c>
      <c r="H492" t="s">
        <v>1650</v>
      </c>
    </row>
    <row r="493" spans="6:8">
      <c r="H493" t="s">
        <v>1238</v>
      </c>
    </row>
    <row r="494" spans="6:8">
      <c r="H494" t="s">
        <v>1239</v>
      </c>
    </row>
    <row r="495" spans="6:8">
      <c r="H495" t="s">
        <v>1643</v>
      </c>
    </row>
    <row r="496" spans="6:8">
      <c r="H496" t="s">
        <v>1644</v>
      </c>
    </row>
    <row r="497" spans="6:8">
      <c r="H497" t="s">
        <v>1649</v>
      </c>
    </row>
    <row r="498" spans="6:8">
      <c r="H498" t="s">
        <v>1648</v>
      </c>
    </row>
    <row r="499" spans="6:8">
      <c r="H499" t="s">
        <v>1646</v>
      </c>
    </row>
    <row r="500" spans="6:8">
      <c r="H500" t="s">
        <v>1647</v>
      </c>
    </row>
    <row r="501" spans="6:8">
      <c r="H501" t="s">
        <v>1645</v>
      </c>
    </row>
    <row r="502" spans="6:8">
      <c r="F502" t="s">
        <v>685</v>
      </c>
      <c r="G502" t="s">
        <v>1080</v>
      </c>
      <c r="H502" t="s">
        <v>1643</v>
      </c>
    </row>
    <row r="503" spans="6:8">
      <c r="H503" t="s">
        <v>1644</v>
      </c>
    </row>
    <row r="504" spans="6:8">
      <c r="H504" t="s">
        <v>1645</v>
      </c>
    </row>
    <row r="505" spans="6:8">
      <c r="H505" t="s">
        <v>1646</v>
      </c>
    </row>
    <row r="506" spans="6:8">
      <c r="H506" t="s">
        <v>1647</v>
      </c>
    </row>
    <row r="507" spans="6:8">
      <c r="H507" t="s">
        <v>1648</v>
      </c>
    </row>
    <row r="508" spans="6:8">
      <c r="H508" t="s">
        <v>1649</v>
      </c>
    </row>
    <row r="509" spans="6:8">
      <c r="F509" t="s">
        <v>686</v>
      </c>
      <c r="G509" t="s">
        <v>1081</v>
      </c>
      <c r="H509" t="s">
        <v>1651</v>
      </c>
    </row>
    <row r="510" spans="6:8">
      <c r="H510" t="s">
        <v>1652</v>
      </c>
    </row>
    <row r="511" spans="6:8">
      <c r="H511" t="s">
        <v>1653</v>
      </c>
    </row>
    <row r="512" spans="6:8">
      <c r="H512" t="s">
        <v>1654</v>
      </c>
    </row>
    <row r="513" spans="1:8">
      <c r="H513" t="s">
        <v>1655</v>
      </c>
    </row>
    <row r="514" spans="1:8">
      <c r="H514" t="s">
        <v>1656</v>
      </c>
    </row>
    <row r="515" spans="1:8">
      <c r="H515" t="s">
        <v>1653</v>
      </c>
    </row>
    <row r="516" spans="1:8">
      <c r="H516" t="s">
        <v>1653</v>
      </c>
    </row>
    <row r="517" spans="1:8">
      <c r="H517" t="s">
        <v>1654</v>
      </c>
    </row>
    <row r="518" spans="1:8">
      <c r="H518" t="s">
        <v>1654</v>
      </c>
    </row>
    <row r="519" spans="1:8">
      <c r="F519" t="s">
        <v>687</v>
      </c>
      <c r="G519" t="s">
        <v>1082</v>
      </c>
      <c r="H519" t="s">
        <v>1643</v>
      </c>
    </row>
    <row r="520" spans="1:8">
      <c r="H520" t="s">
        <v>1644</v>
      </c>
    </row>
    <row r="521" spans="1:8">
      <c r="H521" t="s">
        <v>1645</v>
      </c>
    </row>
    <row r="522" spans="1:8">
      <c r="H522" t="s">
        <v>1646</v>
      </c>
    </row>
    <row r="523" spans="1:8">
      <c r="H523" t="s">
        <v>1647</v>
      </c>
    </row>
    <row r="524" spans="1:8">
      <c r="H524" t="s">
        <v>1648</v>
      </c>
    </row>
    <row r="525" spans="1:8">
      <c r="H525" t="s">
        <v>1649</v>
      </c>
    </row>
    <row r="526" spans="1:8">
      <c r="A526" t="s">
        <v>62</v>
      </c>
      <c r="B526">
        <f>HYPERLINK("https://github.com/apache/commons-lang/commit/59d5f2f52307bfeb7f24e9bac838f5502b53d48f", "59d5f2f52307bfeb7f24e9bac838f5502b53d48f")</f>
        <v>0</v>
      </c>
      <c r="C526">
        <f>HYPERLINK("https://github.com/apache/commons-lang/commit/dd2a1841fc7c9c95af1ce1e6ed3ed0ee3587df19", "dd2a1841fc7c9c95af1ce1e6ed3ed0ee3587df19")</f>
        <v>0</v>
      </c>
      <c r="D526" t="s">
        <v>312</v>
      </c>
      <c r="E526" t="s">
        <v>397</v>
      </c>
      <c r="F526" t="s">
        <v>688</v>
      </c>
      <c r="G526" t="s">
        <v>1083</v>
      </c>
      <c r="H526" t="s">
        <v>1238</v>
      </c>
    </row>
    <row r="527" spans="1:8">
      <c r="H527" t="s">
        <v>1239</v>
      </c>
    </row>
    <row r="528" spans="1:8">
      <c r="H528" t="s">
        <v>1657</v>
      </c>
    </row>
    <row r="529" spans="1:8">
      <c r="H529" t="s">
        <v>1658</v>
      </c>
    </row>
    <row r="530" spans="1:8">
      <c r="H530" t="s">
        <v>1659</v>
      </c>
    </row>
    <row r="531" spans="1:8">
      <c r="H531" t="s">
        <v>1660</v>
      </c>
    </row>
    <row r="532" spans="1:8">
      <c r="H532" t="s">
        <v>1661</v>
      </c>
    </row>
    <row r="533" spans="1:8">
      <c r="H533" t="s">
        <v>1662</v>
      </c>
    </row>
    <row r="534" spans="1:8">
      <c r="A534" t="s">
        <v>63</v>
      </c>
      <c r="B534">
        <f>HYPERLINK("https://github.com/apache/commons-lang/commit/f27ed8f698fca9c6743df9ab4a2e8e51a27ad9df", "f27ed8f698fca9c6743df9ab4a2e8e51a27ad9df")</f>
        <v>0</v>
      </c>
      <c r="C534">
        <f>HYPERLINK("https://github.com/apache/commons-lang/commit/6fe93ed44ed9af0ee8a49023e94e630b30cdeda1", "6fe93ed44ed9af0ee8a49023e94e630b30cdeda1")</f>
        <v>0</v>
      </c>
      <c r="D534" t="s">
        <v>311</v>
      </c>
      <c r="E534" t="s">
        <v>398</v>
      </c>
      <c r="F534" t="s">
        <v>689</v>
      </c>
      <c r="G534" t="s">
        <v>1084</v>
      </c>
      <c r="H534" t="s">
        <v>1663</v>
      </c>
    </row>
    <row r="535" spans="1:8">
      <c r="H535" t="s">
        <v>1239</v>
      </c>
    </row>
    <row r="536" spans="1:8">
      <c r="H536" t="s">
        <v>1238</v>
      </c>
    </row>
    <row r="537" spans="1:8">
      <c r="H537" t="s">
        <v>1664</v>
      </c>
    </row>
    <row r="538" spans="1:8">
      <c r="H538" t="s">
        <v>1665</v>
      </c>
    </row>
    <row r="539" spans="1:8">
      <c r="H539" t="s">
        <v>1666</v>
      </c>
    </row>
    <row r="540" spans="1:8">
      <c r="H540" t="s">
        <v>1667</v>
      </c>
    </row>
    <row r="541" spans="1:8">
      <c r="H541" t="s">
        <v>1668</v>
      </c>
    </row>
    <row r="542" spans="1:8">
      <c r="H542" t="s">
        <v>1669</v>
      </c>
    </row>
    <row r="543" spans="1:8">
      <c r="H543" t="s">
        <v>1670</v>
      </c>
    </row>
    <row r="544" spans="1:8">
      <c r="H544" t="s">
        <v>1671</v>
      </c>
    </row>
    <row r="545" spans="1:8">
      <c r="H545" t="s">
        <v>1672</v>
      </c>
    </row>
    <row r="546" spans="1:8">
      <c r="H546" t="s">
        <v>1673</v>
      </c>
    </row>
    <row r="547" spans="1:8">
      <c r="H547" t="s">
        <v>1674</v>
      </c>
    </row>
    <row r="548" spans="1:8">
      <c r="H548" t="s">
        <v>1675</v>
      </c>
    </row>
    <row r="549" spans="1:8">
      <c r="H549" t="s">
        <v>1676</v>
      </c>
    </row>
    <row r="550" spans="1:8">
      <c r="H550" t="s">
        <v>1677</v>
      </c>
    </row>
    <row r="551" spans="1:8">
      <c r="H551" t="s">
        <v>1678</v>
      </c>
    </row>
    <row r="552" spans="1:8">
      <c r="H552" t="s">
        <v>1679</v>
      </c>
    </row>
    <row r="553" spans="1:8">
      <c r="H553" t="s">
        <v>1680</v>
      </c>
    </row>
    <row r="554" spans="1:8">
      <c r="H554" t="s">
        <v>1681</v>
      </c>
    </row>
    <row r="555" spans="1:8">
      <c r="H555" t="s">
        <v>1682</v>
      </c>
    </row>
    <row r="556" spans="1:8">
      <c r="H556" t="s">
        <v>1683</v>
      </c>
    </row>
    <row r="557" spans="1:8">
      <c r="A557" t="s">
        <v>64</v>
      </c>
      <c r="B557">
        <f>HYPERLINK("https://github.com/apache/commons-lang/commit/468efa24c73f6fe873d83feab712f2ed8b288382", "468efa24c73f6fe873d83feab712f2ed8b288382")</f>
        <v>0</v>
      </c>
      <c r="C557">
        <f>HYPERLINK("https://github.com/apache/commons-lang/commit/b2214a272bebaddb88fa8cd80b8b9a9ff51b3976", "b2214a272bebaddb88fa8cd80b8b9a9ff51b3976")</f>
        <v>0</v>
      </c>
      <c r="D557" t="s">
        <v>311</v>
      </c>
      <c r="E557" t="s">
        <v>399</v>
      </c>
      <c r="F557" t="s">
        <v>690</v>
      </c>
      <c r="G557" t="s">
        <v>1085</v>
      </c>
      <c r="H557" t="s">
        <v>1684</v>
      </c>
    </row>
    <row r="558" spans="1:8">
      <c r="A558" t="s">
        <v>65</v>
      </c>
      <c r="B558">
        <f>HYPERLINK("https://github.com/apache/commons-lang/commit/097aa30a36a6ed2e53fc81b1fde53009f2f3e8ad", "097aa30a36a6ed2e53fc81b1fde53009f2f3e8ad")</f>
        <v>0</v>
      </c>
      <c r="C558">
        <f>HYPERLINK("https://github.com/apache/commons-lang/commit/f4f34dc60ac7fb90d99da0b73285ecfdb76e3f37", "f4f34dc60ac7fb90d99da0b73285ecfdb76e3f37")</f>
        <v>0</v>
      </c>
      <c r="D558" t="s">
        <v>311</v>
      </c>
      <c r="E558" t="s">
        <v>400</v>
      </c>
      <c r="F558" t="s">
        <v>675</v>
      </c>
      <c r="G558" t="s">
        <v>1070</v>
      </c>
      <c r="H558" t="s">
        <v>1685</v>
      </c>
    </row>
    <row r="559" spans="1:8">
      <c r="A559" t="s">
        <v>66</v>
      </c>
      <c r="B559">
        <f>HYPERLINK("https://github.com/apache/commons-lang/commit/4d7e4b5e78bf027f4facbae8063350a388bda00e", "4d7e4b5e78bf027f4facbae8063350a388bda00e")</f>
        <v>0</v>
      </c>
      <c r="C559">
        <f>HYPERLINK("https://github.com/apache/commons-lang/commit/097aa30a36a6ed2e53fc81b1fde53009f2f3e8ad", "097aa30a36a6ed2e53fc81b1fde53009f2f3e8ad")</f>
        <v>0</v>
      </c>
      <c r="D559" t="s">
        <v>311</v>
      </c>
      <c r="E559" t="s">
        <v>401</v>
      </c>
      <c r="F559" t="s">
        <v>659</v>
      </c>
      <c r="G559" t="s">
        <v>1055</v>
      </c>
      <c r="H559" t="s">
        <v>1686</v>
      </c>
    </row>
    <row r="560" spans="1:8">
      <c r="A560" t="s">
        <v>67</v>
      </c>
      <c r="B560">
        <f>HYPERLINK("https://github.com/apache/commons-lang/commit/5111ae7db08a70323a51a21df0bbaf46f21e072e", "5111ae7db08a70323a51a21df0bbaf46f21e072e")</f>
        <v>0</v>
      </c>
      <c r="C560">
        <f>HYPERLINK("https://github.com/apache/commons-lang/commit/275aab5d863982d464aa5c3392cd99d03e436a80", "275aab5d863982d464aa5c3392cd99d03e436a80")</f>
        <v>0</v>
      </c>
      <c r="D560" t="s">
        <v>311</v>
      </c>
      <c r="E560" t="s">
        <v>402</v>
      </c>
      <c r="F560" t="s">
        <v>691</v>
      </c>
      <c r="G560" t="s">
        <v>1086</v>
      </c>
      <c r="H560" t="s">
        <v>1687</v>
      </c>
    </row>
    <row r="561" spans="1:8">
      <c r="H561" t="s">
        <v>1688</v>
      </c>
    </row>
    <row r="562" spans="1:8">
      <c r="H562" t="s">
        <v>1689</v>
      </c>
    </row>
    <row r="563" spans="1:8">
      <c r="H563" t="s">
        <v>1690</v>
      </c>
    </row>
    <row r="564" spans="1:8">
      <c r="A564" t="s">
        <v>68</v>
      </c>
      <c r="B564">
        <f>HYPERLINK("https://github.com/apache/commons-lang/commit/d669920cb2752c24b3bfb1e6602e3227c15f211b", "d669920cb2752c24b3bfb1e6602e3227c15f211b")</f>
        <v>0</v>
      </c>
      <c r="C564">
        <f>HYPERLINK("https://github.com/apache/commons-lang/commit/74d20911d4a81afe8831bc248f97d184f94ba038", "74d20911d4a81afe8831bc248f97d184f94ba038")</f>
        <v>0</v>
      </c>
      <c r="D564" t="s">
        <v>311</v>
      </c>
      <c r="E564" t="s">
        <v>403</v>
      </c>
      <c r="F564" t="s">
        <v>692</v>
      </c>
      <c r="G564" t="s">
        <v>1087</v>
      </c>
      <c r="H564" t="s">
        <v>1691</v>
      </c>
    </row>
    <row r="565" spans="1:8">
      <c r="H565" t="s">
        <v>1692</v>
      </c>
    </row>
    <row r="566" spans="1:8">
      <c r="H566" t="s">
        <v>1693</v>
      </c>
    </row>
    <row r="567" spans="1:8">
      <c r="H567" t="s">
        <v>1694</v>
      </c>
    </row>
    <row r="568" spans="1:8">
      <c r="H568" t="s">
        <v>1695</v>
      </c>
    </row>
    <row r="569" spans="1:8">
      <c r="A569" t="s">
        <v>69</v>
      </c>
      <c r="B569">
        <f>HYPERLINK("https://github.com/apache/commons-lang/commit/bcd86e7fbef492ad4146e226a1f5f787cc7ee210", "bcd86e7fbef492ad4146e226a1f5f787cc7ee210")</f>
        <v>0</v>
      </c>
      <c r="C569">
        <f>HYPERLINK("https://github.com/apache/commons-lang/commit/57b94c34eaf9f0158679060c635188b44a27c5c3", "57b94c34eaf9f0158679060c635188b44a27c5c3")</f>
        <v>0</v>
      </c>
      <c r="D569" t="s">
        <v>312</v>
      </c>
      <c r="E569" t="s">
        <v>404</v>
      </c>
      <c r="F569" t="s">
        <v>693</v>
      </c>
      <c r="G569" t="s">
        <v>1088</v>
      </c>
      <c r="H569" t="s">
        <v>1696</v>
      </c>
    </row>
    <row r="570" spans="1:8">
      <c r="A570" t="s">
        <v>70</v>
      </c>
      <c r="B570">
        <f>HYPERLINK("https://github.com/apache/commons-lang/commit/3378d09f1639c5a5545344a8347b775dacb3bb75", "3378d09f1639c5a5545344a8347b775dacb3bb75")</f>
        <v>0</v>
      </c>
      <c r="C570">
        <f>HYPERLINK("https://github.com/apache/commons-lang/commit/ab27cc9c095e076d9e570cc440ebb61b3e0c8909", "ab27cc9c095e076d9e570cc440ebb61b3e0c8909")</f>
        <v>0</v>
      </c>
      <c r="D570" t="s">
        <v>312</v>
      </c>
      <c r="E570" t="s">
        <v>405</v>
      </c>
      <c r="F570" t="s">
        <v>692</v>
      </c>
      <c r="G570" t="s">
        <v>1087</v>
      </c>
      <c r="H570" t="s">
        <v>1697</v>
      </c>
    </row>
    <row r="571" spans="1:8">
      <c r="A571" t="s">
        <v>71</v>
      </c>
      <c r="B571">
        <f>HYPERLINK("https://github.com/apache/commons-lang/commit/f994c98c39c4bea8d8ccfa20c935c06e611b0946", "f994c98c39c4bea8d8ccfa20c935c06e611b0946")</f>
        <v>0</v>
      </c>
      <c r="C571">
        <f>HYPERLINK("https://github.com/apache/commons-lang/commit/1aae68267dfe0d40e69dcc65a74d0a9401b3f0ba", "1aae68267dfe0d40e69dcc65a74d0a9401b3f0ba")</f>
        <v>0</v>
      </c>
      <c r="D571" t="s">
        <v>313</v>
      </c>
      <c r="E571" t="s">
        <v>406</v>
      </c>
      <c r="F571" t="s">
        <v>694</v>
      </c>
      <c r="G571" t="s">
        <v>1089</v>
      </c>
      <c r="H571" t="s">
        <v>1240</v>
      </c>
    </row>
    <row r="572" spans="1:8">
      <c r="H572" t="s">
        <v>1698</v>
      </c>
    </row>
    <row r="573" spans="1:8">
      <c r="H573" t="s">
        <v>1699</v>
      </c>
    </row>
    <row r="574" spans="1:8">
      <c r="H574" t="s">
        <v>1700</v>
      </c>
    </row>
    <row r="575" spans="1:8">
      <c r="H575" t="s">
        <v>1701</v>
      </c>
    </row>
    <row r="576" spans="1:8">
      <c r="H576" t="s">
        <v>1702</v>
      </c>
    </row>
    <row r="577" spans="1:8">
      <c r="H577" t="s">
        <v>1703</v>
      </c>
    </row>
    <row r="578" spans="1:8">
      <c r="H578" t="s">
        <v>1704</v>
      </c>
    </row>
    <row r="579" spans="1:8">
      <c r="H579" t="s">
        <v>1705</v>
      </c>
    </row>
    <row r="580" spans="1:8">
      <c r="H580" t="s">
        <v>1706</v>
      </c>
    </row>
    <row r="581" spans="1:8">
      <c r="H581" t="s">
        <v>1707</v>
      </c>
    </row>
    <row r="582" spans="1:8">
      <c r="H582" t="s">
        <v>1708</v>
      </c>
    </row>
    <row r="583" spans="1:8">
      <c r="H583" t="s">
        <v>1709</v>
      </c>
    </row>
    <row r="584" spans="1:8">
      <c r="H584" t="s">
        <v>1710</v>
      </c>
    </row>
    <row r="585" spans="1:8">
      <c r="H585" t="s">
        <v>1711</v>
      </c>
    </row>
    <row r="586" spans="1:8">
      <c r="A586" t="s">
        <v>72</v>
      </c>
      <c r="B586">
        <f>HYPERLINK("https://github.com/apache/commons-lang/commit/32e80fc5e88029f212c0d6d3f179ab8e532c2bae", "32e80fc5e88029f212c0d6d3f179ab8e532c2bae")</f>
        <v>0</v>
      </c>
      <c r="C586">
        <f>HYPERLINK("https://github.com/apache/commons-lang/commit/85c052b7b8f71848c4d5d073aba8485cab2ff314", "85c052b7b8f71848c4d5d073aba8485cab2ff314")</f>
        <v>0</v>
      </c>
      <c r="D586" t="s">
        <v>311</v>
      </c>
      <c r="E586" t="s">
        <v>407</v>
      </c>
      <c r="F586" t="s">
        <v>695</v>
      </c>
      <c r="G586" t="s">
        <v>1090</v>
      </c>
      <c r="H586" t="s">
        <v>1712</v>
      </c>
    </row>
    <row r="587" spans="1:8">
      <c r="H587" t="s">
        <v>1713</v>
      </c>
    </row>
    <row r="588" spans="1:8">
      <c r="H588" t="s">
        <v>1714</v>
      </c>
    </row>
    <row r="589" spans="1:8">
      <c r="H589" t="s">
        <v>1542</v>
      </c>
    </row>
    <row r="590" spans="1:8">
      <c r="H590" t="s">
        <v>1715</v>
      </c>
    </row>
    <row r="591" spans="1:8">
      <c r="H591" t="s">
        <v>1716</v>
      </c>
    </row>
    <row r="592" spans="1:8">
      <c r="A592" t="s">
        <v>73</v>
      </c>
      <c r="B592">
        <f>HYPERLINK("https://github.com/apache/commons-lang/commit/cdb9168538e2f01e3737e118baab9450076ca360", "cdb9168538e2f01e3737e118baab9450076ca360")</f>
        <v>0</v>
      </c>
      <c r="C592">
        <f>HYPERLINK("https://github.com/apache/commons-lang/commit/7952a5525444ab03243a9f80375050caf2419770", "7952a5525444ab03243a9f80375050caf2419770")</f>
        <v>0</v>
      </c>
      <c r="D592" t="s">
        <v>313</v>
      </c>
      <c r="E592" t="s">
        <v>408</v>
      </c>
      <c r="F592" t="s">
        <v>696</v>
      </c>
      <c r="G592" t="s">
        <v>1091</v>
      </c>
      <c r="H592" t="s">
        <v>1717</v>
      </c>
    </row>
    <row r="593" spans="1:8">
      <c r="H593" t="s">
        <v>1238</v>
      </c>
    </row>
    <row r="594" spans="1:8">
      <c r="H594" t="s">
        <v>1239</v>
      </c>
    </row>
    <row r="595" spans="1:8">
      <c r="H595" t="s">
        <v>1240</v>
      </c>
    </row>
    <row r="596" spans="1:8">
      <c r="H596" t="s">
        <v>1241</v>
      </c>
    </row>
    <row r="597" spans="1:8">
      <c r="H597" t="s">
        <v>1718</v>
      </c>
    </row>
    <row r="598" spans="1:8">
      <c r="H598" t="s">
        <v>1719</v>
      </c>
    </row>
    <row r="599" spans="1:8">
      <c r="H599" t="s">
        <v>1720</v>
      </c>
    </row>
    <row r="600" spans="1:8">
      <c r="H600" t="s">
        <v>1721</v>
      </c>
    </row>
    <row r="601" spans="1:8">
      <c r="H601" t="s">
        <v>1722</v>
      </c>
    </row>
    <row r="602" spans="1:8">
      <c r="A602" t="s">
        <v>74</v>
      </c>
      <c r="B602">
        <f>HYPERLINK("https://github.com/apache/commons-lang/commit/3535bf265b3eb34df28ff2ee5c029065e569add8", "3535bf265b3eb34df28ff2ee5c029065e569add8")</f>
        <v>0</v>
      </c>
      <c r="C602">
        <f>HYPERLINK("https://github.com/apache/commons-lang/commit/be164675feda702a738a9b5fe49c9b5fc17ac018", "be164675feda702a738a9b5fe49c9b5fc17ac018")</f>
        <v>0</v>
      </c>
      <c r="D602" t="s">
        <v>313</v>
      </c>
      <c r="E602" t="s">
        <v>409</v>
      </c>
      <c r="F602" t="s">
        <v>695</v>
      </c>
      <c r="G602" t="s">
        <v>1090</v>
      </c>
      <c r="H602" t="s">
        <v>1255</v>
      </c>
    </row>
    <row r="603" spans="1:8">
      <c r="A603" t="s">
        <v>75</v>
      </c>
      <c r="B603">
        <f>HYPERLINK("https://github.com/apache/commons-lang/commit/e47b5d8e75e4af0edd747a451b43303391f13d96", "e47b5d8e75e4af0edd747a451b43303391f13d96")</f>
        <v>0</v>
      </c>
      <c r="C603">
        <f>HYPERLINK("https://github.com/apache/commons-lang/commit/1e3ecfff20e58b1a25fa4c5f23ac79efe353df1a", "1e3ecfff20e58b1a25fa4c5f23ac79efe353df1a")</f>
        <v>0</v>
      </c>
      <c r="D603" t="s">
        <v>313</v>
      </c>
      <c r="E603" t="s">
        <v>410</v>
      </c>
      <c r="F603" t="s">
        <v>671</v>
      </c>
      <c r="G603" t="s">
        <v>1067</v>
      </c>
      <c r="H603" t="s">
        <v>1723</v>
      </c>
    </row>
    <row r="604" spans="1:8">
      <c r="A604" t="s">
        <v>76</v>
      </c>
      <c r="B604">
        <f>HYPERLINK("https://github.com/apache/commons-lang/commit/93b5f2a7ace971ae12bb5f7726067272689e780a", "93b5f2a7ace971ae12bb5f7726067272689e780a")</f>
        <v>0</v>
      </c>
      <c r="C604">
        <f>HYPERLINK("https://github.com/apache/commons-lang/commit/23845c1751961d7990b57e57bf92e59ffcd5fdb4", "23845c1751961d7990b57e57bf92e59ffcd5fdb4")</f>
        <v>0</v>
      </c>
      <c r="D604" t="s">
        <v>313</v>
      </c>
      <c r="E604" t="s">
        <v>411</v>
      </c>
      <c r="F604" t="s">
        <v>695</v>
      </c>
      <c r="G604" t="s">
        <v>1090</v>
      </c>
      <c r="H604" t="s">
        <v>1724</v>
      </c>
    </row>
    <row r="605" spans="1:8">
      <c r="A605" t="s">
        <v>77</v>
      </c>
      <c r="B605">
        <f>HYPERLINK("https://github.com/apache/commons-lang/commit/810e69f7a470eb9dce71de314f0a98c0f7840a24", "810e69f7a470eb9dce71de314f0a98c0f7840a24")</f>
        <v>0</v>
      </c>
      <c r="C605">
        <f>HYPERLINK("https://github.com/apache/commons-lang/commit/512574a9080150be1b4c4a115a9cb7bc435ef606", "512574a9080150be1b4c4a115a9cb7bc435ef606")</f>
        <v>0</v>
      </c>
      <c r="D605" t="s">
        <v>311</v>
      </c>
      <c r="E605" t="s">
        <v>412</v>
      </c>
      <c r="F605" t="s">
        <v>695</v>
      </c>
      <c r="G605" t="s">
        <v>1090</v>
      </c>
      <c r="H605" t="s">
        <v>1725</v>
      </c>
    </row>
    <row r="606" spans="1:8">
      <c r="H606" t="s">
        <v>1726</v>
      </c>
    </row>
    <row r="607" spans="1:8">
      <c r="H607" t="s">
        <v>1727</v>
      </c>
    </row>
    <row r="608" spans="1:8">
      <c r="H608" t="s">
        <v>1728</v>
      </c>
    </row>
    <row r="609" spans="8:8">
      <c r="H609" t="s">
        <v>1729</v>
      </c>
    </row>
    <row r="610" spans="8:8">
      <c r="H610" t="s">
        <v>1730</v>
      </c>
    </row>
    <row r="611" spans="8:8">
      <c r="H611" t="s">
        <v>1731</v>
      </c>
    </row>
    <row r="612" spans="8:8">
      <c r="H612" t="s">
        <v>1732</v>
      </c>
    </row>
    <row r="613" spans="8:8">
      <c r="H613" t="s">
        <v>1733</v>
      </c>
    </row>
    <row r="614" spans="8:8">
      <c r="H614" t="s">
        <v>1734</v>
      </c>
    </row>
    <row r="615" spans="8:8">
      <c r="H615" t="s">
        <v>1735</v>
      </c>
    </row>
    <row r="616" spans="8:8">
      <c r="H616" t="s">
        <v>1736</v>
      </c>
    </row>
    <row r="617" spans="8:8">
      <c r="H617" t="s">
        <v>1737</v>
      </c>
    </row>
    <row r="618" spans="8:8">
      <c r="H618" t="s">
        <v>1738</v>
      </c>
    </row>
    <row r="619" spans="8:8">
      <c r="H619" t="s">
        <v>1739</v>
      </c>
    </row>
    <row r="620" spans="8:8">
      <c r="H620" t="s">
        <v>1740</v>
      </c>
    </row>
    <row r="621" spans="8:8">
      <c r="H621" t="s">
        <v>1741</v>
      </c>
    </row>
    <row r="622" spans="8:8">
      <c r="H622" t="s">
        <v>1742</v>
      </c>
    </row>
    <row r="623" spans="8:8">
      <c r="H623" t="s">
        <v>1743</v>
      </c>
    </row>
    <row r="624" spans="8:8">
      <c r="H624" t="s">
        <v>1744</v>
      </c>
    </row>
    <row r="625" spans="8:8">
      <c r="H625" t="s">
        <v>1745</v>
      </c>
    </row>
    <row r="626" spans="8:8">
      <c r="H626" t="s">
        <v>1746</v>
      </c>
    </row>
    <row r="627" spans="8:8">
      <c r="H627" t="s">
        <v>1747</v>
      </c>
    </row>
    <row r="628" spans="8:8">
      <c r="H628" t="s">
        <v>1748</v>
      </c>
    </row>
    <row r="629" spans="8:8">
      <c r="H629" t="s">
        <v>1749</v>
      </c>
    </row>
    <row r="630" spans="8:8">
      <c r="H630" t="s">
        <v>1750</v>
      </c>
    </row>
    <row r="631" spans="8:8">
      <c r="H631" t="s">
        <v>1751</v>
      </c>
    </row>
    <row r="632" spans="8:8">
      <c r="H632" t="s">
        <v>1752</v>
      </c>
    </row>
    <row r="633" spans="8:8">
      <c r="H633" t="s">
        <v>1753</v>
      </c>
    </row>
    <row r="634" spans="8:8">
      <c r="H634" t="s">
        <v>1754</v>
      </c>
    </row>
    <row r="635" spans="8:8">
      <c r="H635" t="s">
        <v>1755</v>
      </c>
    </row>
    <row r="636" spans="8:8">
      <c r="H636" t="s">
        <v>1756</v>
      </c>
    </row>
    <row r="637" spans="8:8">
      <c r="H637" t="s">
        <v>1757</v>
      </c>
    </row>
    <row r="638" spans="8:8">
      <c r="H638" t="s">
        <v>1758</v>
      </c>
    </row>
    <row r="639" spans="8:8">
      <c r="H639" t="s">
        <v>1759</v>
      </c>
    </row>
    <row r="640" spans="8:8">
      <c r="H640" t="s">
        <v>1760</v>
      </c>
    </row>
    <row r="641" spans="1:8">
      <c r="H641" t="s">
        <v>1761</v>
      </c>
    </row>
    <row r="642" spans="1:8">
      <c r="H642" t="s">
        <v>1762</v>
      </c>
    </row>
    <row r="643" spans="1:8">
      <c r="H643" t="s">
        <v>1763</v>
      </c>
    </row>
    <row r="644" spans="1:8">
      <c r="H644" t="s">
        <v>1764</v>
      </c>
    </row>
    <row r="645" spans="1:8">
      <c r="H645" t="s">
        <v>1765</v>
      </c>
    </row>
    <row r="646" spans="1:8">
      <c r="H646" t="s">
        <v>1766</v>
      </c>
    </row>
    <row r="647" spans="1:8">
      <c r="H647" t="s">
        <v>1767</v>
      </c>
    </row>
    <row r="648" spans="1:8">
      <c r="A648" t="s">
        <v>78</v>
      </c>
      <c r="B648">
        <f>HYPERLINK("https://github.com/apache/commons-lang/commit/a5311d05afc8dfc2983c9c8e932216195f09de82", "a5311d05afc8dfc2983c9c8e932216195f09de82")</f>
        <v>0</v>
      </c>
      <c r="C648">
        <f>HYPERLINK("https://github.com/apache/commons-lang/commit/eea36f49f6b09c302f5f51cfd6184472f436261d", "eea36f49f6b09c302f5f51cfd6184472f436261d")</f>
        <v>0</v>
      </c>
      <c r="D648" t="s">
        <v>311</v>
      </c>
      <c r="E648" t="s">
        <v>413</v>
      </c>
      <c r="F648" t="s">
        <v>697</v>
      </c>
      <c r="G648" t="s">
        <v>1084</v>
      </c>
      <c r="H648" t="s">
        <v>1683</v>
      </c>
    </row>
    <row r="649" spans="1:8">
      <c r="H649" t="s">
        <v>1768</v>
      </c>
    </row>
    <row r="650" spans="1:8">
      <c r="A650" t="s">
        <v>79</v>
      </c>
      <c r="B650">
        <f>HYPERLINK("https://github.com/apache/commons-lang/commit/a751d8242456f4feef34035b0e53c62e5025a2a0", "a751d8242456f4feef34035b0e53c62e5025a2a0")</f>
        <v>0</v>
      </c>
      <c r="C650">
        <f>HYPERLINK("https://github.com/apache/commons-lang/commit/04e1537d3c41646fdb56b60fae70a630ae177796", "04e1537d3c41646fdb56b60fae70a630ae177796")</f>
        <v>0</v>
      </c>
      <c r="D650" t="s">
        <v>311</v>
      </c>
      <c r="E650" t="s">
        <v>414</v>
      </c>
      <c r="F650" t="s">
        <v>695</v>
      </c>
      <c r="G650" t="s">
        <v>1090</v>
      </c>
      <c r="H650" t="s">
        <v>1769</v>
      </c>
    </row>
    <row r="651" spans="1:8">
      <c r="A651" t="s">
        <v>80</v>
      </c>
      <c r="B651">
        <f>HYPERLINK("https://github.com/apache/commons-lang/commit/fd656864b6a54302929c5da5490bff8842edade4", "fd656864b6a54302929c5da5490bff8842edade4")</f>
        <v>0</v>
      </c>
      <c r="C651">
        <f>HYPERLINK("https://github.com/apache/commons-lang/commit/ac01ed3d678e703c087469b766e325e06593624d", "ac01ed3d678e703c087469b766e325e06593624d")</f>
        <v>0</v>
      </c>
      <c r="D651" t="s">
        <v>313</v>
      </c>
      <c r="E651" t="s">
        <v>415</v>
      </c>
      <c r="F651" t="s">
        <v>679</v>
      </c>
      <c r="G651" t="s">
        <v>1074</v>
      </c>
      <c r="H651" t="s">
        <v>1770</v>
      </c>
    </row>
    <row r="652" spans="1:8">
      <c r="A652" t="s">
        <v>81</v>
      </c>
      <c r="B652">
        <f>HYPERLINK("https://github.com/apache/commons-lang/commit/fc55439441b6a61d00a4e43fbe91c2bc87b990c6", "fc55439441b6a61d00a4e43fbe91c2bc87b990c6")</f>
        <v>0</v>
      </c>
      <c r="C652">
        <f>HYPERLINK("https://github.com/apache/commons-lang/commit/0e85c6e6f1b1bea8725f46dce37825253e5f8aa5", "0e85c6e6f1b1bea8725f46dce37825253e5f8aa5")</f>
        <v>0</v>
      </c>
      <c r="D652" t="s">
        <v>313</v>
      </c>
      <c r="E652" t="s">
        <v>416</v>
      </c>
      <c r="F652" t="s">
        <v>698</v>
      </c>
      <c r="G652" t="s">
        <v>1092</v>
      </c>
      <c r="H652" t="s">
        <v>1771</v>
      </c>
    </row>
    <row r="653" spans="1:8">
      <c r="H653" t="s">
        <v>1772</v>
      </c>
    </row>
    <row r="654" spans="1:8">
      <c r="H654" t="s">
        <v>1773</v>
      </c>
    </row>
    <row r="655" spans="1:8">
      <c r="A655" t="s">
        <v>82</v>
      </c>
      <c r="B655">
        <f>HYPERLINK("https://github.com/apache/commons-lang/commit/c803367cd0b3339c0aa3a687e90d51ca6c10624e", "c803367cd0b3339c0aa3a687e90d51ca6c10624e")</f>
        <v>0</v>
      </c>
      <c r="C655">
        <f>HYPERLINK("https://github.com/apache/commons-lang/commit/56541a7485205c2b46d27fd3004bd096fa89dc76", "56541a7485205c2b46d27fd3004bd096fa89dc76")</f>
        <v>0</v>
      </c>
      <c r="D655" t="s">
        <v>312</v>
      </c>
      <c r="E655" t="s">
        <v>417</v>
      </c>
      <c r="F655" t="s">
        <v>676</v>
      </c>
      <c r="G655" t="s">
        <v>1071</v>
      </c>
      <c r="H655" t="s">
        <v>1774</v>
      </c>
    </row>
    <row r="656" spans="1:8">
      <c r="F656" t="s">
        <v>699</v>
      </c>
      <c r="G656" t="s">
        <v>1071</v>
      </c>
      <c r="H656" t="s">
        <v>1774</v>
      </c>
    </row>
    <row r="657" spans="1:8">
      <c r="A657" t="s">
        <v>83</v>
      </c>
      <c r="B657">
        <f>HYPERLINK("https://github.com/apache/commons-lang/commit/fceff5aa543a7cffd0043d77f47fa44069f3edad", "fceff5aa543a7cffd0043d77f47fa44069f3edad")</f>
        <v>0</v>
      </c>
      <c r="C657">
        <f>HYPERLINK("https://github.com/apache/commons-lang/commit/26d2f4a4a2f1dcb1e556cdaa5ad256786bbdf675", "26d2f4a4a2f1dcb1e556cdaa5ad256786bbdf675")</f>
        <v>0</v>
      </c>
      <c r="D657" t="s">
        <v>312</v>
      </c>
      <c r="E657" t="s">
        <v>418</v>
      </c>
      <c r="F657" t="s">
        <v>652</v>
      </c>
      <c r="G657" t="s">
        <v>1048</v>
      </c>
      <c r="H657" t="s">
        <v>1775</v>
      </c>
    </row>
    <row r="658" spans="1:8">
      <c r="H658" t="s">
        <v>1776</v>
      </c>
    </row>
    <row r="659" spans="1:8">
      <c r="A659" t="s">
        <v>84</v>
      </c>
      <c r="B659">
        <f>HYPERLINK("https://github.com/apache/commons-lang/commit/9cbf70d82285d7ebdd190f7cd59f2a9d82a09c61", "9cbf70d82285d7ebdd190f7cd59f2a9d82a09c61")</f>
        <v>0</v>
      </c>
      <c r="C659">
        <f>HYPERLINK("https://github.com/apache/commons-lang/commit/c62bd307657aab6bf4be06e5c4c232195f6620f9", "c62bd307657aab6bf4be06e5c4c232195f6620f9")</f>
        <v>0</v>
      </c>
      <c r="D659" t="s">
        <v>312</v>
      </c>
      <c r="E659" t="s">
        <v>419</v>
      </c>
      <c r="F659" t="s">
        <v>659</v>
      </c>
      <c r="G659" t="s">
        <v>1055</v>
      </c>
      <c r="H659" t="s">
        <v>1777</v>
      </c>
    </row>
    <row r="660" spans="1:8">
      <c r="A660" t="s">
        <v>85</v>
      </c>
      <c r="B660">
        <f>HYPERLINK("https://github.com/apache/commons-lang/commit/53d756b0037a7c6973a4a91e961db5187435ae60", "53d756b0037a7c6973a4a91e961db5187435ae60")</f>
        <v>0</v>
      </c>
      <c r="C660">
        <f>HYPERLINK("https://github.com/apache/commons-lang/commit/db951873904b927b43f35478586f064ea6ea6deb", "db951873904b927b43f35478586f064ea6ea6deb")</f>
        <v>0</v>
      </c>
      <c r="D660" t="s">
        <v>311</v>
      </c>
      <c r="E660" t="s">
        <v>420</v>
      </c>
      <c r="F660" t="s">
        <v>700</v>
      </c>
      <c r="G660" t="s">
        <v>1089</v>
      </c>
      <c r="H660" t="s">
        <v>1710</v>
      </c>
    </row>
    <row r="661" spans="1:8">
      <c r="H661" t="s">
        <v>1778</v>
      </c>
    </row>
    <row r="662" spans="1:8">
      <c r="H662" t="s">
        <v>1779</v>
      </c>
    </row>
    <row r="663" spans="1:8">
      <c r="H663" t="s">
        <v>1708</v>
      </c>
    </row>
    <row r="664" spans="1:8">
      <c r="H664" t="s">
        <v>1711</v>
      </c>
    </row>
    <row r="665" spans="1:8">
      <c r="H665" t="s">
        <v>1240</v>
      </c>
    </row>
    <row r="666" spans="1:8">
      <c r="H666" t="s">
        <v>1780</v>
      </c>
    </row>
    <row r="667" spans="1:8">
      <c r="H667" t="s">
        <v>1709</v>
      </c>
    </row>
    <row r="668" spans="1:8">
      <c r="H668" t="s">
        <v>1703</v>
      </c>
    </row>
    <row r="669" spans="1:8">
      <c r="H669" t="s">
        <v>1701</v>
      </c>
    </row>
    <row r="670" spans="1:8">
      <c r="H670" t="s">
        <v>1698</v>
      </c>
    </row>
    <row r="671" spans="1:8">
      <c r="H671" t="s">
        <v>1705</v>
      </c>
    </row>
    <row r="672" spans="1:8">
      <c r="H672" t="s">
        <v>1706</v>
      </c>
    </row>
    <row r="673" spans="8:8">
      <c r="H673" t="s">
        <v>1781</v>
      </c>
    </row>
    <row r="674" spans="8:8">
      <c r="H674" t="s">
        <v>1781</v>
      </c>
    </row>
    <row r="675" spans="8:8">
      <c r="H675" t="s">
        <v>1719</v>
      </c>
    </row>
    <row r="676" spans="8:8">
      <c r="H676" t="s">
        <v>1702</v>
      </c>
    </row>
    <row r="677" spans="8:8">
      <c r="H677" t="s">
        <v>1699</v>
      </c>
    </row>
    <row r="678" spans="8:8">
      <c r="H678" t="s">
        <v>1782</v>
      </c>
    </row>
    <row r="679" spans="8:8">
      <c r="H679" t="s">
        <v>1783</v>
      </c>
    </row>
    <row r="680" spans="8:8">
      <c r="H680" t="s">
        <v>1784</v>
      </c>
    </row>
    <row r="681" spans="8:8">
      <c r="H681" t="s">
        <v>1785</v>
      </c>
    </row>
    <row r="682" spans="8:8">
      <c r="H682" t="s">
        <v>1786</v>
      </c>
    </row>
    <row r="683" spans="8:8">
      <c r="H683" t="s">
        <v>1787</v>
      </c>
    </row>
    <row r="684" spans="8:8">
      <c r="H684" t="s">
        <v>1700</v>
      </c>
    </row>
    <row r="685" spans="8:8">
      <c r="H685" t="s">
        <v>1704</v>
      </c>
    </row>
    <row r="686" spans="8:8">
      <c r="H686" t="s">
        <v>1707</v>
      </c>
    </row>
    <row r="687" spans="8:8">
      <c r="H687" t="s">
        <v>1788</v>
      </c>
    </row>
    <row r="688" spans="8:8">
      <c r="H688" t="s">
        <v>1789</v>
      </c>
    </row>
    <row r="689" spans="1:8">
      <c r="H689" t="s">
        <v>1790</v>
      </c>
    </row>
    <row r="690" spans="1:8">
      <c r="A690" t="s">
        <v>87</v>
      </c>
      <c r="B690">
        <f>HYPERLINK("https://github.com/apache/commons-lang/commit/9425150104b52d9066d205776b18dd98e8299db1", "9425150104b52d9066d205776b18dd98e8299db1")</f>
        <v>0</v>
      </c>
      <c r="C690">
        <f>HYPERLINK("https://github.com/apache/commons-lang/commit/65cc70a5c475b6f4237c7135a1864f3c7be6cdfa", "65cc70a5c475b6f4237c7135a1864f3c7be6cdfa")</f>
        <v>0</v>
      </c>
      <c r="D690" t="s">
        <v>312</v>
      </c>
      <c r="E690" t="s">
        <v>422</v>
      </c>
      <c r="F690" t="s">
        <v>674</v>
      </c>
      <c r="G690" t="s">
        <v>1042</v>
      </c>
      <c r="H690" t="s">
        <v>3032</v>
      </c>
    </row>
    <row r="691" spans="1:8">
      <c r="H691" t="s">
        <v>3033</v>
      </c>
    </row>
    <row r="692" spans="1:8">
      <c r="H692" t="s">
        <v>3034</v>
      </c>
    </row>
    <row r="693" spans="1:8">
      <c r="H693" t="s">
        <v>3035</v>
      </c>
    </row>
    <row r="694" spans="1:8">
      <c r="H694" t="s">
        <v>3036</v>
      </c>
    </row>
    <row r="695" spans="1:8">
      <c r="H695" t="s">
        <v>3037</v>
      </c>
    </row>
    <row r="696" spans="1:8">
      <c r="A696" t="s">
        <v>88</v>
      </c>
      <c r="B696">
        <f>HYPERLINK("https://github.com/apache/commons-lang/commit/da8646f9c9768805cca4d5bba3260521c97761ed", "da8646f9c9768805cca4d5bba3260521c97761ed")</f>
        <v>0</v>
      </c>
      <c r="C696">
        <f>HYPERLINK("https://github.com/apache/commons-lang/commit/de6e0737277c72c28e8ada743db7f6004415a58d", "de6e0737277c72c28e8ada743db7f6004415a58d")</f>
        <v>0</v>
      </c>
      <c r="D696" t="s">
        <v>311</v>
      </c>
      <c r="E696" t="s">
        <v>423</v>
      </c>
      <c r="F696" t="s">
        <v>788</v>
      </c>
      <c r="G696" t="s">
        <v>1128</v>
      </c>
      <c r="H696" t="s">
        <v>1742</v>
      </c>
    </row>
    <row r="697" spans="1:8">
      <c r="A697" t="s">
        <v>89</v>
      </c>
      <c r="B697">
        <f>HYPERLINK("https://github.com/apache/commons-lang/commit/ec4a0fdfac5f8e27aec46f9e04a255cf31b40686", "ec4a0fdfac5f8e27aec46f9e04a255cf31b40686")</f>
        <v>0</v>
      </c>
      <c r="C697">
        <f>HYPERLINK("https://github.com/apache/commons-lang/commit/87ee821a5d73b836d89203e15cec2ea86cbe2992", "87ee821a5d73b836d89203e15cec2ea86cbe2992")</f>
        <v>0</v>
      </c>
      <c r="D697" t="s">
        <v>312</v>
      </c>
      <c r="E697" t="s">
        <v>424</v>
      </c>
      <c r="F697" t="s">
        <v>652</v>
      </c>
      <c r="G697" t="s">
        <v>1048</v>
      </c>
      <c r="H697" t="s">
        <v>2618</v>
      </c>
    </row>
    <row r="698" spans="1:8">
      <c r="A698" t="s">
        <v>90</v>
      </c>
      <c r="B698">
        <f>HYPERLINK("https://github.com/apache/commons-lang/commit/3e718fdb1bbca377d6b698d49b1e70ee9834aebb", "3e718fdb1bbca377d6b698d49b1e70ee9834aebb")</f>
        <v>0</v>
      </c>
      <c r="C698">
        <f>HYPERLINK("https://github.com/apache/commons-lang/commit/71f6a5a117e07f6ef19f09f489f595368533bf1a", "71f6a5a117e07f6ef19f09f489f595368533bf1a")</f>
        <v>0</v>
      </c>
      <c r="D698" t="s">
        <v>312</v>
      </c>
      <c r="E698" t="s">
        <v>425</v>
      </c>
      <c r="F698" t="s">
        <v>692</v>
      </c>
      <c r="G698" t="s">
        <v>1087</v>
      </c>
      <c r="H698" t="s">
        <v>2090</v>
      </c>
    </row>
    <row r="699" spans="1:8">
      <c r="A699" t="s">
        <v>91</v>
      </c>
      <c r="B699">
        <f>HYPERLINK("https://github.com/apache/commons-lang/commit/cd2c0146ab85e4cc7252eb56861f0baa99d0c37c", "cd2c0146ab85e4cc7252eb56861f0baa99d0c37c")</f>
        <v>0</v>
      </c>
      <c r="C699">
        <f>HYPERLINK("https://github.com/apache/commons-lang/commit/724842ee7b2e3bf55b720a659d77a4eaf2887905", "724842ee7b2e3bf55b720a659d77a4eaf2887905")</f>
        <v>0</v>
      </c>
      <c r="D699" t="s">
        <v>312</v>
      </c>
      <c r="E699" t="s">
        <v>426</v>
      </c>
      <c r="F699" t="s">
        <v>789</v>
      </c>
      <c r="G699" t="s">
        <v>1132</v>
      </c>
      <c r="H699" t="s">
        <v>3038</v>
      </c>
    </row>
    <row r="700" spans="1:8">
      <c r="A700" t="s">
        <v>92</v>
      </c>
      <c r="B700">
        <f>HYPERLINK("https://github.com/apache/commons-lang/commit/1c1064c9170994be3cc53d63f56362496cafa132", "1c1064c9170994be3cc53d63f56362496cafa132")</f>
        <v>0</v>
      </c>
      <c r="C700">
        <f>HYPERLINK("https://github.com/apache/commons-lang/commit/75d931a3264b73caa9cdd7d3373375cc33008ddf", "75d931a3264b73caa9cdd7d3373375cc33008ddf")</f>
        <v>0</v>
      </c>
      <c r="D700" t="s">
        <v>312</v>
      </c>
      <c r="E700" t="s">
        <v>427</v>
      </c>
      <c r="F700" t="s">
        <v>662</v>
      </c>
      <c r="G700" t="s">
        <v>1058</v>
      </c>
      <c r="H700" t="s">
        <v>2331</v>
      </c>
    </row>
    <row r="701" spans="1:8">
      <c r="H701" t="s">
        <v>2332</v>
      </c>
    </row>
    <row r="702" spans="1:8">
      <c r="F702" t="s">
        <v>643</v>
      </c>
      <c r="G702" t="s">
        <v>1039</v>
      </c>
      <c r="H702" t="s">
        <v>2341</v>
      </c>
    </row>
    <row r="703" spans="1:8">
      <c r="H703" t="s">
        <v>2352</v>
      </c>
    </row>
    <row r="704" spans="1:8">
      <c r="H704" t="s">
        <v>2359</v>
      </c>
    </row>
    <row r="705" spans="1:8">
      <c r="H705" t="s">
        <v>2377</v>
      </c>
    </row>
    <row r="706" spans="1:8">
      <c r="H706" t="s">
        <v>2381</v>
      </c>
    </row>
    <row r="707" spans="1:8">
      <c r="F707" t="s">
        <v>647</v>
      </c>
      <c r="G707" t="s">
        <v>1043</v>
      </c>
      <c r="H707" t="s">
        <v>2397</v>
      </c>
    </row>
    <row r="708" spans="1:8">
      <c r="F708" t="s">
        <v>790</v>
      </c>
      <c r="G708" t="s">
        <v>1107</v>
      </c>
      <c r="H708" t="s">
        <v>2421</v>
      </c>
    </row>
    <row r="709" spans="1:8">
      <c r="F709" t="s">
        <v>674</v>
      </c>
      <c r="G709" t="s">
        <v>1042</v>
      </c>
      <c r="H709" t="s">
        <v>2214</v>
      </c>
    </row>
    <row r="710" spans="1:8">
      <c r="H710" t="s">
        <v>2215</v>
      </c>
    </row>
    <row r="711" spans="1:8">
      <c r="A711" t="s">
        <v>93</v>
      </c>
      <c r="B711">
        <f>HYPERLINK("https://github.com/apache/commons-lang/commit/ecc7608fafef69637d46e60e32d93814353b8880", "ecc7608fafef69637d46e60e32d93814353b8880")</f>
        <v>0</v>
      </c>
      <c r="C711">
        <f>HYPERLINK("https://github.com/apache/commons-lang/commit/70e7930e89b2a0fffecd2e155ba321e66ba36baa", "70e7930e89b2a0fffecd2e155ba321e66ba36baa")</f>
        <v>0</v>
      </c>
      <c r="D711" t="s">
        <v>312</v>
      </c>
      <c r="E711" t="s">
        <v>428</v>
      </c>
      <c r="F711" t="s">
        <v>675</v>
      </c>
      <c r="G711" t="s">
        <v>1070</v>
      </c>
      <c r="H711" t="s">
        <v>3039</v>
      </c>
    </row>
    <row r="712" spans="1:8">
      <c r="A712" t="s">
        <v>94</v>
      </c>
      <c r="B712">
        <f>HYPERLINK("https://github.com/apache/commons-lang/commit/272ca375e3844e7ba13bd0290783121a60775c99", "272ca375e3844e7ba13bd0290783121a60775c99")</f>
        <v>0</v>
      </c>
      <c r="C712">
        <f>HYPERLINK("https://github.com/apache/commons-lang/commit/833e5bbd076bb84f5b93d52daad1ce0b7adb07b1", "833e5bbd076bb84f5b93d52daad1ce0b7adb07b1")</f>
        <v>0</v>
      </c>
      <c r="D712" t="s">
        <v>312</v>
      </c>
      <c r="E712" t="s">
        <v>429</v>
      </c>
      <c r="F712" t="s">
        <v>791</v>
      </c>
      <c r="G712" t="s">
        <v>1134</v>
      </c>
      <c r="H712" t="s">
        <v>3040</v>
      </c>
    </row>
    <row r="713" spans="1:8">
      <c r="A713" t="s">
        <v>95</v>
      </c>
      <c r="B713">
        <f>HYPERLINK("https://github.com/apache/commons-lang/commit/55817e22332cfcb26238eecdf6643dada5d3c527", "55817e22332cfcb26238eecdf6643dada5d3c527")</f>
        <v>0</v>
      </c>
      <c r="C713">
        <f>HYPERLINK("https://github.com/apache/commons-lang/commit/0acf60c6b24ebca7e2b644c58fb5bcb58c597e0a", "0acf60c6b24ebca7e2b644c58fb5bcb58c597e0a")</f>
        <v>0</v>
      </c>
      <c r="D713" t="s">
        <v>316</v>
      </c>
      <c r="E713" t="s">
        <v>430</v>
      </c>
      <c r="F713" t="s">
        <v>792</v>
      </c>
      <c r="G713" t="s">
        <v>1135</v>
      </c>
      <c r="H713" t="s">
        <v>3041</v>
      </c>
    </row>
    <row r="714" spans="1:8">
      <c r="H714" t="s">
        <v>3042</v>
      </c>
    </row>
    <row r="715" spans="1:8">
      <c r="A715" t="s">
        <v>96</v>
      </c>
      <c r="B715">
        <f>HYPERLINK("https://github.com/apache/commons-lang/commit/583c62281ee3a967ded84f31c8b45463d1275208", "583c62281ee3a967ded84f31c8b45463d1275208")</f>
        <v>0</v>
      </c>
      <c r="C715">
        <f>HYPERLINK("https://github.com/apache/commons-lang/commit/68c6547d0cc71c538a52b81f0ef3af69b9d80085", "68c6547d0cc71c538a52b81f0ef3af69b9d80085")</f>
        <v>0</v>
      </c>
      <c r="D715" t="s">
        <v>316</v>
      </c>
      <c r="E715" t="s">
        <v>431</v>
      </c>
      <c r="F715" t="s">
        <v>791</v>
      </c>
      <c r="G715" t="s">
        <v>1134</v>
      </c>
      <c r="H715" t="s">
        <v>3043</v>
      </c>
    </row>
    <row r="716" spans="1:8">
      <c r="H716" t="s">
        <v>3044</v>
      </c>
    </row>
    <row r="717" spans="1:8">
      <c r="H717" t="s">
        <v>3045</v>
      </c>
    </row>
    <row r="718" spans="1:8">
      <c r="H718" t="s">
        <v>1240</v>
      </c>
    </row>
    <row r="719" spans="1:8">
      <c r="H719" t="s">
        <v>3046</v>
      </c>
    </row>
    <row r="720" spans="1:8">
      <c r="H720" t="s">
        <v>3047</v>
      </c>
    </row>
    <row r="721" spans="1:8">
      <c r="H721" t="s">
        <v>3048</v>
      </c>
    </row>
    <row r="722" spans="1:8">
      <c r="H722" t="s">
        <v>3049</v>
      </c>
    </row>
    <row r="723" spans="1:8">
      <c r="H723" t="s">
        <v>2993</v>
      </c>
    </row>
    <row r="724" spans="1:8">
      <c r="H724" t="s">
        <v>3050</v>
      </c>
    </row>
    <row r="725" spans="1:8">
      <c r="H725" t="s">
        <v>3051</v>
      </c>
    </row>
    <row r="726" spans="1:8">
      <c r="A726" t="s">
        <v>97</v>
      </c>
      <c r="B726">
        <f>HYPERLINK("https://github.com/apache/commons-lang/commit/60e5d4933c8c1797ac909216d6764e3348384396", "60e5d4933c8c1797ac909216d6764e3348384396")</f>
        <v>0</v>
      </c>
      <c r="C726">
        <f>HYPERLINK("https://github.com/apache/commons-lang/commit/7f5ffc6036d4b2199af5b2d655691bc0af4478ee", "7f5ffc6036d4b2199af5b2d655691bc0af4478ee")</f>
        <v>0</v>
      </c>
      <c r="D726" t="s">
        <v>317</v>
      </c>
      <c r="E726" t="s">
        <v>432</v>
      </c>
      <c r="F726" t="s">
        <v>792</v>
      </c>
      <c r="G726" t="s">
        <v>1135</v>
      </c>
      <c r="H726" t="s">
        <v>1240</v>
      </c>
    </row>
    <row r="727" spans="1:8">
      <c r="H727" t="s">
        <v>3052</v>
      </c>
    </row>
    <row r="728" spans="1:8">
      <c r="H728" t="s">
        <v>3052</v>
      </c>
    </row>
    <row r="729" spans="1:8">
      <c r="H729" t="s">
        <v>3052</v>
      </c>
    </row>
    <row r="730" spans="1:8">
      <c r="H730" t="s">
        <v>3052</v>
      </c>
    </row>
    <row r="731" spans="1:8">
      <c r="H731" t="s">
        <v>3052</v>
      </c>
    </row>
    <row r="732" spans="1:8">
      <c r="H732" t="s">
        <v>3053</v>
      </c>
    </row>
    <row r="733" spans="1:8">
      <c r="H733" t="s">
        <v>3054</v>
      </c>
    </row>
    <row r="734" spans="1:8">
      <c r="H734" t="s">
        <v>3055</v>
      </c>
    </row>
    <row r="735" spans="1:8">
      <c r="H735" t="s">
        <v>3056</v>
      </c>
    </row>
    <row r="736" spans="1:8">
      <c r="H736" t="s">
        <v>3057</v>
      </c>
    </row>
    <row r="737" spans="8:8">
      <c r="H737" t="s">
        <v>3058</v>
      </c>
    </row>
    <row r="738" spans="8:8">
      <c r="H738" t="s">
        <v>2531</v>
      </c>
    </row>
    <row r="739" spans="8:8">
      <c r="H739" t="s">
        <v>3059</v>
      </c>
    </row>
    <row r="740" spans="8:8">
      <c r="H740" t="s">
        <v>3060</v>
      </c>
    </row>
    <row r="741" spans="8:8">
      <c r="H741" t="s">
        <v>3061</v>
      </c>
    </row>
    <row r="742" spans="8:8">
      <c r="H742" t="s">
        <v>3062</v>
      </c>
    </row>
    <row r="743" spans="8:8">
      <c r="H743" t="s">
        <v>3063</v>
      </c>
    </row>
    <row r="744" spans="8:8">
      <c r="H744" t="s">
        <v>3064</v>
      </c>
    </row>
    <row r="745" spans="8:8">
      <c r="H745" t="s">
        <v>3065</v>
      </c>
    </row>
    <row r="746" spans="8:8">
      <c r="H746" t="s">
        <v>3066</v>
      </c>
    </row>
    <row r="747" spans="8:8">
      <c r="H747" t="s">
        <v>3067</v>
      </c>
    </row>
    <row r="748" spans="8:8">
      <c r="H748" t="s">
        <v>3068</v>
      </c>
    </row>
    <row r="749" spans="8:8">
      <c r="H749" t="s">
        <v>3069</v>
      </c>
    </row>
    <row r="750" spans="8:8">
      <c r="H750" t="s">
        <v>3070</v>
      </c>
    </row>
    <row r="751" spans="8:8">
      <c r="H751" t="s">
        <v>3071</v>
      </c>
    </row>
    <row r="752" spans="8:8">
      <c r="H752" t="s">
        <v>3072</v>
      </c>
    </row>
    <row r="753" spans="6:8">
      <c r="H753" t="s">
        <v>3073</v>
      </c>
    </row>
    <row r="754" spans="6:8">
      <c r="H754" t="s">
        <v>3074</v>
      </c>
    </row>
    <row r="755" spans="6:8">
      <c r="H755" t="s">
        <v>3075</v>
      </c>
    </row>
    <row r="756" spans="6:8">
      <c r="H756" t="s">
        <v>3076</v>
      </c>
    </row>
    <row r="757" spans="6:8">
      <c r="H757" t="s">
        <v>3077</v>
      </c>
    </row>
    <row r="758" spans="6:8">
      <c r="H758" t="s">
        <v>3078</v>
      </c>
    </row>
    <row r="759" spans="6:8">
      <c r="H759" t="s">
        <v>3079</v>
      </c>
    </row>
    <row r="760" spans="6:8">
      <c r="H760" t="s">
        <v>3046</v>
      </c>
    </row>
    <row r="761" spans="6:8">
      <c r="F761" t="s">
        <v>793</v>
      </c>
      <c r="G761" t="s">
        <v>1136</v>
      </c>
      <c r="H761" t="s">
        <v>3080</v>
      </c>
    </row>
    <row r="762" spans="6:8">
      <c r="H762" t="s">
        <v>3080</v>
      </c>
    </row>
    <row r="763" spans="6:8">
      <c r="H763" t="s">
        <v>3080</v>
      </c>
    </row>
    <row r="764" spans="6:8">
      <c r="H764" t="s">
        <v>3080</v>
      </c>
    </row>
    <row r="765" spans="6:8">
      <c r="H765" t="s">
        <v>3080</v>
      </c>
    </row>
    <row r="766" spans="6:8">
      <c r="H766" t="s">
        <v>3080</v>
      </c>
    </row>
    <row r="767" spans="6:8">
      <c r="H767" t="s">
        <v>3080</v>
      </c>
    </row>
    <row r="768" spans="6:8">
      <c r="H768" t="s">
        <v>3080</v>
      </c>
    </row>
    <row r="769" spans="6:8">
      <c r="H769" t="s">
        <v>3080</v>
      </c>
    </row>
    <row r="770" spans="6:8">
      <c r="H770" t="s">
        <v>3080</v>
      </c>
    </row>
    <row r="771" spans="6:8">
      <c r="H771" t="s">
        <v>3081</v>
      </c>
    </row>
    <row r="772" spans="6:8">
      <c r="F772" t="s">
        <v>794</v>
      </c>
      <c r="G772" t="s">
        <v>1137</v>
      </c>
      <c r="H772" t="s">
        <v>3080</v>
      </c>
    </row>
    <row r="773" spans="6:8">
      <c r="H773" t="s">
        <v>3080</v>
      </c>
    </row>
    <row r="774" spans="6:8">
      <c r="H774" t="s">
        <v>3080</v>
      </c>
    </row>
    <row r="775" spans="6:8">
      <c r="H775" t="s">
        <v>3080</v>
      </c>
    </row>
    <row r="776" spans="6:8">
      <c r="H776" t="s">
        <v>3080</v>
      </c>
    </row>
    <row r="777" spans="6:8">
      <c r="H777" t="s">
        <v>3080</v>
      </c>
    </row>
    <row r="778" spans="6:8">
      <c r="H778" t="s">
        <v>3080</v>
      </c>
    </row>
    <row r="779" spans="6:8">
      <c r="H779" t="s">
        <v>3080</v>
      </c>
    </row>
    <row r="780" spans="6:8">
      <c r="H780" t="s">
        <v>3080</v>
      </c>
    </row>
    <row r="781" spans="6:8">
      <c r="H781" t="s">
        <v>3080</v>
      </c>
    </row>
    <row r="782" spans="6:8">
      <c r="H782" t="s">
        <v>3044</v>
      </c>
    </row>
    <row r="783" spans="6:8">
      <c r="H783" t="s">
        <v>3045</v>
      </c>
    </row>
    <row r="784" spans="6:8">
      <c r="H784" t="s">
        <v>3082</v>
      </c>
    </row>
    <row r="785" spans="1:8">
      <c r="H785" t="s">
        <v>3083</v>
      </c>
    </row>
    <row r="786" spans="1:8">
      <c r="H786" t="s">
        <v>3081</v>
      </c>
    </row>
    <row r="787" spans="1:8">
      <c r="H787" t="s">
        <v>3084</v>
      </c>
    </row>
    <row r="788" spans="1:8">
      <c r="H788" t="s">
        <v>3085</v>
      </c>
    </row>
    <row r="789" spans="1:8">
      <c r="F789" t="s">
        <v>795</v>
      </c>
      <c r="G789" t="s">
        <v>1138</v>
      </c>
      <c r="H789" t="s">
        <v>3080</v>
      </c>
    </row>
    <row r="790" spans="1:8">
      <c r="H790" t="s">
        <v>3080</v>
      </c>
    </row>
    <row r="791" spans="1:8">
      <c r="H791" t="s">
        <v>3080</v>
      </c>
    </row>
    <row r="792" spans="1:8">
      <c r="H792" t="s">
        <v>3080</v>
      </c>
    </row>
    <row r="793" spans="1:8">
      <c r="H793" t="s">
        <v>3080</v>
      </c>
    </row>
    <row r="794" spans="1:8">
      <c r="H794" t="s">
        <v>3080</v>
      </c>
    </row>
    <row r="795" spans="1:8">
      <c r="H795" t="s">
        <v>3080</v>
      </c>
    </row>
    <row r="796" spans="1:8">
      <c r="H796" t="s">
        <v>3080</v>
      </c>
    </row>
    <row r="797" spans="1:8">
      <c r="H797" t="s">
        <v>3080</v>
      </c>
    </row>
    <row r="798" spans="1:8">
      <c r="H798" t="s">
        <v>3080</v>
      </c>
    </row>
    <row r="799" spans="1:8">
      <c r="H799" t="s">
        <v>3081</v>
      </c>
    </row>
    <row r="800" spans="1:8">
      <c r="A800" t="s">
        <v>98</v>
      </c>
      <c r="B800">
        <f>HYPERLINK("https://github.com/apache/commons-lang/commit/65e3778b9ee924318cad305d8b89757b735c0014", "65e3778b9ee924318cad305d8b89757b735c0014")</f>
        <v>0</v>
      </c>
      <c r="C800">
        <f>HYPERLINK("https://github.com/apache/commons-lang/commit/efe31f5b60e95220ec4e1222c5608d49668725e9", "efe31f5b60e95220ec4e1222c5608d49668725e9")</f>
        <v>0</v>
      </c>
      <c r="D800" t="s">
        <v>317</v>
      </c>
      <c r="E800" t="s">
        <v>433</v>
      </c>
      <c r="F800" t="s">
        <v>796</v>
      </c>
      <c r="G800" t="s">
        <v>1139</v>
      </c>
      <c r="H800" t="s">
        <v>3086</v>
      </c>
    </row>
    <row r="801" spans="1:8">
      <c r="H801" t="s">
        <v>3087</v>
      </c>
    </row>
    <row r="802" spans="1:8">
      <c r="A802" t="s">
        <v>99</v>
      </c>
      <c r="B802">
        <f>HYPERLINK("https://github.com/apache/commons-lang/commit/585e4c6eb3a49dbbd18f39acc4c94d5d64100eff", "585e4c6eb3a49dbbd18f39acc4c94d5d64100eff")</f>
        <v>0</v>
      </c>
      <c r="C802">
        <f>HYPERLINK("https://github.com/apache/commons-lang/commit/e0da000caa33b68fb9c95747f3291da12c2b5749", "e0da000caa33b68fb9c95747f3291da12c2b5749")</f>
        <v>0</v>
      </c>
      <c r="D802" t="s">
        <v>317</v>
      </c>
      <c r="E802" t="s">
        <v>434</v>
      </c>
      <c r="F802" t="s">
        <v>797</v>
      </c>
      <c r="G802" t="s">
        <v>1140</v>
      </c>
      <c r="H802" t="s">
        <v>3088</v>
      </c>
    </row>
    <row r="803" spans="1:8">
      <c r="A803" t="s">
        <v>100</v>
      </c>
      <c r="B803">
        <f>HYPERLINK("https://github.com/apache/commons-lang/commit/50af57d0b8eb4f10add7ebdc0c20b6dd11a838e7", "50af57d0b8eb4f10add7ebdc0c20b6dd11a838e7")</f>
        <v>0</v>
      </c>
      <c r="C803">
        <f>HYPERLINK("https://github.com/apache/commons-lang/commit/5df3e1aad76a65c6e437e1f6c441601039742368", "5df3e1aad76a65c6e437e1f6c441601039742368")</f>
        <v>0</v>
      </c>
      <c r="D803" t="s">
        <v>312</v>
      </c>
      <c r="E803" t="s">
        <v>435</v>
      </c>
      <c r="F803" t="s">
        <v>676</v>
      </c>
      <c r="G803" t="s">
        <v>1071</v>
      </c>
      <c r="H803" t="s">
        <v>2645</v>
      </c>
    </row>
    <row r="804" spans="1:8">
      <c r="H804" t="s">
        <v>1240</v>
      </c>
    </row>
    <row r="805" spans="1:8">
      <c r="H805" t="s">
        <v>1239</v>
      </c>
    </row>
    <row r="806" spans="1:8">
      <c r="H806" t="s">
        <v>2646</v>
      </c>
    </row>
    <row r="807" spans="1:8">
      <c r="H807" t="s">
        <v>1652</v>
      </c>
    </row>
    <row r="808" spans="1:8">
      <c r="H808" t="s">
        <v>2202</v>
      </c>
    </row>
    <row r="809" spans="1:8">
      <c r="H809" t="s">
        <v>1820</v>
      </c>
    </row>
    <row r="810" spans="1:8">
      <c r="H810" t="s">
        <v>1466</v>
      </c>
    </row>
    <row r="811" spans="1:8">
      <c r="H811" t="s">
        <v>2647</v>
      </c>
    </row>
    <row r="812" spans="1:8">
      <c r="H812" t="s">
        <v>2648</v>
      </c>
    </row>
    <row r="813" spans="1:8">
      <c r="H813" t="s">
        <v>2649</v>
      </c>
    </row>
    <row r="814" spans="1:8">
      <c r="H814" t="s">
        <v>2650</v>
      </c>
    </row>
    <row r="815" spans="1:8">
      <c r="H815" t="s">
        <v>2009</v>
      </c>
    </row>
    <row r="816" spans="1:8">
      <c r="H816" t="s">
        <v>2651</v>
      </c>
    </row>
    <row r="817" spans="8:8">
      <c r="H817" t="s">
        <v>2652</v>
      </c>
    </row>
    <row r="818" spans="8:8">
      <c r="H818" t="s">
        <v>2653</v>
      </c>
    </row>
    <row r="819" spans="8:8">
      <c r="H819" t="s">
        <v>2654</v>
      </c>
    </row>
    <row r="820" spans="8:8">
      <c r="H820" t="s">
        <v>2655</v>
      </c>
    </row>
    <row r="821" spans="8:8">
      <c r="H821" t="s">
        <v>2656</v>
      </c>
    </row>
    <row r="822" spans="8:8">
      <c r="H822" t="s">
        <v>2657</v>
      </c>
    </row>
    <row r="823" spans="8:8">
      <c r="H823" t="s">
        <v>2658</v>
      </c>
    </row>
    <row r="824" spans="8:8">
      <c r="H824" t="s">
        <v>2659</v>
      </c>
    </row>
    <row r="825" spans="8:8">
      <c r="H825" t="s">
        <v>2660</v>
      </c>
    </row>
    <row r="826" spans="8:8">
      <c r="H826" t="s">
        <v>2661</v>
      </c>
    </row>
    <row r="827" spans="8:8">
      <c r="H827" t="s">
        <v>2662</v>
      </c>
    </row>
    <row r="828" spans="8:8">
      <c r="H828" t="s">
        <v>2663</v>
      </c>
    </row>
    <row r="829" spans="8:8">
      <c r="H829" t="s">
        <v>2664</v>
      </c>
    </row>
    <row r="830" spans="8:8">
      <c r="H830" t="s">
        <v>2665</v>
      </c>
    </row>
    <row r="831" spans="8:8">
      <c r="H831" t="s">
        <v>2666</v>
      </c>
    </row>
    <row r="832" spans="8:8">
      <c r="H832" t="s">
        <v>2667</v>
      </c>
    </row>
    <row r="833" spans="8:8">
      <c r="H833" t="s">
        <v>2668</v>
      </c>
    </row>
    <row r="834" spans="8:8">
      <c r="H834" t="s">
        <v>2669</v>
      </c>
    </row>
    <row r="835" spans="8:8">
      <c r="H835" t="s">
        <v>2670</v>
      </c>
    </row>
    <row r="836" spans="8:8">
      <c r="H836" t="s">
        <v>2671</v>
      </c>
    </row>
    <row r="837" spans="8:8">
      <c r="H837" t="s">
        <v>2672</v>
      </c>
    </row>
    <row r="838" spans="8:8">
      <c r="H838" t="s">
        <v>2673</v>
      </c>
    </row>
    <row r="839" spans="8:8">
      <c r="H839" t="s">
        <v>2674</v>
      </c>
    </row>
    <row r="840" spans="8:8">
      <c r="H840" t="s">
        <v>2675</v>
      </c>
    </row>
    <row r="841" spans="8:8">
      <c r="H841" t="s">
        <v>2676</v>
      </c>
    </row>
    <row r="842" spans="8:8">
      <c r="H842" t="s">
        <v>2677</v>
      </c>
    </row>
    <row r="843" spans="8:8">
      <c r="H843" t="s">
        <v>2678</v>
      </c>
    </row>
    <row r="844" spans="8:8">
      <c r="H844" t="s">
        <v>2679</v>
      </c>
    </row>
    <row r="845" spans="8:8">
      <c r="H845" t="s">
        <v>2680</v>
      </c>
    </row>
    <row r="846" spans="8:8">
      <c r="H846" t="s">
        <v>2681</v>
      </c>
    </row>
    <row r="847" spans="8:8">
      <c r="H847" t="s">
        <v>2682</v>
      </c>
    </row>
    <row r="848" spans="8:8">
      <c r="H848" t="s">
        <v>2683</v>
      </c>
    </row>
    <row r="849" spans="6:8">
      <c r="H849" t="s">
        <v>2683</v>
      </c>
    </row>
    <row r="850" spans="6:8">
      <c r="F850" t="s">
        <v>798</v>
      </c>
      <c r="G850" t="s">
        <v>1119</v>
      </c>
      <c r="H850" t="s">
        <v>2684</v>
      </c>
    </row>
    <row r="851" spans="6:8">
      <c r="H851" t="s">
        <v>1240</v>
      </c>
    </row>
    <row r="852" spans="6:8">
      <c r="H852" t="s">
        <v>1239</v>
      </c>
    </row>
    <row r="853" spans="6:8">
      <c r="H853" t="s">
        <v>1542</v>
      </c>
    </row>
    <row r="854" spans="6:8">
      <c r="H854" t="s">
        <v>2647</v>
      </c>
    </row>
    <row r="855" spans="6:8">
      <c r="H855" t="s">
        <v>2685</v>
      </c>
    </row>
    <row r="856" spans="6:8">
      <c r="H856" t="s">
        <v>2648</v>
      </c>
    </row>
    <row r="857" spans="6:8">
      <c r="H857" t="s">
        <v>2686</v>
      </c>
    </row>
    <row r="858" spans="6:8">
      <c r="H858" t="s">
        <v>2649</v>
      </c>
    </row>
    <row r="859" spans="6:8">
      <c r="H859" t="s">
        <v>2687</v>
      </c>
    </row>
    <row r="860" spans="6:8">
      <c r="H860" t="s">
        <v>2650</v>
      </c>
    </row>
    <row r="861" spans="6:8">
      <c r="H861" t="s">
        <v>2688</v>
      </c>
    </row>
    <row r="862" spans="6:8">
      <c r="H862" t="s">
        <v>1936</v>
      </c>
    </row>
    <row r="863" spans="6:8">
      <c r="H863" t="s">
        <v>2689</v>
      </c>
    </row>
    <row r="864" spans="6:8">
      <c r="F864" t="s">
        <v>799</v>
      </c>
      <c r="G864" t="s">
        <v>1120</v>
      </c>
      <c r="H864" t="s">
        <v>2690</v>
      </c>
    </row>
    <row r="865" spans="1:8">
      <c r="H865" t="s">
        <v>1240</v>
      </c>
    </row>
    <row r="866" spans="1:8">
      <c r="H866" t="s">
        <v>1239</v>
      </c>
    </row>
    <row r="867" spans="1:8">
      <c r="H867" t="s">
        <v>2646</v>
      </c>
    </row>
    <row r="868" spans="1:8">
      <c r="H868" t="s">
        <v>2691</v>
      </c>
    </row>
    <row r="869" spans="1:8">
      <c r="H869" t="s">
        <v>1652</v>
      </c>
    </row>
    <row r="870" spans="1:8">
      <c r="H870" t="s">
        <v>2202</v>
      </c>
    </row>
    <row r="871" spans="1:8">
      <c r="H871" t="s">
        <v>1466</v>
      </c>
    </row>
    <row r="872" spans="1:8">
      <c r="H872" t="s">
        <v>2647</v>
      </c>
    </row>
    <row r="873" spans="1:8">
      <c r="H873" t="s">
        <v>2648</v>
      </c>
    </row>
    <row r="874" spans="1:8">
      <c r="H874" t="s">
        <v>2649</v>
      </c>
    </row>
    <row r="875" spans="1:8">
      <c r="H875" t="s">
        <v>2650</v>
      </c>
    </row>
    <row r="876" spans="1:8">
      <c r="H876" t="s">
        <v>1936</v>
      </c>
    </row>
    <row r="877" spans="1:8">
      <c r="H877" t="s">
        <v>2009</v>
      </c>
    </row>
    <row r="878" spans="1:8">
      <c r="A878" t="s">
        <v>101</v>
      </c>
      <c r="B878">
        <f>HYPERLINK("https://github.com/apache/commons-lang/commit/69d0399fcde71d0079b1e994338450516969a31b", "69d0399fcde71d0079b1e994338450516969a31b")</f>
        <v>0</v>
      </c>
      <c r="C878">
        <f>HYPERLINK("https://github.com/apache/commons-lang/commit/784a817fef0bcd09432c32e54bf80d972d3d15bc", "784a817fef0bcd09432c32e54bf80d972d3d15bc")</f>
        <v>0</v>
      </c>
      <c r="D878" t="s">
        <v>312</v>
      </c>
      <c r="E878" t="s">
        <v>436</v>
      </c>
      <c r="F878" t="s">
        <v>800</v>
      </c>
      <c r="G878" t="s">
        <v>1121</v>
      </c>
      <c r="H878" t="s">
        <v>2692</v>
      </c>
    </row>
    <row r="879" spans="1:8">
      <c r="H879" t="s">
        <v>1240</v>
      </c>
    </row>
    <row r="880" spans="1:8">
      <c r="H880" t="s">
        <v>1239</v>
      </c>
    </row>
    <row r="881" spans="6:8">
      <c r="H881" t="s">
        <v>2693</v>
      </c>
    </row>
    <row r="882" spans="6:8">
      <c r="H882" t="s">
        <v>2694</v>
      </c>
    </row>
    <row r="883" spans="6:8">
      <c r="H883" t="s">
        <v>2695</v>
      </c>
    </row>
    <row r="884" spans="6:8">
      <c r="H884" t="s">
        <v>2696</v>
      </c>
    </row>
    <row r="885" spans="6:8">
      <c r="H885" t="s">
        <v>2202</v>
      </c>
    </row>
    <row r="886" spans="6:8">
      <c r="H886" t="s">
        <v>2697</v>
      </c>
    </row>
    <row r="887" spans="6:8">
      <c r="H887" t="s">
        <v>2698</v>
      </c>
    </row>
    <row r="888" spans="6:8">
      <c r="H888" t="s">
        <v>1652</v>
      </c>
    </row>
    <row r="889" spans="6:8">
      <c r="F889" t="s">
        <v>699</v>
      </c>
      <c r="G889" t="s">
        <v>1071</v>
      </c>
      <c r="H889" t="s">
        <v>2645</v>
      </c>
    </row>
    <row r="890" spans="6:8">
      <c r="H890" t="s">
        <v>1240</v>
      </c>
    </row>
    <row r="891" spans="6:8">
      <c r="H891" t="s">
        <v>1239</v>
      </c>
    </row>
    <row r="892" spans="6:8">
      <c r="H892" t="s">
        <v>2646</v>
      </c>
    </row>
    <row r="893" spans="6:8">
      <c r="H893" t="s">
        <v>1652</v>
      </c>
    </row>
    <row r="894" spans="6:8">
      <c r="H894" t="s">
        <v>2202</v>
      </c>
    </row>
    <row r="895" spans="6:8">
      <c r="H895" t="s">
        <v>1820</v>
      </c>
    </row>
    <row r="896" spans="6:8">
      <c r="H896" t="s">
        <v>1466</v>
      </c>
    </row>
    <row r="897" spans="8:8">
      <c r="H897" t="s">
        <v>2647</v>
      </c>
    </row>
    <row r="898" spans="8:8">
      <c r="H898" t="s">
        <v>2648</v>
      </c>
    </row>
    <row r="899" spans="8:8">
      <c r="H899" t="s">
        <v>2649</v>
      </c>
    </row>
    <row r="900" spans="8:8">
      <c r="H900" t="s">
        <v>2650</v>
      </c>
    </row>
    <row r="901" spans="8:8">
      <c r="H901" t="s">
        <v>2009</v>
      </c>
    </row>
    <row r="902" spans="8:8">
      <c r="H902" t="s">
        <v>2651</v>
      </c>
    </row>
    <row r="903" spans="8:8">
      <c r="H903" t="s">
        <v>2652</v>
      </c>
    </row>
    <row r="904" spans="8:8">
      <c r="H904" t="s">
        <v>2653</v>
      </c>
    </row>
    <row r="905" spans="8:8">
      <c r="H905" t="s">
        <v>2654</v>
      </c>
    </row>
    <row r="906" spans="8:8">
      <c r="H906" t="s">
        <v>2655</v>
      </c>
    </row>
    <row r="907" spans="8:8">
      <c r="H907" t="s">
        <v>2656</v>
      </c>
    </row>
    <row r="908" spans="8:8">
      <c r="H908" t="s">
        <v>2657</v>
      </c>
    </row>
    <row r="909" spans="8:8">
      <c r="H909" t="s">
        <v>2658</v>
      </c>
    </row>
    <row r="910" spans="8:8">
      <c r="H910" t="s">
        <v>2659</v>
      </c>
    </row>
    <row r="911" spans="8:8">
      <c r="H911" t="s">
        <v>2660</v>
      </c>
    </row>
    <row r="912" spans="8:8">
      <c r="H912" t="s">
        <v>2661</v>
      </c>
    </row>
    <row r="913" spans="8:8">
      <c r="H913" t="s">
        <v>2662</v>
      </c>
    </row>
    <row r="914" spans="8:8">
      <c r="H914" t="s">
        <v>2663</v>
      </c>
    </row>
    <row r="915" spans="8:8">
      <c r="H915" t="s">
        <v>2664</v>
      </c>
    </row>
    <row r="916" spans="8:8">
      <c r="H916" t="s">
        <v>2665</v>
      </c>
    </row>
    <row r="917" spans="8:8">
      <c r="H917" t="s">
        <v>2666</v>
      </c>
    </row>
    <row r="918" spans="8:8">
      <c r="H918" t="s">
        <v>2667</v>
      </c>
    </row>
    <row r="919" spans="8:8">
      <c r="H919" t="s">
        <v>2668</v>
      </c>
    </row>
    <row r="920" spans="8:8">
      <c r="H920" t="s">
        <v>2669</v>
      </c>
    </row>
    <row r="921" spans="8:8">
      <c r="H921" t="s">
        <v>2670</v>
      </c>
    </row>
    <row r="922" spans="8:8">
      <c r="H922" t="s">
        <v>2671</v>
      </c>
    </row>
    <row r="923" spans="8:8">
      <c r="H923" t="s">
        <v>2672</v>
      </c>
    </row>
    <row r="924" spans="8:8">
      <c r="H924" t="s">
        <v>2673</v>
      </c>
    </row>
    <row r="925" spans="8:8">
      <c r="H925" t="s">
        <v>2674</v>
      </c>
    </row>
    <row r="926" spans="8:8">
      <c r="H926" t="s">
        <v>2675</v>
      </c>
    </row>
    <row r="927" spans="8:8">
      <c r="H927" t="s">
        <v>2676</v>
      </c>
    </row>
    <row r="928" spans="8:8">
      <c r="H928" t="s">
        <v>2677</v>
      </c>
    </row>
    <row r="929" spans="6:8">
      <c r="H929" t="s">
        <v>2678</v>
      </c>
    </row>
    <row r="930" spans="6:8">
      <c r="H930" t="s">
        <v>2679</v>
      </c>
    </row>
    <row r="931" spans="6:8">
      <c r="H931" t="s">
        <v>2680</v>
      </c>
    </row>
    <row r="932" spans="6:8">
      <c r="H932" t="s">
        <v>2681</v>
      </c>
    </row>
    <row r="933" spans="6:8">
      <c r="H933" t="s">
        <v>2682</v>
      </c>
    </row>
    <row r="934" spans="6:8">
      <c r="H934" t="s">
        <v>2683</v>
      </c>
    </row>
    <row r="935" spans="6:8">
      <c r="H935" t="s">
        <v>2683</v>
      </c>
    </row>
    <row r="936" spans="6:8">
      <c r="F936" t="s">
        <v>801</v>
      </c>
      <c r="G936" t="s">
        <v>1119</v>
      </c>
      <c r="H936" t="s">
        <v>2684</v>
      </c>
    </row>
    <row r="937" spans="6:8">
      <c r="H937" t="s">
        <v>1240</v>
      </c>
    </row>
    <row r="938" spans="6:8">
      <c r="H938" t="s">
        <v>1239</v>
      </c>
    </row>
    <row r="939" spans="6:8">
      <c r="H939" t="s">
        <v>1542</v>
      </c>
    </row>
    <row r="940" spans="6:8">
      <c r="H940" t="s">
        <v>2647</v>
      </c>
    </row>
    <row r="941" spans="6:8">
      <c r="H941" t="s">
        <v>2685</v>
      </c>
    </row>
    <row r="942" spans="6:8">
      <c r="H942" t="s">
        <v>2648</v>
      </c>
    </row>
    <row r="943" spans="6:8">
      <c r="H943" t="s">
        <v>2686</v>
      </c>
    </row>
    <row r="944" spans="6:8">
      <c r="H944" t="s">
        <v>2649</v>
      </c>
    </row>
    <row r="945" spans="6:8">
      <c r="H945" t="s">
        <v>2687</v>
      </c>
    </row>
    <row r="946" spans="6:8">
      <c r="H946" t="s">
        <v>2650</v>
      </c>
    </row>
    <row r="947" spans="6:8">
      <c r="H947" t="s">
        <v>2688</v>
      </c>
    </row>
    <row r="948" spans="6:8">
      <c r="H948" t="s">
        <v>1936</v>
      </c>
    </row>
    <row r="949" spans="6:8">
      <c r="H949" t="s">
        <v>2689</v>
      </c>
    </row>
    <row r="950" spans="6:8">
      <c r="F950" t="s">
        <v>802</v>
      </c>
      <c r="G950" t="s">
        <v>1120</v>
      </c>
      <c r="H950" t="s">
        <v>2690</v>
      </c>
    </row>
    <row r="951" spans="6:8">
      <c r="H951" t="s">
        <v>1240</v>
      </c>
    </row>
    <row r="952" spans="6:8">
      <c r="H952" t="s">
        <v>1239</v>
      </c>
    </row>
    <row r="953" spans="6:8">
      <c r="H953" t="s">
        <v>2646</v>
      </c>
    </row>
    <row r="954" spans="6:8">
      <c r="H954" t="s">
        <v>2691</v>
      </c>
    </row>
    <row r="955" spans="6:8">
      <c r="H955" t="s">
        <v>1652</v>
      </c>
    </row>
    <row r="956" spans="6:8">
      <c r="H956" t="s">
        <v>2699</v>
      </c>
    </row>
    <row r="957" spans="6:8">
      <c r="H957" t="s">
        <v>2700</v>
      </c>
    </row>
    <row r="958" spans="6:8">
      <c r="H958" t="s">
        <v>2701</v>
      </c>
    </row>
    <row r="959" spans="6:8">
      <c r="H959" t="s">
        <v>2702</v>
      </c>
    </row>
    <row r="960" spans="6:8">
      <c r="H960" t="s">
        <v>2703</v>
      </c>
    </row>
    <row r="961" spans="1:8">
      <c r="H961" t="s">
        <v>2704</v>
      </c>
    </row>
    <row r="962" spans="1:8">
      <c r="H962" t="s">
        <v>2202</v>
      </c>
    </row>
    <row r="963" spans="1:8">
      <c r="H963" t="s">
        <v>2697</v>
      </c>
    </row>
    <row r="964" spans="1:8">
      <c r="H964" t="s">
        <v>2698</v>
      </c>
    </row>
    <row r="965" spans="1:8">
      <c r="H965" t="s">
        <v>1466</v>
      </c>
    </row>
    <row r="966" spans="1:8">
      <c r="H966" t="s">
        <v>2647</v>
      </c>
    </row>
    <row r="967" spans="1:8">
      <c r="H967" t="s">
        <v>2648</v>
      </c>
    </row>
    <row r="968" spans="1:8">
      <c r="H968" t="s">
        <v>2649</v>
      </c>
    </row>
    <row r="969" spans="1:8">
      <c r="H969" t="s">
        <v>2650</v>
      </c>
    </row>
    <row r="970" spans="1:8">
      <c r="H970" t="s">
        <v>1936</v>
      </c>
    </row>
    <row r="971" spans="1:8">
      <c r="H971" t="s">
        <v>2009</v>
      </c>
    </row>
    <row r="972" spans="1:8">
      <c r="H972" t="s">
        <v>2695</v>
      </c>
    </row>
    <row r="973" spans="1:8">
      <c r="H973" t="s">
        <v>1577</v>
      </c>
    </row>
    <row r="974" spans="1:8">
      <c r="A974" t="s">
        <v>102</v>
      </c>
      <c r="B974">
        <f>HYPERLINK("https://github.com/apache/commons-lang/commit/eca2cde607bfbea781d5303dee57c3afce3bee27", "eca2cde607bfbea781d5303dee57c3afce3bee27")</f>
        <v>0</v>
      </c>
      <c r="C974">
        <f>HYPERLINK("https://github.com/apache/commons-lang/commit/e745797ab300d36cf383c6741dec2eb1ffc27483", "e745797ab300d36cf383c6741dec2eb1ffc27483")</f>
        <v>0</v>
      </c>
      <c r="D974" t="s">
        <v>312</v>
      </c>
      <c r="E974" t="s">
        <v>437</v>
      </c>
      <c r="F974" t="s">
        <v>803</v>
      </c>
      <c r="G974" t="s">
        <v>1141</v>
      </c>
      <c r="H974" t="s">
        <v>3089</v>
      </c>
    </row>
    <row r="975" spans="1:8">
      <c r="H975" t="s">
        <v>2433</v>
      </c>
    </row>
    <row r="976" spans="1:8">
      <c r="H976" t="s">
        <v>3090</v>
      </c>
    </row>
    <row r="977" spans="6:8">
      <c r="H977" t="s">
        <v>3091</v>
      </c>
    </row>
    <row r="978" spans="6:8">
      <c r="H978" t="s">
        <v>3092</v>
      </c>
    </row>
    <row r="979" spans="6:8">
      <c r="H979" t="s">
        <v>3093</v>
      </c>
    </row>
    <row r="980" spans="6:8">
      <c r="H980" t="s">
        <v>3094</v>
      </c>
    </row>
    <row r="981" spans="6:8">
      <c r="H981" t="s">
        <v>3095</v>
      </c>
    </row>
    <row r="982" spans="6:8">
      <c r="H982" t="s">
        <v>3096</v>
      </c>
    </row>
    <row r="983" spans="6:8">
      <c r="H983" t="s">
        <v>3097</v>
      </c>
    </row>
    <row r="984" spans="6:8">
      <c r="H984" t="s">
        <v>2190</v>
      </c>
    </row>
    <row r="985" spans="6:8">
      <c r="H985" t="s">
        <v>3098</v>
      </c>
    </row>
    <row r="986" spans="6:8">
      <c r="H986" t="s">
        <v>3099</v>
      </c>
    </row>
    <row r="987" spans="6:8">
      <c r="H987" t="s">
        <v>3100</v>
      </c>
    </row>
    <row r="988" spans="6:8">
      <c r="H988" t="s">
        <v>3101</v>
      </c>
    </row>
    <row r="989" spans="6:8">
      <c r="H989" t="s">
        <v>2192</v>
      </c>
    </row>
    <row r="990" spans="6:8">
      <c r="F990" t="s">
        <v>804</v>
      </c>
      <c r="G990" t="s">
        <v>1142</v>
      </c>
      <c r="H990" t="s">
        <v>3102</v>
      </c>
    </row>
    <row r="991" spans="6:8">
      <c r="H991" t="s">
        <v>1239</v>
      </c>
    </row>
    <row r="992" spans="6:8">
      <c r="H992" t="s">
        <v>1240</v>
      </c>
    </row>
    <row r="993" spans="8:8">
      <c r="H993" t="s">
        <v>1241</v>
      </c>
    </row>
    <row r="994" spans="8:8">
      <c r="H994" t="s">
        <v>3103</v>
      </c>
    </row>
    <row r="995" spans="8:8">
      <c r="H995" t="s">
        <v>3104</v>
      </c>
    </row>
    <row r="996" spans="8:8">
      <c r="H996" t="s">
        <v>1542</v>
      </c>
    </row>
    <row r="997" spans="8:8">
      <c r="H997" t="s">
        <v>3105</v>
      </c>
    </row>
    <row r="998" spans="8:8">
      <c r="H998" t="s">
        <v>3105</v>
      </c>
    </row>
    <row r="999" spans="8:8">
      <c r="H999" t="s">
        <v>3106</v>
      </c>
    </row>
    <row r="1000" spans="8:8">
      <c r="H1000" t="s">
        <v>3107</v>
      </c>
    </row>
    <row r="1001" spans="8:8">
      <c r="H1001" t="s">
        <v>3108</v>
      </c>
    </row>
    <row r="1002" spans="8:8">
      <c r="H1002" t="s">
        <v>3109</v>
      </c>
    </row>
    <row r="1003" spans="8:8">
      <c r="H1003" t="s">
        <v>3110</v>
      </c>
    </row>
    <row r="1004" spans="8:8">
      <c r="H1004" t="s">
        <v>3111</v>
      </c>
    </row>
    <row r="1005" spans="8:8">
      <c r="H1005" t="s">
        <v>3112</v>
      </c>
    </row>
    <row r="1006" spans="8:8">
      <c r="H1006" t="s">
        <v>3113</v>
      </c>
    </row>
    <row r="1007" spans="8:8">
      <c r="H1007" t="s">
        <v>3114</v>
      </c>
    </row>
    <row r="1008" spans="8:8">
      <c r="H1008" t="s">
        <v>3115</v>
      </c>
    </row>
    <row r="1009" spans="8:8">
      <c r="H1009" t="s">
        <v>3116</v>
      </c>
    </row>
    <row r="1010" spans="8:8">
      <c r="H1010" t="s">
        <v>3117</v>
      </c>
    </row>
    <row r="1011" spans="8:8">
      <c r="H1011" t="s">
        <v>3118</v>
      </c>
    </row>
    <row r="1012" spans="8:8">
      <c r="H1012" t="s">
        <v>3119</v>
      </c>
    </row>
    <row r="1013" spans="8:8">
      <c r="H1013" t="s">
        <v>3120</v>
      </c>
    </row>
    <row r="1014" spans="8:8">
      <c r="H1014" t="s">
        <v>3121</v>
      </c>
    </row>
    <row r="1015" spans="8:8">
      <c r="H1015" t="s">
        <v>3122</v>
      </c>
    </row>
    <row r="1016" spans="8:8">
      <c r="H1016" t="s">
        <v>3123</v>
      </c>
    </row>
    <row r="1017" spans="8:8">
      <c r="H1017" t="s">
        <v>3124</v>
      </c>
    </row>
    <row r="1018" spans="8:8">
      <c r="H1018" t="s">
        <v>3125</v>
      </c>
    </row>
    <row r="1019" spans="8:8">
      <c r="H1019" t="s">
        <v>3126</v>
      </c>
    </row>
    <row r="1020" spans="8:8">
      <c r="H1020" t="s">
        <v>3127</v>
      </c>
    </row>
    <row r="1021" spans="8:8">
      <c r="H1021" t="s">
        <v>3128</v>
      </c>
    </row>
    <row r="1022" spans="8:8">
      <c r="H1022" t="s">
        <v>3129</v>
      </c>
    </row>
    <row r="1023" spans="8:8">
      <c r="H1023" t="s">
        <v>3130</v>
      </c>
    </row>
    <row r="1024" spans="8:8">
      <c r="H1024" t="s">
        <v>3131</v>
      </c>
    </row>
    <row r="1025" spans="6:8">
      <c r="H1025" t="s">
        <v>3132</v>
      </c>
    </row>
    <row r="1026" spans="6:8">
      <c r="H1026" t="s">
        <v>3133</v>
      </c>
    </row>
    <row r="1027" spans="6:8">
      <c r="H1027" t="s">
        <v>3134</v>
      </c>
    </row>
    <row r="1028" spans="6:8">
      <c r="H1028" t="s">
        <v>3135</v>
      </c>
    </row>
    <row r="1029" spans="6:8">
      <c r="H1029" t="s">
        <v>3136</v>
      </c>
    </row>
    <row r="1030" spans="6:8">
      <c r="H1030" t="s">
        <v>3137</v>
      </c>
    </row>
    <row r="1031" spans="6:8">
      <c r="H1031" t="s">
        <v>3138</v>
      </c>
    </row>
    <row r="1032" spans="6:8">
      <c r="H1032" t="s">
        <v>3139</v>
      </c>
    </row>
    <row r="1033" spans="6:8">
      <c r="H1033" t="s">
        <v>3139</v>
      </c>
    </row>
    <row r="1034" spans="6:8">
      <c r="H1034" t="s">
        <v>3140</v>
      </c>
    </row>
    <row r="1035" spans="6:8">
      <c r="H1035" t="s">
        <v>3141</v>
      </c>
    </row>
    <row r="1036" spans="6:8">
      <c r="H1036" t="s">
        <v>3142</v>
      </c>
    </row>
    <row r="1037" spans="6:8">
      <c r="F1037" t="s">
        <v>805</v>
      </c>
      <c r="G1037" t="s">
        <v>1143</v>
      </c>
      <c r="H1037" t="s">
        <v>3143</v>
      </c>
    </row>
    <row r="1038" spans="6:8">
      <c r="H1038" t="s">
        <v>1240</v>
      </c>
    </row>
    <row r="1039" spans="6:8">
      <c r="H1039" t="s">
        <v>1239</v>
      </c>
    </row>
    <row r="1040" spans="6:8">
      <c r="H1040" t="s">
        <v>1241</v>
      </c>
    </row>
    <row r="1041" spans="8:8">
      <c r="H1041" t="s">
        <v>3144</v>
      </c>
    </row>
    <row r="1042" spans="8:8">
      <c r="H1042" t="s">
        <v>3145</v>
      </c>
    </row>
    <row r="1043" spans="8:8">
      <c r="H1043" t="s">
        <v>3146</v>
      </c>
    </row>
    <row r="1044" spans="8:8">
      <c r="H1044" t="s">
        <v>3147</v>
      </c>
    </row>
    <row r="1045" spans="8:8">
      <c r="H1045" t="s">
        <v>3148</v>
      </c>
    </row>
    <row r="1046" spans="8:8">
      <c r="H1046" t="s">
        <v>3149</v>
      </c>
    </row>
    <row r="1047" spans="8:8">
      <c r="H1047" t="s">
        <v>3150</v>
      </c>
    </row>
    <row r="1048" spans="8:8">
      <c r="H1048" t="s">
        <v>3151</v>
      </c>
    </row>
    <row r="1049" spans="8:8">
      <c r="H1049" t="s">
        <v>3152</v>
      </c>
    </row>
    <row r="1050" spans="8:8">
      <c r="H1050" t="s">
        <v>3153</v>
      </c>
    </row>
    <row r="1051" spans="8:8">
      <c r="H1051" t="s">
        <v>3154</v>
      </c>
    </row>
    <row r="1052" spans="8:8">
      <c r="H1052" t="s">
        <v>3155</v>
      </c>
    </row>
    <row r="1053" spans="8:8">
      <c r="H1053" t="s">
        <v>2190</v>
      </c>
    </row>
    <row r="1054" spans="8:8">
      <c r="H1054" t="s">
        <v>3156</v>
      </c>
    </row>
    <row r="1055" spans="8:8">
      <c r="H1055" t="s">
        <v>3157</v>
      </c>
    </row>
    <row r="1056" spans="8:8">
      <c r="H1056" t="s">
        <v>3158</v>
      </c>
    </row>
    <row r="1057" spans="6:8">
      <c r="H1057" t="s">
        <v>3159</v>
      </c>
    </row>
    <row r="1058" spans="6:8">
      <c r="H1058" t="s">
        <v>1238</v>
      </c>
    </row>
    <row r="1059" spans="6:8">
      <c r="F1059" t="s">
        <v>806</v>
      </c>
      <c r="G1059" t="s">
        <v>1144</v>
      </c>
      <c r="H1059" t="s">
        <v>3160</v>
      </c>
    </row>
    <row r="1060" spans="6:8">
      <c r="H1060" t="s">
        <v>1240</v>
      </c>
    </row>
    <row r="1061" spans="6:8">
      <c r="H1061" t="s">
        <v>1239</v>
      </c>
    </row>
    <row r="1062" spans="6:8">
      <c r="H1062" t="s">
        <v>1241</v>
      </c>
    </row>
    <row r="1063" spans="6:8">
      <c r="H1063" t="s">
        <v>1238</v>
      </c>
    </row>
    <row r="1064" spans="6:8">
      <c r="H1064" t="s">
        <v>3161</v>
      </c>
    </row>
    <row r="1065" spans="6:8">
      <c r="H1065" t="s">
        <v>3161</v>
      </c>
    </row>
    <row r="1066" spans="6:8">
      <c r="H1066" t="s">
        <v>3161</v>
      </c>
    </row>
    <row r="1067" spans="6:8">
      <c r="H1067" t="s">
        <v>3161</v>
      </c>
    </row>
    <row r="1068" spans="6:8">
      <c r="H1068" t="s">
        <v>3161</v>
      </c>
    </row>
    <row r="1069" spans="6:8">
      <c r="H1069" t="s">
        <v>3161</v>
      </c>
    </row>
    <row r="1070" spans="6:8">
      <c r="H1070" t="s">
        <v>3162</v>
      </c>
    </row>
    <row r="1071" spans="6:8">
      <c r="H1071" t="s">
        <v>3162</v>
      </c>
    </row>
    <row r="1072" spans="6:8">
      <c r="H1072" t="s">
        <v>3162</v>
      </c>
    </row>
    <row r="1073" spans="6:8">
      <c r="H1073" t="s">
        <v>3162</v>
      </c>
    </row>
    <row r="1074" spans="6:8">
      <c r="H1074" t="s">
        <v>3163</v>
      </c>
    </row>
    <row r="1075" spans="6:8">
      <c r="H1075" t="s">
        <v>3164</v>
      </c>
    </row>
    <row r="1076" spans="6:8">
      <c r="H1076" t="s">
        <v>3164</v>
      </c>
    </row>
    <row r="1077" spans="6:8">
      <c r="H1077" t="s">
        <v>3165</v>
      </c>
    </row>
    <row r="1078" spans="6:8">
      <c r="H1078" t="s">
        <v>3166</v>
      </c>
    </row>
    <row r="1079" spans="6:8">
      <c r="H1079" t="s">
        <v>3167</v>
      </c>
    </row>
    <row r="1080" spans="6:8">
      <c r="H1080" t="s">
        <v>3168</v>
      </c>
    </row>
    <row r="1081" spans="6:8">
      <c r="F1081" t="s">
        <v>807</v>
      </c>
      <c r="G1081" t="s">
        <v>1145</v>
      </c>
      <c r="H1081" t="s">
        <v>3169</v>
      </c>
    </row>
    <row r="1082" spans="6:8">
      <c r="H1082" t="s">
        <v>1240</v>
      </c>
    </row>
    <row r="1083" spans="6:8">
      <c r="H1083" t="s">
        <v>1239</v>
      </c>
    </row>
    <row r="1084" spans="6:8">
      <c r="H1084" t="s">
        <v>1241</v>
      </c>
    </row>
    <row r="1085" spans="6:8">
      <c r="H1085" t="s">
        <v>1238</v>
      </c>
    </row>
    <row r="1086" spans="6:8">
      <c r="H1086" t="s">
        <v>3161</v>
      </c>
    </row>
    <row r="1087" spans="6:8">
      <c r="H1087" t="s">
        <v>3161</v>
      </c>
    </row>
    <row r="1088" spans="6:8">
      <c r="H1088" t="s">
        <v>3161</v>
      </c>
    </row>
    <row r="1089" spans="8:8">
      <c r="H1089" t="s">
        <v>3161</v>
      </c>
    </row>
    <row r="1090" spans="8:8">
      <c r="H1090" t="s">
        <v>3161</v>
      </c>
    </row>
    <row r="1091" spans="8:8">
      <c r="H1091" t="s">
        <v>3161</v>
      </c>
    </row>
    <row r="1092" spans="8:8">
      <c r="H1092" t="s">
        <v>3162</v>
      </c>
    </row>
    <row r="1093" spans="8:8">
      <c r="H1093" t="s">
        <v>3162</v>
      </c>
    </row>
    <row r="1094" spans="8:8">
      <c r="H1094" t="s">
        <v>3162</v>
      </c>
    </row>
    <row r="1095" spans="8:8">
      <c r="H1095" t="s">
        <v>3162</v>
      </c>
    </row>
    <row r="1096" spans="8:8">
      <c r="H1096" t="s">
        <v>3163</v>
      </c>
    </row>
    <row r="1097" spans="8:8">
      <c r="H1097" t="s">
        <v>3164</v>
      </c>
    </row>
    <row r="1098" spans="8:8">
      <c r="H1098" t="s">
        <v>3164</v>
      </c>
    </row>
    <row r="1099" spans="8:8">
      <c r="H1099" t="s">
        <v>3165</v>
      </c>
    </row>
    <row r="1100" spans="8:8">
      <c r="H1100" t="s">
        <v>3166</v>
      </c>
    </row>
    <row r="1101" spans="8:8">
      <c r="H1101" t="s">
        <v>3167</v>
      </c>
    </row>
    <row r="1102" spans="8:8">
      <c r="H1102" t="s">
        <v>3168</v>
      </c>
    </row>
    <row r="1103" spans="8:8">
      <c r="H1103" t="s">
        <v>3170</v>
      </c>
    </row>
    <row r="1104" spans="8:8">
      <c r="H1104" t="s">
        <v>2009</v>
      </c>
    </row>
    <row r="1105" spans="6:8">
      <c r="F1105" t="s">
        <v>808</v>
      </c>
      <c r="G1105" t="s">
        <v>1146</v>
      </c>
      <c r="H1105" t="s">
        <v>3171</v>
      </c>
    </row>
    <row r="1106" spans="6:8">
      <c r="H1106" t="s">
        <v>1240</v>
      </c>
    </row>
    <row r="1107" spans="6:8">
      <c r="H1107" t="s">
        <v>1239</v>
      </c>
    </row>
    <row r="1108" spans="6:8">
      <c r="H1108" t="s">
        <v>1241</v>
      </c>
    </row>
    <row r="1109" spans="6:8">
      <c r="H1109" t="s">
        <v>1238</v>
      </c>
    </row>
    <row r="1110" spans="6:8">
      <c r="H1110" t="s">
        <v>3161</v>
      </c>
    </row>
    <row r="1111" spans="6:8">
      <c r="H1111" t="s">
        <v>3161</v>
      </c>
    </row>
    <row r="1112" spans="6:8">
      <c r="H1112" t="s">
        <v>3161</v>
      </c>
    </row>
    <row r="1113" spans="6:8">
      <c r="H1113" t="s">
        <v>3161</v>
      </c>
    </row>
    <row r="1114" spans="6:8">
      <c r="H1114" t="s">
        <v>3161</v>
      </c>
    </row>
    <row r="1115" spans="6:8">
      <c r="H1115" t="s">
        <v>3161</v>
      </c>
    </row>
    <row r="1116" spans="6:8">
      <c r="H1116" t="s">
        <v>3162</v>
      </c>
    </row>
    <row r="1117" spans="6:8">
      <c r="H1117" t="s">
        <v>3162</v>
      </c>
    </row>
    <row r="1118" spans="6:8">
      <c r="H1118" t="s">
        <v>3162</v>
      </c>
    </row>
    <row r="1119" spans="6:8">
      <c r="H1119" t="s">
        <v>3162</v>
      </c>
    </row>
    <row r="1120" spans="6:8">
      <c r="H1120" t="s">
        <v>3163</v>
      </c>
    </row>
    <row r="1121" spans="1:8">
      <c r="H1121" t="s">
        <v>3164</v>
      </c>
    </row>
    <row r="1122" spans="1:8">
      <c r="H1122" t="s">
        <v>3164</v>
      </c>
    </row>
    <row r="1123" spans="1:8">
      <c r="H1123" t="s">
        <v>3165</v>
      </c>
    </row>
    <row r="1124" spans="1:8">
      <c r="H1124" t="s">
        <v>3166</v>
      </c>
    </row>
    <row r="1125" spans="1:8">
      <c r="H1125" t="s">
        <v>3167</v>
      </c>
    </row>
    <row r="1126" spans="1:8">
      <c r="H1126" t="s">
        <v>3168</v>
      </c>
    </row>
    <row r="1127" spans="1:8">
      <c r="H1127" t="s">
        <v>3170</v>
      </c>
    </row>
    <row r="1128" spans="1:8">
      <c r="A1128" t="s">
        <v>103</v>
      </c>
      <c r="B1128">
        <f>HYPERLINK("https://github.com/apache/commons-lang/commit/cba79c706bdb523861fd3a07a63fc9fef0b631ce", "cba79c706bdb523861fd3a07a63fc9fef0b631ce")</f>
        <v>0</v>
      </c>
      <c r="C1128">
        <f>HYPERLINK("https://github.com/apache/commons-lang/commit/798b3306f8673c0b2d015b0fc69f63cf457a94e9", "798b3306f8673c0b2d015b0fc69f63cf457a94e9")</f>
        <v>0</v>
      </c>
      <c r="D1128" t="s">
        <v>312</v>
      </c>
      <c r="E1128" t="s">
        <v>438</v>
      </c>
      <c r="F1128" t="s">
        <v>659</v>
      </c>
      <c r="G1128" t="s">
        <v>1055</v>
      </c>
      <c r="H1128" t="s">
        <v>3002</v>
      </c>
    </row>
    <row r="1129" spans="1:8">
      <c r="A1129" t="s">
        <v>104</v>
      </c>
      <c r="B1129">
        <f>HYPERLINK("https://github.com/apache/commons-lang/commit/5ca11e049c01fe008ecafca8a4908b6e4a341931", "5ca11e049c01fe008ecafca8a4908b6e4a341931")</f>
        <v>0</v>
      </c>
      <c r="C1129">
        <f>HYPERLINK("https://github.com/apache/commons-lang/commit/cba79c706bdb523861fd3a07a63fc9fef0b631ce", "cba79c706bdb523861fd3a07a63fc9fef0b631ce")</f>
        <v>0</v>
      </c>
      <c r="D1129" t="s">
        <v>312</v>
      </c>
      <c r="E1129" t="s">
        <v>439</v>
      </c>
      <c r="F1129" t="s">
        <v>646</v>
      </c>
      <c r="G1129" t="s">
        <v>1042</v>
      </c>
      <c r="H1129" t="s">
        <v>2213</v>
      </c>
    </row>
    <row r="1130" spans="1:8">
      <c r="H1130" t="s">
        <v>1239</v>
      </c>
    </row>
    <row r="1131" spans="1:8">
      <c r="H1131" t="s">
        <v>2214</v>
      </c>
    </row>
    <row r="1132" spans="1:8">
      <c r="H1132" t="s">
        <v>2215</v>
      </c>
    </row>
    <row r="1133" spans="1:8">
      <c r="H1133" t="s">
        <v>2216</v>
      </c>
    </row>
    <row r="1134" spans="1:8">
      <c r="H1134" t="s">
        <v>2217</v>
      </c>
    </row>
    <row r="1135" spans="1:8">
      <c r="H1135" t="s">
        <v>2218</v>
      </c>
    </row>
    <row r="1136" spans="1:8">
      <c r="H1136" t="s">
        <v>2219</v>
      </c>
    </row>
    <row r="1137" spans="1:8">
      <c r="H1137" t="s">
        <v>2220</v>
      </c>
    </row>
    <row r="1138" spans="1:8">
      <c r="H1138" t="s">
        <v>2221</v>
      </c>
    </row>
    <row r="1139" spans="1:8">
      <c r="H1139" t="s">
        <v>2222</v>
      </c>
    </row>
    <row r="1140" spans="1:8">
      <c r="H1140" t="s">
        <v>2223</v>
      </c>
    </row>
    <row r="1141" spans="1:8">
      <c r="H1141" t="s">
        <v>2224</v>
      </c>
    </row>
    <row r="1142" spans="1:8">
      <c r="H1142" t="s">
        <v>2225</v>
      </c>
    </row>
    <row r="1143" spans="1:8">
      <c r="H1143" t="s">
        <v>2226</v>
      </c>
    </row>
    <row r="1144" spans="1:8">
      <c r="H1144" t="s">
        <v>2227</v>
      </c>
    </row>
    <row r="1145" spans="1:8">
      <c r="H1145" t="s">
        <v>2228</v>
      </c>
    </row>
    <row r="1146" spans="1:8">
      <c r="H1146" t="s">
        <v>2229</v>
      </c>
    </row>
    <row r="1147" spans="1:8">
      <c r="H1147" t="s">
        <v>2230</v>
      </c>
    </row>
    <row r="1148" spans="1:8">
      <c r="H1148" t="s">
        <v>2231</v>
      </c>
    </row>
    <row r="1149" spans="1:8">
      <c r="H1149" t="s">
        <v>2232</v>
      </c>
    </row>
    <row r="1150" spans="1:8">
      <c r="H1150" t="s">
        <v>2233</v>
      </c>
    </row>
    <row r="1151" spans="1:8">
      <c r="H1151" t="s">
        <v>3172</v>
      </c>
    </row>
    <row r="1152" spans="1:8">
      <c r="A1152" t="s">
        <v>105</v>
      </c>
      <c r="B1152">
        <f>HYPERLINK("https://github.com/apache/commons-lang/commit/f62839527b087d0f6c3aa74c86cca9bd492fb64b", "f62839527b087d0f6c3aa74c86cca9bd492fb64b")</f>
        <v>0</v>
      </c>
      <c r="C1152">
        <f>HYPERLINK("https://github.com/apache/commons-lang/commit/5ca11e049c01fe008ecafca8a4908b6e4a341931", "5ca11e049c01fe008ecafca8a4908b6e4a341931")</f>
        <v>0</v>
      </c>
      <c r="D1152" t="s">
        <v>312</v>
      </c>
      <c r="E1152" t="s">
        <v>440</v>
      </c>
      <c r="F1152" t="s">
        <v>674</v>
      </c>
      <c r="G1152" t="s">
        <v>1042</v>
      </c>
      <c r="H1152" t="s">
        <v>3173</v>
      </c>
    </row>
    <row r="1153" spans="1:8">
      <c r="H1153" t="s">
        <v>3174</v>
      </c>
    </row>
    <row r="1154" spans="1:8">
      <c r="A1154" t="s">
        <v>106</v>
      </c>
      <c r="B1154">
        <f>HYPERLINK("https://github.com/apache/commons-lang/commit/d34bc6a603a006d5ecd58bb5ba3e7dca88b94f1c", "d34bc6a603a006d5ecd58bb5ba3e7dca88b94f1c")</f>
        <v>0</v>
      </c>
      <c r="C1154">
        <f>HYPERLINK("https://github.com/apache/commons-lang/commit/f62839527b087d0f6c3aa74c86cca9bd492fb64b", "f62839527b087d0f6c3aa74c86cca9bd492fb64b")</f>
        <v>0</v>
      </c>
      <c r="D1154" t="s">
        <v>312</v>
      </c>
      <c r="E1154" t="s">
        <v>441</v>
      </c>
      <c r="F1154" t="s">
        <v>809</v>
      </c>
      <c r="G1154" t="s">
        <v>1067</v>
      </c>
      <c r="H1154" t="s">
        <v>2200</v>
      </c>
    </row>
    <row r="1155" spans="1:8">
      <c r="H1155" t="s">
        <v>1240</v>
      </c>
    </row>
    <row r="1156" spans="1:8">
      <c r="H1156" t="s">
        <v>1239</v>
      </c>
    </row>
    <row r="1157" spans="1:8">
      <c r="H1157" t="s">
        <v>2201</v>
      </c>
    </row>
    <row r="1158" spans="1:8">
      <c r="H1158" t="s">
        <v>2202</v>
      </c>
    </row>
    <row r="1159" spans="1:8">
      <c r="H1159" t="s">
        <v>2203</v>
      </c>
    </row>
    <row r="1160" spans="1:8">
      <c r="H1160" t="s">
        <v>2204</v>
      </c>
    </row>
    <row r="1161" spans="1:8">
      <c r="H1161" t="s">
        <v>2205</v>
      </c>
    </row>
    <row r="1162" spans="1:8">
      <c r="H1162" t="s">
        <v>1820</v>
      </c>
    </row>
    <row r="1163" spans="1:8">
      <c r="H1163" t="s">
        <v>1537</v>
      </c>
    </row>
    <row r="1164" spans="1:8">
      <c r="H1164" t="s">
        <v>2206</v>
      </c>
    </row>
    <row r="1165" spans="1:8">
      <c r="H1165" t="s">
        <v>1536</v>
      </c>
    </row>
    <row r="1166" spans="1:8">
      <c r="H1166" t="s">
        <v>2207</v>
      </c>
    </row>
    <row r="1167" spans="1:8">
      <c r="H1167" t="s">
        <v>1542</v>
      </c>
    </row>
    <row r="1168" spans="1:8">
      <c r="H1168" t="s">
        <v>2208</v>
      </c>
    </row>
    <row r="1169" spans="1:8">
      <c r="H1169" t="s">
        <v>2209</v>
      </c>
    </row>
    <row r="1170" spans="1:8">
      <c r="H1170" t="s">
        <v>2210</v>
      </c>
    </row>
    <row r="1171" spans="1:8">
      <c r="H1171" t="s">
        <v>2211</v>
      </c>
    </row>
    <row r="1172" spans="1:8">
      <c r="H1172" t="s">
        <v>1466</v>
      </c>
    </row>
    <row r="1173" spans="1:8">
      <c r="H1173" t="s">
        <v>2212</v>
      </c>
    </row>
    <row r="1174" spans="1:8">
      <c r="A1174" t="s">
        <v>107</v>
      </c>
      <c r="B1174">
        <f>HYPERLINK("https://github.com/apache/commons-lang/commit/386cd26dab558f2a1e013d2ff4e32c464c92a54f", "386cd26dab558f2a1e013d2ff4e32c464c92a54f")</f>
        <v>0</v>
      </c>
      <c r="C1174">
        <f>HYPERLINK("https://github.com/apache/commons-lang/commit/dc08c40f60c00a4adb8c794abd365c388fa45069", "dc08c40f60c00a4adb8c794abd365c388fa45069")</f>
        <v>0</v>
      </c>
      <c r="D1174" t="s">
        <v>312</v>
      </c>
      <c r="E1174" t="s">
        <v>442</v>
      </c>
      <c r="F1174" t="s">
        <v>665</v>
      </c>
      <c r="G1174" t="s">
        <v>1061</v>
      </c>
      <c r="H1174" t="s">
        <v>2020</v>
      </c>
    </row>
    <row r="1175" spans="1:8">
      <c r="H1175" t="s">
        <v>2029</v>
      </c>
    </row>
    <row r="1176" spans="1:8">
      <c r="H1176" t="s">
        <v>2030</v>
      </c>
    </row>
    <row r="1177" spans="1:8">
      <c r="A1177" t="s">
        <v>108</v>
      </c>
      <c r="B1177">
        <f>HYPERLINK("https://github.com/apache/commons-lang/commit/084cfeed41156acc3fae899b08281a1a13d6426b", "084cfeed41156acc3fae899b08281a1a13d6426b")</f>
        <v>0</v>
      </c>
      <c r="C1177">
        <f>HYPERLINK("https://github.com/apache/commons-lang/commit/69717be43d79717d92f3cf89fde104a103abf7a7", "69717be43d79717d92f3cf89fde104a103abf7a7")</f>
        <v>0</v>
      </c>
      <c r="D1177" t="s">
        <v>312</v>
      </c>
      <c r="E1177" t="s">
        <v>443</v>
      </c>
      <c r="F1177" t="s">
        <v>790</v>
      </c>
      <c r="G1177" t="s">
        <v>1107</v>
      </c>
      <c r="H1177" t="s">
        <v>3175</v>
      </c>
    </row>
    <row r="1178" spans="1:8">
      <c r="A1178" t="s">
        <v>109</v>
      </c>
      <c r="B1178">
        <f>HYPERLINK("https://github.com/apache/commons-lang/commit/71711e3cf80ad675ef4b908aef7da99f50a3a41e", "71711e3cf80ad675ef4b908aef7da99f50a3a41e")</f>
        <v>0</v>
      </c>
      <c r="C1178">
        <f>HYPERLINK("https://github.com/apache/commons-lang/commit/a4548304f909421ed57dd97e69d0dc4139931cd5", "a4548304f909421ed57dd97e69d0dc4139931cd5")</f>
        <v>0</v>
      </c>
      <c r="D1178" t="s">
        <v>318</v>
      </c>
      <c r="E1178" t="s">
        <v>444</v>
      </c>
      <c r="F1178" t="s">
        <v>677</v>
      </c>
      <c r="G1178" t="s">
        <v>1072</v>
      </c>
      <c r="H1178" t="s">
        <v>2237</v>
      </c>
    </row>
    <row r="1179" spans="1:8">
      <c r="A1179" t="s">
        <v>110</v>
      </c>
      <c r="B1179">
        <f>HYPERLINK("https://github.com/apache/commons-lang/commit/ef0dec934bd3fb197e877e30c262d3dcc83be9f7", "ef0dec934bd3fb197e877e30c262d3dcc83be9f7")</f>
        <v>0</v>
      </c>
      <c r="C1179">
        <f>HYPERLINK("https://github.com/apache/commons-lang/commit/71711e3cf80ad675ef4b908aef7da99f50a3a41e", "71711e3cf80ad675ef4b908aef7da99f50a3a41e")</f>
        <v>0</v>
      </c>
      <c r="D1179" t="s">
        <v>318</v>
      </c>
      <c r="E1179" t="s">
        <v>445</v>
      </c>
      <c r="F1179" t="s">
        <v>643</v>
      </c>
      <c r="G1179" t="s">
        <v>1039</v>
      </c>
      <c r="H1179" t="s">
        <v>3176</v>
      </c>
    </row>
    <row r="1180" spans="1:8">
      <c r="H1180" t="s">
        <v>3177</v>
      </c>
    </row>
    <row r="1181" spans="1:8">
      <c r="H1181" t="s">
        <v>3178</v>
      </c>
    </row>
    <row r="1182" spans="1:8">
      <c r="H1182" t="s">
        <v>2362</v>
      </c>
    </row>
    <row r="1183" spans="1:8">
      <c r="H1183" t="s">
        <v>2365</v>
      </c>
    </row>
    <row r="1184" spans="1:8">
      <c r="H1184" t="s">
        <v>3179</v>
      </c>
    </row>
    <row r="1185" spans="1:8">
      <c r="H1185" t="s">
        <v>3180</v>
      </c>
    </row>
    <row r="1186" spans="1:8">
      <c r="A1186" t="s">
        <v>111</v>
      </c>
      <c r="B1186">
        <f>HYPERLINK("https://github.com/apache/commons-lang/commit/bb904728253b34b954cad3d1cc16734c5c9d9850", "bb904728253b34b954cad3d1cc16734c5c9d9850")</f>
        <v>0</v>
      </c>
      <c r="C1186">
        <f>HYPERLINK("https://github.com/apache/commons-lang/commit/fd0deef56022e32cb677b0cef8dab06a60375522", "fd0deef56022e32cb677b0cef8dab06a60375522")</f>
        <v>0</v>
      </c>
      <c r="D1186" t="s">
        <v>318</v>
      </c>
      <c r="E1186" t="s">
        <v>446</v>
      </c>
      <c r="F1186" t="s">
        <v>662</v>
      </c>
      <c r="G1186" t="s">
        <v>1058</v>
      </c>
      <c r="H1186" t="s">
        <v>3181</v>
      </c>
    </row>
    <row r="1187" spans="1:8">
      <c r="H1187" t="s">
        <v>3182</v>
      </c>
    </row>
    <row r="1188" spans="1:8">
      <c r="F1188" t="s">
        <v>647</v>
      </c>
      <c r="G1188" t="s">
        <v>1043</v>
      </c>
      <c r="H1188" t="s">
        <v>3183</v>
      </c>
    </row>
    <row r="1189" spans="1:8">
      <c r="A1189" t="s">
        <v>112</v>
      </c>
      <c r="B1189">
        <f>HYPERLINK("https://github.com/apache/commons-lang/commit/791e7f38300de6fe7c0ec7f50ce3ddde02b5c0ea", "791e7f38300de6fe7c0ec7f50ce3ddde02b5c0ea")</f>
        <v>0</v>
      </c>
      <c r="C1189">
        <f>HYPERLINK("https://github.com/apache/commons-lang/commit/13bd2d388e29e99fb98f613ea90dbeed79500702", "13bd2d388e29e99fb98f613ea90dbeed79500702")</f>
        <v>0</v>
      </c>
      <c r="D1189" t="s">
        <v>312</v>
      </c>
      <c r="E1189" t="s">
        <v>447</v>
      </c>
      <c r="F1189" t="s">
        <v>679</v>
      </c>
      <c r="G1189" t="s">
        <v>1074</v>
      </c>
      <c r="H1189" t="s">
        <v>1770</v>
      </c>
    </row>
    <row r="1190" spans="1:8">
      <c r="H1190" t="s">
        <v>2189</v>
      </c>
    </row>
    <row r="1191" spans="1:8">
      <c r="H1191" t="s">
        <v>2190</v>
      </c>
    </row>
    <row r="1192" spans="1:8">
      <c r="H1192" t="s">
        <v>2191</v>
      </c>
    </row>
    <row r="1193" spans="1:8">
      <c r="H1193" t="s">
        <v>2195</v>
      </c>
    </row>
    <row r="1194" spans="1:8">
      <c r="F1194" t="s">
        <v>803</v>
      </c>
      <c r="G1194" t="s">
        <v>1141</v>
      </c>
      <c r="H1194" t="s">
        <v>3184</v>
      </c>
    </row>
    <row r="1195" spans="1:8">
      <c r="H1195" t="s">
        <v>2433</v>
      </c>
    </row>
    <row r="1196" spans="1:8">
      <c r="H1196" t="s">
        <v>3090</v>
      </c>
    </row>
    <row r="1197" spans="1:8">
      <c r="H1197" t="s">
        <v>3091</v>
      </c>
    </row>
    <row r="1198" spans="1:8">
      <c r="H1198" t="s">
        <v>3092</v>
      </c>
    </row>
    <row r="1199" spans="1:8">
      <c r="H1199" t="s">
        <v>3093</v>
      </c>
    </row>
    <row r="1200" spans="1:8">
      <c r="H1200" t="s">
        <v>3094</v>
      </c>
    </row>
    <row r="1201" spans="6:8">
      <c r="H1201" t="s">
        <v>3095</v>
      </c>
    </row>
    <row r="1202" spans="6:8">
      <c r="H1202" t="s">
        <v>3096</v>
      </c>
    </row>
    <row r="1203" spans="6:8">
      <c r="H1203" t="s">
        <v>3097</v>
      </c>
    </row>
    <row r="1204" spans="6:8">
      <c r="H1204" t="s">
        <v>2190</v>
      </c>
    </row>
    <row r="1205" spans="6:8">
      <c r="H1205" t="s">
        <v>3098</v>
      </c>
    </row>
    <row r="1206" spans="6:8">
      <c r="H1206" t="s">
        <v>3099</v>
      </c>
    </row>
    <row r="1207" spans="6:8">
      <c r="H1207" t="s">
        <v>3100</v>
      </c>
    </row>
    <row r="1208" spans="6:8">
      <c r="H1208" t="s">
        <v>3101</v>
      </c>
    </row>
    <row r="1209" spans="6:8">
      <c r="H1209" t="s">
        <v>2192</v>
      </c>
    </row>
    <row r="1210" spans="6:8">
      <c r="F1210" t="s">
        <v>805</v>
      </c>
      <c r="G1210" t="s">
        <v>1143</v>
      </c>
      <c r="H1210" t="s">
        <v>3185</v>
      </c>
    </row>
    <row r="1211" spans="6:8">
      <c r="H1211" t="s">
        <v>1240</v>
      </c>
    </row>
    <row r="1212" spans="6:8">
      <c r="H1212" t="s">
        <v>1239</v>
      </c>
    </row>
    <row r="1213" spans="6:8">
      <c r="H1213" t="s">
        <v>1241</v>
      </c>
    </row>
    <row r="1214" spans="6:8">
      <c r="H1214" t="s">
        <v>3144</v>
      </c>
    </row>
    <row r="1215" spans="6:8">
      <c r="H1215" t="s">
        <v>3145</v>
      </c>
    </row>
    <row r="1216" spans="6:8">
      <c r="H1216" t="s">
        <v>3146</v>
      </c>
    </row>
    <row r="1217" spans="8:8">
      <c r="H1217" t="s">
        <v>3147</v>
      </c>
    </row>
    <row r="1218" spans="8:8">
      <c r="H1218" t="s">
        <v>3148</v>
      </c>
    </row>
    <row r="1219" spans="8:8">
      <c r="H1219" t="s">
        <v>3149</v>
      </c>
    </row>
    <row r="1220" spans="8:8">
      <c r="H1220" t="s">
        <v>3150</v>
      </c>
    </row>
    <row r="1221" spans="8:8">
      <c r="H1221" t="s">
        <v>3151</v>
      </c>
    </row>
    <row r="1222" spans="8:8">
      <c r="H1222" t="s">
        <v>3152</v>
      </c>
    </row>
    <row r="1223" spans="8:8">
      <c r="H1223" t="s">
        <v>3153</v>
      </c>
    </row>
    <row r="1224" spans="8:8">
      <c r="H1224" t="s">
        <v>3154</v>
      </c>
    </row>
    <row r="1225" spans="8:8">
      <c r="H1225" t="s">
        <v>3155</v>
      </c>
    </row>
    <row r="1226" spans="8:8">
      <c r="H1226" t="s">
        <v>2190</v>
      </c>
    </row>
    <row r="1227" spans="8:8">
      <c r="H1227" t="s">
        <v>3156</v>
      </c>
    </row>
    <row r="1228" spans="8:8">
      <c r="H1228" t="s">
        <v>3157</v>
      </c>
    </row>
    <row r="1229" spans="8:8">
      <c r="H1229" t="s">
        <v>3158</v>
      </c>
    </row>
    <row r="1230" spans="8:8">
      <c r="H1230" t="s">
        <v>3159</v>
      </c>
    </row>
    <row r="1231" spans="8:8">
      <c r="H1231" t="s">
        <v>1238</v>
      </c>
    </row>
    <row r="1232" spans="8:8">
      <c r="H1232" t="s">
        <v>3186</v>
      </c>
    </row>
    <row r="1233" spans="8:8">
      <c r="H1233" t="s">
        <v>3186</v>
      </c>
    </row>
    <row r="1234" spans="8:8">
      <c r="H1234" t="s">
        <v>3186</v>
      </c>
    </row>
    <row r="1235" spans="8:8">
      <c r="H1235" t="s">
        <v>3186</v>
      </c>
    </row>
    <row r="1236" spans="8:8">
      <c r="H1236" t="s">
        <v>3187</v>
      </c>
    </row>
    <row r="1237" spans="8:8">
      <c r="H1237" t="s">
        <v>3188</v>
      </c>
    </row>
    <row r="1238" spans="8:8">
      <c r="H1238" t="s">
        <v>3189</v>
      </c>
    </row>
    <row r="1239" spans="8:8">
      <c r="H1239" t="s">
        <v>3166</v>
      </c>
    </row>
    <row r="1240" spans="8:8">
      <c r="H1240" t="s">
        <v>3190</v>
      </c>
    </row>
    <row r="1241" spans="8:8">
      <c r="H1241" t="s">
        <v>3140</v>
      </c>
    </row>
    <row r="1242" spans="8:8">
      <c r="H1242" t="s">
        <v>3191</v>
      </c>
    </row>
    <row r="1243" spans="8:8">
      <c r="H1243" t="s">
        <v>3192</v>
      </c>
    </row>
    <row r="1244" spans="8:8">
      <c r="H1244" t="s">
        <v>3189</v>
      </c>
    </row>
    <row r="1245" spans="8:8">
      <c r="H1245" t="s">
        <v>3193</v>
      </c>
    </row>
    <row r="1246" spans="8:8">
      <c r="H1246" t="s">
        <v>3193</v>
      </c>
    </row>
    <row r="1247" spans="8:8">
      <c r="H1247" t="s">
        <v>3193</v>
      </c>
    </row>
    <row r="1248" spans="8:8">
      <c r="H1248" t="s">
        <v>3193</v>
      </c>
    </row>
    <row r="1249" spans="8:8">
      <c r="H1249" t="s">
        <v>3187</v>
      </c>
    </row>
    <row r="1250" spans="8:8">
      <c r="H1250" t="s">
        <v>3188</v>
      </c>
    </row>
    <row r="1251" spans="8:8">
      <c r="H1251" t="s">
        <v>3189</v>
      </c>
    </row>
    <row r="1252" spans="8:8">
      <c r="H1252" t="s">
        <v>3166</v>
      </c>
    </row>
    <row r="1253" spans="8:8">
      <c r="H1253" t="s">
        <v>3190</v>
      </c>
    </row>
    <row r="1254" spans="8:8">
      <c r="H1254" t="s">
        <v>3140</v>
      </c>
    </row>
    <row r="1255" spans="8:8">
      <c r="H1255" t="s">
        <v>3191</v>
      </c>
    </row>
    <row r="1256" spans="8:8">
      <c r="H1256" t="s">
        <v>3192</v>
      </c>
    </row>
    <row r="1257" spans="8:8">
      <c r="H1257" t="s">
        <v>3189</v>
      </c>
    </row>
    <row r="1258" spans="8:8">
      <c r="H1258" t="s">
        <v>3190</v>
      </c>
    </row>
    <row r="1259" spans="8:8">
      <c r="H1259" t="s">
        <v>3192</v>
      </c>
    </row>
    <row r="1260" spans="8:8">
      <c r="H1260" t="s">
        <v>3192</v>
      </c>
    </row>
    <row r="1261" spans="8:8">
      <c r="H1261" t="s">
        <v>3188</v>
      </c>
    </row>
    <row r="1262" spans="8:8">
      <c r="H1262" t="s">
        <v>3140</v>
      </c>
    </row>
    <row r="1263" spans="8:8">
      <c r="H1263" t="s">
        <v>3194</v>
      </c>
    </row>
    <row r="1264" spans="8:8">
      <c r="H1264" t="s">
        <v>3191</v>
      </c>
    </row>
    <row r="1265" spans="8:8">
      <c r="H1265" t="s">
        <v>3166</v>
      </c>
    </row>
    <row r="1266" spans="8:8">
      <c r="H1266" t="s">
        <v>3187</v>
      </c>
    </row>
    <row r="1267" spans="8:8">
      <c r="H1267" t="s">
        <v>3189</v>
      </c>
    </row>
    <row r="1268" spans="8:8">
      <c r="H1268" t="s">
        <v>3189</v>
      </c>
    </row>
    <row r="1269" spans="8:8">
      <c r="H1269" t="s">
        <v>3195</v>
      </c>
    </row>
    <row r="1270" spans="8:8">
      <c r="H1270" t="s">
        <v>3190</v>
      </c>
    </row>
    <row r="1271" spans="8:8">
      <c r="H1271" t="s">
        <v>3192</v>
      </c>
    </row>
    <row r="1272" spans="8:8">
      <c r="H1272" t="s">
        <v>3192</v>
      </c>
    </row>
    <row r="1273" spans="8:8">
      <c r="H1273" t="s">
        <v>3188</v>
      </c>
    </row>
    <row r="1274" spans="8:8">
      <c r="H1274" t="s">
        <v>3140</v>
      </c>
    </row>
    <row r="1275" spans="8:8">
      <c r="H1275" t="s">
        <v>3194</v>
      </c>
    </row>
    <row r="1276" spans="8:8">
      <c r="H1276" t="s">
        <v>3191</v>
      </c>
    </row>
    <row r="1277" spans="8:8">
      <c r="H1277" t="s">
        <v>3166</v>
      </c>
    </row>
    <row r="1278" spans="8:8">
      <c r="H1278" t="s">
        <v>3187</v>
      </c>
    </row>
    <row r="1279" spans="8:8">
      <c r="H1279" t="s">
        <v>3189</v>
      </c>
    </row>
    <row r="1280" spans="8:8">
      <c r="H1280" t="s">
        <v>3189</v>
      </c>
    </row>
    <row r="1281" spans="6:8">
      <c r="H1281" t="s">
        <v>3190</v>
      </c>
    </row>
    <row r="1282" spans="6:8">
      <c r="H1282" t="s">
        <v>3192</v>
      </c>
    </row>
    <row r="1283" spans="6:8">
      <c r="H1283" t="s">
        <v>3192</v>
      </c>
    </row>
    <row r="1284" spans="6:8">
      <c r="H1284" t="s">
        <v>3188</v>
      </c>
    </row>
    <row r="1285" spans="6:8">
      <c r="H1285" t="s">
        <v>3140</v>
      </c>
    </row>
    <row r="1286" spans="6:8">
      <c r="H1286" t="s">
        <v>3194</v>
      </c>
    </row>
    <row r="1287" spans="6:8">
      <c r="H1287" t="s">
        <v>3194</v>
      </c>
    </row>
    <row r="1288" spans="6:8">
      <c r="H1288" t="s">
        <v>3191</v>
      </c>
    </row>
    <row r="1289" spans="6:8">
      <c r="H1289" t="s">
        <v>3166</v>
      </c>
    </row>
    <row r="1290" spans="6:8">
      <c r="H1290" t="s">
        <v>3187</v>
      </c>
    </row>
    <row r="1291" spans="6:8">
      <c r="H1291" t="s">
        <v>3189</v>
      </c>
    </row>
    <row r="1292" spans="6:8">
      <c r="H1292" t="s">
        <v>3189</v>
      </c>
    </row>
    <row r="1293" spans="6:8">
      <c r="F1293" t="s">
        <v>806</v>
      </c>
      <c r="G1293" t="s">
        <v>1144</v>
      </c>
      <c r="H1293" t="s">
        <v>3196</v>
      </c>
    </row>
    <row r="1294" spans="6:8">
      <c r="H1294" t="s">
        <v>1240</v>
      </c>
    </row>
    <row r="1295" spans="6:8">
      <c r="H1295" t="s">
        <v>1239</v>
      </c>
    </row>
    <row r="1296" spans="6:8">
      <c r="H1296" t="s">
        <v>1241</v>
      </c>
    </row>
    <row r="1297" spans="8:8">
      <c r="H1297" t="s">
        <v>1238</v>
      </c>
    </row>
    <row r="1298" spans="8:8">
      <c r="H1298" t="s">
        <v>3161</v>
      </c>
    </row>
    <row r="1299" spans="8:8">
      <c r="H1299" t="s">
        <v>3161</v>
      </c>
    </row>
    <row r="1300" spans="8:8">
      <c r="H1300" t="s">
        <v>3161</v>
      </c>
    </row>
    <row r="1301" spans="8:8">
      <c r="H1301" t="s">
        <v>3161</v>
      </c>
    </row>
    <row r="1302" spans="8:8">
      <c r="H1302" t="s">
        <v>3161</v>
      </c>
    </row>
    <row r="1303" spans="8:8">
      <c r="H1303" t="s">
        <v>3161</v>
      </c>
    </row>
    <row r="1304" spans="8:8">
      <c r="H1304" t="s">
        <v>3162</v>
      </c>
    </row>
    <row r="1305" spans="8:8">
      <c r="H1305" t="s">
        <v>3162</v>
      </c>
    </row>
    <row r="1306" spans="8:8">
      <c r="H1306" t="s">
        <v>3162</v>
      </c>
    </row>
    <row r="1307" spans="8:8">
      <c r="H1307" t="s">
        <v>3162</v>
      </c>
    </row>
    <row r="1308" spans="8:8">
      <c r="H1308" t="s">
        <v>3163</v>
      </c>
    </row>
    <row r="1309" spans="8:8">
      <c r="H1309" t="s">
        <v>3164</v>
      </c>
    </row>
    <row r="1310" spans="8:8">
      <c r="H1310" t="s">
        <v>3164</v>
      </c>
    </row>
    <row r="1311" spans="8:8">
      <c r="H1311" t="s">
        <v>3165</v>
      </c>
    </row>
    <row r="1312" spans="8:8">
      <c r="H1312" t="s">
        <v>3166</v>
      </c>
    </row>
    <row r="1313" spans="6:8">
      <c r="H1313" t="s">
        <v>3167</v>
      </c>
    </row>
    <row r="1314" spans="6:8">
      <c r="H1314" t="s">
        <v>3168</v>
      </c>
    </row>
    <row r="1315" spans="6:8">
      <c r="H1315" t="s">
        <v>3197</v>
      </c>
    </row>
    <row r="1316" spans="6:8">
      <c r="H1316" t="s">
        <v>3197</v>
      </c>
    </row>
    <row r="1317" spans="6:8">
      <c r="H1317" t="s">
        <v>3197</v>
      </c>
    </row>
    <row r="1318" spans="6:8">
      <c r="H1318" t="s">
        <v>3197</v>
      </c>
    </row>
    <row r="1319" spans="6:8">
      <c r="H1319" t="s">
        <v>3198</v>
      </c>
    </row>
    <row r="1320" spans="6:8">
      <c r="H1320" t="s">
        <v>3198</v>
      </c>
    </row>
    <row r="1321" spans="6:8">
      <c r="H1321" t="s">
        <v>3198</v>
      </c>
    </row>
    <row r="1322" spans="6:8">
      <c r="H1322" t="s">
        <v>3198</v>
      </c>
    </row>
    <row r="1323" spans="6:8">
      <c r="F1323" t="s">
        <v>807</v>
      </c>
      <c r="G1323" t="s">
        <v>1145</v>
      </c>
      <c r="H1323" t="s">
        <v>3199</v>
      </c>
    </row>
    <row r="1324" spans="6:8">
      <c r="H1324" t="s">
        <v>1240</v>
      </c>
    </row>
    <row r="1325" spans="6:8">
      <c r="H1325" t="s">
        <v>1239</v>
      </c>
    </row>
    <row r="1326" spans="6:8">
      <c r="H1326" t="s">
        <v>1241</v>
      </c>
    </row>
    <row r="1327" spans="6:8">
      <c r="H1327" t="s">
        <v>1238</v>
      </c>
    </row>
    <row r="1328" spans="6:8">
      <c r="H1328" t="s">
        <v>3161</v>
      </c>
    </row>
    <row r="1329" spans="8:8">
      <c r="H1329" t="s">
        <v>3161</v>
      </c>
    </row>
    <row r="1330" spans="8:8">
      <c r="H1330" t="s">
        <v>3161</v>
      </c>
    </row>
    <row r="1331" spans="8:8">
      <c r="H1331" t="s">
        <v>3161</v>
      </c>
    </row>
    <row r="1332" spans="8:8">
      <c r="H1332" t="s">
        <v>3161</v>
      </c>
    </row>
    <row r="1333" spans="8:8">
      <c r="H1333" t="s">
        <v>3161</v>
      </c>
    </row>
    <row r="1334" spans="8:8">
      <c r="H1334" t="s">
        <v>3162</v>
      </c>
    </row>
    <row r="1335" spans="8:8">
      <c r="H1335" t="s">
        <v>3162</v>
      </c>
    </row>
    <row r="1336" spans="8:8">
      <c r="H1336" t="s">
        <v>3162</v>
      </c>
    </row>
    <row r="1337" spans="8:8">
      <c r="H1337" t="s">
        <v>3162</v>
      </c>
    </row>
    <row r="1338" spans="8:8">
      <c r="H1338" t="s">
        <v>3163</v>
      </c>
    </row>
    <row r="1339" spans="8:8">
      <c r="H1339" t="s">
        <v>3164</v>
      </c>
    </row>
    <row r="1340" spans="8:8">
      <c r="H1340" t="s">
        <v>3164</v>
      </c>
    </row>
    <row r="1341" spans="8:8">
      <c r="H1341" t="s">
        <v>3165</v>
      </c>
    </row>
    <row r="1342" spans="8:8">
      <c r="H1342" t="s">
        <v>3166</v>
      </c>
    </row>
    <row r="1343" spans="8:8">
      <c r="H1343" t="s">
        <v>3167</v>
      </c>
    </row>
    <row r="1344" spans="8:8">
      <c r="H1344" t="s">
        <v>3168</v>
      </c>
    </row>
    <row r="1345" spans="6:8">
      <c r="H1345" t="s">
        <v>3170</v>
      </c>
    </row>
    <row r="1346" spans="6:8">
      <c r="H1346" t="s">
        <v>2009</v>
      </c>
    </row>
    <row r="1347" spans="6:8">
      <c r="H1347" t="s">
        <v>3200</v>
      </c>
    </row>
    <row r="1348" spans="6:8">
      <c r="H1348" t="s">
        <v>3200</v>
      </c>
    </row>
    <row r="1349" spans="6:8">
      <c r="H1349" t="s">
        <v>3200</v>
      </c>
    </row>
    <row r="1350" spans="6:8">
      <c r="H1350" t="s">
        <v>3200</v>
      </c>
    </row>
    <row r="1351" spans="6:8">
      <c r="H1351" t="s">
        <v>3201</v>
      </c>
    </row>
    <row r="1352" spans="6:8">
      <c r="H1352" t="s">
        <v>3201</v>
      </c>
    </row>
    <row r="1353" spans="6:8">
      <c r="H1353" t="s">
        <v>3201</v>
      </c>
    </row>
    <row r="1354" spans="6:8">
      <c r="H1354" t="s">
        <v>3201</v>
      </c>
    </row>
    <row r="1355" spans="6:8">
      <c r="F1355" t="s">
        <v>808</v>
      </c>
      <c r="G1355" t="s">
        <v>1146</v>
      </c>
      <c r="H1355" t="s">
        <v>3202</v>
      </c>
    </row>
    <row r="1356" spans="6:8">
      <c r="H1356" t="s">
        <v>1240</v>
      </c>
    </row>
    <row r="1357" spans="6:8">
      <c r="H1357" t="s">
        <v>1239</v>
      </c>
    </row>
    <row r="1358" spans="6:8">
      <c r="H1358" t="s">
        <v>1241</v>
      </c>
    </row>
    <row r="1359" spans="6:8">
      <c r="H1359" t="s">
        <v>1238</v>
      </c>
    </row>
    <row r="1360" spans="6:8">
      <c r="H1360" t="s">
        <v>3161</v>
      </c>
    </row>
    <row r="1361" spans="8:8">
      <c r="H1361" t="s">
        <v>3161</v>
      </c>
    </row>
    <row r="1362" spans="8:8">
      <c r="H1362" t="s">
        <v>3161</v>
      </c>
    </row>
    <row r="1363" spans="8:8">
      <c r="H1363" t="s">
        <v>3161</v>
      </c>
    </row>
    <row r="1364" spans="8:8">
      <c r="H1364" t="s">
        <v>3161</v>
      </c>
    </row>
    <row r="1365" spans="8:8">
      <c r="H1365" t="s">
        <v>3161</v>
      </c>
    </row>
    <row r="1366" spans="8:8">
      <c r="H1366" t="s">
        <v>3162</v>
      </c>
    </row>
    <row r="1367" spans="8:8">
      <c r="H1367" t="s">
        <v>3162</v>
      </c>
    </row>
    <row r="1368" spans="8:8">
      <c r="H1368" t="s">
        <v>3162</v>
      </c>
    </row>
    <row r="1369" spans="8:8">
      <c r="H1369" t="s">
        <v>3162</v>
      </c>
    </row>
    <row r="1370" spans="8:8">
      <c r="H1370" t="s">
        <v>3163</v>
      </c>
    </row>
    <row r="1371" spans="8:8">
      <c r="H1371" t="s">
        <v>3164</v>
      </c>
    </row>
    <row r="1372" spans="8:8">
      <c r="H1372" t="s">
        <v>3164</v>
      </c>
    </row>
    <row r="1373" spans="8:8">
      <c r="H1373" t="s">
        <v>3165</v>
      </c>
    </row>
    <row r="1374" spans="8:8">
      <c r="H1374" t="s">
        <v>3166</v>
      </c>
    </row>
    <row r="1375" spans="8:8">
      <c r="H1375" t="s">
        <v>3167</v>
      </c>
    </row>
    <row r="1376" spans="8:8">
      <c r="H1376" t="s">
        <v>3168</v>
      </c>
    </row>
    <row r="1377" spans="1:8">
      <c r="H1377" t="s">
        <v>3170</v>
      </c>
    </row>
    <row r="1378" spans="1:8">
      <c r="H1378" t="s">
        <v>3203</v>
      </c>
    </row>
    <row r="1379" spans="1:8">
      <c r="H1379" t="s">
        <v>3203</v>
      </c>
    </row>
    <row r="1380" spans="1:8">
      <c r="H1380" t="s">
        <v>3203</v>
      </c>
    </row>
    <row r="1381" spans="1:8">
      <c r="H1381" t="s">
        <v>3203</v>
      </c>
    </row>
    <row r="1382" spans="1:8">
      <c r="H1382" t="s">
        <v>3204</v>
      </c>
    </row>
    <row r="1383" spans="1:8">
      <c r="H1383" t="s">
        <v>3204</v>
      </c>
    </row>
    <row r="1384" spans="1:8">
      <c r="H1384" t="s">
        <v>3204</v>
      </c>
    </row>
    <row r="1385" spans="1:8">
      <c r="H1385" t="s">
        <v>3204</v>
      </c>
    </row>
    <row r="1386" spans="1:8">
      <c r="A1386" t="s">
        <v>113</v>
      </c>
      <c r="B1386">
        <f>HYPERLINK("https://github.com/apache/commons-lang/commit/351ace5692402babca76493118940b1fb8ff82da", "351ace5692402babca76493118940b1fb8ff82da")</f>
        <v>0</v>
      </c>
      <c r="C1386">
        <f>HYPERLINK("https://github.com/apache/commons-lang/commit/da46e86e2f392277df00e10dfa543d09a1c85f84", "da46e86e2f392277df00e10dfa543d09a1c85f84")</f>
        <v>0</v>
      </c>
      <c r="D1386" t="s">
        <v>312</v>
      </c>
      <c r="E1386" t="s">
        <v>448</v>
      </c>
      <c r="F1386" t="s">
        <v>693</v>
      </c>
      <c r="G1386" t="s">
        <v>1088</v>
      </c>
      <c r="H1386" t="s">
        <v>2781</v>
      </c>
    </row>
    <row r="1387" spans="1:8">
      <c r="H1387" t="s">
        <v>1240</v>
      </c>
    </row>
    <row r="1388" spans="1:8">
      <c r="H1388" t="s">
        <v>1239</v>
      </c>
    </row>
    <row r="1389" spans="1:8">
      <c r="H1389" t="s">
        <v>2782</v>
      </c>
    </row>
    <row r="1390" spans="1:8">
      <c r="H1390" t="s">
        <v>2783</v>
      </c>
    </row>
    <row r="1391" spans="1:8">
      <c r="H1391" t="s">
        <v>2784</v>
      </c>
    </row>
    <row r="1392" spans="1:8">
      <c r="H1392" t="s">
        <v>2785</v>
      </c>
    </row>
    <row r="1393" spans="1:8">
      <c r="H1393" t="s">
        <v>2786</v>
      </c>
    </row>
    <row r="1394" spans="1:8">
      <c r="H1394" t="s">
        <v>2787</v>
      </c>
    </row>
    <row r="1395" spans="1:8">
      <c r="H1395" t="s">
        <v>2788</v>
      </c>
    </row>
    <row r="1396" spans="1:8">
      <c r="H1396" t="s">
        <v>2789</v>
      </c>
    </row>
    <row r="1397" spans="1:8">
      <c r="H1397" t="s">
        <v>2790</v>
      </c>
    </row>
    <row r="1398" spans="1:8">
      <c r="H1398" t="s">
        <v>2791</v>
      </c>
    </row>
    <row r="1399" spans="1:8">
      <c r="H1399" t="s">
        <v>2792</v>
      </c>
    </row>
    <row r="1400" spans="1:8">
      <c r="H1400" t="s">
        <v>2793</v>
      </c>
    </row>
    <row r="1401" spans="1:8">
      <c r="H1401" t="s">
        <v>2794</v>
      </c>
    </row>
    <row r="1402" spans="1:8">
      <c r="H1402" t="s">
        <v>2795</v>
      </c>
    </row>
    <row r="1403" spans="1:8">
      <c r="H1403" t="s">
        <v>2796</v>
      </c>
    </row>
    <row r="1404" spans="1:8">
      <c r="H1404" t="s">
        <v>2797</v>
      </c>
    </row>
    <row r="1405" spans="1:8">
      <c r="H1405" t="s">
        <v>2798</v>
      </c>
    </row>
    <row r="1406" spans="1:8">
      <c r="H1406" t="s">
        <v>2799</v>
      </c>
    </row>
    <row r="1407" spans="1:8">
      <c r="H1407" t="s">
        <v>2249</v>
      </c>
    </row>
    <row r="1408" spans="1:8">
      <c r="A1408" t="s">
        <v>114</v>
      </c>
      <c r="B1408">
        <f>HYPERLINK("https://github.com/apache/commons-lang/commit/9adc5370131a4dec49880767ac5e3041162603b4", "9adc5370131a4dec49880767ac5e3041162603b4")</f>
        <v>0</v>
      </c>
      <c r="C1408">
        <f>HYPERLINK("https://github.com/apache/commons-lang/commit/07c1324202bfa5a60de6ab41777186d0050e3cd7", "07c1324202bfa5a60de6ab41777186d0050e3cd7")</f>
        <v>0</v>
      </c>
      <c r="D1408" t="s">
        <v>312</v>
      </c>
      <c r="E1408" t="s">
        <v>449</v>
      </c>
      <c r="F1408" t="s">
        <v>664</v>
      </c>
      <c r="G1408" t="s">
        <v>1060</v>
      </c>
      <c r="H1408" t="s">
        <v>1953</v>
      </c>
    </row>
    <row r="1409" spans="1:8">
      <c r="A1409" t="s">
        <v>115</v>
      </c>
      <c r="B1409">
        <f>HYPERLINK("https://github.com/apache/commons-lang/commit/bc1104da49ebd69897bb15200c18d369b2b87505", "bc1104da49ebd69897bb15200c18d369b2b87505")</f>
        <v>0</v>
      </c>
      <c r="C1409">
        <f>HYPERLINK("https://github.com/apache/commons-lang/commit/1645f246d30ff4c79a99d10274db978293281ed9", "1645f246d30ff4c79a99d10274db978293281ed9")</f>
        <v>0</v>
      </c>
      <c r="D1409" t="s">
        <v>312</v>
      </c>
      <c r="E1409" t="s">
        <v>450</v>
      </c>
      <c r="F1409" t="s">
        <v>653</v>
      </c>
      <c r="G1409" t="s">
        <v>1049</v>
      </c>
      <c r="H1409" t="s">
        <v>2285</v>
      </c>
    </row>
    <row r="1410" spans="1:8">
      <c r="A1410" t="s">
        <v>116</v>
      </c>
      <c r="B1410">
        <f>HYPERLINK("https://github.com/apache/commons-lang/commit/c404121979002fca1140b90fb909157549de286f", "c404121979002fca1140b90fb909157549de286f")</f>
        <v>0</v>
      </c>
      <c r="C1410">
        <f>HYPERLINK("https://github.com/apache/commons-lang/commit/00f699c1602dc108f3c4d343dccfe6e7a1cb5a58", "00f699c1602dc108f3c4d343dccfe6e7a1cb5a58")</f>
        <v>0</v>
      </c>
      <c r="D1410" t="s">
        <v>312</v>
      </c>
      <c r="E1410" t="s">
        <v>451</v>
      </c>
      <c r="F1410" t="s">
        <v>657</v>
      </c>
      <c r="G1410" t="s">
        <v>1053</v>
      </c>
      <c r="H1410" t="s">
        <v>2093</v>
      </c>
    </row>
    <row r="1411" spans="1:8">
      <c r="H1411" t="s">
        <v>1238</v>
      </c>
    </row>
    <row r="1412" spans="1:8">
      <c r="H1412" t="s">
        <v>1239</v>
      </c>
    </row>
    <row r="1413" spans="1:8">
      <c r="H1413" t="s">
        <v>1240</v>
      </c>
    </row>
    <row r="1414" spans="1:8">
      <c r="H1414" t="s">
        <v>2094</v>
      </c>
    </row>
    <row r="1415" spans="1:8">
      <c r="H1415" t="s">
        <v>2095</v>
      </c>
    </row>
    <row r="1416" spans="1:8">
      <c r="H1416" t="s">
        <v>2096</v>
      </c>
    </row>
    <row r="1417" spans="1:8">
      <c r="H1417" t="s">
        <v>2097</v>
      </c>
    </row>
    <row r="1418" spans="1:8">
      <c r="H1418" t="s">
        <v>2098</v>
      </c>
    </row>
    <row r="1419" spans="1:8">
      <c r="H1419" t="s">
        <v>2099</v>
      </c>
    </row>
    <row r="1420" spans="1:8">
      <c r="H1420" t="s">
        <v>2100</v>
      </c>
    </row>
    <row r="1421" spans="1:8">
      <c r="H1421" t="s">
        <v>2101</v>
      </c>
    </row>
    <row r="1422" spans="1:8">
      <c r="H1422" t="s">
        <v>2102</v>
      </c>
    </row>
    <row r="1423" spans="1:8">
      <c r="H1423" t="s">
        <v>2103</v>
      </c>
    </row>
    <row r="1424" spans="1:8">
      <c r="H1424" t="s">
        <v>2104</v>
      </c>
    </row>
    <row r="1425" spans="8:8">
      <c r="H1425" t="s">
        <v>2105</v>
      </c>
    </row>
    <row r="1426" spans="8:8">
      <c r="H1426" t="s">
        <v>2106</v>
      </c>
    </row>
    <row r="1427" spans="8:8">
      <c r="H1427" t="s">
        <v>2107</v>
      </c>
    </row>
    <row r="1428" spans="8:8">
      <c r="H1428" t="s">
        <v>2108</v>
      </c>
    </row>
    <row r="1429" spans="8:8">
      <c r="H1429" t="s">
        <v>2109</v>
      </c>
    </row>
    <row r="1430" spans="8:8">
      <c r="H1430" t="s">
        <v>2110</v>
      </c>
    </row>
    <row r="1431" spans="8:8">
      <c r="H1431" t="s">
        <v>2111</v>
      </c>
    </row>
    <row r="1432" spans="8:8">
      <c r="H1432" t="s">
        <v>2112</v>
      </c>
    </row>
    <row r="1433" spans="8:8">
      <c r="H1433" t="s">
        <v>2113</v>
      </c>
    </row>
    <row r="1434" spans="8:8">
      <c r="H1434" t="s">
        <v>2114</v>
      </c>
    </row>
    <row r="1435" spans="8:8">
      <c r="H1435" t="s">
        <v>2115</v>
      </c>
    </row>
    <row r="1436" spans="8:8">
      <c r="H1436" t="s">
        <v>2116</v>
      </c>
    </row>
    <row r="1437" spans="8:8">
      <c r="H1437" t="s">
        <v>2117</v>
      </c>
    </row>
    <row r="1438" spans="8:8">
      <c r="H1438" t="s">
        <v>2118</v>
      </c>
    </row>
    <row r="1439" spans="8:8">
      <c r="H1439" t="s">
        <v>2119</v>
      </c>
    </row>
    <row r="1440" spans="8:8">
      <c r="H1440" t="s">
        <v>2120</v>
      </c>
    </row>
    <row r="1441" spans="6:8">
      <c r="H1441" t="s">
        <v>2121</v>
      </c>
    </row>
    <row r="1442" spans="6:8">
      <c r="H1442" t="s">
        <v>2122</v>
      </c>
    </row>
    <row r="1443" spans="6:8">
      <c r="H1443" t="s">
        <v>2123</v>
      </c>
    </row>
    <row r="1444" spans="6:8">
      <c r="F1444" t="s">
        <v>661</v>
      </c>
      <c r="G1444" t="s">
        <v>1057</v>
      </c>
      <c r="H1444" t="s">
        <v>2124</v>
      </c>
    </row>
    <row r="1445" spans="6:8">
      <c r="H1445" t="s">
        <v>1238</v>
      </c>
    </row>
    <row r="1446" spans="6:8">
      <c r="H1446" t="s">
        <v>1239</v>
      </c>
    </row>
    <row r="1447" spans="6:8">
      <c r="H1447" t="s">
        <v>1240</v>
      </c>
    </row>
    <row r="1448" spans="6:8">
      <c r="H1448" t="s">
        <v>2125</v>
      </c>
    </row>
    <row r="1449" spans="6:8">
      <c r="H1449" t="s">
        <v>2126</v>
      </c>
    </row>
    <row r="1450" spans="6:8">
      <c r="H1450" t="s">
        <v>2127</v>
      </c>
    </row>
    <row r="1451" spans="6:8">
      <c r="H1451" t="s">
        <v>2128</v>
      </c>
    </row>
    <row r="1452" spans="6:8">
      <c r="H1452" t="s">
        <v>2129</v>
      </c>
    </row>
    <row r="1453" spans="6:8">
      <c r="H1453" t="s">
        <v>2130</v>
      </c>
    </row>
    <row r="1454" spans="6:8">
      <c r="H1454" t="s">
        <v>2131</v>
      </c>
    </row>
    <row r="1455" spans="6:8">
      <c r="H1455" t="s">
        <v>2132</v>
      </c>
    </row>
    <row r="1456" spans="6:8">
      <c r="H1456" t="s">
        <v>2133</v>
      </c>
    </row>
    <row r="1457" spans="1:8">
      <c r="H1457" t="s">
        <v>2134</v>
      </c>
    </row>
    <row r="1458" spans="1:8">
      <c r="H1458" t="s">
        <v>2135</v>
      </c>
    </row>
    <row r="1459" spans="1:8">
      <c r="H1459" t="s">
        <v>2136</v>
      </c>
    </row>
    <row r="1460" spans="1:8">
      <c r="H1460" t="s">
        <v>2137</v>
      </c>
    </row>
    <row r="1461" spans="1:8">
      <c r="H1461" t="s">
        <v>2138</v>
      </c>
    </row>
    <row r="1462" spans="1:8">
      <c r="H1462" t="s">
        <v>2139</v>
      </c>
    </row>
    <row r="1463" spans="1:8">
      <c r="H1463" t="s">
        <v>3205</v>
      </c>
    </row>
    <row r="1464" spans="1:8">
      <c r="A1464" t="s">
        <v>117</v>
      </c>
      <c r="B1464">
        <f>HYPERLINK("https://github.com/apache/commons-lang/commit/c5ef7421d9e7fe78ff5bd9bb5120d8d6d1d9a10b", "c5ef7421d9e7fe78ff5bd9bb5120d8d6d1d9a10b")</f>
        <v>0</v>
      </c>
      <c r="C1464">
        <f>HYPERLINK("https://github.com/apache/commons-lang/commit/8a57de11eec842e392f7709eb56f202084998a40", "8a57de11eec842e392f7709eb56f202084998a40")</f>
        <v>0</v>
      </c>
      <c r="D1464" t="s">
        <v>312</v>
      </c>
      <c r="E1464" t="s">
        <v>452</v>
      </c>
      <c r="F1464" t="s">
        <v>810</v>
      </c>
      <c r="G1464" t="s">
        <v>1102</v>
      </c>
      <c r="H1464" t="s">
        <v>1238</v>
      </c>
    </row>
    <row r="1465" spans="1:8">
      <c r="H1465" t="s">
        <v>1239</v>
      </c>
    </row>
    <row r="1466" spans="1:8">
      <c r="H1466" t="s">
        <v>1542</v>
      </c>
    </row>
    <row r="1467" spans="1:8">
      <c r="H1467" t="s">
        <v>1943</v>
      </c>
    </row>
    <row r="1468" spans="1:8">
      <c r="H1468" t="s">
        <v>2158</v>
      </c>
    </row>
    <row r="1469" spans="1:8">
      <c r="H1469" t="s">
        <v>1864</v>
      </c>
    </row>
    <row r="1470" spans="1:8">
      <c r="H1470" t="s">
        <v>2159</v>
      </c>
    </row>
    <row r="1471" spans="1:8">
      <c r="H1471" t="s">
        <v>2160</v>
      </c>
    </row>
    <row r="1472" spans="1:8">
      <c r="H1472" t="s">
        <v>2161</v>
      </c>
    </row>
    <row r="1473" spans="1:8">
      <c r="H1473" t="s">
        <v>2162</v>
      </c>
    </row>
    <row r="1474" spans="1:8">
      <c r="A1474" t="s">
        <v>118</v>
      </c>
      <c r="B1474">
        <f>HYPERLINK("https://github.com/apache/commons-lang/commit/26b587c7babccea6ff3f79cc43e1ad2da6c6b3cb", "26b587c7babccea6ff3f79cc43e1ad2da6c6b3cb")</f>
        <v>0</v>
      </c>
      <c r="C1474">
        <f>HYPERLINK("https://github.com/apache/commons-lang/commit/a2773b230e17d71022791d0ad50fafe0f6a856d1", "a2773b230e17d71022791d0ad50fafe0f6a856d1")</f>
        <v>0</v>
      </c>
      <c r="D1474" t="s">
        <v>312</v>
      </c>
      <c r="E1474" t="s">
        <v>453</v>
      </c>
      <c r="F1474" t="s">
        <v>811</v>
      </c>
      <c r="G1474" t="s">
        <v>1108</v>
      </c>
      <c r="H1474" t="s">
        <v>1238</v>
      </c>
    </row>
    <row r="1475" spans="1:8">
      <c r="H1475" t="s">
        <v>1239</v>
      </c>
    </row>
    <row r="1476" spans="1:8">
      <c r="H1476" t="s">
        <v>2430</v>
      </c>
    </row>
    <row r="1477" spans="1:8">
      <c r="H1477" t="s">
        <v>2431</v>
      </c>
    </row>
    <row r="1478" spans="1:8">
      <c r="H1478" t="s">
        <v>2432</v>
      </c>
    </row>
    <row r="1479" spans="1:8">
      <c r="H1479" t="s">
        <v>2433</v>
      </c>
    </row>
    <row r="1480" spans="1:8">
      <c r="H1480" t="s">
        <v>2434</v>
      </c>
    </row>
    <row r="1481" spans="1:8">
      <c r="A1481" t="s">
        <v>119</v>
      </c>
      <c r="B1481">
        <f>HYPERLINK("https://github.com/apache/commons-lang/commit/f04f89bfda742435b86313a7ff01eb975dbbe00c", "f04f89bfda742435b86313a7ff01eb975dbbe00c")</f>
        <v>0</v>
      </c>
      <c r="C1481">
        <f>HYPERLINK("https://github.com/apache/commons-lang/commit/26b587c7babccea6ff3f79cc43e1ad2da6c6b3cb", "26b587c7babccea6ff3f79cc43e1ad2da6c6b3cb")</f>
        <v>0</v>
      </c>
      <c r="D1481" t="s">
        <v>312</v>
      </c>
      <c r="E1481" t="s">
        <v>454</v>
      </c>
      <c r="F1481" t="s">
        <v>812</v>
      </c>
      <c r="G1481" t="s">
        <v>1100</v>
      </c>
      <c r="H1481" t="s">
        <v>1238</v>
      </c>
    </row>
    <row r="1482" spans="1:8">
      <c r="H1482" t="s">
        <v>1239</v>
      </c>
    </row>
    <row r="1483" spans="1:8">
      <c r="H1483" t="s">
        <v>2140</v>
      </c>
    </row>
    <row r="1484" spans="1:8">
      <c r="H1484" t="s">
        <v>2141</v>
      </c>
    </row>
    <row r="1485" spans="1:8">
      <c r="H1485" t="s">
        <v>2142</v>
      </c>
    </row>
    <row r="1486" spans="1:8">
      <c r="H1486" t="s">
        <v>2143</v>
      </c>
    </row>
    <row r="1487" spans="1:8">
      <c r="H1487" t="s">
        <v>1613</v>
      </c>
    </row>
    <row r="1488" spans="1:8">
      <c r="H1488" t="s">
        <v>2144</v>
      </c>
    </row>
    <row r="1489" spans="1:8">
      <c r="H1489" t="s">
        <v>2145</v>
      </c>
    </row>
    <row r="1490" spans="1:8">
      <c r="H1490" t="s">
        <v>2146</v>
      </c>
    </row>
    <row r="1491" spans="1:8">
      <c r="H1491" t="s">
        <v>2147</v>
      </c>
    </row>
    <row r="1492" spans="1:8">
      <c r="H1492" t="s">
        <v>2148</v>
      </c>
    </row>
    <row r="1493" spans="1:8">
      <c r="H1493" t="s">
        <v>2149</v>
      </c>
    </row>
    <row r="1494" spans="1:8">
      <c r="H1494" t="s">
        <v>2150</v>
      </c>
    </row>
    <row r="1495" spans="1:8">
      <c r="H1495" t="s">
        <v>1616</v>
      </c>
    </row>
    <row r="1496" spans="1:8">
      <c r="H1496" t="s">
        <v>1617</v>
      </c>
    </row>
    <row r="1497" spans="1:8">
      <c r="A1497" t="s">
        <v>120</v>
      </c>
      <c r="B1497">
        <f>HYPERLINK("https://github.com/apache/commons-lang/commit/687dc10a611d3ded6239baa2b8ebdff7ebfb9871", "687dc10a611d3ded6239baa2b8ebdff7ebfb9871")</f>
        <v>0</v>
      </c>
      <c r="C1497">
        <f>HYPERLINK("https://github.com/apache/commons-lang/commit/f04f89bfda742435b86313a7ff01eb975dbbe00c", "f04f89bfda742435b86313a7ff01eb975dbbe00c")</f>
        <v>0</v>
      </c>
      <c r="D1497" t="s">
        <v>312</v>
      </c>
      <c r="E1497" t="s">
        <v>455</v>
      </c>
      <c r="F1497" t="s">
        <v>679</v>
      </c>
      <c r="G1497" t="s">
        <v>1074</v>
      </c>
      <c r="H1497" t="s">
        <v>1238</v>
      </c>
    </row>
    <row r="1498" spans="1:8">
      <c r="H1498" t="s">
        <v>1239</v>
      </c>
    </row>
    <row r="1499" spans="1:8">
      <c r="H1499" t="s">
        <v>2179</v>
      </c>
    </row>
    <row r="1500" spans="1:8">
      <c r="H1500" t="s">
        <v>2180</v>
      </c>
    </row>
    <row r="1501" spans="1:8">
      <c r="H1501" t="s">
        <v>2181</v>
      </c>
    </row>
    <row r="1502" spans="1:8">
      <c r="H1502" t="s">
        <v>2182</v>
      </c>
    </row>
    <row r="1503" spans="1:8">
      <c r="H1503" t="s">
        <v>2183</v>
      </c>
    </row>
    <row r="1504" spans="1:8">
      <c r="H1504" t="s">
        <v>2184</v>
      </c>
    </row>
    <row r="1505" spans="1:8">
      <c r="H1505" t="s">
        <v>2185</v>
      </c>
    </row>
    <row r="1506" spans="1:8">
      <c r="H1506" t="s">
        <v>2186</v>
      </c>
    </row>
    <row r="1507" spans="1:8">
      <c r="H1507" t="s">
        <v>2187</v>
      </c>
    </row>
    <row r="1508" spans="1:8">
      <c r="H1508" t="s">
        <v>2188</v>
      </c>
    </row>
    <row r="1509" spans="1:8">
      <c r="H1509" t="s">
        <v>2192</v>
      </c>
    </row>
    <row r="1510" spans="1:8">
      <c r="H1510" t="s">
        <v>2193</v>
      </c>
    </row>
    <row r="1511" spans="1:8">
      <c r="H1511" t="s">
        <v>2194</v>
      </c>
    </row>
    <row r="1512" spans="1:8">
      <c r="A1512" t="s">
        <v>121</v>
      </c>
      <c r="B1512">
        <f>HYPERLINK("https://github.com/apache/commons-lang/commit/d8ae0bdbefd1df0dda95f3402c323ca93962d16e", "d8ae0bdbefd1df0dda95f3402c323ca93962d16e")</f>
        <v>0</v>
      </c>
      <c r="C1512">
        <f>HYPERLINK("https://github.com/apache/commons-lang/commit/687dc10a611d3ded6239baa2b8ebdff7ebfb9871", "687dc10a611d3ded6239baa2b8ebdff7ebfb9871")</f>
        <v>0</v>
      </c>
      <c r="D1512" t="s">
        <v>312</v>
      </c>
      <c r="E1512" t="s">
        <v>456</v>
      </c>
      <c r="F1512" t="s">
        <v>813</v>
      </c>
      <c r="G1512" t="s">
        <v>1104</v>
      </c>
      <c r="H1512" t="s">
        <v>1238</v>
      </c>
    </row>
    <row r="1513" spans="1:8">
      <c r="H1513" t="s">
        <v>1239</v>
      </c>
    </row>
    <row r="1514" spans="1:8">
      <c r="H1514" t="s">
        <v>2196</v>
      </c>
    </row>
    <row r="1515" spans="1:8">
      <c r="H1515" t="s">
        <v>2197</v>
      </c>
    </row>
    <row r="1516" spans="1:8">
      <c r="H1516" t="s">
        <v>2198</v>
      </c>
    </row>
    <row r="1517" spans="1:8">
      <c r="H1517" t="s">
        <v>2199</v>
      </c>
    </row>
    <row r="1518" spans="1:8">
      <c r="A1518" t="s">
        <v>122</v>
      </c>
      <c r="B1518">
        <f>HYPERLINK("https://github.com/apache/commons-lang/commit/5e58c2cfd8e50f4c5a961f798caeb2859beadfe3", "5e58c2cfd8e50f4c5a961f798caeb2859beadfe3")</f>
        <v>0</v>
      </c>
      <c r="C1518">
        <f>HYPERLINK("https://github.com/apache/commons-lang/commit/d8ae0bdbefd1df0dda95f3402c323ca93962d16e", "d8ae0bdbefd1df0dda95f3402c323ca93962d16e")</f>
        <v>0</v>
      </c>
      <c r="D1518" t="s">
        <v>312</v>
      </c>
      <c r="E1518" t="s">
        <v>457</v>
      </c>
      <c r="F1518" t="s">
        <v>814</v>
      </c>
      <c r="G1518" t="s">
        <v>1101</v>
      </c>
      <c r="H1518" t="s">
        <v>1238</v>
      </c>
    </row>
    <row r="1519" spans="1:8">
      <c r="H1519" t="s">
        <v>1239</v>
      </c>
    </row>
    <row r="1520" spans="1:8">
      <c r="H1520" t="s">
        <v>2151</v>
      </c>
    </row>
    <row r="1521" spans="1:8">
      <c r="H1521" t="s">
        <v>2152</v>
      </c>
    </row>
    <row r="1522" spans="1:8">
      <c r="H1522" t="s">
        <v>2153</v>
      </c>
    </row>
    <row r="1523" spans="1:8">
      <c r="H1523" t="s">
        <v>2154</v>
      </c>
    </row>
    <row r="1524" spans="1:8">
      <c r="H1524" t="s">
        <v>2155</v>
      </c>
    </row>
    <row r="1525" spans="1:8">
      <c r="H1525" t="s">
        <v>2156</v>
      </c>
    </row>
    <row r="1526" spans="1:8">
      <c r="H1526" t="s">
        <v>2157</v>
      </c>
    </row>
    <row r="1527" spans="1:8">
      <c r="A1527" t="s">
        <v>123</v>
      </c>
      <c r="B1527">
        <f>HYPERLINK("https://github.com/apache/commons-lang/commit/f957d81625a3aa70385f50d87f036ebe2c54613f", "f957d81625a3aa70385f50d87f036ebe2c54613f")</f>
        <v>0</v>
      </c>
      <c r="C1527">
        <f>HYPERLINK("https://github.com/apache/commons-lang/commit/5e58c2cfd8e50f4c5a961f798caeb2859beadfe3", "5e58c2cfd8e50f4c5a961f798caeb2859beadfe3")</f>
        <v>0</v>
      </c>
      <c r="D1527" t="s">
        <v>312</v>
      </c>
      <c r="E1527" t="s">
        <v>458</v>
      </c>
      <c r="F1527" t="s">
        <v>692</v>
      </c>
      <c r="G1527" t="s">
        <v>1087</v>
      </c>
      <c r="H1527" t="s">
        <v>2088</v>
      </c>
    </row>
    <row r="1528" spans="1:8">
      <c r="A1528" t="s">
        <v>124</v>
      </c>
      <c r="B1528">
        <f>HYPERLINK("https://github.com/apache/commons-lang/commit/1e282a96432db07339b0df337a9284d9d4b39f73", "1e282a96432db07339b0df337a9284d9d4b39f73")</f>
        <v>0</v>
      </c>
      <c r="C1528">
        <f>HYPERLINK("https://github.com/apache/commons-lang/commit/169a20fb98898d3d6763796896c735f23da07c6d", "169a20fb98898d3d6763796896c735f23da07c6d")</f>
        <v>0</v>
      </c>
      <c r="D1528" t="s">
        <v>312</v>
      </c>
      <c r="E1528" t="s">
        <v>459</v>
      </c>
      <c r="F1528" t="s">
        <v>815</v>
      </c>
      <c r="G1528" t="s">
        <v>1106</v>
      </c>
      <c r="H1528" t="s">
        <v>2273</v>
      </c>
    </row>
    <row r="1529" spans="1:8">
      <c r="A1529" t="s">
        <v>125</v>
      </c>
      <c r="B1529">
        <f>HYPERLINK("https://github.com/apache/commons-lang/commit/51a130b544000a8a7fe02ccc3bd44bf6e5051a22", "51a130b544000a8a7fe02ccc3bd44bf6e5051a22")</f>
        <v>0</v>
      </c>
      <c r="C1529">
        <f>HYPERLINK("https://github.com/apache/commons-lang/commit/ba0205c20243c8e92ee4fec91d1549c6a6d94611", "ba0205c20243c8e92ee4fec91d1549c6a6d94611")</f>
        <v>0</v>
      </c>
      <c r="D1529" t="s">
        <v>312</v>
      </c>
      <c r="E1529" t="s">
        <v>460</v>
      </c>
      <c r="F1529" t="s">
        <v>816</v>
      </c>
      <c r="G1529" t="s">
        <v>1097</v>
      </c>
      <c r="H1529" t="s">
        <v>1993</v>
      </c>
    </row>
    <row r="1530" spans="1:8">
      <c r="H1530" t="s">
        <v>1994</v>
      </c>
    </row>
    <row r="1531" spans="1:8">
      <c r="H1531" t="s">
        <v>1995</v>
      </c>
    </row>
    <row r="1532" spans="1:8">
      <c r="H1532" t="s">
        <v>1996</v>
      </c>
    </row>
    <row r="1533" spans="1:8">
      <c r="H1533" t="s">
        <v>1997</v>
      </c>
    </row>
    <row r="1534" spans="1:8">
      <c r="H1534" t="s">
        <v>1998</v>
      </c>
    </row>
    <row r="1535" spans="1:8">
      <c r="H1535" t="s">
        <v>1999</v>
      </c>
    </row>
    <row r="1536" spans="1:8">
      <c r="H1536" t="s">
        <v>2000</v>
      </c>
    </row>
    <row r="1537" spans="1:8">
      <c r="H1537" t="s">
        <v>2001</v>
      </c>
    </row>
    <row r="1538" spans="1:8">
      <c r="H1538" t="s">
        <v>2002</v>
      </c>
    </row>
    <row r="1539" spans="1:8">
      <c r="H1539" t="s">
        <v>2003</v>
      </c>
    </row>
    <row r="1540" spans="1:8">
      <c r="H1540" t="s">
        <v>2004</v>
      </c>
    </row>
    <row r="1541" spans="1:8">
      <c r="A1541" t="s">
        <v>126</v>
      </c>
      <c r="B1541">
        <f>HYPERLINK("https://github.com/apache/commons-lang/commit/dc200f42a49af5de4c61436d504378a360611431", "dc200f42a49af5de4c61436d504378a360611431")</f>
        <v>0</v>
      </c>
      <c r="C1541">
        <f>HYPERLINK("https://github.com/apache/commons-lang/commit/0a72dbad5a0fef58a4d7585723f63bf59667ce8a", "0a72dbad5a0fef58a4d7585723f63bf59667ce8a")</f>
        <v>0</v>
      </c>
      <c r="D1541" t="s">
        <v>311</v>
      </c>
      <c r="E1541" t="s">
        <v>461</v>
      </c>
      <c r="F1541" t="s">
        <v>817</v>
      </c>
      <c r="G1541" t="s">
        <v>1147</v>
      </c>
      <c r="H1541" t="s">
        <v>3206</v>
      </c>
    </row>
    <row r="1542" spans="1:8">
      <c r="F1542" t="s">
        <v>818</v>
      </c>
      <c r="G1542" t="s">
        <v>1148</v>
      </c>
      <c r="H1542" t="s">
        <v>3206</v>
      </c>
    </row>
    <row r="1543" spans="1:8">
      <c r="F1543" t="s">
        <v>819</v>
      </c>
      <c r="G1543" t="s">
        <v>1149</v>
      </c>
      <c r="H1543" t="s">
        <v>3206</v>
      </c>
    </row>
    <row r="1544" spans="1:8">
      <c r="H1544" t="s">
        <v>3207</v>
      </c>
    </row>
    <row r="1545" spans="1:8">
      <c r="A1545" t="s">
        <v>127</v>
      </c>
      <c r="B1545">
        <f>HYPERLINK("https://github.com/apache/commons-lang/commit/bf626b85ba69501c4b9d75f1473b9083872b31f3", "bf626b85ba69501c4b9d75f1473b9083872b31f3")</f>
        <v>0</v>
      </c>
      <c r="C1545">
        <f>HYPERLINK("https://github.com/apache/commons-lang/commit/9e2d9541777439b115802814ac4924fb50a70f7d", "9e2d9541777439b115802814ac4924fb50a70f7d")</f>
        <v>0</v>
      </c>
      <c r="D1545" t="s">
        <v>311</v>
      </c>
      <c r="E1545" t="s">
        <v>462</v>
      </c>
      <c r="F1545" t="s">
        <v>820</v>
      </c>
      <c r="G1545" t="s">
        <v>1119</v>
      </c>
      <c r="H1545" t="s">
        <v>3208</v>
      </c>
    </row>
    <row r="1546" spans="1:8">
      <c r="A1546" t="s">
        <v>128</v>
      </c>
      <c r="B1546">
        <f>HYPERLINK("https://github.com/apache/commons-lang/commit/86008e6c48c9cca8f8c698d4bc5af1a87d717d97", "86008e6c48c9cca8f8c698d4bc5af1a87d717d97")</f>
        <v>0</v>
      </c>
      <c r="C1546">
        <f>HYPERLINK("https://github.com/apache/commons-lang/commit/77e3dcc393f7388b0c747c2483aa57ba3510230f", "77e3dcc393f7388b0c747c2483aa57ba3510230f")</f>
        <v>0</v>
      </c>
      <c r="D1546" t="s">
        <v>311</v>
      </c>
      <c r="E1546" t="s">
        <v>463</v>
      </c>
      <c r="F1546" t="s">
        <v>643</v>
      </c>
      <c r="G1546" t="s">
        <v>1039</v>
      </c>
      <c r="H1546" t="s">
        <v>3209</v>
      </c>
    </row>
    <row r="1547" spans="1:8">
      <c r="H1547" t="s">
        <v>3210</v>
      </c>
    </row>
    <row r="1548" spans="1:8">
      <c r="A1548" t="s">
        <v>129</v>
      </c>
      <c r="B1548">
        <f>HYPERLINK("https://github.com/apache/commons-lang/commit/928950c9bf3a61fb51d1c291526ee0e1f8c8baf6", "928950c9bf3a61fb51d1c291526ee0e1f8c8baf6")</f>
        <v>0</v>
      </c>
      <c r="C1548">
        <f>HYPERLINK("https://github.com/apache/commons-lang/commit/dab4ca0812b8717366dc4466616583047e6b4cf9", "dab4ca0812b8717366dc4466616583047e6b4cf9")</f>
        <v>0</v>
      </c>
      <c r="D1548" t="s">
        <v>311</v>
      </c>
      <c r="E1548" t="s">
        <v>464</v>
      </c>
      <c r="F1548" t="s">
        <v>690</v>
      </c>
      <c r="G1548" t="s">
        <v>1085</v>
      </c>
      <c r="H1548" t="s">
        <v>2455</v>
      </c>
    </row>
    <row r="1549" spans="1:8">
      <c r="A1549" t="s">
        <v>130</v>
      </c>
      <c r="B1549">
        <f>HYPERLINK("https://github.com/apache/commons-lang/commit/56e830a235ffdf79af12f8afa07a210aba3cab26", "56e830a235ffdf79af12f8afa07a210aba3cab26")</f>
        <v>0</v>
      </c>
      <c r="C1549">
        <f>HYPERLINK("https://github.com/apache/commons-lang/commit/452a6c0cd87ed01dc6f60ab65578c6353c0d0522", "452a6c0cd87ed01dc6f60ab65578c6353c0d0522")</f>
        <v>0</v>
      </c>
      <c r="D1549" t="s">
        <v>312</v>
      </c>
      <c r="E1549" t="s">
        <v>465</v>
      </c>
      <c r="F1549" t="s">
        <v>666</v>
      </c>
      <c r="G1549" t="s">
        <v>1062</v>
      </c>
      <c r="H1549" t="s">
        <v>1649</v>
      </c>
    </row>
    <row r="1550" spans="1:8">
      <c r="H1550" t="s">
        <v>1648</v>
      </c>
    </row>
    <row r="1551" spans="1:8">
      <c r="H1551" t="s">
        <v>1646</v>
      </c>
    </row>
    <row r="1552" spans="1:8">
      <c r="H1552" t="s">
        <v>1647</v>
      </c>
    </row>
    <row r="1553" spans="6:8">
      <c r="H1553" t="s">
        <v>2705</v>
      </c>
    </row>
    <row r="1554" spans="6:8">
      <c r="H1554" t="s">
        <v>1240</v>
      </c>
    </row>
    <row r="1555" spans="6:8">
      <c r="H1555" t="s">
        <v>2706</v>
      </c>
    </row>
    <row r="1556" spans="6:8">
      <c r="H1556" t="s">
        <v>2707</v>
      </c>
    </row>
    <row r="1557" spans="6:8">
      <c r="H1557" t="s">
        <v>1869</v>
      </c>
    </row>
    <row r="1558" spans="6:8">
      <c r="H1558" t="s">
        <v>2708</v>
      </c>
    </row>
    <row r="1559" spans="6:8">
      <c r="H1559" t="s">
        <v>1895</v>
      </c>
    </row>
    <row r="1560" spans="6:8">
      <c r="H1560" t="s">
        <v>1901</v>
      </c>
    </row>
    <row r="1561" spans="6:8">
      <c r="H1561" t="s">
        <v>2709</v>
      </c>
    </row>
    <row r="1562" spans="6:8">
      <c r="H1562" t="s">
        <v>2710</v>
      </c>
    </row>
    <row r="1563" spans="6:8">
      <c r="H1563" t="s">
        <v>2202</v>
      </c>
    </row>
    <row r="1564" spans="6:8">
      <c r="H1564" t="s">
        <v>1820</v>
      </c>
    </row>
    <row r="1565" spans="6:8">
      <c r="H1565" t="s">
        <v>1466</v>
      </c>
    </row>
    <row r="1566" spans="6:8">
      <c r="F1566" t="s">
        <v>667</v>
      </c>
      <c r="G1566" t="s">
        <v>1063</v>
      </c>
      <c r="H1566" t="s">
        <v>2711</v>
      </c>
    </row>
    <row r="1567" spans="6:8">
      <c r="H1567" t="s">
        <v>1239</v>
      </c>
    </row>
    <row r="1568" spans="6:8">
      <c r="H1568" t="s">
        <v>1240</v>
      </c>
    </row>
    <row r="1569" spans="6:8">
      <c r="H1569" t="s">
        <v>2712</v>
      </c>
    </row>
    <row r="1570" spans="6:8">
      <c r="H1570" t="s">
        <v>2712</v>
      </c>
    </row>
    <row r="1571" spans="6:8">
      <c r="H1571" t="s">
        <v>2713</v>
      </c>
    </row>
    <row r="1572" spans="6:8">
      <c r="H1572" t="s">
        <v>2714</v>
      </c>
    </row>
    <row r="1573" spans="6:8">
      <c r="H1573" t="s">
        <v>2715</v>
      </c>
    </row>
    <row r="1574" spans="6:8">
      <c r="H1574" t="s">
        <v>2716</v>
      </c>
    </row>
    <row r="1575" spans="6:8">
      <c r="H1575" t="s">
        <v>2717</v>
      </c>
    </row>
    <row r="1576" spans="6:8">
      <c r="H1576" t="s">
        <v>1466</v>
      </c>
    </row>
    <row r="1577" spans="6:8">
      <c r="F1577" t="s">
        <v>668</v>
      </c>
      <c r="G1577" t="s">
        <v>1064</v>
      </c>
      <c r="H1577" t="s">
        <v>2718</v>
      </c>
    </row>
    <row r="1578" spans="6:8">
      <c r="H1578" t="s">
        <v>1239</v>
      </c>
    </row>
    <row r="1579" spans="6:8">
      <c r="H1579" t="s">
        <v>1240</v>
      </c>
    </row>
    <row r="1580" spans="6:8">
      <c r="H1580" t="s">
        <v>2712</v>
      </c>
    </row>
    <row r="1581" spans="6:8">
      <c r="H1581" t="s">
        <v>2712</v>
      </c>
    </row>
    <row r="1582" spans="6:8">
      <c r="H1582" t="s">
        <v>2713</v>
      </c>
    </row>
    <row r="1583" spans="6:8">
      <c r="H1583" t="s">
        <v>2714</v>
      </c>
    </row>
    <row r="1584" spans="6:8">
      <c r="H1584" t="s">
        <v>2715</v>
      </c>
    </row>
    <row r="1585" spans="6:8">
      <c r="H1585" t="s">
        <v>2716</v>
      </c>
    </row>
    <row r="1586" spans="6:8">
      <c r="H1586" t="s">
        <v>2717</v>
      </c>
    </row>
    <row r="1587" spans="6:8">
      <c r="H1587" t="s">
        <v>1466</v>
      </c>
    </row>
    <row r="1588" spans="6:8">
      <c r="F1588" t="s">
        <v>669</v>
      </c>
      <c r="G1588" t="s">
        <v>1065</v>
      </c>
      <c r="H1588" t="s">
        <v>2740</v>
      </c>
    </row>
    <row r="1589" spans="6:8">
      <c r="H1589" t="s">
        <v>1239</v>
      </c>
    </row>
    <row r="1590" spans="6:8">
      <c r="H1590" t="s">
        <v>1240</v>
      </c>
    </row>
    <row r="1591" spans="6:8">
      <c r="H1591" t="s">
        <v>2712</v>
      </c>
    </row>
    <row r="1592" spans="6:8">
      <c r="H1592" t="s">
        <v>2712</v>
      </c>
    </row>
    <row r="1593" spans="6:8">
      <c r="H1593" t="s">
        <v>2713</v>
      </c>
    </row>
    <row r="1594" spans="6:8">
      <c r="H1594" t="s">
        <v>2714</v>
      </c>
    </row>
    <row r="1595" spans="6:8">
      <c r="H1595" t="s">
        <v>2715</v>
      </c>
    </row>
    <row r="1596" spans="6:8">
      <c r="H1596" t="s">
        <v>2716</v>
      </c>
    </row>
    <row r="1597" spans="6:8">
      <c r="H1597" t="s">
        <v>2717</v>
      </c>
    </row>
    <row r="1598" spans="6:8">
      <c r="H1598" t="s">
        <v>2741</v>
      </c>
    </row>
    <row r="1599" spans="6:8">
      <c r="H1599" t="s">
        <v>3211</v>
      </c>
    </row>
    <row r="1600" spans="6:8">
      <c r="F1600" t="s">
        <v>670</v>
      </c>
      <c r="G1600" t="s">
        <v>1066</v>
      </c>
      <c r="H1600" t="s">
        <v>2742</v>
      </c>
    </row>
    <row r="1601" spans="6:8">
      <c r="H1601" t="s">
        <v>1239</v>
      </c>
    </row>
    <row r="1602" spans="6:8">
      <c r="H1602" t="s">
        <v>1240</v>
      </c>
    </row>
    <row r="1603" spans="6:8">
      <c r="H1603" t="s">
        <v>2712</v>
      </c>
    </row>
    <row r="1604" spans="6:8">
      <c r="H1604" t="s">
        <v>2712</v>
      </c>
    </row>
    <row r="1605" spans="6:8">
      <c r="H1605" t="s">
        <v>2713</v>
      </c>
    </row>
    <row r="1606" spans="6:8">
      <c r="H1606" t="s">
        <v>2714</v>
      </c>
    </row>
    <row r="1607" spans="6:8">
      <c r="H1607" t="s">
        <v>2715</v>
      </c>
    </row>
    <row r="1608" spans="6:8">
      <c r="H1608" t="s">
        <v>2716</v>
      </c>
    </row>
    <row r="1609" spans="6:8">
      <c r="H1609" t="s">
        <v>2717</v>
      </c>
    </row>
    <row r="1610" spans="6:8">
      <c r="H1610" t="s">
        <v>2743</v>
      </c>
    </row>
    <row r="1611" spans="6:8">
      <c r="H1611" t="s">
        <v>3211</v>
      </c>
    </row>
    <row r="1612" spans="6:8">
      <c r="F1612" t="s">
        <v>671</v>
      </c>
      <c r="G1612" t="s">
        <v>1067</v>
      </c>
      <c r="H1612" t="s">
        <v>1239</v>
      </c>
    </row>
    <row r="1613" spans="6:8">
      <c r="H1613" t="s">
        <v>2200</v>
      </c>
    </row>
    <row r="1614" spans="6:8">
      <c r="H1614" t="s">
        <v>2744</v>
      </c>
    </row>
    <row r="1615" spans="6:8">
      <c r="H1615" t="s">
        <v>2744</v>
      </c>
    </row>
    <row r="1616" spans="6:8">
      <c r="H1616" t="s">
        <v>2712</v>
      </c>
    </row>
    <row r="1617" spans="6:8">
      <c r="H1617" t="s">
        <v>2712</v>
      </c>
    </row>
    <row r="1618" spans="6:8">
      <c r="H1618" t="s">
        <v>1240</v>
      </c>
    </row>
    <row r="1619" spans="6:8">
      <c r="H1619" t="s">
        <v>2745</v>
      </c>
    </row>
    <row r="1620" spans="6:8">
      <c r="H1620" t="s">
        <v>2746</v>
      </c>
    </row>
    <row r="1621" spans="6:8">
      <c r="H1621" t="s">
        <v>2747</v>
      </c>
    </row>
    <row r="1622" spans="6:8">
      <c r="H1622" t="s">
        <v>2748</v>
      </c>
    </row>
    <row r="1623" spans="6:8">
      <c r="H1623" t="s">
        <v>2743</v>
      </c>
    </row>
    <row r="1624" spans="6:8">
      <c r="H1624" t="s">
        <v>2717</v>
      </c>
    </row>
    <row r="1625" spans="6:8">
      <c r="F1625" t="s">
        <v>821</v>
      </c>
      <c r="G1625" t="s">
        <v>1123</v>
      </c>
      <c r="H1625" t="s">
        <v>2800</v>
      </c>
    </row>
    <row r="1626" spans="6:8">
      <c r="H1626" t="s">
        <v>2801</v>
      </c>
    </row>
    <row r="1627" spans="6:8">
      <c r="H1627" t="s">
        <v>2802</v>
      </c>
    </row>
    <row r="1628" spans="6:8">
      <c r="H1628" t="s">
        <v>2803</v>
      </c>
    </row>
    <row r="1629" spans="6:8">
      <c r="H1629" t="s">
        <v>1239</v>
      </c>
    </row>
    <row r="1630" spans="6:8">
      <c r="H1630" t="s">
        <v>2804</v>
      </c>
    </row>
    <row r="1631" spans="6:8">
      <c r="H1631" t="s">
        <v>1240</v>
      </c>
    </row>
    <row r="1632" spans="6:8">
      <c r="H1632" t="s">
        <v>1241</v>
      </c>
    </row>
    <row r="1633" spans="1:8">
      <c r="H1633" t="s">
        <v>2805</v>
      </c>
    </row>
    <row r="1634" spans="1:8">
      <c r="H1634" t="s">
        <v>1820</v>
      </c>
    </row>
    <row r="1635" spans="1:8">
      <c r="H1635" t="s">
        <v>1466</v>
      </c>
    </row>
    <row r="1636" spans="1:8">
      <c r="A1636" t="s">
        <v>131</v>
      </c>
      <c r="B1636">
        <f>HYPERLINK("https://github.com/apache/commons-lang/commit/9adbbb0bbfe1d76549dd8b6704f183dacb1de29f", "9adbbb0bbfe1d76549dd8b6704f183dacb1de29f")</f>
        <v>0</v>
      </c>
      <c r="C1636">
        <f>HYPERLINK("https://github.com/apache/commons-lang/commit/56463552475746e982e46f54c1b18487ef434c17", "56463552475746e982e46f54c1b18487ef434c17")</f>
        <v>0</v>
      </c>
      <c r="D1636" t="s">
        <v>312</v>
      </c>
      <c r="E1636" t="s">
        <v>466</v>
      </c>
      <c r="F1636" t="s">
        <v>822</v>
      </c>
      <c r="G1636" t="s">
        <v>1111</v>
      </c>
      <c r="H1636" t="s">
        <v>3212</v>
      </c>
    </row>
    <row r="1637" spans="1:8">
      <c r="A1637" t="s">
        <v>132</v>
      </c>
      <c r="B1637">
        <f>HYPERLINK("https://github.com/apache/commons-lang/commit/0714795b6fd29dd895d65a6e7397ee7f768cb1bf", "0714795b6fd29dd895d65a6e7397ee7f768cb1bf")</f>
        <v>0</v>
      </c>
      <c r="C1637">
        <f>HYPERLINK("https://github.com/apache/commons-lang/commit/c090db27a496c00c1c28bf22e54cc57b7f593298", "c090db27a496c00c1c28bf22e54cc57b7f593298")</f>
        <v>0</v>
      </c>
      <c r="D1637" t="s">
        <v>312</v>
      </c>
      <c r="E1637" t="s">
        <v>467</v>
      </c>
      <c r="F1637" t="s">
        <v>653</v>
      </c>
      <c r="G1637" t="s">
        <v>1049</v>
      </c>
      <c r="H1637" t="s">
        <v>2279</v>
      </c>
    </row>
    <row r="1638" spans="1:8">
      <c r="H1638" t="s">
        <v>2281</v>
      </c>
    </row>
    <row r="1639" spans="1:8">
      <c r="F1639" t="s">
        <v>823</v>
      </c>
      <c r="G1639" t="s">
        <v>1150</v>
      </c>
      <c r="H1639" t="s">
        <v>3213</v>
      </c>
    </row>
    <row r="1640" spans="1:8">
      <c r="F1640" t="s">
        <v>824</v>
      </c>
      <c r="G1640" t="s">
        <v>1151</v>
      </c>
      <c r="H1640" t="s">
        <v>3213</v>
      </c>
    </row>
    <row r="1641" spans="1:8">
      <c r="A1641" t="s">
        <v>133</v>
      </c>
      <c r="B1641">
        <f>HYPERLINK("https://github.com/apache/commons-lang/commit/8550f4da086fe77943124164c41c4210f348c940", "8550f4da086fe77943124164c41c4210f348c940")</f>
        <v>0</v>
      </c>
      <c r="C1641">
        <f>HYPERLINK("https://github.com/apache/commons-lang/commit/87c4b35e52d7a419ca42aad26a011cb681f6bbe6", "87c4b35e52d7a419ca42aad26a011cb681f6bbe6")</f>
        <v>0</v>
      </c>
      <c r="D1641" t="s">
        <v>312</v>
      </c>
      <c r="E1641" t="s">
        <v>468</v>
      </c>
      <c r="F1641" t="s">
        <v>675</v>
      </c>
      <c r="G1641" t="s">
        <v>1070</v>
      </c>
      <c r="H1641" t="s">
        <v>1820</v>
      </c>
    </row>
    <row r="1642" spans="1:8">
      <c r="A1642" t="s">
        <v>134</v>
      </c>
      <c r="B1642">
        <f>HYPERLINK("https://github.com/apache/commons-lang/commit/2f8f67ab2939f1c23f09c8764e04ea2da0479332", "2f8f67ab2939f1c23f09c8764e04ea2da0479332")</f>
        <v>0</v>
      </c>
      <c r="C1642">
        <f>HYPERLINK("https://github.com/apache/commons-lang/commit/eb2b517b466efb38d591be80728924fb22745333", "eb2b517b466efb38d591be80728924fb22745333")</f>
        <v>0</v>
      </c>
      <c r="D1642" t="s">
        <v>318</v>
      </c>
      <c r="E1642" t="s">
        <v>469</v>
      </c>
      <c r="F1642" t="s">
        <v>825</v>
      </c>
      <c r="G1642" t="s">
        <v>1094</v>
      </c>
      <c r="H1642" t="s">
        <v>1238</v>
      </c>
    </row>
    <row r="1643" spans="1:8">
      <c r="H1643" t="s">
        <v>1239</v>
      </c>
    </row>
    <row r="1644" spans="1:8">
      <c r="A1644" t="s">
        <v>135</v>
      </c>
      <c r="B1644">
        <f>HYPERLINK("https://github.com/apache/commons-lang/commit/a7bbdfb54b6d390f852c478d3d7c1e552554fd78", "a7bbdfb54b6d390f852c478d3d7c1e552554fd78")</f>
        <v>0</v>
      </c>
      <c r="C1644">
        <f>HYPERLINK("https://github.com/apache/commons-lang/commit/2f8f67ab2939f1c23f09c8764e04ea2da0479332", "2f8f67ab2939f1c23f09c8764e04ea2da0479332")</f>
        <v>0</v>
      </c>
      <c r="D1644" t="s">
        <v>318</v>
      </c>
      <c r="E1644" t="s">
        <v>470</v>
      </c>
      <c r="F1644" t="s">
        <v>826</v>
      </c>
      <c r="G1644" t="s">
        <v>1095</v>
      </c>
      <c r="H1644" t="s">
        <v>1238</v>
      </c>
    </row>
    <row r="1645" spans="1:8">
      <c r="H1645" t="s">
        <v>1239</v>
      </c>
    </row>
    <row r="1646" spans="1:8">
      <c r="F1646" t="s">
        <v>827</v>
      </c>
      <c r="G1646" t="s">
        <v>1070</v>
      </c>
      <c r="H1646" t="s">
        <v>1238</v>
      </c>
    </row>
    <row r="1647" spans="1:8">
      <c r="H1647" t="s">
        <v>1239</v>
      </c>
    </row>
    <row r="1648" spans="1:8">
      <c r="H1648" t="s">
        <v>1240</v>
      </c>
    </row>
    <row r="1649" spans="6:8">
      <c r="H1649" t="s">
        <v>1241</v>
      </c>
    </row>
    <row r="1650" spans="6:8">
      <c r="F1650" t="s">
        <v>828</v>
      </c>
      <c r="G1650" t="s">
        <v>1096</v>
      </c>
      <c r="H1650" t="s">
        <v>1238</v>
      </c>
    </row>
    <row r="1651" spans="6:8">
      <c r="H1651" t="s">
        <v>1239</v>
      </c>
    </row>
    <row r="1652" spans="6:8">
      <c r="F1652" t="s">
        <v>829</v>
      </c>
      <c r="G1652" t="s">
        <v>1060</v>
      </c>
      <c r="H1652" t="s">
        <v>1238</v>
      </c>
    </row>
    <row r="1653" spans="6:8">
      <c r="H1653" t="s">
        <v>1239</v>
      </c>
    </row>
    <row r="1654" spans="6:8">
      <c r="H1654" t="s">
        <v>1240</v>
      </c>
    </row>
    <row r="1655" spans="6:8">
      <c r="H1655" t="s">
        <v>1241</v>
      </c>
    </row>
    <row r="1656" spans="6:8">
      <c r="F1656" t="s">
        <v>830</v>
      </c>
      <c r="G1656" t="s">
        <v>1083</v>
      </c>
      <c r="H1656" t="s">
        <v>1238</v>
      </c>
    </row>
    <row r="1657" spans="6:8">
      <c r="H1657" t="s">
        <v>1239</v>
      </c>
    </row>
    <row r="1658" spans="6:8">
      <c r="F1658" t="s">
        <v>831</v>
      </c>
      <c r="G1658" t="s">
        <v>1097</v>
      </c>
      <c r="H1658" t="s">
        <v>1238</v>
      </c>
    </row>
    <row r="1659" spans="6:8">
      <c r="H1659" t="s">
        <v>1239</v>
      </c>
    </row>
    <row r="1660" spans="6:8">
      <c r="H1660" t="s">
        <v>1240</v>
      </c>
    </row>
    <row r="1661" spans="6:8">
      <c r="H1661" t="s">
        <v>1241</v>
      </c>
    </row>
    <row r="1662" spans="6:8">
      <c r="F1662" t="s">
        <v>832</v>
      </c>
      <c r="G1662" t="s">
        <v>1098</v>
      </c>
      <c r="H1662" t="s">
        <v>1238</v>
      </c>
    </row>
    <row r="1663" spans="6:8">
      <c r="H1663" t="s">
        <v>1239</v>
      </c>
    </row>
    <row r="1664" spans="6:8">
      <c r="H1664" t="s">
        <v>1240</v>
      </c>
    </row>
    <row r="1665" spans="6:8">
      <c r="H1665" t="s">
        <v>1241</v>
      </c>
    </row>
    <row r="1666" spans="6:8">
      <c r="F1666" t="s">
        <v>833</v>
      </c>
      <c r="G1666" t="s">
        <v>1061</v>
      </c>
      <c r="H1666" t="s">
        <v>1238</v>
      </c>
    </row>
    <row r="1667" spans="6:8">
      <c r="H1667" t="s">
        <v>1239</v>
      </c>
    </row>
    <row r="1668" spans="6:8">
      <c r="H1668" t="s">
        <v>1240</v>
      </c>
    </row>
    <row r="1669" spans="6:8">
      <c r="H1669" t="s">
        <v>1241</v>
      </c>
    </row>
    <row r="1670" spans="6:8">
      <c r="F1670" t="s">
        <v>834</v>
      </c>
      <c r="G1670" t="s">
        <v>1073</v>
      </c>
      <c r="H1670" t="s">
        <v>1238</v>
      </c>
    </row>
    <row r="1671" spans="6:8">
      <c r="H1671" t="s">
        <v>1239</v>
      </c>
    </row>
    <row r="1672" spans="6:8">
      <c r="H1672" t="s">
        <v>1240</v>
      </c>
    </row>
    <row r="1673" spans="6:8">
      <c r="H1673" t="s">
        <v>1241</v>
      </c>
    </row>
    <row r="1674" spans="6:8">
      <c r="F1674" t="s">
        <v>835</v>
      </c>
      <c r="G1674" t="s">
        <v>1087</v>
      </c>
      <c r="H1674" t="s">
        <v>1238</v>
      </c>
    </row>
    <row r="1675" spans="6:8">
      <c r="H1675" t="s">
        <v>1239</v>
      </c>
    </row>
    <row r="1676" spans="6:8">
      <c r="H1676" t="s">
        <v>1240</v>
      </c>
    </row>
    <row r="1677" spans="6:8">
      <c r="H1677" t="s">
        <v>1241</v>
      </c>
    </row>
    <row r="1678" spans="6:8">
      <c r="F1678" t="s">
        <v>836</v>
      </c>
      <c r="G1678" t="s">
        <v>1119</v>
      </c>
      <c r="H1678" t="s">
        <v>1239</v>
      </c>
    </row>
    <row r="1679" spans="6:8">
      <c r="F1679" t="s">
        <v>837</v>
      </c>
      <c r="G1679" t="s">
        <v>1103</v>
      </c>
      <c r="H1679" t="s">
        <v>1238</v>
      </c>
    </row>
    <row r="1680" spans="6:8">
      <c r="H1680" t="s">
        <v>1239</v>
      </c>
    </row>
    <row r="1681" spans="6:8">
      <c r="F1681" t="s">
        <v>838</v>
      </c>
      <c r="G1681" t="s">
        <v>1072</v>
      </c>
      <c r="H1681" t="s">
        <v>1238</v>
      </c>
    </row>
    <row r="1682" spans="6:8">
      <c r="H1682" t="s">
        <v>1239</v>
      </c>
    </row>
    <row r="1683" spans="6:8">
      <c r="H1683" t="s">
        <v>1240</v>
      </c>
    </row>
    <row r="1684" spans="6:8">
      <c r="H1684" t="s">
        <v>1241</v>
      </c>
    </row>
    <row r="1685" spans="6:8">
      <c r="F1685" t="s">
        <v>839</v>
      </c>
      <c r="G1685" t="s">
        <v>1105</v>
      </c>
      <c r="H1685" t="s">
        <v>1239</v>
      </c>
    </row>
    <row r="1686" spans="6:8">
      <c r="H1686" t="s">
        <v>1240</v>
      </c>
    </row>
    <row r="1687" spans="6:8">
      <c r="H1687" t="s">
        <v>1241</v>
      </c>
    </row>
    <row r="1688" spans="6:8">
      <c r="H1688" t="s">
        <v>1238</v>
      </c>
    </row>
    <row r="1689" spans="6:8">
      <c r="F1689" t="s">
        <v>840</v>
      </c>
      <c r="G1689" t="s">
        <v>1106</v>
      </c>
      <c r="H1689" t="s">
        <v>1238</v>
      </c>
    </row>
    <row r="1690" spans="6:8">
      <c r="H1690" t="s">
        <v>1239</v>
      </c>
    </row>
    <row r="1691" spans="6:8">
      <c r="H1691" t="s">
        <v>1241</v>
      </c>
    </row>
    <row r="1692" spans="6:8">
      <c r="F1692" t="s">
        <v>841</v>
      </c>
      <c r="G1692" t="s">
        <v>1049</v>
      </c>
      <c r="H1692" t="s">
        <v>1238</v>
      </c>
    </row>
    <row r="1693" spans="6:8">
      <c r="H1693" t="s">
        <v>1239</v>
      </c>
    </row>
    <row r="1694" spans="6:8">
      <c r="F1694" t="s">
        <v>842</v>
      </c>
      <c r="G1694" t="s">
        <v>1059</v>
      </c>
      <c r="H1694" t="s">
        <v>1238</v>
      </c>
    </row>
    <row r="1695" spans="6:8">
      <c r="H1695" t="s">
        <v>1239</v>
      </c>
    </row>
    <row r="1696" spans="6:8">
      <c r="H1696" t="s">
        <v>1240</v>
      </c>
    </row>
    <row r="1697" spans="6:8">
      <c r="H1697" t="s">
        <v>1241</v>
      </c>
    </row>
    <row r="1698" spans="6:8">
      <c r="F1698" t="s">
        <v>843</v>
      </c>
      <c r="G1698" t="s">
        <v>1047</v>
      </c>
      <c r="H1698" t="s">
        <v>1238</v>
      </c>
    </row>
    <row r="1699" spans="6:8">
      <c r="H1699" t="s">
        <v>1239</v>
      </c>
    </row>
    <row r="1700" spans="6:8">
      <c r="H1700" t="s">
        <v>1240</v>
      </c>
    </row>
    <row r="1701" spans="6:8">
      <c r="H1701" t="s">
        <v>1241</v>
      </c>
    </row>
    <row r="1702" spans="6:8">
      <c r="F1702" t="s">
        <v>844</v>
      </c>
      <c r="G1702" t="s">
        <v>1152</v>
      </c>
      <c r="H1702" t="s">
        <v>1238</v>
      </c>
    </row>
    <row r="1703" spans="6:8">
      <c r="H1703" t="s">
        <v>1239</v>
      </c>
    </row>
    <row r="1704" spans="6:8">
      <c r="H1704" t="s">
        <v>1240</v>
      </c>
    </row>
    <row r="1705" spans="6:8">
      <c r="H1705" t="s">
        <v>1241</v>
      </c>
    </row>
    <row r="1706" spans="6:8">
      <c r="F1706" t="s">
        <v>845</v>
      </c>
      <c r="G1706" t="s">
        <v>1058</v>
      </c>
      <c r="H1706" t="s">
        <v>1238</v>
      </c>
    </row>
    <row r="1707" spans="6:8">
      <c r="H1707" t="s">
        <v>1239</v>
      </c>
    </row>
    <row r="1708" spans="6:8">
      <c r="H1708" t="s">
        <v>1240</v>
      </c>
    </row>
    <row r="1709" spans="6:8">
      <c r="H1709" t="s">
        <v>1241</v>
      </c>
    </row>
    <row r="1710" spans="6:8">
      <c r="F1710" t="s">
        <v>846</v>
      </c>
      <c r="G1710" t="s">
        <v>1039</v>
      </c>
      <c r="H1710" t="s">
        <v>1238</v>
      </c>
    </row>
    <row r="1711" spans="6:8">
      <c r="H1711" t="s">
        <v>1239</v>
      </c>
    </row>
    <row r="1712" spans="6:8">
      <c r="H1712" t="s">
        <v>1240</v>
      </c>
    </row>
    <row r="1713" spans="6:8">
      <c r="H1713" t="s">
        <v>1241</v>
      </c>
    </row>
    <row r="1714" spans="6:8">
      <c r="F1714" t="s">
        <v>847</v>
      </c>
      <c r="G1714" t="s">
        <v>1043</v>
      </c>
      <c r="H1714" t="s">
        <v>1238</v>
      </c>
    </row>
    <row r="1715" spans="6:8">
      <c r="H1715" t="s">
        <v>1239</v>
      </c>
    </row>
    <row r="1716" spans="6:8">
      <c r="H1716" t="s">
        <v>1240</v>
      </c>
    </row>
    <row r="1717" spans="6:8">
      <c r="H1717" t="s">
        <v>1241</v>
      </c>
    </row>
    <row r="1718" spans="6:8">
      <c r="F1718" t="s">
        <v>848</v>
      </c>
      <c r="G1718" t="s">
        <v>1107</v>
      </c>
      <c r="H1718" t="s">
        <v>1238</v>
      </c>
    </row>
    <row r="1719" spans="6:8">
      <c r="H1719" t="s">
        <v>1239</v>
      </c>
    </row>
    <row r="1720" spans="6:8">
      <c r="H1720" t="s">
        <v>1240</v>
      </c>
    </row>
    <row r="1721" spans="6:8">
      <c r="H1721" t="s">
        <v>1241</v>
      </c>
    </row>
    <row r="1722" spans="6:8">
      <c r="F1722" t="s">
        <v>849</v>
      </c>
      <c r="G1722" t="s">
        <v>1085</v>
      </c>
      <c r="H1722" t="s">
        <v>1238</v>
      </c>
    </row>
    <row r="1723" spans="6:8">
      <c r="H1723" t="s">
        <v>1239</v>
      </c>
    </row>
    <row r="1724" spans="6:8">
      <c r="H1724" t="s">
        <v>1240</v>
      </c>
    </row>
    <row r="1725" spans="6:8">
      <c r="H1725" t="s">
        <v>1241</v>
      </c>
    </row>
    <row r="1726" spans="6:8">
      <c r="F1726" t="s">
        <v>850</v>
      </c>
      <c r="G1726" t="s">
        <v>1109</v>
      </c>
      <c r="H1726" t="s">
        <v>1239</v>
      </c>
    </row>
    <row r="1727" spans="6:8">
      <c r="F1727" t="s">
        <v>851</v>
      </c>
      <c r="G1727" t="s">
        <v>1046</v>
      </c>
      <c r="H1727" t="s">
        <v>1238</v>
      </c>
    </row>
    <row r="1728" spans="6:8">
      <c r="H1728" t="s">
        <v>1239</v>
      </c>
    </row>
    <row r="1729" spans="6:8">
      <c r="H1729" t="s">
        <v>1240</v>
      </c>
    </row>
    <row r="1730" spans="6:8">
      <c r="H1730" t="s">
        <v>1241</v>
      </c>
    </row>
    <row r="1731" spans="6:8">
      <c r="F1731" t="s">
        <v>852</v>
      </c>
      <c r="G1731" t="s">
        <v>1110</v>
      </c>
      <c r="H1731" t="s">
        <v>1238</v>
      </c>
    </row>
    <row r="1732" spans="6:8">
      <c r="H1732" t="s">
        <v>1239</v>
      </c>
    </row>
    <row r="1733" spans="6:8">
      <c r="F1733" t="s">
        <v>853</v>
      </c>
      <c r="G1733" t="s">
        <v>1111</v>
      </c>
      <c r="H1733" t="s">
        <v>1238</v>
      </c>
    </row>
    <row r="1734" spans="6:8">
      <c r="H1734" t="s">
        <v>1239</v>
      </c>
    </row>
    <row r="1735" spans="6:8">
      <c r="H1735" t="s">
        <v>1240</v>
      </c>
    </row>
    <row r="1736" spans="6:8">
      <c r="H1736" t="s">
        <v>1241</v>
      </c>
    </row>
    <row r="1737" spans="6:8">
      <c r="F1737" t="s">
        <v>854</v>
      </c>
      <c r="G1737" t="s">
        <v>1112</v>
      </c>
      <c r="H1737" t="s">
        <v>1238</v>
      </c>
    </row>
    <row r="1738" spans="6:8">
      <c r="H1738" t="s">
        <v>1239</v>
      </c>
    </row>
    <row r="1739" spans="6:8">
      <c r="H1739" t="s">
        <v>1240</v>
      </c>
    </row>
    <row r="1740" spans="6:8">
      <c r="H1740" t="s">
        <v>1241</v>
      </c>
    </row>
    <row r="1741" spans="6:8">
      <c r="F1741" t="s">
        <v>855</v>
      </c>
      <c r="G1741" t="s">
        <v>1041</v>
      </c>
      <c r="H1741" t="s">
        <v>1238</v>
      </c>
    </row>
    <row r="1742" spans="6:8">
      <c r="H1742" t="s">
        <v>1239</v>
      </c>
    </row>
    <row r="1743" spans="6:8">
      <c r="H1743" t="s">
        <v>1240</v>
      </c>
    </row>
    <row r="1744" spans="6:8">
      <c r="H1744" t="s">
        <v>1241</v>
      </c>
    </row>
    <row r="1745" spans="6:8">
      <c r="F1745" t="s">
        <v>856</v>
      </c>
      <c r="G1745" t="s">
        <v>1113</v>
      </c>
      <c r="H1745" t="s">
        <v>1238</v>
      </c>
    </row>
    <row r="1746" spans="6:8">
      <c r="H1746" t="s">
        <v>1239</v>
      </c>
    </row>
    <row r="1747" spans="6:8">
      <c r="F1747" t="s">
        <v>857</v>
      </c>
      <c r="G1747" t="s">
        <v>1114</v>
      </c>
      <c r="H1747" t="s">
        <v>1238</v>
      </c>
    </row>
    <row r="1748" spans="6:8">
      <c r="H1748" t="s">
        <v>1239</v>
      </c>
    </row>
    <row r="1749" spans="6:8">
      <c r="F1749" t="s">
        <v>858</v>
      </c>
      <c r="G1749" t="s">
        <v>1116</v>
      </c>
      <c r="H1749" t="s">
        <v>1238</v>
      </c>
    </row>
    <row r="1750" spans="6:8">
      <c r="H1750" t="s">
        <v>1239</v>
      </c>
    </row>
    <row r="1751" spans="6:8">
      <c r="F1751" t="s">
        <v>859</v>
      </c>
      <c r="G1751" t="s">
        <v>1117</v>
      </c>
      <c r="H1751" t="s">
        <v>1238</v>
      </c>
    </row>
    <row r="1752" spans="6:8">
      <c r="H1752" t="s">
        <v>1239</v>
      </c>
    </row>
    <row r="1753" spans="6:8">
      <c r="F1753" t="s">
        <v>860</v>
      </c>
      <c r="G1753" t="s">
        <v>1048</v>
      </c>
      <c r="H1753" t="s">
        <v>1238</v>
      </c>
    </row>
    <row r="1754" spans="6:8">
      <c r="H1754" t="s">
        <v>1239</v>
      </c>
    </row>
    <row r="1755" spans="6:8">
      <c r="H1755" t="s">
        <v>1240</v>
      </c>
    </row>
    <row r="1756" spans="6:8">
      <c r="H1756" t="s">
        <v>1241</v>
      </c>
    </row>
    <row r="1757" spans="6:8">
      <c r="F1757" t="s">
        <v>861</v>
      </c>
      <c r="G1757" t="s">
        <v>1118</v>
      </c>
      <c r="H1757" t="s">
        <v>1238</v>
      </c>
    </row>
    <row r="1758" spans="6:8">
      <c r="H1758" t="s">
        <v>1239</v>
      </c>
    </row>
    <row r="1759" spans="6:8">
      <c r="H1759" t="s">
        <v>1240</v>
      </c>
    </row>
    <row r="1760" spans="6:8">
      <c r="F1760" t="s">
        <v>862</v>
      </c>
      <c r="G1760" t="s">
        <v>1142</v>
      </c>
      <c r="H1760" t="s">
        <v>1239</v>
      </c>
    </row>
    <row r="1761" spans="6:8">
      <c r="F1761" t="s">
        <v>863</v>
      </c>
      <c r="G1761" t="s">
        <v>1122</v>
      </c>
      <c r="H1761" t="s">
        <v>1239</v>
      </c>
    </row>
    <row r="1762" spans="6:8">
      <c r="H1762" t="s">
        <v>1240</v>
      </c>
    </row>
    <row r="1763" spans="6:8">
      <c r="F1763" t="s">
        <v>864</v>
      </c>
      <c r="G1763" t="s">
        <v>1042</v>
      </c>
      <c r="H1763" t="s">
        <v>1238</v>
      </c>
    </row>
    <row r="1764" spans="6:8">
      <c r="H1764" t="s">
        <v>1239</v>
      </c>
    </row>
    <row r="1765" spans="6:8">
      <c r="F1765" t="s">
        <v>865</v>
      </c>
      <c r="G1765" t="s">
        <v>1124</v>
      </c>
      <c r="H1765" t="s">
        <v>1238</v>
      </c>
    </row>
    <row r="1766" spans="6:8">
      <c r="H1766" t="s">
        <v>1239</v>
      </c>
    </row>
    <row r="1767" spans="6:8">
      <c r="F1767" t="s">
        <v>866</v>
      </c>
      <c r="G1767" t="s">
        <v>1076</v>
      </c>
      <c r="H1767" t="s">
        <v>1238</v>
      </c>
    </row>
    <row r="1768" spans="6:8">
      <c r="H1768" t="s">
        <v>1239</v>
      </c>
    </row>
    <row r="1769" spans="6:8">
      <c r="F1769" t="s">
        <v>867</v>
      </c>
      <c r="G1769" t="s">
        <v>1077</v>
      </c>
      <c r="H1769" t="s">
        <v>1238</v>
      </c>
    </row>
    <row r="1770" spans="6:8">
      <c r="H1770" t="s">
        <v>1239</v>
      </c>
    </row>
    <row r="1771" spans="6:8">
      <c r="F1771" t="s">
        <v>868</v>
      </c>
      <c r="G1771" t="s">
        <v>1078</v>
      </c>
      <c r="H1771" t="s">
        <v>1238</v>
      </c>
    </row>
    <row r="1772" spans="6:8">
      <c r="H1772" t="s">
        <v>1239</v>
      </c>
    </row>
    <row r="1773" spans="6:8">
      <c r="F1773" t="s">
        <v>869</v>
      </c>
      <c r="G1773" t="s">
        <v>1125</v>
      </c>
      <c r="H1773" t="s">
        <v>1238</v>
      </c>
    </row>
    <row r="1774" spans="6:8">
      <c r="H1774" t="s">
        <v>1239</v>
      </c>
    </row>
    <row r="1775" spans="6:8">
      <c r="F1775" t="s">
        <v>870</v>
      </c>
      <c r="G1775" t="s">
        <v>1080</v>
      </c>
      <c r="H1775" t="s">
        <v>1238</v>
      </c>
    </row>
    <row r="1776" spans="6:8">
      <c r="H1776" t="s">
        <v>1239</v>
      </c>
    </row>
    <row r="1777" spans="6:8">
      <c r="F1777" t="s">
        <v>871</v>
      </c>
      <c r="G1777" t="s">
        <v>1126</v>
      </c>
      <c r="H1777" t="s">
        <v>1238</v>
      </c>
    </row>
    <row r="1778" spans="6:8">
      <c r="H1778" t="s">
        <v>1239</v>
      </c>
    </row>
    <row r="1779" spans="6:8">
      <c r="F1779" t="s">
        <v>872</v>
      </c>
      <c r="G1779" t="s">
        <v>1082</v>
      </c>
      <c r="H1779" t="s">
        <v>1238</v>
      </c>
    </row>
    <row r="1780" spans="6:8">
      <c r="H1780" t="s">
        <v>1239</v>
      </c>
    </row>
    <row r="1781" spans="6:8">
      <c r="F1781" t="s">
        <v>873</v>
      </c>
      <c r="G1781" t="s">
        <v>1153</v>
      </c>
      <c r="H1781" t="s">
        <v>1239</v>
      </c>
    </row>
    <row r="1782" spans="6:8">
      <c r="F1782" t="s">
        <v>874</v>
      </c>
      <c r="G1782" t="s">
        <v>1154</v>
      </c>
      <c r="H1782" t="s">
        <v>1239</v>
      </c>
    </row>
    <row r="1783" spans="6:8">
      <c r="F1783" t="s">
        <v>875</v>
      </c>
      <c r="G1783" t="s">
        <v>1140</v>
      </c>
      <c r="H1783" t="s">
        <v>1239</v>
      </c>
    </row>
    <row r="1784" spans="6:8">
      <c r="F1784" t="s">
        <v>876</v>
      </c>
      <c r="G1784" t="s">
        <v>1127</v>
      </c>
      <c r="H1784" t="s">
        <v>1238</v>
      </c>
    </row>
    <row r="1785" spans="6:8">
      <c r="H1785" t="s">
        <v>1239</v>
      </c>
    </row>
    <row r="1786" spans="6:8">
      <c r="F1786" t="s">
        <v>877</v>
      </c>
      <c r="G1786" t="s">
        <v>1139</v>
      </c>
      <c r="H1786" t="s">
        <v>1239</v>
      </c>
    </row>
    <row r="1787" spans="6:8">
      <c r="H1787" t="s">
        <v>1241</v>
      </c>
    </row>
    <row r="1788" spans="6:8">
      <c r="F1788" t="s">
        <v>878</v>
      </c>
      <c r="G1788" t="s">
        <v>1128</v>
      </c>
      <c r="H1788" t="s">
        <v>1238</v>
      </c>
    </row>
    <row r="1789" spans="6:8">
      <c r="H1789" t="s">
        <v>1239</v>
      </c>
    </row>
    <row r="1790" spans="6:8">
      <c r="F1790" t="s">
        <v>879</v>
      </c>
      <c r="G1790" t="s">
        <v>1090</v>
      </c>
      <c r="H1790" t="s">
        <v>1238</v>
      </c>
    </row>
    <row r="1791" spans="6:8">
      <c r="H1791" t="s">
        <v>1239</v>
      </c>
    </row>
    <row r="1792" spans="6:8">
      <c r="F1792" t="s">
        <v>880</v>
      </c>
      <c r="G1792" t="s">
        <v>1129</v>
      </c>
      <c r="H1792" t="s">
        <v>1238</v>
      </c>
    </row>
    <row r="1793" spans="6:8">
      <c r="H1793" t="s">
        <v>1239</v>
      </c>
    </row>
    <row r="1794" spans="6:8">
      <c r="H1794" t="s">
        <v>1240</v>
      </c>
    </row>
    <row r="1795" spans="6:8">
      <c r="H1795" t="s">
        <v>1241</v>
      </c>
    </row>
    <row r="1796" spans="6:8">
      <c r="F1796" t="s">
        <v>881</v>
      </c>
      <c r="G1796" t="s">
        <v>1130</v>
      </c>
      <c r="H1796" t="s">
        <v>1238</v>
      </c>
    </row>
    <row r="1797" spans="6:8">
      <c r="H1797" t="s">
        <v>1239</v>
      </c>
    </row>
    <row r="1798" spans="6:8">
      <c r="F1798" t="s">
        <v>882</v>
      </c>
      <c r="G1798" t="s">
        <v>1131</v>
      </c>
      <c r="H1798" t="s">
        <v>1238</v>
      </c>
    </row>
    <row r="1799" spans="6:8">
      <c r="H1799" t="s">
        <v>1239</v>
      </c>
    </row>
    <row r="1800" spans="6:8">
      <c r="F1800" t="s">
        <v>883</v>
      </c>
      <c r="G1800" t="s">
        <v>1084</v>
      </c>
      <c r="H1800" t="s">
        <v>1238</v>
      </c>
    </row>
    <row r="1801" spans="6:8">
      <c r="H1801" t="s">
        <v>1239</v>
      </c>
    </row>
    <row r="1802" spans="6:8">
      <c r="F1802" t="s">
        <v>884</v>
      </c>
      <c r="G1802" t="s">
        <v>1132</v>
      </c>
      <c r="H1802" t="s">
        <v>1238</v>
      </c>
    </row>
    <row r="1803" spans="6:8">
      <c r="H1803" t="s">
        <v>1239</v>
      </c>
    </row>
    <row r="1804" spans="6:8">
      <c r="F1804" t="s">
        <v>885</v>
      </c>
      <c r="G1804" t="s">
        <v>1155</v>
      </c>
      <c r="H1804" t="s">
        <v>1239</v>
      </c>
    </row>
    <row r="1805" spans="6:8">
      <c r="F1805" t="s">
        <v>886</v>
      </c>
      <c r="G1805" t="s">
        <v>1156</v>
      </c>
      <c r="H1805" t="s">
        <v>1239</v>
      </c>
    </row>
    <row r="1806" spans="6:8">
      <c r="F1806" t="s">
        <v>887</v>
      </c>
      <c r="G1806" t="s">
        <v>1055</v>
      </c>
      <c r="H1806" t="s">
        <v>1238</v>
      </c>
    </row>
    <row r="1807" spans="6:8">
      <c r="H1807" t="s">
        <v>1239</v>
      </c>
    </row>
    <row r="1808" spans="6:8">
      <c r="H1808" t="s">
        <v>1241</v>
      </c>
    </row>
    <row r="1809" spans="1:8">
      <c r="F1809" t="s">
        <v>888</v>
      </c>
      <c r="G1809" t="s">
        <v>1086</v>
      </c>
      <c r="H1809" t="s">
        <v>1238</v>
      </c>
    </row>
    <row r="1810" spans="1:8">
      <c r="H1810" t="s">
        <v>1239</v>
      </c>
    </row>
    <row r="1811" spans="1:8">
      <c r="F1811" t="s">
        <v>889</v>
      </c>
      <c r="G1811" t="s">
        <v>1133</v>
      </c>
      <c r="H1811" t="s">
        <v>1238</v>
      </c>
    </row>
    <row r="1812" spans="1:8">
      <c r="H1812" t="s">
        <v>1239</v>
      </c>
    </row>
    <row r="1813" spans="1:8">
      <c r="H1813" t="s">
        <v>1240</v>
      </c>
    </row>
    <row r="1814" spans="1:8">
      <c r="H1814" t="s">
        <v>1241</v>
      </c>
    </row>
    <row r="1815" spans="1:8">
      <c r="F1815" t="s">
        <v>890</v>
      </c>
      <c r="G1815" t="s">
        <v>1056</v>
      </c>
      <c r="H1815" t="s">
        <v>1238</v>
      </c>
    </row>
    <row r="1816" spans="1:8">
      <c r="H1816" t="s">
        <v>1239</v>
      </c>
    </row>
    <row r="1817" spans="1:8">
      <c r="A1817" t="s">
        <v>136</v>
      </c>
      <c r="B1817">
        <f>HYPERLINK("https://github.com/apache/commons-lang/commit/ebfb96b0a95557559dc801fba31efc260ab24744", "ebfb96b0a95557559dc801fba31efc260ab24744")</f>
        <v>0</v>
      </c>
      <c r="C1817">
        <f>HYPERLINK("https://github.com/apache/commons-lang/commit/1a433d2ec7b5b85b541e213b0d1e69b9e91a56b9", "1a433d2ec7b5b85b541e213b0d1e69b9e91a56b9")</f>
        <v>0</v>
      </c>
      <c r="D1817" t="s">
        <v>312</v>
      </c>
      <c r="E1817" t="s">
        <v>471</v>
      </c>
      <c r="F1817" t="s">
        <v>862</v>
      </c>
      <c r="G1817" t="s">
        <v>1142</v>
      </c>
      <c r="H1817" t="s">
        <v>3111</v>
      </c>
    </row>
    <row r="1818" spans="1:8">
      <c r="H1818" t="s">
        <v>3112</v>
      </c>
    </row>
    <row r="1819" spans="1:8">
      <c r="A1819" t="s">
        <v>137</v>
      </c>
      <c r="B1819">
        <f>HYPERLINK("https://github.com/apache/commons-lang/commit/228527bd83f3f73cc2ab030bb65b370eeb418b1c", "228527bd83f3f73cc2ab030bb65b370eeb418b1c")</f>
        <v>0</v>
      </c>
      <c r="C1819">
        <f>HYPERLINK("https://github.com/apache/commons-lang/commit/64f0e8ecb072bfa5b7a98c8930bbdd6a854ca87a", "64f0e8ecb072bfa5b7a98c8930bbdd6a854ca87a")</f>
        <v>0</v>
      </c>
      <c r="D1819" t="s">
        <v>312</v>
      </c>
      <c r="E1819" t="s">
        <v>472</v>
      </c>
      <c r="F1819" t="s">
        <v>862</v>
      </c>
      <c r="G1819" t="s">
        <v>1142</v>
      </c>
      <c r="H1819" t="s">
        <v>3119</v>
      </c>
    </row>
    <row r="1820" spans="1:8">
      <c r="H1820" t="s">
        <v>3126</v>
      </c>
    </row>
    <row r="1821" spans="1:8">
      <c r="A1821" t="s">
        <v>138</v>
      </c>
      <c r="B1821">
        <f>HYPERLINK("https://github.com/apache/commons-lang/commit/00a4628d4e65d002fc11dee7854a020d5d8eb8f0", "00a4628d4e65d002fc11dee7854a020d5d8eb8f0")</f>
        <v>0</v>
      </c>
      <c r="C1821">
        <f>HYPERLINK("https://github.com/apache/commons-lang/commit/228527bd83f3f73cc2ab030bb65b370eeb418b1c", "228527bd83f3f73cc2ab030bb65b370eeb418b1c")</f>
        <v>0</v>
      </c>
      <c r="D1821" t="s">
        <v>312</v>
      </c>
      <c r="E1821" t="s">
        <v>473</v>
      </c>
      <c r="F1821" t="s">
        <v>862</v>
      </c>
      <c r="G1821" t="s">
        <v>1142</v>
      </c>
      <c r="H1821" t="s">
        <v>3214</v>
      </c>
    </row>
    <row r="1822" spans="1:8">
      <c r="H1822" t="s">
        <v>3214</v>
      </c>
    </row>
    <row r="1823" spans="1:8">
      <c r="A1823" t="s">
        <v>139</v>
      </c>
      <c r="B1823">
        <f>HYPERLINK("https://github.com/apache/commons-lang/commit/e6e7f16e570f18518fad49c72547a3965e1bb8d4", "e6e7f16e570f18518fad49c72547a3965e1bb8d4")</f>
        <v>0</v>
      </c>
      <c r="C1823">
        <f>HYPERLINK("https://github.com/apache/commons-lang/commit/00a4628d4e65d002fc11dee7854a020d5d8eb8f0", "00a4628d4e65d002fc11dee7854a020d5d8eb8f0")</f>
        <v>0</v>
      </c>
      <c r="D1823" t="s">
        <v>312</v>
      </c>
      <c r="E1823" t="s">
        <v>474</v>
      </c>
      <c r="F1823" t="s">
        <v>862</v>
      </c>
      <c r="G1823" t="s">
        <v>1142</v>
      </c>
      <c r="H1823" t="s">
        <v>3109</v>
      </c>
    </row>
    <row r="1824" spans="1:8">
      <c r="H1824" t="s">
        <v>3110</v>
      </c>
    </row>
    <row r="1825" spans="1:8">
      <c r="A1825" t="s">
        <v>140</v>
      </c>
      <c r="B1825">
        <f>HYPERLINK("https://github.com/apache/commons-lang/commit/e539bde39629f48d325c7a2c42c55e44ae2a76e7", "e539bde39629f48d325c7a2c42c55e44ae2a76e7")</f>
        <v>0</v>
      </c>
      <c r="C1825">
        <f>HYPERLINK("https://github.com/apache/commons-lang/commit/e87ee0a705031b111da6a99c174b6f3f1c13869f", "e87ee0a705031b111da6a99c174b6f3f1c13869f")</f>
        <v>0</v>
      </c>
      <c r="D1825" t="s">
        <v>312</v>
      </c>
      <c r="E1825" t="s">
        <v>475</v>
      </c>
      <c r="F1825" t="s">
        <v>862</v>
      </c>
      <c r="G1825" t="s">
        <v>1142</v>
      </c>
      <c r="H1825" t="s">
        <v>3105</v>
      </c>
    </row>
    <row r="1826" spans="1:8">
      <c r="H1826" t="s">
        <v>3105</v>
      </c>
    </row>
    <row r="1827" spans="1:8">
      <c r="A1827" t="s">
        <v>141</v>
      </c>
      <c r="B1827">
        <f>HYPERLINK("https://github.com/apache/commons-lang/commit/9143987fa02cb1d4be45b175fd7eb7b748fffb7b", "9143987fa02cb1d4be45b175fd7eb7b748fffb7b")</f>
        <v>0</v>
      </c>
      <c r="C1827">
        <f>HYPERLINK("https://github.com/apache/commons-lang/commit/d918999ddd415964ddebb4386f0acad7820a6848", "d918999ddd415964ddebb4386f0acad7820a6848")</f>
        <v>0</v>
      </c>
      <c r="D1827" t="s">
        <v>317</v>
      </c>
      <c r="E1827" t="s">
        <v>476</v>
      </c>
      <c r="F1827" t="s">
        <v>891</v>
      </c>
      <c r="G1827" t="s">
        <v>1039</v>
      </c>
      <c r="H1827" t="s">
        <v>3215</v>
      </c>
    </row>
    <row r="1828" spans="1:8">
      <c r="A1828" t="s">
        <v>142</v>
      </c>
      <c r="B1828">
        <f>HYPERLINK("https://github.com/apache/commons-lang/commit/485dd97b184fe42bf9b1434633be84cb6acc75f2", "485dd97b184fe42bf9b1434633be84cb6acc75f2")</f>
        <v>0</v>
      </c>
      <c r="C1828">
        <f>HYPERLINK("https://github.com/apache/commons-lang/commit/b9a702bb49cd02c1f8e33f52b33312fa0aa467e7", "b9a702bb49cd02c1f8e33f52b33312fa0aa467e7")</f>
        <v>0</v>
      </c>
      <c r="D1828" t="s">
        <v>318</v>
      </c>
      <c r="E1828" t="s">
        <v>477</v>
      </c>
      <c r="F1828" t="s">
        <v>892</v>
      </c>
      <c r="G1828" t="s">
        <v>1055</v>
      </c>
      <c r="H1828" t="s">
        <v>3216</v>
      </c>
    </row>
    <row r="1829" spans="1:8">
      <c r="A1829" t="s">
        <v>143</v>
      </c>
      <c r="B1829">
        <f>HYPERLINK("https://github.com/apache/commons-lang/commit/a2bb711aee6621b21cdd22e6d7e4bff2f7236235", "a2bb711aee6621b21cdd22e6d7e4bff2f7236235")</f>
        <v>0</v>
      </c>
      <c r="C1829">
        <f>HYPERLINK("https://github.com/apache/commons-lang/commit/5c3ec55e15922c58bb2f39145de9fe641840bb50", "5c3ec55e15922c58bb2f39145de9fe641840bb50")</f>
        <v>0</v>
      </c>
      <c r="D1829" t="s">
        <v>316</v>
      </c>
      <c r="E1829" t="s">
        <v>478</v>
      </c>
      <c r="F1829" t="s">
        <v>893</v>
      </c>
      <c r="G1829" t="s">
        <v>1048</v>
      </c>
      <c r="H1829" t="s">
        <v>3217</v>
      </c>
    </row>
    <row r="1830" spans="1:8">
      <c r="A1830" t="s">
        <v>144</v>
      </c>
      <c r="B1830">
        <f>HYPERLINK("https://github.com/apache/commons-lang/commit/9abfbaecab79d19952544742c74450e1202e6240", "9abfbaecab79d19952544742c74450e1202e6240")</f>
        <v>0</v>
      </c>
      <c r="C1830">
        <f>HYPERLINK("https://github.com/apache/commons-lang/commit/543f2d36e49a72f042389f70d388b38abfb77252", "543f2d36e49a72f042389f70d388b38abfb77252")</f>
        <v>0</v>
      </c>
      <c r="D1830" t="s">
        <v>313</v>
      </c>
      <c r="E1830" t="s">
        <v>479</v>
      </c>
      <c r="F1830" t="s">
        <v>891</v>
      </c>
      <c r="G1830" t="s">
        <v>1039</v>
      </c>
      <c r="H1830" t="s">
        <v>2840</v>
      </c>
    </row>
    <row r="1831" spans="1:8">
      <c r="A1831" t="s">
        <v>145</v>
      </c>
      <c r="B1831">
        <f>HYPERLINK("https://github.com/apache/commons-lang/commit/022d08cfd31475073c664da109ad50bfe9539d82", "022d08cfd31475073c664da109ad50bfe9539d82")</f>
        <v>0</v>
      </c>
      <c r="C1831">
        <f>HYPERLINK("https://github.com/apache/commons-lang/commit/4d7a616ccaf6c4a2aef171999f04c71d3749313d", "4d7a616ccaf6c4a2aef171999f04c71d3749313d")</f>
        <v>0</v>
      </c>
      <c r="D1831" t="s">
        <v>319</v>
      </c>
      <c r="E1831" t="s">
        <v>480</v>
      </c>
      <c r="F1831" t="s">
        <v>894</v>
      </c>
      <c r="G1831" t="s">
        <v>1147</v>
      </c>
      <c r="H1831" t="s">
        <v>3218</v>
      </c>
    </row>
    <row r="1832" spans="1:8">
      <c r="H1832" t="s">
        <v>3091</v>
      </c>
    </row>
    <row r="1833" spans="1:8">
      <c r="F1833" t="s">
        <v>895</v>
      </c>
      <c r="G1833" t="s">
        <v>1148</v>
      </c>
      <c r="H1833" t="s">
        <v>3219</v>
      </c>
    </row>
    <row r="1834" spans="1:8">
      <c r="H1834" t="s">
        <v>3091</v>
      </c>
    </row>
    <row r="1835" spans="1:8">
      <c r="A1835" t="s">
        <v>146</v>
      </c>
      <c r="B1835">
        <f>HYPERLINK("https://github.com/apache/commons-lang/commit/bc52782cd84f4356d2984e1aa01806f81754eb08", "bc52782cd84f4356d2984e1aa01806f81754eb08")</f>
        <v>0</v>
      </c>
      <c r="C1835">
        <f>HYPERLINK("https://github.com/apache/commons-lang/commit/79f7a7ef529ae656a80f7e331f75e79999cef7ea", "79f7a7ef529ae656a80f7e331f75e79999cef7ea")</f>
        <v>0</v>
      </c>
      <c r="D1835" t="s">
        <v>313</v>
      </c>
      <c r="E1835" s="2" t="s">
        <v>481</v>
      </c>
      <c r="F1835" t="s">
        <v>896</v>
      </c>
      <c r="G1835" t="s">
        <v>1059</v>
      </c>
      <c r="H1835" t="s">
        <v>1766</v>
      </c>
    </row>
    <row r="1836" spans="1:8">
      <c r="H1836" t="s">
        <v>1767</v>
      </c>
    </row>
    <row r="1837" spans="1:8">
      <c r="H1837" t="s">
        <v>2299</v>
      </c>
    </row>
    <row r="1838" spans="1:8">
      <c r="H1838" t="s">
        <v>2300</v>
      </c>
    </row>
    <row r="1839" spans="1:8">
      <c r="H1839" t="s">
        <v>2301</v>
      </c>
    </row>
    <row r="1840" spans="1:8">
      <c r="H1840" t="s">
        <v>3220</v>
      </c>
    </row>
    <row r="1841" spans="1:8">
      <c r="H1841" t="s">
        <v>2303</v>
      </c>
    </row>
    <row r="1842" spans="1:8">
      <c r="H1842" t="s">
        <v>2306</v>
      </c>
    </row>
    <row r="1843" spans="1:8">
      <c r="H1843" t="s">
        <v>2308</v>
      </c>
    </row>
    <row r="1844" spans="1:8">
      <c r="H1844" t="s">
        <v>3221</v>
      </c>
    </row>
    <row r="1845" spans="1:8">
      <c r="H1845" t="s">
        <v>3222</v>
      </c>
    </row>
    <row r="1846" spans="1:8">
      <c r="H1846" t="s">
        <v>3223</v>
      </c>
    </row>
    <row r="1847" spans="1:8">
      <c r="A1847" t="s">
        <v>147</v>
      </c>
      <c r="B1847">
        <f>HYPERLINK("https://github.com/apache/commons-lang/commit/0769eb977b3a56adf5ec8bd4e9f123b75bdf38ed", "0769eb977b3a56adf5ec8bd4e9f123b75bdf38ed")</f>
        <v>0</v>
      </c>
      <c r="C1847">
        <f>HYPERLINK("https://github.com/apache/commons-lang/commit/bc22af91e7e8fd7a530de48cd164056ef05829e0", "bc22af91e7e8fd7a530de48cd164056ef05829e0")</f>
        <v>0</v>
      </c>
      <c r="D1847" t="s">
        <v>320</v>
      </c>
      <c r="E1847" t="s">
        <v>482</v>
      </c>
      <c r="F1847" t="s">
        <v>897</v>
      </c>
      <c r="G1847" t="s">
        <v>1157</v>
      </c>
      <c r="H1847" t="s">
        <v>3224</v>
      </c>
    </row>
    <row r="1848" spans="1:8">
      <c r="H1848" t="s">
        <v>3225</v>
      </c>
    </row>
    <row r="1849" spans="1:8">
      <c r="A1849" t="s">
        <v>148</v>
      </c>
      <c r="B1849">
        <f>HYPERLINK("https://github.com/apache/commons-lang/commit/f96d4df26e3b16ce6407b854e6c89e882c51e435", "f96d4df26e3b16ce6407b854e6c89e882c51e435")</f>
        <v>0</v>
      </c>
      <c r="C1849">
        <f>HYPERLINK("https://github.com/apache/commons-lang/commit/e4789bd4fc298f28c88c1abee074e6dd78e35e20", "e4789bd4fc298f28c88c1abee074e6dd78e35e20")</f>
        <v>0</v>
      </c>
      <c r="D1849" t="s">
        <v>320</v>
      </c>
      <c r="E1849" t="s">
        <v>483</v>
      </c>
      <c r="F1849" t="s">
        <v>898</v>
      </c>
      <c r="G1849" t="s">
        <v>1158</v>
      </c>
      <c r="H1849" t="s">
        <v>2650</v>
      </c>
    </row>
    <row r="1850" spans="1:8">
      <c r="H1850" t="s">
        <v>3226</v>
      </c>
    </row>
    <row r="1851" spans="1:8">
      <c r="H1851" t="s">
        <v>3227</v>
      </c>
    </row>
    <row r="1852" spans="1:8">
      <c r="A1852" t="s">
        <v>149</v>
      </c>
      <c r="B1852">
        <f>HYPERLINK("https://github.com/apache/commons-lang/commit/b24ecd60fe9517bef1d6342e479e9bc3d85ef692", "b24ecd60fe9517bef1d6342e479e9bc3d85ef692")</f>
        <v>0</v>
      </c>
      <c r="C1852">
        <f>HYPERLINK("https://github.com/apache/commons-lang/commit/2241a1abc9615c7b92206afb5026ef21d405175a", "2241a1abc9615c7b92206afb5026ef21d405175a")</f>
        <v>0</v>
      </c>
      <c r="D1852" t="s">
        <v>313</v>
      </c>
      <c r="E1852" t="s">
        <v>484</v>
      </c>
      <c r="F1852" t="s">
        <v>899</v>
      </c>
      <c r="G1852" t="s">
        <v>1107</v>
      </c>
      <c r="H1852" t="s">
        <v>2410</v>
      </c>
    </row>
    <row r="1853" spans="1:8">
      <c r="H1853" t="s">
        <v>2411</v>
      </c>
    </row>
    <row r="1854" spans="1:8">
      <c r="H1854" t="s">
        <v>2412</v>
      </c>
    </row>
    <row r="1855" spans="1:8">
      <c r="H1855" t="s">
        <v>2413</v>
      </c>
    </row>
    <row r="1856" spans="1:8">
      <c r="H1856" t="s">
        <v>2414</v>
      </c>
    </row>
    <row r="1857" spans="1:8">
      <c r="H1857" t="s">
        <v>2414</v>
      </c>
    </row>
    <row r="1858" spans="1:8">
      <c r="H1858" t="s">
        <v>2427</v>
      </c>
    </row>
    <row r="1859" spans="1:8">
      <c r="H1859" t="s">
        <v>2428</v>
      </c>
    </row>
    <row r="1860" spans="1:8">
      <c r="A1860" t="s">
        <v>150</v>
      </c>
      <c r="B1860">
        <f>HYPERLINK("https://github.com/apache/commons-lang/commit/0a7381942ca183a63750cdcdcad6a6ac5c9aa95d", "0a7381942ca183a63750cdcdcad6a6ac5c9aa95d")</f>
        <v>0</v>
      </c>
      <c r="C1860">
        <f>HYPERLINK("https://github.com/apache/commons-lang/commit/434575ed0a71439b8abe8ef59948bf15847fd9c0", "434575ed0a71439b8abe8ef59948bf15847fd9c0")</f>
        <v>0</v>
      </c>
      <c r="D1860" t="s">
        <v>316</v>
      </c>
      <c r="E1860" t="s">
        <v>485</v>
      </c>
      <c r="F1860" t="s">
        <v>900</v>
      </c>
      <c r="G1860" t="s">
        <v>1159</v>
      </c>
      <c r="H1860" t="s">
        <v>3228</v>
      </c>
    </row>
    <row r="1861" spans="1:8">
      <c r="H1861" t="s">
        <v>3229</v>
      </c>
    </row>
    <row r="1862" spans="1:8">
      <c r="H1862" t="s">
        <v>3230</v>
      </c>
    </row>
    <row r="1863" spans="1:8">
      <c r="H1863" t="s">
        <v>3231</v>
      </c>
    </row>
    <row r="1864" spans="1:8">
      <c r="H1864" t="s">
        <v>3232</v>
      </c>
    </row>
    <row r="1865" spans="1:8">
      <c r="H1865" t="s">
        <v>3233</v>
      </c>
    </row>
    <row r="1866" spans="1:8">
      <c r="A1866" t="s">
        <v>151</v>
      </c>
      <c r="B1866">
        <f>HYPERLINK("https://github.com/apache/commons-lang/commit/4f2cfd7a782f45989fcf0cbd2e49c3694d85c0af", "4f2cfd7a782f45989fcf0cbd2e49c3694d85c0af")</f>
        <v>0</v>
      </c>
      <c r="C1866">
        <f>HYPERLINK("https://github.com/apache/commons-lang/commit/91a90af7673ade24edbb7c378b2a3b46fcf8e78a", "91a90af7673ade24edbb7c378b2a3b46fcf8e78a")</f>
        <v>0</v>
      </c>
      <c r="D1866" t="s">
        <v>321</v>
      </c>
      <c r="E1866" t="s">
        <v>486</v>
      </c>
      <c r="F1866" t="s">
        <v>901</v>
      </c>
      <c r="G1866" t="s">
        <v>1160</v>
      </c>
      <c r="H1866" t="s">
        <v>1240</v>
      </c>
    </row>
    <row r="1867" spans="1:8">
      <c r="H1867" t="s">
        <v>3234</v>
      </c>
    </row>
    <row r="1868" spans="1:8">
      <c r="H1868" t="s">
        <v>3235</v>
      </c>
    </row>
    <row r="1869" spans="1:8">
      <c r="H1869" t="s">
        <v>3236</v>
      </c>
    </row>
    <row r="1870" spans="1:8">
      <c r="H1870" t="s">
        <v>3237</v>
      </c>
    </row>
    <row r="1871" spans="1:8">
      <c r="H1871" t="s">
        <v>3238</v>
      </c>
    </row>
    <row r="1872" spans="1:8">
      <c r="H1872" t="s">
        <v>3239</v>
      </c>
    </row>
    <row r="1873" spans="1:8">
      <c r="H1873" t="s">
        <v>3240</v>
      </c>
    </row>
    <row r="1874" spans="1:8">
      <c r="H1874" t="s">
        <v>3241</v>
      </c>
    </row>
    <row r="1875" spans="1:8">
      <c r="H1875" t="s">
        <v>3242</v>
      </c>
    </row>
    <row r="1876" spans="1:8">
      <c r="H1876" t="s">
        <v>3243</v>
      </c>
    </row>
    <row r="1877" spans="1:8">
      <c r="H1877" t="s">
        <v>3244</v>
      </c>
    </row>
    <row r="1878" spans="1:8">
      <c r="H1878" t="s">
        <v>3245</v>
      </c>
    </row>
    <row r="1879" spans="1:8">
      <c r="H1879" t="s">
        <v>3246</v>
      </c>
    </row>
    <row r="1880" spans="1:8">
      <c r="A1880" t="s">
        <v>152</v>
      </c>
      <c r="B1880">
        <f>HYPERLINK("https://github.com/apache/commons-lang/commit/a43c5746fc7faf57f063d0e025108998557d56b6", "a43c5746fc7faf57f063d0e025108998557d56b6")</f>
        <v>0</v>
      </c>
      <c r="C1880">
        <f>HYPERLINK("https://github.com/apache/commons-lang/commit/056742acf7fa9de76993c24d0eb0fa84b99dbbdd", "056742acf7fa9de76993c24d0eb0fa84b99dbbdd")</f>
        <v>0</v>
      </c>
      <c r="D1880" t="s">
        <v>321</v>
      </c>
      <c r="E1880" t="s">
        <v>487</v>
      </c>
      <c r="F1880" t="s">
        <v>902</v>
      </c>
      <c r="G1880" t="s">
        <v>1161</v>
      </c>
      <c r="H1880" t="s">
        <v>1240</v>
      </c>
    </row>
    <row r="1881" spans="1:8">
      <c r="H1881" t="s">
        <v>3247</v>
      </c>
    </row>
    <row r="1882" spans="1:8">
      <c r="H1882" t="s">
        <v>3248</v>
      </c>
    </row>
    <row r="1883" spans="1:8">
      <c r="H1883" t="s">
        <v>3249</v>
      </c>
    </row>
    <row r="1884" spans="1:8">
      <c r="H1884" t="s">
        <v>3250</v>
      </c>
    </row>
    <row r="1885" spans="1:8">
      <c r="H1885" t="s">
        <v>3241</v>
      </c>
    </row>
    <row r="1886" spans="1:8">
      <c r="H1886" t="s">
        <v>2647</v>
      </c>
    </row>
    <row r="1887" spans="1:8">
      <c r="H1887" t="s">
        <v>3251</v>
      </c>
    </row>
    <row r="1888" spans="1:8">
      <c r="H1888" t="s">
        <v>3242</v>
      </c>
    </row>
    <row r="1889" spans="1:8">
      <c r="A1889" t="s">
        <v>153</v>
      </c>
      <c r="B1889">
        <f>HYPERLINK("https://github.com/apache/commons-lang/commit/f76a32ff88006ecf07a523c6daa3405acfc2243f", "f76a32ff88006ecf07a523c6daa3405acfc2243f")</f>
        <v>0</v>
      </c>
      <c r="C1889">
        <f>HYPERLINK("https://github.com/apache/commons-lang/commit/ee707ddb02e4eb4d03fa01b9024af8be25ff2599", "ee707ddb02e4eb4d03fa01b9024af8be25ff2599")</f>
        <v>0</v>
      </c>
      <c r="D1889" t="s">
        <v>312</v>
      </c>
      <c r="E1889" t="s">
        <v>488</v>
      </c>
      <c r="F1889" t="s">
        <v>903</v>
      </c>
      <c r="G1889" t="s">
        <v>1162</v>
      </c>
      <c r="H1889" t="s">
        <v>3252</v>
      </c>
    </row>
    <row r="1890" spans="1:8">
      <c r="H1890" t="s">
        <v>3253</v>
      </c>
    </row>
    <row r="1891" spans="1:8">
      <c r="H1891" t="s">
        <v>3254</v>
      </c>
    </row>
    <row r="1892" spans="1:8">
      <c r="H1892" t="s">
        <v>3255</v>
      </c>
    </row>
    <row r="1893" spans="1:8">
      <c r="A1893" t="s">
        <v>154</v>
      </c>
      <c r="B1893">
        <f>HYPERLINK("https://github.com/apache/commons-lang/commit/5615bbb7ad2f739423e0eef92062988c01bd59f2", "5615bbb7ad2f739423e0eef92062988c01bd59f2")</f>
        <v>0</v>
      </c>
      <c r="C1893">
        <f>HYPERLINK("https://github.com/apache/commons-lang/commit/da9ebdf72af4a2527255a7f06a65d4ce672af6de", "da9ebdf72af4a2527255a7f06a65d4ce672af6de")</f>
        <v>0</v>
      </c>
      <c r="D1893" t="s">
        <v>316</v>
      </c>
      <c r="E1893" t="s">
        <v>489</v>
      </c>
      <c r="F1893" t="s">
        <v>904</v>
      </c>
      <c r="G1893" t="s">
        <v>1163</v>
      </c>
      <c r="H1893" t="s">
        <v>3256</v>
      </c>
    </row>
    <row r="1894" spans="1:8">
      <c r="A1894" t="s">
        <v>155</v>
      </c>
      <c r="B1894">
        <f>HYPERLINK("https://github.com/apache/commons-lang/commit/bebf1a53f744bd591c692ef2b721bd28078bb029", "bebf1a53f744bd591c692ef2b721bd28078bb029")</f>
        <v>0</v>
      </c>
      <c r="C1894">
        <f>HYPERLINK("https://github.com/apache/commons-lang/commit/e8138eafe70f279427dbcecaef564613ad27aa90", "e8138eafe70f279427dbcecaef564613ad27aa90")</f>
        <v>0</v>
      </c>
      <c r="D1894" t="s">
        <v>312</v>
      </c>
      <c r="E1894" t="s">
        <v>490</v>
      </c>
      <c r="F1894" t="s">
        <v>905</v>
      </c>
      <c r="G1894" t="s">
        <v>1164</v>
      </c>
      <c r="H1894" t="s">
        <v>3257</v>
      </c>
    </row>
    <row r="1895" spans="1:8">
      <c r="A1895" t="s">
        <v>156</v>
      </c>
      <c r="B1895">
        <f>HYPERLINK("https://github.com/apache/commons-lang/commit/151220646a488159159c7bb4a3739aefac0d8640", "151220646a488159159c7bb4a3739aefac0d8640")</f>
        <v>0</v>
      </c>
      <c r="C1895">
        <f>HYPERLINK("https://github.com/apache/commons-lang/commit/1330e9dad70336423e7f52f0a0f5f97c107d620c", "1330e9dad70336423e7f52f0a0f5f97c107d620c")</f>
        <v>0</v>
      </c>
      <c r="D1895" t="s">
        <v>312</v>
      </c>
      <c r="E1895" t="s">
        <v>491</v>
      </c>
      <c r="F1895" t="s">
        <v>906</v>
      </c>
      <c r="G1895" t="s">
        <v>1054</v>
      </c>
      <c r="H1895" t="s">
        <v>1452</v>
      </c>
    </row>
    <row r="1896" spans="1:8">
      <c r="H1896" t="s">
        <v>1238</v>
      </c>
    </row>
    <row r="1897" spans="1:8">
      <c r="H1897" t="s">
        <v>1239</v>
      </c>
    </row>
    <row r="1898" spans="1:8">
      <c r="H1898" t="s">
        <v>1240</v>
      </c>
    </row>
    <row r="1899" spans="1:8">
      <c r="H1899" t="s">
        <v>1241</v>
      </c>
    </row>
    <row r="1900" spans="1:8">
      <c r="H1900" t="s">
        <v>1453</v>
      </c>
    </row>
    <row r="1901" spans="1:8">
      <c r="H1901" t="s">
        <v>1454</v>
      </c>
    </row>
    <row r="1902" spans="1:8">
      <c r="H1902" t="s">
        <v>1455</v>
      </c>
    </row>
    <row r="1903" spans="1:8">
      <c r="H1903" t="s">
        <v>1456</v>
      </c>
    </row>
    <row r="1904" spans="1:8">
      <c r="H1904" t="s">
        <v>1457</v>
      </c>
    </row>
    <row r="1905" spans="1:8">
      <c r="H1905" t="s">
        <v>1458</v>
      </c>
    </row>
    <row r="1906" spans="1:8">
      <c r="H1906" t="s">
        <v>1458</v>
      </c>
    </row>
    <row r="1907" spans="1:8">
      <c r="H1907" t="s">
        <v>1458</v>
      </c>
    </row>
    <row r="1908" spans="1:8">
      <c r="H1908" t="s">
        <v>1459</v>
      </c>
    </row>
    <row r="1909" spans="1:8">
      <c r="F1909" t="s">
        <v>907</v>
      </c>
      <c r="G1909" t="s">
        <v>1093</v>
      </c>
      <c r="H1909" t="s">
        <v>1540</v>
      </c>
    </row>
    <row r="1910" spans="1:8">
      <c r="H1910" t="s">
        <v>1459</v>
      </c>
    </row>
    <row r="1911" spans="1:8">
      <c r="A1911" t="s">
        <v>157</v>
      </c>
      <c r="B1911">
        <f>HYPERLINK("https://github.com/apache/commons-lang/commit/ead7d965e709182157694490c8bc8d744ec64161", "ead7d965e709182157694490c8bc8d744ec64161")</f>
        <v>0</v>
      </c>
      <c r="C1911">
        <f>HYPERLINK("https://github.com/apache/commons-lang/commit/9c6d3ea78fa936c8eedbd72236fe3f6e217c2b96", "9c6d3ea78fa936c8eedbd72236fe3f6e217c2b96")</f>
        <v>0</v>
      </c>
      <c r="D1911" t="s">
        <v>312</v>
      </c>
      <c r="E1911" t="s">
        <v>492</v>
      </c>
      <c r="F1911" t="s">
        <v>908</v>
      </c>
      <c r="G1911" t="s">
        <v>1109</v>
      </c>
      <c r="H1911" t="s">
        <v>1493</v>
      </c>
    </row>
    <row r="1912" spans="1:8">
      <c r="A1912" t="s">
        <v>158</v>
      </c>
      <c r="B1912">
        <f>HYPERLINK("https://github.com/apache/commons-lang/commit/9ae054b7c894706fcaea519a14f48cc773835069", "9ae054b7c894706fcaea519a14f48cc773835069")</f>
        <v>0</v>
      </c>
      <c r="C1912">
        <f>HYPERLINK("https://github.com/apache/commons-lang/commit/2be456f665e193c6fa7eefb838da858b57935c58", "2be456f665e193c6fa7eefb838da858b57935c58")</f>
        <v>0</v>
      </c>
      <c r="D1912" t="s">
        <v>312</v>
      </c>
      <c r="E1912" t="s">
        <v>493</v>
      </c>
      <c r="F1912" t="s">
        <v>899</v>
      </c>
      <c r="G1912" t="s">
        <v>1107</v>
      </c>
      <c r="H1912" t="s">
        <v>2422</v>
      </c>
    </row>
    <row r="1913" spans="1:8">
      <c r="H1913" t="s">
        <v>2423</v>
      </c>
    </row>
    <row r="1914" spans="1:8">
      <c r="H1914" t="s">
        <v>2424</v>
      </c>
    </row>
    <row r="1915" spans="1:8">
      <c r="H1915" t="s">
        <v>2425</v>
      </c>
    </row>
    <row r="1916" spans="1:8">
      <c r="A1916" t="s">
        <v>159</v>
      </c>
      <c r="B1916">
        <f>HYPERLINK("https://github.com/apache/commons-lang/commit/ef3132ba09c035790136e9031c92f3caff347612", "ef3132ba09c035790136e9031c92f3caff347612")</f>
        <v>0</v>
      </c>
      <c r="C1916">
        <f>HYPERLINK("https://github.com/apache/commons-lang/commit/0c0a145ea2d72aa59464e56f2e3dc849b39be151", "0c0a145ea2d72aa59464e56f2e3dc849b39be151")</f>
        <v>0</v>
      </c>
      <c r="D1916" t="s">
        <v>312</v>
      </c>
      <c r="E1916" t="s">
        <v>494</v>
      </c>
      <c r="F1916" t="s">
        <v>909</v>
      </c>
      <c r="G1916" t="s">
        <v>1123</v>
      </c>
      <c r="H1916" t="s">
        <v>2709</v>
      </c>
    </row>
    <row r="1917" spans="1:8">
      <c r="H1917" t="s">
        <v>2710</v>
      </c>
    </row>
    <row r="1918" spans="1:8">
      <c r="A1918" t="s">
        <v>160</v>
      </c>
      <c r="B1918">
        <f>HYPERLINK("https://github.com/apache/commons-lang/commit/b4e69a6efc245c07bdd2ce55f9c80b6ae16544a3", "b4e69a6efc245c07bdd2ce55f9c80b6ae16544a3")</f>
        <v>0</v>
      </c>
      <c r="C1918">
        <f>HYPERLINK("https://github.com/apache/commons-lang/commit/dbd36d9f55041dc39e12dd1f2303daf9650e78a7", "dbd36d9f55041dc39e12dd1f2303daf9650e78a7")</f>
        <v>0</v>
      </c>
      <c r="D1918" t="s">
        <v>316</v>
      </c>
      <c r="E1918" t="s">
        <v>495</v>
      </c>
      <c r="F1918" t="s">
        <v>910</v>
      </c>
      <c r="G1918" t="s">
        <v>1165</v>
      </c>
      <c r="H1918" t="s">
        <v>3258</v>
      </c>
    </row>
    <row r="1919" spans="1:8">
      <c r="H1919" t="s">
        <v>2202</v>
      </c>
    </row>
    <row r="1920" spans="1:8">
      <c r="H1920" t="s">
        <v>1820</v>
      </c>
    </row>
    <row r="1921" spans="1:8">
      <c r="H1921" t="s">
        <v>1466</v>
      </c>
    </row>
    <row r="1922" spans="1:8">
      <c r="H1922" t="s">
        <v>2009</v>
      </c>
    </row>
    <row r="1923" spans="1:8">
      <c r="A1923" t="s">
        <v>161</v>
      </c>
      <c r="B1923">
        <f>HYPERLINK("https://github.com/apache/commons-lang/commit/8542ccb689031ef8efb416a6c95dd8b9b2c5e5c1", "8542ccb689031ef8efb416a6c95dd8b9b2c5e5c1")</f>
        <v>0</v>
      </c>
      <c r="C1923">
        <f>HYPERLINK("https://github.com/apache/commons-lang/commit/3456b2b6b1e27751bb9b4770e3bd0a6545afe1d3", "3456b2b6b1e27751bb9b4770e3bd0a6545afe1d3")</f>
        <v>0</v>
      </c>
      <c r="D1923" t="s">
        <v>312</v>
      </c>
      <c r="E1923" t="s">
        <v>496</v>
      </c>
      <c r="F1923" t="s">
        <v>891</v>
      </c>
      <c r="G1923" t="s">
        <v>1039</v>
      </c>
      <c r="H1923" t="s">
        <v>3259</v>
      </c>
    </row>
    <row r="1924" spans="1:8">
      <c r="H1924" t="s">
        <v>3260</v>
      </c>
    </row>
    <row r="1925" spans="1:8">
      <c r="A1925" t="s">
        <v>162</v>
      </c>
      <c r="B1925">
        <f>HYPERLINK("https://github.com/apache/commons-lang/commit/196067da9716e4ae4078743c0c56540ee64892f4", "196067da9716e4ae4078743c0c56540ee64892f4")</f>
        <v>0</v>
      </c>
      <c r="C1925">
        <f>HYPERLINK("https://github.com/apache/commons-lang/commit/e5b0844c4f49d5913f54bb5982284f5e7b76240a", "e5b0844c4f49d5913f54bb5982284f5e7b76240a")</f>
        <v>0</v>
      </c>
      <c r="D1925" t="s">
        <v>312</v>
      </c>
      <c r="E1925" t="s">
        <v>497</v>
      </c>
      <c r="F1925" t="s">
        <v>903</v>
      </c>
      <c r="G1925" t="s">
        <v>1162</v>
      </c>
      <c r="H1925" t="s">
        <v>1542</v>
      </c>
    </row>
    <row r="1926" spans="1:8">
      <c r="H1926" t="s">
        <v>3261</v>
      </c>
    </row>
    <row r="1927" spans="1:8">
      <c r="A1927" t="s">
        <v>163</v>
      </c>
      <c r="B1927">
        <f>HYPERLINK("https://github.com/apache/commons-lang/commit/05510d7079702905de640b0c399908eddba7752b", "05510d7079702905de640b0c399908eddba7752b")</f>
        <v>0</v>
      </c>
      <c r="C1927">
        <f>HYPERLINK("https://github.com/apache/commons-lang/commit/85b9694d48340fcfaa7b4377e4e1ecd66e8c6c85", "85b9694d48340fcfaa7b4377e4e1ecd66e8c6c85")</f>
        <v>0</v>
      </c>
      <c r="D1927" t="s">
        <v>316</v>
      </c>
      <c r="E1927" t="s">
        <v>498</v>
      </c>
      <c r="F1927" t="s">
        <v>904</v>
      </c>
      <c r="G1927" t="s">
        <v>1163</v>
      </c>
      <c r="H1927" t="s">
        <v>3262</v>
      </c>
    </row>
    <row r="1928" spans="1:8">
      <c r="A1928" t="s">
        <v>164</v>
      </c>
      <c r="B1928">
        <f>HYPERLINK("https://github.com/apache/commons-lang/commit/473359a5cc15b0f24987eb738bb61b6a6396bc71", "473359a5cc15b0f24987eb738bb61b6a6396bc71")</f>
        <v>0</v>
      </c>
      <c r="C1928">
        <f>HYPERLINK("https://github.com/apache/commons-lang/commit/3dc67a2a4a5d190c3f4c417bb961f3acace003cc", "3dc67a2a4a5d190c3f4c417bb961f3acace003cc")</f>
        <v>0</v>
      </c>
      <c r="D1928" t="s">
        <v>312</v>
      </c>
      <c r="E1928" t="s">
        <v>499</v>
      </c>
      <c r="F1928" t="s">
        <v>891</v>
      </c>
      <c r="G1928" t="s">
        <v>1039</v>
      </c>
      <c r="H1928" t="s">
        <v>3263</v>
      </c>
    </row>
    <row r="1929" spans="1:8">
      <c r="A1929" t="s">
        <v>165</v>
      </c>
      <c r="B1929">
        <f>HYPERLINK("https://github.com/apache/commons-lang/commit/2541a62def1c6e106ab4f4e0c72c45872dffca00", "2541a62def1c6e106ab4f4e0c72c45872dffca00")</f>
        <v>0</v>
      </c>
      <c r="C1929">
        <f>HYPERLINK("https://github.com/apache/commons-lang/commit/e5763ff6f0bb41135e1c11606f3be8a2f9e80b4c", "e5763ff6f0bb41135e1c11606f3be8a2f9e80b4c")</f>
        <v>0</v>
      </c>
      <c r="D1929" t="s">
        <v>312</v>
      </c>
      <c r="E1929" t="s">
        <v>500</v>
      </c>
      <c r="F1929" t="s">
        <v>911</v>
      </c>
      <c r="G1929" t="s">
        <v>1058</v>
      </c>
      <c r="H1929" t="s">
        <v>3261</v>
      </c>
    </row>
    <row r="1930" spans="1:8">
      <c r="A1930" t="s">
        <v>166</v>
      </c>
      <c r="B1930">
        <f>HYPERLINK("https://github.com/apache/commons-lang/commit/37fa5d6fa470c2a9879caf64b47b8e535753ebdb", "37fa5d6fa470c2a9879caf64b47b8e535753ebdb")</f>
        <v>0</v>
      </c>
      <c r="C1930">
        <f>HYPERLINK("https://github.com/apache/commons-lang/commit/25d4c7db212d1f0cfa39c04de0439da118f30fbe", "25d4c7db212d1f0cfa39c04de0439da118f30fbe")</f>
        <v>0</v>
      </c>
      <c r="D1930" t="s">
        <v>311</v>
      </c>
      <c r="E1930" t="s">
        <v>501</v>
      </c>
      <c r="F1930" t="s">
        <v>910</v>
      </c>
      <c r="G1930" t="s">
        <v>1165</v>
      </c>
      <c r="H1930" t="s">
        <v>3264</v>
      </c>
    </row>
    <row r="1931" spans="1:8">
      <c r="A1931" t="s">
        <v>167</v>
      </c>
      <c r="B1931">
        <f>HYPERLINK("https://github.com/apache/commons-lang/commit/9d2f0b9a182d0f80bd5c3a925ee566b86805e6a3", "9d2f0b9a182d0f80bd5c3a925ee566b86805e6a3")</f>
        <v>0</v>
      </c>
      <c r="C1931">
        <f>HYPERLINK("https://github.com/apache/commons-lang/commit/2fb208b8d8c77bd0abc425c41a7a4f9bd43495ba", "2fb208b8d8c77bd0abc425c41a7a4f9bd43495ba")</f>
        <v>0</v>
      </c>
      <c r="D1931" t="s">
        <v>316</v>
      </c>
      <c r="E1931" t="s">
        <v>502</v>
      </c>
      <c r="F1931" t="s">
        <v>912</v>
      </c>
      <c r="G1931" t="s">
        <v>1165</v>
      </c>
      <c r="H1931" t="s">
        <v>3265</v>
      </c>
    </row>
    <row r="1932" spans="1:8">
      <c r="A1932" t="s">
        <v>168</v>
      </c>
      <c r="B1932">
        <f>HYPERLINK("https://github.com/apache/commons-lang/commit/7e6b6fce8d8f26c984b70465b6c94bd2d4a54582", "7e6b6fce8d8f26c984b70465b6c94bd2d4a54582")</f>
        <v>0</v>
      </c>
      <c r="C1932">
        <f>HYPERLINK("https://github.com/apache/commons-lang/commit/3933e63c7c38ab549cd52815fbe0a4b49cffacdd", "3933e63c7c38ab549cd52815fbe0a4b49cffacdd")</f>
        <v>0</v>
      </c>
      <c r="D1932" t="s">
        <v>311</v>
      </c>
      <c r="E1932" t="s">
        <v>503</v>
      </c>
      <c r="F1932" t="s">
        <v>913</v>
      </c>
      <c r="G1932" t="s">
        <v>1166</v>
      </c>
      <c r="H1932" t="s">
        <v>3266</v>
      </c>
    </row>
    <row r="1933" spans="1:8">
      <c r="A1933" t="s">
        <v>169</v>
      </c>
      <c r="B1933">
        <f>HYPERLINK("https://github.com/apache/commons-lang/commit/0ad6c30b0ed57cd0a5a3c18725926570b4032db8", "0ad6c30b0ed57cd0a5a3c18725926570b4032db8")</f>
        <v>0</v>
      </c>
      <c r="C1933">
        <f>HYPERLINK("https://github.com/apache/commons-lang/commit/f5682c4c70d238abc8f29def3d91a1c558c8e043", "f5682c4c70d238abc8f29def3d91a1c558c8e043")</f>
        <v>0</v>
      </c>
      <c r="D1933" t="s">
        <v>311</v>
      </c>
      <c r="E1933" t="s">
        <v>504</v>
      </c>
      <c r="F1933" t="s">
        <v>909</v>
      </c>
      <c r="G1933" t="s">
        <v>1123</v>
      </c>
      <c r="H1933" t="s">
        <v>3267</v>
      </c>
    </row>
    <row r="1934" spans="1:8">
      <c r="H1934" t="s">
        <v>3268</v>
      </c>
    </row>
    <row r="1935" spans="1:8">
      <c r="H1935" t="s">
        <v>3269</v>
      </c>
    </row>
    <row r="1936" spans="1:8">
      <c r="H1936" t="s">
        <v>3270</v>
      </c>
    </row>
    <row r="1937" spans="1:8">
      <c r="A1937" t="s">
        <v>170</v>
      </c>
      <c r="B1937">
        <f>HYPERLINK("https://github.com/apache/commons-lang/commit/6be2343397b8192fc1328da21962dea27a8b2422", "6be2343397b8192fc1328da21962dea27a8b2422")</f>
        <v>0</v>
      </c>
      <c r="C1937">
        <f>HYPERLINK("https://github.com/apache/commons-lang/commit/913ddd55dd7b58c93bf4d41110324bec7e4842f0", "913ddd55dd7b58c93bf4d41110324bec7e4842f0")</f>
        <v>0</v>
      </c>
      <c r="D1937" t="s">
        <v>319</v>
      </c>
      <c r="E1937" t="s">
        <v>505</v>
      </c>
      <c r="F1937" t="s">
        <v>894</v>
      </c>
      <c r="G1937" t="s">
        <v>1147</v>
      </c>
      <c r="H1937" t="s">
        <v>3271</v>
      </c>
    </row>
    <row r="1938" spans="1:8">
      <c r="H1938" t="s">
        <v>3272</v>
      </c>
    </row>
    <row r="1939" spans="1:8">
      <c r="H1939" t="s">
        <v>1776</v>
      </c>
    </row>
    <row r="1940" spans="1:8">
      <c r="F1940" t="s">
        <v>895</v>
      </c>
      <c r="G1940" t="s">
        <v>1148</v>
      </c>
      <c r="H1940" t="s">
        <v>3271</v>
      </c>
    </row>
    <row r="1941" spans="1:8">
      <c r="H1941" t="s">
        <v>3272</v>
      </c>
    </row>
    <row r="1942" spans="1:8">
      <c r="F1942" t="s">
        <v>914</v>
      </c>
      <c r="G1942" t="s">
        <v>1149</v>
      </c>
      <c r="H1942" t="s">
        <v>3273</v>
      </c>
    </row>
    <row r="1943" spans="1:8">
      <c r="H1943" t="s">
        <v>3271</v>
      </c>
    </row>
    <row r="1944" spans="1:8">
      <c r="H1944" t="s">
        <v>3272</v>
      </c>
    </row>
    <row r="1945" spans="1:8">
      <c r="H1945" t="s">
        <v>1936</v>
      </c>
    </row>
    <row r="1946" spans="1:8">
      <c r="H1946" t="s">
        <v>3274</v>
      </c>
    </row>
    <row r="1947" spans="1:8">
      <c r="A1947" t="s">
        <v>171</v>
      </c>
      <c r="B1947">
        <f>HYPERLINK("https://github.com/apache/commons-lang/commit/d4319b1c171135b4d94f63fda5c524e32f6b8cf6", "d4319b1c171135b4d94f63fda5c524e32f6b8cf6")</f>
        <v>0</v>
      </c>
      <c r="C1947">
        <f>HYPERLINK("https://github.com/apache/commons-lang/commit/c04611f260fc57a6cb00aae0db8c4d7a4b9bcd3c", "c04611f260fc57a6cb00aae0db8c4d7a4b9bcd3c")</f>
        <v>0</v>
      </c>
      <c r="D1947" t="s">
        <v>313</v>
      </c>
      <c r="E1947" t="s">
        <v>506</v>
      </c>
      <c r="F1947" t="s">
        <v>915</v>
      </c>
      <c r="G1947" t="s">
        <v>1049</v>
      </c>
      <c r="H1947" t="s">
        <v>2274</v>
      </c>
    </row>
    <row r="1948" spans="1:8">
      <c r="A1948" t="s">
        <v>172</v>
      </c>
      <c r="B1948">
        <f>HYPERLINK("https://github.com/apache/commons-lang/commit/655c4427308558e9e6ceea6154ae3539005b40ae", "655c4427308558e9e6ceea6154ae3539005b40ae")</f>
        <v>0</v>
      </c>
      <c r="C1948">
        <f>HYPERLINK("https://github.com/apache/commons-lang/commit/0bfa9cbfb86f2b47303327e41cd4143979e9cb6a", "0bfa9cbfb86f2b47303327e41cd4143979e9cb6a")</f>
        <v>0</v>
      </c>
      <c r="D1948" t="s">
        <v>316</v>
      </c>
      <c r="E1948" t="s">
        <v>507</v>
      </c>
      <c r="F1948" t="s">
        <v>916</v>
      </c>
      <c r="G1948" t="s">
        <v>1060</v>
      </c>
      <c r="H1948" t="s">
        <v>1949</v>
      </c>
    </row>
    <row r="1949" spans="1:8">
      <c r="A1949" t="s">
        <v>173</v>
      </c>
      <c r="B1949">
        <f>HYPERLINK("https://github.com/apache/commons-lang/commit/aee1b76fb6295df218fb3be60182ec13d2cec72b", "aee1b76fb6295df218fb3be60182ec13d2cec72b")</f>
        <v>0</v>
      </c>
      <c r="C1949">
        <f>HYPERLINK("https://github.com/apache/commons-lang/commit/afa12a79605f26d601679cc4b3dd51c395dc6452", "afa12a79605f26d601679cc4b3dd51c395dc6452")</f>
        <v>0</v>
      </c>
      <c r="D1949" t="s">
        <v>316</v>
      </c>
      <c r="E1949" t="s">
        <v>508</v>
      </c>
      <c r="F1949" t="s">
        <v>917</v>
      </c>
      <c r="G1949" t="s">
        <v>1072</v>
      </c>
      <c r="H1949" t="s">
        <v>2234</v>
      </c>
    </row>
    <row r="1950" spans="1:8">
      <c r="A1950" t="s">
        <v>174</v>
      </c>
      <c r="B1950">
        <f>HYPERLINK("https://github.com/apache/commons-lang/commit/2b0b97178ba1a76123f3ced004e211645dbc08f2", "2b0b97178ba1a76123f3ced004e211645dbc08f2")</f>
        <v>0</v>
      </c>
      <c r="C1950">
        <f>HYPERLINK("https://github.com/apache/commons-lang/commit/b46f9adc0b159d4ddd59a1239f79c58925f49cab", "b46f9adc0b159d4ddd59a1239f79c58925f49cab")</f>
        <v>0</v>
      </c>
      <c r="D1950" t="s">
        <v>316</v>
      </c>
      <c r="E1950" t="s">
        <v>509</v>
      </c>
      <c r="F1950" t="s">
        <v>918</v>
      </c>
      <c r="G1950" t="s">
        <v>1042</v>
      </c>
      <c r="H1950" t="s">
        <v>2213</v>
      </c>
    </row>
    <row r="1951" spans="1:8">
      <c r="A1951" t="s">
        <v>175</v>
      </c>
      <c r="B1951">
        <f>HYPERLINK("https://github.com/apache/commons-lang/commit/31bd69942fad13707fc03e4601a5aa024f9ea369", "31bd69942fad13707fc03e4601a5aa024f9ea369")</f>
        <v>0</v>
      </c>
      <c r="C1951">
        <f>HYPERLINK("https://github.com/apache/commons-lang/commit/391375b08afc2694d01f3272992c4ebf9478d24f", "391375b08afc2694d01f3272992c4ebf9478d24f")</f>
        <v>0</v>
      </c>
      <c r="D1951" t="s">
        <v>316</v>
      </c>
      <c r="E1951" t="s">
        <v>510</v>
      </c>
      <c r="F1951" t="s">
        <v>893</v>
      </c>
      <c r="G1951" t="s">
        <v>1048</v>
      </c>
      <c r="H1951" t="s">
        <v>2578</v>
      </c>
    </row>
    <row r="1952" spans="1:8">
      <c r="A1952" t="s">
        <v>176</v>
      </c>
      <c r="B1952">
        <f>HYPERLINK("https://github.com/apache/commons-lang/commit/1493ab204f548961fdc50ed3c874d9e2ccfd9532", "1493ab204f548961fdc50ed3c874d9e2ccfd9532")</f>
        <v>0</v>
      </c>
      <c r="C1952">
        <f>HYPERLINK("https://github.com/apache/commons-lang/commit/11425c7892db46c01edcb78929c283ff21288f5a", "11425c7892db46c01edcb78929c283ff21288f5a")</f>
        <v>0</v>
      </c>
      <c r="D1952" t="s">
        <v>313</v>
      </c>
      <c r="E1952" t="s">
        <v>511</v>
      </c>
      <c r="F1952" t="s">
        <v>919</v>
      </c>
      <c r="G1952" t="s">
        <v>1073</v>
      </c>
      <c r="H1952" t="s">
        <v>2038</v>
      </c>
    </row>
    <row r="1953" spans="1:8">
      <c r="A1953" t="s">
        <v>177</v>
      </c>
      <c r="B1953">
        <f>HYPERLINK("https://github.com/apache/commons-lang/commit/4335b4067d5d6e8417c606f306f67e8d53353f14", "4335b4067d5d6e8417c606f306f67e8d53353f14")</f>
        <v>0</v>
      </c>
      <c r="C1953">
        <f>HYPERLINK("https://github.com/apache/commons-lang/commit/2c499868dbf7cedc9a56c3d873fe9e287d7e0f29", "2c499868dbf7cedc9a56c3d873fe9e287d7e0f29")</f>
        <v>0</v>
      </c>
      <c r="D1953" t="s">
        <v>312</v>
      </c>
      <c r="E1953" t="s">
        <v>512</v>
      </c>
      <c r="F1953" t="s">
        <v>920</v>
      </c>
      <c r="G1953" t="s">
        <v>1167</v>
      </c>
      <c r="H1953" t="s">
        <v>3275</v>
      </c>
    </row>
    <row r="1954" spans="1:8">
      <c r="H1954" t="s">
        <v>3276</v>
      </c>
    </row>
    <row r="1955" spans="1:8">
      <c r="H1955" t="s">
        <v>3277</v>
      </c>
    </row>
    <row r="1956" spans="1:8">
      <c r="H1956" t="s">
        <v>1776</v>
      </c>
    </row>
    <row r="1957" spans="1:8">
      <c r="H1957" t="s">
        <v>3278</v>
      </c>
    </row>
    <row r="1958" spans="1:8">
      <c r="H1958" t="s">
        <v>3279</v>
      </c>
    </row>
    <row r="1959" spans="1:8">
      <c r="H1959" t="s">
        <v>3280</v>
      </c>
    </row>
    <row r="1960" spans="1:8">
      <c r="H1960" t="s">
        <v>3280</v>
      </c>
    </row>
    <row r="1961" spans="1:8">
      <c r="H1961" t="s">
        <v>3281</v>
      </c>
    </row>
    <row r="1962" spans="1:8">
      <c r="H1962" t="s">
        <v>3282</v>
      </c>
    </row>
    <row r="1963" spans="1:8">
      <c r="H1963" t="s">
        <v>3283</v>
      </c>
    </row>
    <row r="1964" spans="1:8">
      <c r="H1964" t="s">
        <v>3284</v>
      </c>
    </row>
    <row r="1965" spans="1:8">
      <c r="H1965" t="s">
        <v>3285</v>
      </c>
    </row>
    <row r="1966" spans="1:8">
      <c r="H1966" t="s">
        <v>3286</v>
      </c>
    </row>
    <row r="1967" spans="1:8">
      <c r="H1967" t="s">
        <v>3287</v>
      </c>
    </row>
    <row r="1968" spans="1:8">
      <c r="H1968" t="s">
        <v>3288</v>
      </c>
    </row>
    <row r="1969" spans="6:8">
      <c r="F1969" t="s">
        <v>921</v>
      </c>
      <c r="G1969" t="s">
        <v>1168</v>
      </c>
      <c r="H1969" t="s">
        <v>3289</v>
      </c>
    </row>
    <row r="1970" spans="6:8">
      <c r="H1970" t="s">
        <v>3290</v>
      </c>
    </row>
    <row r="1971" spans="6:8">
      <c r="H1971" t="s">
        <v>3291</v>
      </c>
    </row>
    <row r="1972" spans="6:8">
      <c r="F1972" t="s">
        <v>922</v>
      </c>
      <c r="G1972" t="s">
        <v>1169</v>
      </c>
      <c r="H1972" t="s">
        <v>3292</v>
      </c>
    </row>
    <row r="1973" spans="6:8">
      <c r="H1973" t="s">
        <v>3290</v>
      </c>
    </row>
    <row r="1974" spans="6:8">
      <c r="H1974" t="s">
        <v>3293</v>
      </c>
    </row>
    <row r="1975" spans="6:8">
      <c r="H1975" t="s">
        <v>3294</v>
      </c>
    </row>
    <row r="1976" spans="6:8">
      <c r="H1976" t="s">
        <v>3295</v>
      </c>
    </row>
    <row r="1977" spans="6:8">
      <c r="H1977" t="s">
        <v>3296</v>
      </c>
    </row>
    <row r="1978" spans="6:8">
      <c r="H1978" t="s">
        <v>3297</v>
      </c>
    </row>
    <row r="1979" spans="6:8">
      <c r="H1979" t="s">
        <v>3291</v>
      </c>
    </row>
    <row r="1980" spans="6:8">
      <c r="H1980" t="s">
        <v>3298</v>
      </c>
    </row>
    <row r="1981" spans="6:8">
      <c r="H1981" t="s">
        <v>3299</v>
      </c>
    </row>
    <row r="1982" spans="6:8">
      <c r="H1982" t="s">
        <v>1776</v>
      </c>
    </row>
    <row r="1983" spans="6:8">
      <c r="H1983" t="s">
        <v>1341</v>
      </c>
    </row>
    <row r="1984" spans="6:8">
      <c r="H1984" t="s">
        <v>3300</v>
      </c>
    </row>
    <row r="1985" spans="1:8">
      <c r="H1985" t="s">
        <v>3301</v>
      </c>
    </row>
    <row r="1986" spans="1:8">
      <c r="H1986" t="s">
        <v>2540</v>
      </c>
    </row>
    <row r="1987" spans="1:8">
      <c r="H1987" t="s">
        <v>1341</v>
      </c>
    </row>
    <row r="1988" spans="1:8">
      <c r="F1988" t="s">
        <v>923</v>
      </c>
      <c r="G1988" t="s">
        <v>1170</v>
      </c>
      <c r="H1988" t="s">
        <v>3302</v>
      </c>
    </row>
    <row r="1989" spans="1:8">
      <c r="H1989" t="s">
        <v>3303</v>
      </c>
    </row>
    <row r="1990" spans="1:8">
      <c r="H1990" t="s">
        <v>3304</v>
      </c>
    </row>
    <row r="1991" spans="1:8">
      <c r="H1991" t="s">
        <v>3305</v>
      </c>
    </row>
    <row r="1992" spans="1:8">
      <c r="H1992" t="s">
        <v>3306</v>
      </c>
    </row>
    <row r="1993" spans="1:8">
      <c r="H1993" t="s">
        <v>3307</v>
      </c>
    </row>
    <row r="1994" spans="1:8">
      <c r="H1994" t="s">
        <v>3308</v>
      </c>
    </row>
    <row r="1995" spans="1:8">
      <c r="H1995" t="s">
        <v>3309</v>
      </c>
    </row>
    <row r="1996" spans="1:8">
      <c r="F1996" t="s">
        <v>924</v>
      </c>
      <c r="G1996" t="s">
        <v>1171</v>
      </c>
      <c r="H1996" t="s">
        <v>3310</v>
      </c>
    </row>
    <row r="1997" spans="1:8">
      <c r="H1997" t="s">
        <v>3290</v>
      </c>
    </row>
    <row r="1998" spans="1:8">
      <c r="H1998" t="s">
        <v>3291</v>
      </c>
    </row>
    <row r="1999" spans="1:8">
      <c r="H1999" t="s">
        <v>3311</v>
      </c>
    </row>
    <row r="2000" spans="1:8">
      <c r="A2000" t="s">
        <v>178</v>
      </c>
      <c r="B2000">
        <f>HYPERLINK("https://github.com/apache/commons-lang/commit/9ed740b8bf92dd803382442c2ac1663a141ca560", "9ed740b8bf92dd803382442c2ac1663a141ca560")</f>
        <v>0</v>
      </c>
      <c r="C2000">
        <f>HYPERLINK("https://github.com/apache/commons-lang/commit/8b9dba531504aa1217f3983683557a344d29e625", "8b9dba531504aa1217f3983683557a344d29e625")</f>
        <v>0</v>
      </c>
      <c r="D2000" t="s">
        <v>313</v>
      </c>
      <c r="E2000" t="s">
        <v>513</v>
      </c>
      <c r="F2000" t="s">
        <v>925</v>
      </c>
      <c r="G2000" t="s">
        <v>1140</v>
      </c>
      <c r="H2000" t="s">
        <v>3312</v>
      </c>
    </row>
    <row r="2001" spans="1:8">
      <c r="A2001" t="s">
        <v>179</v>
      </c>
      <c r="B2001">
        <f>HYPERLINK("https://github.com/apache/commons-lang/commit/613e988c80025b6238a9c8b7b7835791cf10407f", "613e988c80025b6238a9c8b7b7835791cf10407f")</f>
        <v>0</v>
      </c>
      <c r="C2001">
        <f>HYPERLINK("https://github.com/apache/commons-lang/commit/6a82ecae175651cc8cd80e2751702b8f02efd8ec", "6a82ecae175651cc8cd80e2751702b8f02efd8ec")</f>
        <v>0</v>
      </c>
      <c r="D2001" t="s">
        <v>313</v>
      </c>
      <c r="E2001" t="s">
        <v>514</v>
      </c>
      <c r="F2001" t="s">
        <v>925</v>
      </c>
      <c r="G2001" t="s">
        <v>1140</v>
      </c>
      <c r="H2001" t="s">
        <v>3313</v>
      </c>
    </row>
    <row r="2002" spans="1:8">
      <c r="H2002" t="s">
        <v>3314</v>
      </c>
    </row>
    <row r="2003" spans="1:8">
      <c r="H2003" t="s">
        <v>3315</v>
      </c>
    </row>
    <row r="2004" spans="1:8">
      <c r="H2004" t="s">
        <v>3316</v>
      </c>
    </row>
    <row r="2005" spans="1:8">
      <c r="H2005" t="s">
        <v>3317</v>
      </c>
    </row>
    <row r="2006" spans="1:8">
      <c r="H2006" t="s">
        <v>3318</v>
      </c>
    </row>
    <row r="2007" spans="1:8">
      <c r="H2007" t="s">
        <v>3319</v>
      </c>
    </row>
    <row r="2008" spans="1:8">
      <c r="H2008" t="s">
        <v>3320</v>
      </c>
    </row>
    <row r="2009" spans="1:8">
      <c r="A2009" t="s">
        <v>180</v>
      </c>
      <c r="B2009">
        <f>HYPERLINK("https://github.com/apache/commons-lang/commit/7d00a80c974480a786203c5c21f6339fefd0d317", "7d00a80c974480a786203c5c21f6339fefd0d317")</f>
        <v>0</v>
      </c>
      <c r="C2009">
        <f>HYPERLINK("https://github.com/apache/commons-lang/commit/eea29254e4fadacd16b0ce2e856bf06d87f0e27d", "eea29254e4fadacd16b0ce2e856bf06d87f0e27d")</f>
        <v>0</v>
      </c>
      <c r="D2009" t="s">
        <v>313</v>
      </c>
      <c r="E2009" t="s">
        <v>515</v>
      </c>
      <c r="F2009" t="s">
        <v>891</v>
      </c>
      <c r="G2009" t="s">
        <v>1039</v>
      </c>
      <c r="H2009" t="s">
        <v>2333</v>
      </c>
    </row>
    <row r="2010" spans="1:8">
      <c r="A2010" t="s">
        <v>181</v>
      </c>
      <c r="B2010">
        <f>HYPERLINK("https://github.com/apache/commons-lang/commit/d0ea299cdf1e2ee0a269eca97951ede4085aca0e", "d0ea299cdf1e2ee0a269eca97951ede4085aca0e")</f>
        <v>0</v>
      </c>
      <c r="C2010">
        <f>HYPERLINK("https://github.com/apache/commons-lang/commit/41e61322d6fb2a397a334dd5aa807ed4e967fa73", "41e61322d6fb2a397a334dd5aa807ed4e967fa73")</f>
        <v>0</v>
      </c>
      <c r="D2010" t="s">
        <v>313</v>
      </c>
      <c r="E2010" t="s">
        <v>516</v>
      </c>
      <c r="F2010" t="s">
        <v>926</v>
      </c>
      <c r="G2010" t="s">
        <v>1118</v>
      </c>
      <c r="H2010" t="s">
        <v>2632</v>
      </c>
    </row>
    <row r="2011" spans="1:8">
      <c r="A2011" t="s">
        <v>182</v>
      </c>
      <c r="B2011">
        <f>HYPERLINK("https://github.com/apache/commons-lang/commit/f4223f93e4eae3b676311e2ecc581f1c9ae51fee", "f4223f93e4eae3b676311e2ecc581f1c9ae51fee")</f>
        <v>0</v>
      </c>
      <c r="C2011">
        <f>HYPERLINK("https://github.com/apache/commons-lang/commit/d0ea299cdf1e2ee0a269eca97951ede4085aca0e", "d0ea299cdf1e2ee0a269eca97951ede4085aca0e")</f>
        <v>0</v>
      </c>
      <c r="D2011" t="s">
        <v>313</v>
      </c>
      <c r="E2011" t="s">
        <v>517</v>
      </c>
      <c r="F2011" t="s">
        <v>927</v>
      </c>
      <c r="G2011" t="s">
        <v>1117</v>
      </c>
      <c r="H2011" t="s">
        <v>2577</v>
      </c>
    </row>
    <row r="2012" spans="1:8">
      <c r="A2012" t="s">
        <v>183</v>
      </c>
      <c r="B2012">
        <f>HYPERLINK("https://github.com/apache/commons-lang/commit/6e9a3888a6ab8821c1bdb2d98b44c4680cad5ebd", "6e9a3888a6ab8821c1bdb2d98b44c4680cad5ebd")</f>
        <v>0</v>
      </c>
      <c r="C2012">
        <f>HYPERLINK("https://github.com/apache/commons-lang/commit/f4223f93e4eae3b676311e2ecc581f1c9ae51fee", "f4223f93e4eae3b676311e2ecc581f1c9ae51fee")</f>
        <v>0</v>
      </c>
      <c r="D2012" t="s">
        <v>313</v>
      </c>
      <c r="E2012" t="s">
        <v>518</v>
      </c>
      <c r="F2012" t="s">
        <v>928</v>
      </c>
      <c r="G2012" t="s">
        <v>1116</v>
      </c>
      <c r="H2012" t="s">
        <v>2576</v>
      </c>
    </row>
    <row r="2013" spans="1:8">
      <c r="A2013" t="s">
        <v>184</v>
      </c>
      <c r="B2013">
        <f>HYPERLINK("https://github.com/apache/commons-lang/commit/c800d51a690002fda509fca1a4d29c1b45e4d031", "c800d51a690002fda509fca1a4d29c1b45e4d031")</f>
        <v>0</v>
      </c>
      <c r="C2013">
        <f>HYPERLINK("https://github.com/apache/commons-lang/commit/fa1c89f7e1828cad0e9aad16cba09dd14a1e1baa", "fa1c89f7e1828cad0e9aad16cba09dd14a1e1baa")</f>
        <v>0</v>
      </c>
      <c r="D2013" t="s">
        <v>313</v>
      </c>
      <c r="E2013" t="s">
        <v>519</v>
      </c>
      <c r="F2013" t="s">
        <v>929</v>
      </c>
      <c r="G2013" t="s">
        <v>1114</v>
      </c>
      <c r="H2013" t="s">
        <v>2561</v>
      </c>
    </row>
    <row r="2014" spans="1:8">
      <c r="A2014" t="s">
        <v>185</v>
      </c>
      <c r="B2014">
        <f>HYPERLINK("https://github.com/apache/commons-lang/commit/1b2fa6a7277cd52a80d9fff6a61ad21a12fdee4a", "1b2fa6a7277cd52a80d9fff6a61ad21a12fdee4a")</f>
        <v>0</v>
      </c>
      <c r="C2014">
        <f>HYPERLINK("https://github.com/apache/commons-lang/commit/c800d51a690002fda509fca1a4d29c1b45e4d031", "c800d51a690002fda509fca1a4d29c1b45e4d031")</f>
        <v>0</v>
      </c>
      <c r="D2014" t="s">
        <v>313</v>
      </c>
      <c r="E2014" t="s">
        <v>520</v>
      </c>
      <c r="F2014" t="s">
        <v>930</v>
      </c>
      <c r="G2014" t="s">
        <v>1113</v>
      </c>
      <c r="H2014" t="s">
        <v>2560</v>
      </c>
    </row>
    <row r="2015" spans="1:8">
      <c r="A2015" t="s">
        <v>186</v>
      </c>
      <c r="B2015">
        <f>HYPERLINK("https://github.com/apache/commons-lang/commit/9506bec96fa891d50cf2791446f8643b2f60cfdb", "9506bec96fa891d50cf2791446f8643b2f60cfdb")</f>
        <v>0</v>
      </c>
      <c r="C2015">
        <f>HYPERLINK("https://github.com/apache/commons-lang/commit/1b2fa6a7277cd52a80d9fff6a61ad21a12fdee4a", "1b2fa6a7277cd52a80d9fff6a61ad21a12fdee4a")</f>
        <v>0</v>
      </c>
      <c r="D2015" t="s">
        <v>313</v>
      </c>
      <c r="E2015" t="s">
        <v>521</v>
      </c>
      <c r="F2015" t="s">
        <v>931</v>
      </c>
      <c r="G2015" t="s">
        <v>1041</v>
      </c>
      <c r="H2015" t="s">
        <v>1260</v>
      </c>
    </row>
    <row r="2016" spans="1:8">
      <c r="A2016" t="s">
        <v>187</v>
      </c>
      <c r="B2016">
        <f>HYPERLINK("https://github.com/apache/commons-lang/commit/ccc01ec3712a645385c871be07435bf402d36b5f", "ccc01ec3712a645385c871be07435bf402d36b5f")</f>
        <v>0</v>
      </c>
      <c r="C2016">
        <f>HYPERLINK("https://github.com/apache/commons-lang/commit/9506bec96fa891d50cf2791446f8643b2f60cfdb", "9506bec96fa891d50cf2791446f8643b2f60cfdb")</f>
        <v>0</v>
      </c>
      <c r="D2016" t="s">
        <v>313</v>
      </c>
      <c r="E2016" t="s">
        <v>522</v>
      </c>
      <c r="F2016" t="s">
        <v>932</v>
      </c>
      <c r="G2016" t="s">
        <v>1112</v>
      </c>
      <c r="H2016" t="s">
        <v>2530</v>
      </c>
    </row>
    <row r="2017" spans="1:8">
      <c r="A2017" t="s">
        <v>188</v>
      </c>
      <c r="B2017">
        <f>HYPERLINK("https://github.com/apache/commons-lang/commit/cfc3d1fb1ede13435ae236166ba185b114b4268d", "cfc3d1fb1ede13435ae236166ba185b114b4268d")</f>
        <v>0</v>
      </c>
      <c r="C2017">
        <f>HYPERLINK("https://github.com/apache/commons-lang/commit/ccc01ec3712a645385c871be07435bf402d36b5f", "ccc01ec3712a645385c871be07435bf402d36b5f")</f>
        <v>0</v>
      </c>
      <c r="D2017" t="s">
        <v>313</v>
      </c>
      <c r="E2017" t="s">
        <v>523</v>
      </c>
      <c r="F2017" t="s">
        <v>933</v>
      </c>
      <c r="G2017" t="s">
        <v>1111</v>
      </c>
      <c r="H2017" t="s">
        <v>2509</v>
      </c>
    </row>
    <row r="2018" spans="1:8">
      <c r="A2018" t="s">
        <v>189</v>
      </c>
      <c r="B2018">
        <f>HYPERLINK("https://github.com/apache/commons-lang/commit/6105336638ca348969f85155e79b5c058f1bc1b4", "6105336638ca348969f85155e79b5c058f1bc1b4")</f>
        <v>0</v>
      </c>
      <c r="C2018">
        <f>HYPERLINK("https://github.com/apache/commons-lang/commit/cfc3d1fb1ede13435ae236166ba185b114b4268d", "cfc3d1fb1ede13435ae236166ba185b114b4268d")</f>
        <v>0</v>
      </c>
      <c r="D2018" t="s">
        <v>313</v>
      </c>
      <c r="E2018" t="s">
        <v>524</v>
      </c>
      <c r="F2018" t="s">
        <v>934</v>
      </c>
      <c r="G2018" t="s">
        <v>1110</v>
      </c>
      <c r="H2018" t="s">
        <v>2506</v>
      </c>
    </row>
    <row r="2019" spans="1:8">
      <c r="A2019" t="s">
        <v>190</v>
      </c>
      <c r="B2019">
        <f>HYPERLINK("https://github.com/apache/commons-lang/commit/22861326c26a7feaa13f08f5cb8c8f68bedb1225", "22861326c26a7feaa13f08f5cb8c8f68bedb1225")</f>
        <v>0</v>
      </c>
      <c r="C2019">
        <f>HYPERLINK("https://github.com/apache/commons-lang/commit/6105336638ca348969f85155e79b5c058f1bc1b4", "6105336638ca348969f85155e79b5c058f1bc1b4")</f>
        <v>0</v>
      </c>
      <c r="D2019" t="s">
        <v>313</v>
      </c>
      <c r="E2019" t="s">
        <v>525</v>
      </c>
      <c r="F2019" t="s">
        <v>935</v>
      </c>
      <c r="G2019" t="s">
        <v>1046</v>
      </c>
      <c r="H2019" t="s">
        <v>2467</v>
      </c>
    </row>
    <row r="2020" spans="1:8">
      <c r="A2020" t="s">
        <v>191</v>
      </c>
      <c r="B2020">
        <f>HYPERLINK("https://github.com/apache/commons-lang/commit/9bb33616169fe9113284f23712f94254d18b0e23", "9bb33616169fe9113284f23712f94254d18b0e23")</f>
        <v>0</v>
      </c>
      <c r="C2020">
        <f>HYPERLINK("https://github.com/apache/commons-lang/commit/22861326c26a7feaa13f08f5cb8c8f68bedb1225", "22861326c26a7feaa13f08f5cb8c8f68bedb1225")</f>
        <v>0</v>
      </c>
      <c r="D2020" t="s">
        <v>312</v>
      </c>
      <c r="E2020" t="s">
        <v>526</v>
      </c>
      <c r="F2020" t="s">
        <v>936</v>
      </c>
      <c r="G2020" t="s">
        <v>1172</v>
      </c>
      <c r="H2020" t="s">
        <v>1240</v>
      </c>
    </row>
    <row r="2021" spans="1:8">
      <c r="H2021" t="s">
        <v>3321</v>
      </c>
    </row>
    <row r="2022" spans="1:8">
      <c r="H2022" t="s">
        <v>2202</v>
      </c>
    </row>
    <row r="2023" spans="1:8">
      <c r="F2023" t="s">
        <v>937</v>
      </c>
      <c r="G2023" t="s">
        <v>1173</v>
      </c>
      <c r="H2023" t="s">
        <v>3321</v>
      </c>
    </row>
    <row r="2024" spans="1:8">
      <c r="H2024" t="s">
        <v>3322</v>
      </c>
    </row>
    <row r="2025" spans="1:8">
      <c r="F2025" t="s">
        <v>938</v>
      </c>
      <c r="G2025" t="s">
        <v>1174</v>
      </c>
      <c r="H2025" t="s">
        <v>1240</v>
      </c>
    </row>
    <row r="2026" spans="1:8">
      <c r="H2026" t="s">
        <v>3323</v>
      </c>
    </row>
    <row r="2027" spans="1:8">
      <c r="F2027" t="s">
        <v>939</v>
      </c>
      <c r="G2027" t="s">
        <v>1175</v>
      </c>
      <c r="H2027" t="s">
        <v>1240</v>
      </c>
    </row>
    <row r="2028" spans="1:8">
      <c r="H2028" t="s">
        <v>3324</v>
      </c>
    </row>
    <row r="2029" spans="1:8">
      <c r="H2029" t="s">
        <v>3325</v>
      </c>
    </row>
    <row r="2030" spans="1:8">
      <c r="F2030" t="s">
        <v>940</v>
      </c>
      <c r="G2030" t="s">
        <v>1176</v>
      </c>
      <c r="H2030" t="s">
        <v>1240</v>
      </c>
    </row>
    <row r="2031" spans="1:8">
      <c r="H2031" t="s">
        <v>3321</v>
      </c>
    </row>
    <row r="2032" spans="1:8">
      <c r="H2032" t="s">
        <v>3326</v>
      </c>
    </row>
    <row r="2033" spans="1:8">
      <c r="H2033" t="s">
        <v>3327</v>
      </c>
    </row>
    <row r="2034" spans="1:8">
      <c r="A2034" t="s">
        <v>192</v>
      </c>
      <c r="B2034">
        <f>HYPERLINK("https://github.com/apache/commons-lang/commit/cc340ad2eb6a783f6abe8d02f2c32bb02b01505c", "cc340ad2eb6a783f6abe8d02f2c32bb02b01505c")</f>
        <v>0</v>
      </c>
      <c r="C2034">
        <f>HYPERLINK("https://github.com/apache/commons-lang/commit/dfa6882a3b9ae6d17c386312ad5e5902d852fb4e", "dfa6882a3b9ae6d17c386312ad5e5902d852fb4e")</f>
        <v>0</v>
      </c>
      <c r="D2034" t="s">
        <v>312</v>
      </c>
      <c r="E2034" t="s">
        <v>527</v>
      </c>
      <c r="F2034" t="s">
        <v>941</v>
      </c>
      <c r="G2034" t="s">
        <v>1133</v>
      </c>
      <c r="H2034" t="s">
        <v>3016</v>
      </c>
    </row>
    <row r="2035" spans="1:8">
      <c r="H2035" t="s">
        <v>1690</v>
      </c>
    </row>
    <row r="2036" spans="1:8">
      <c r="H2036" t="s">
        <v>3022</v>
      </c>
    </row>
    <row r="2037" spans="1:8">
      <c r="H2037" t="s">
        <v>3023</v>
      </c>
    </row>
    <row r="2038" spans="1:8">
      <c r="H2038" t="s">
        <v>3024</v>
      </c>
    </row>
    <row r="2039" spans="1:8">
      <c r="H2039" t="s">
        <v>3025</v>
      </c>
    </row>
    <row r="2040" spans="1:8">
      <c r="H2040" t="s">
        <v>3328</v>
      </c>
    </row>
    <row r="2041" spans="1:8">
      <c r="H2041" t="s">
        <v>3329</v>
      </c>
    </row>
    <row r="2042" spans="1:8">
      <c r="H2042" t="s">
        <v>3330</v>
      </c>
    </row>
    <row r="2043" spans="1:8">
      <c r="A2043" t="s">
        <v>193</v>
      </c>
      <c r="B2043">
        <f>HYPERLINK("https://github.com/apache/commons-lang/commit/9d9a50eef1e5079133a05a6f7074307a9879df14", "9d9a50eef1e5079133a05a6f7074307a9879df14")</f>
        <v>0</v>
      </c>
      <c r="C2043">
        <f>HYPERLINK("https://github.com/apache/commons-lang/commit/879ed3525155b8330c5394be9cd8ac5d56011f88", "879ed3525155b8330c5394be9cd8ac5d56011f88")</f>
        <v>0</v>
      </c>
      <c r="D2043" t="s">
        <v>316</v>
      </c>
      <c r="E2043" t="s">
        <v>528</v>
      </c>
      <c r="F2043" t="s">
        <v>942</v>
      </c>
      <c r="G2043" t="s">
        <v>1131</v>
      </c>
      <c r="H2043" t="s">
        <v>2927</v>
      </c>
    </row>
    <row r="2044" spans="1:8">
      <c r="H2044" t="s">
        <v>2928</v>
      </c>
    </row>
    <row r="2045" spans="1:8">
      <c r="H2045" t="s">
        <v>3331</v>
      </c>
    </row>
    <row r="2046" spans="1:8">
      <c r="A2046" t="s">
        <v>194</v>
      </c>
      <c r="B2046">
        <f>HYPERLINK("https://github.com/apache/commons-lang/commit/fdb8044745718bf4f29f6576407a465ecc340582", "fdb8044745718bf4f29f6576407a465ecc340582")</f>
        <v>0</v>
      </c>
      <c r="C2046">
        <f>HYPERLINK("https://github.com/apache/commons-lang/commit/2a691eb9b13b20f16b06bc3e4d925ee9fe4cc414", "2a691eb9b13b20f16b06bc3e4d925ee9fe4cc414")</f>
        <v>0</v>
      </c>
      <c r="D2046" t="s">
        <v>318</v>
      </c>
      <c r="E2046" t="s">
        <v>529</v>
      </c>
      <c r="F2046" t="s">
        <v>893</v>
      </c>
      <c r="G2046" t="s">
        <v>1048</v>
      </c>
      <c r="H2046" t="s">
        <v>3332</v>
      </c>
    </row>
    <row r="2047" spans="1:8">
      <c r="A2047" t="s">
        <v>195</v>
      </c>
      <c r="B2047">
        <f>HYPERLINK("https://github.com/apache/commons-lang/commit/efaa822f611f1238e1cc104e2a79a7a8f2e9a4d4", "efaa822f611f1238e1cc104e2a79a7a8f2e9a4d4")</f>
        <v>0</v>
      </c>
      <c r="C2047">
        <f>HYPERLINK("https://github.com/apache/commons-lang/commit/575965b1ba7aa595844706c02bb81229a69462c0", "575965b1ba7aa595844706c02bb81229a69462c0")</f>
        <v>0</v>
      </c>
      <c r="D2047" t="s">
        <v>313</v>
      </c>
      <c r="E2047" t="s">
        <v>530</v>
      </c>
      <c r="F2047" t="s">
        <v>943</v>
      </c>
      <c r="G2047" t="s">
        <v>1106</v>
      </c>
      <c r="H2047" t="s">
        <v>2251</v>
      </c>
    </row>
    <row r="2048" spans="1:8">
      <c r="A2048" t="s">
        <v>196</v>
      </c>
      <c r="B2048">
        <f>HYPERLINK("https://github.com/apache/commons-lang/commit/77d33a665a06cf784b3a24e35b45673902b1e751", "77d33a665a06cf784b3a24e35b45673902b1e751")</f>
        <v>0</v>
      </c>
      <c r="C2048">
        <f>HYPERLINK("https://github.com/apache/commons-lang/commit/32b71d09133c2b5e3fea1f6d1effab8bb3776d04", "32b71d09133c2b5e3fea1f6d1effab8bb3776d04")</f>
        <v>0</v>
      </c>
      <c r="D2048" t="s">
        <v>316</v>
      </c>
      <c r="E2048" t="s">
        <v>531</v>
      </c>
      <c r="F2048" t="s">
        <v>944</v>
      </c>
      <c r="G2048" t="s">
        <v>1070</v>
      </c>
      <c r="H2048" t="s">
        <v>1819</v>
      </c>
    </row>
    <row r="2049" spans="6:8">
      <c r="F2049" t="s">
        <v>945</v>
      </c>
      <c r="G2049" t="s">
        <v>1096</v>
      </c>
      <c r="H2049" t="s">
        <v>1935</v>
      </c>
    </row>
    <row r="2050" spans="6:8">
      <c r="F2050" t="s">
        <v>946</v>
      </c>
      <c r="G2050" t="s">
        <v>1097</v>
      </c>
      <c r="H2050" t="s">
        <v>1991</v>
      </c>
    </row>
    <row r="2051" spans="6:8">
      <c r="F2051" t="s">
        <v>947</v>
      </c>
      <c r="G2051" t="s">
        <v>1098</v>
      </c>
      <c r="H2051" t="s">
        <v>2010</v>
      </c>
    </row>
    <row r="2052" spans="6:8">
      <c r="F2052" t="s">
        <v>948</v>
      </c>
      <c r="G2052" t="s">
        <v>1061</v>
      </c>
      <c r="H2052" t="s">
        <v>2019</v>
      </c>
    </row>
    <row r="2053" spans="6:8">
      <c r="F2053" t="s">
        <v>949</v>
      </c>
      <c r="G2053" t="s">
        <v>1087</v>
      </c>
      <c r="H2053" t="s">
        <v>2061</v>
      </c>
    </row>
    <row r="2054" spans="6:8">
      <c r="F2054" t="s">
        <v>950</v>
      </c>
      <c r="G2054" t="s">
        <v>1103</v>
      </c>
      <c r="H2054" t="s">
        <v>2163</v>
      </c>
    </row>
    <row r="2055" spans="6:8">
      <c r="F2055" t="s">
        <v>951</v>
      </c>
      <c r="G2055" t="s">
        <v>1105</v>
      </c>
      <c r="H2055" t="s">
        <v>2241</v>
      </c>
    </row>
    <row r="2056" spans="6:8">
      <c r="F2056" t="s">
        <v>896</v>
      </c>
      <c r="G2056" t="s">
        <v>1059</v>
      </c>
      <c r="H2056" t="s">
        <v>2287</v>
      </c>
    </row>
    <row r="2057" spans="6:8">
      <c r="F2057" t="s">
        <v>952</v>
      </c>
      <c r="G2057" t="s">
        <v>1047</v>
      </c>
      <c r="H2057" t="s">
        <v>2309</v>
      </c>
    </row>
    <row r="2058" spans="6:8">
      <c r="F2058" t="s">
        <v>953</v>
      </c>
      <c r="G2058" t="s">
        <v>1152</v>
      </c>
      <c r="H2058" t="s">
        <v>3333</v>
      </c>
    </row>
    <row r="2059" spans="6:8">
      <c r="F2059" t="s">
        <v>911</v>
      </c>
      <c r="G2059" t="s">
        <v>1058</v>
      </c>
      <c r="H2059" t="s">
        <v>2318</v>
      </c>
    </row>
    <row r="2060" spans="6:8">
      <c r="F2060" t="s">
        <v>954</v>
      </c>
      <c r="G2060" t="s">
        <v>1043</v>
      </c>
      <c r="H2060" t="s">
        <v>2393</v>
      </c>
    </row>
    <row r="2061" spans="6:8">
      <c r="H2061" t="s">
        <v>2408</v>
      </c>
    </row>
    <row r="2062" spans="6:8">
      <c r="F2062" t="s">
        <v>899</v>
      </c>
      <c r="G2062" t="s">
        <v>1107</v>
      </c>
      <c r="H2062" t="s">
        <v>2409</v>
      </c>
    </row>
    <row r="2063" spans="6:8">
      <c r="F2063" t="s">
        <v>955</v>
      </c>
      <c r="G2063" t="s">
        <v>1085</v>
      </c>
      <c r="H2063" t="s">
        <v>2435</v>
      </c>
    </row>
    <row r="2064" spans="6:8">
      <c r="F2064" t="s">
        <v>956</v>
      </c>
      <c r="G2064" t="s">
        <v>1142</v>
      </c>
      <c r="H2064" t="s">
        <v>3334</v>
      </c>
    </row>
    <row r="2065" spans="6:8">
      <c r="F2065" t="s">
        <v>957</v>
      </c>
      <c r="G2065" t="s">
        <v>1122</v>
      </c>
      <c r="H2065" t="s">
        <v>2719</v>
      </c>
    </row>
    <row r="2066" spans="6:8">
      <c r="F2066" t="s">
        <v>958</v>
      </c>
      <c r="G2066" t="s">
        <v>1124</v>
      </c>
      <c r="H2066" t="s">
        <v>2806</v>
      </c>
    </row>
    <row r="2067" spans="6:8">
      <c r="F2067" t="s">
        <v>959</v>
      </c>
      <c r="G2067" t="s">
        <v>1076</v>
      </c>
      <c r="H2067" t="s">
        <v>2809</v>
      </c>
    </row>
    <row r="2068" spans="6:8">
      <c r="F2068" t="s">
        <v>960</v>
      </c>
      <c r="G2068" t="s">
        <v>1077</v>
      </c>
      <c r="H2068" t="s">
        <v>2818</v>
      </c>
    </row>
    <row r="2069" spans="6:8">
      <c r="F2069" t="s">
        <v>961</v>
      </c>
      <c r="G2069" t="s">
        <v>1078</v>
      </c>
      <c r="H2069" t="s">
        <v>2821</v>
      </c>
    </row>
    <row r="2070" spans="6:8">
      <c r="F2070" t="s">
        <v>962</v>
      </c>
      <c r="G2070" t="s">
        <v>1125</v>
      </c>
      <c r="H2070" t="s">
        <v>2823</v>
      </c>
    </row>
    <row r="2071" spans="6:8">
      <c r="F2071" t="s">
        <v>963</v>
      </c>
      <c r="G2071" t="s">
        <v>1080</v>
      </c>
      <c r="H2071" t="s">
        <v>2825</v>
      </c>
    </row>
    <row r="2072" spans="6:8">
      <c r="F2072" t="s">
        <v>964</v>
      </c>
      <c r="G2072" t="s">
        <v>1126</v>
      </c>
      <c r="H2072" t="s">
        <v>2827</v>
      </c>
    </row>
    <row r="2073" spans="6:8">
      <c r="F2073" t="s">
        <v>965</v>
      </c>
      <c r="G2073" t="s">
        <v>1082</v>
      </c>
      <c r="H2073" t="s">
        <v>2828</v>
      </c>
    </row>
    <row r="2074" spans="6:8">
      <c r="F2074" t="s">
        <v>966</v>
      </c>
      <c r="G2074" t="s">
        <v>1127</v>
      </c>
      <c r="H2074" t="s">
        <v>2830</v>
      </c>
    </row>
    <row r="2075" spans="6:8">
      <c r="F2075" t="s">
        <v>967</v>
      </c>
      <c r="G2075" t="s">
        <v>1139</v>
      </c>
      <c r="H2075" t="s">
        <v>3335</v>
      </c>
    </row>
    <row r="2076" spans="6:8">
      <c r="F2076" t="s">
        <v>968</v>
      </c>
      <c r="G2076" t="s">
        <v>1128</v>
      </c>
      <c r="H2076" t="s">
        <v>2833</v>
      </c>
    </row>
    <row r="2077" spans="6:8">
      <c r="F2077" t="s">
        <v>969</v>
      </c>
      <c r="G2077" t="s">
        <v>1090</v>
      </c>
      <c r="H2077" t="s">
        <v>2835</v>
      </c>
    </row>
    <row r="2078" spans="6:8">
      <c r="F2078" t="s">
        <v>970</v>
      </c>
      <c r="G2078" t="s">
        <v>1130</v>
      </c>
      <c r="H2078" t="s">
        <v>2899</v>
      </c>
    </row>
    <row r="2079" spans="6:8">
      <c r="F2079" t="s">
        <v>971</v>
      </c>
      <c r="G2079" t="s">
        <v>1084</v>
      </c>
      <c r="H2079" t="s">
        <v>2945</v>
      </c>
    </row>
    <row r="2080" spans="6:8">
      <c r="F2080" t="s">
        <v>908</v>
      </c>
      <c r="G2080" t="s">
        <v>1109</v>
      </c>
      <c r="H2080" t="s">
        <v>2456</v>
      </c>
    </row>
    <row r="2081" spans="1:8">
      <c r="F2081" t="s">
        <v>972</v>
      </c>
      <c r="G2081" t="s">
        <v>1132</v>
      </c>
      <c r="H2081" t="s">
        <v>2983</v>
      </c>
    </row>
    <row r="2082" spans="1:8">
      <c r="F2082" t="s">
        <v>892</v>
      </c>
      <c r="G2082" t="s">
        <v>1055</v>
      </c>
      <c r="H2082" t="s">
        <v>2987</v>
      </c>
    </row>
    <row r="2083" spans="1:8">
      <c r="H2083" t="s">
        <v>1459</v>
      </c>
    </row>
    <row r="2084" spans="1:8">
      <c r="F2084" t="s">
        <v>973</v>
      </c>
      <c r="G2084" t="s">
        <v>1086</v>
      </c>
      <c r="H2084" t="s">
        <v>3006</v>
      </c>
    </row>
    <row r="2085" spans="1:8">
      <c r="F2085" t="s">
        <v>974</v>
      </c>
      <c r="G2085" t="s">
        <v>1056</v>
      </c>
      <c r="H2085" t="s">
        <v>3026</v>
      </c>
    </row>
    <row r="2086" spans="1:8">
      <c r="A2086" t="s">
        <v>197</v>
      </c>
      <c r="B2086">
        <f>HYPERLINK("https://github.com/apache/commons-lang/commit/79c627478f482a55ab9bf821b2cfbe2237ab3d53", "79c627478f482a55ab9bf821b2cfbe2237ab3d53")</f>
        <v>0</v>
      </c>
      <c r="C2086">
        <f>HYPERLINK("https://github.com/apache/commons-lang/commit/ebdef1b95710b44324d40fa1e67a1bc1b370ee81", "ebdef1b95710b44324d40fa1e67a1bc1b370ee81")</f>
        <v>0</v>
      </c>
      <c r="D2086" t="s">
        <v>318</v>
      </c>
      <c r="E2086" t="s">
        <v>532</v>
      </c>
      <c r="F2086" t="s">
        <v>892</v>
      </c>
      <c r="G2086" t="s">
        <v>1055</v>
      </c>
      <c r="H2086" t="s">
        <v>3336</v>
      </c>
    </row>
    <row r="2087" spans="1:8">
      <c r="A2087" t="s">
        <v>198</v>
      </c>
      <c r="B2087">
        <f>HYPERLINK("https://github.com/apache/commons-lang/commit/a81da42d9039ae2bf4d3c02b2c23969116f979d5", "a81da42d9039ae2bf4d3c02b2c23969116f979d5")</f>
        <v>0</v>
      </c>
      <c r="C2087">
        <f>HYPERLINK("https://github.com/apache/commons-lang/commit/01ee7028e6940dbd074f3a76bb28f3a78b5d5b21", "01ee7028e6940dbd074f3a76bb28f3a78b5d5b21")</f>
        <v>0</v>
      </c>
      <c r="D2087" t="s">
        <v>318</v>
      </c>
      <c r="E2087" t="s">
        <v>533</v>
      </c>
      <c r="F2087" t="s">
        <v>892</v>
      </c>
      <c r="G2087" t="s">
        <v>1055</v>
      </c>
      <c r="H2087" t="s">
        <v>3337</v>
      </c>
    </row>
    <row r="2088" spans="1:8">
      <c r="H2088" t="s">
        <v>3338</v>
      </c>
    </row>
    <row r="2089" spans="1:8">
      <c r="A2089" t="s">
        <v>199</v>
      </c>
      <c r="B2089">
        <f>HYPERLINK("https://github.com/apache/commons-lang/commit/246ecda5e2b3a532925211002c549a3f057c27f1", "246ecda5e2b3a532925211002c549a3f057c27f1")</f>
        <v>0</v>
      </c>
      <c r="C2089">
        <f>HYPERLINK("https://github.com/apache/commons-lang/commit/a81da42d9039ae2bf4d3c02b2c23969116f979d5", "a81da42d9039ae2bf4d3c02b2c23969116f979d5")</f>
        <v>0</v>
      </c>
      <c r="D2089" t="s">
        <v>318</v>
      </c>
      <c r="E2089" t="s">
        <v>534</v>
      </c>
      <c r="F2089" t="s">
        <v>975</v>
      </c>
      <c r="G2089" t="s">
        <v>1177</v>
      </c>
      <c r="H2089" t="s">
        <v>3339</v>
      </c>
    </row>
    <row r="2090" spans="1:8">
      <c r="A2090" t="s">
        <v>200</v>
      </c>
      <c r="B2090">
        <f>HYPERLINK("https://github.com/apache/commons-lang/commit/d7af9435485453053a61f9baaca616602d8a4fd8", "d7af9435485453053a61f9baaca616602d8a4fd8")</f>
        <v>0</v>
      </c>
      <c r="C2090">
        <f>HYPERLINK("https://github.com/apache/commons-lang/commit/e582456625cc8a7056cc9354d2a75913f4ceb393", "e582456625cc8a7056cc9354d2a75913f4ceb393")</f>
        <v>0</v>
      </c>
      <c r="D2090" t="s">
        <v>318</v>
      </c>
      <c r="E2090" t="s">
        <v>535</v>
      </c>
      <c r="F2090" t="s">
        <v>975</v>
      </c>
      <c r="G2090" t="s">
        <v>1177</v>
      </c>
      <c r="H2090" t="s">
        <v>3340</v>
      </c>
    </row>
    <row r="2091" spans="1:8">
      <c r="H2091" t="s">
        <v>3341</v>
      </c>
    </row>
    <row r="2092" spans="1:8">
      <c r="A2092" t="s">
        <v>201</v>
      </c>
      <c r="B2092">
        <f>HYPERLINK("https://github.com/apache/commons-lang/commit/c62d888e9493520c9ea53bae4b50156824500409", "c62d888e9493520c9ea53bae4b50156824500409")</f>
        <v>0</v>
      </c>
      <c r="C2092">
        <f>HYPERLINK("https://github.com/apache/commons-lang/commit/0ee336a58f95e6a5e1dfcb46842f7d1629aad329", "0ee336a58f95e6a5e1dfcb46842f7d1629aad329")</f>
        <v>0</v>
      </c>
      <c r="D2092" t="s">
        <v>318</v>
      </c>
      <c r="E2092" t="s">
        <v>536</v>
      </c>
      <c r="F2092" t="s">
        <v>976</v>
      </c>
      <c r="G2092" t="s">
        <v>1178</v>
      </c>
      <c r="H2092" t="s">
        <v>3342</v>
      </c>
    </row>
    <row r="2093" spans="1:8">
      <c r="A2093" t="s">
        <v>202</v>
      </c>
      <c r="B2093">
        <f>HYPERLINK("https://github.com/apache/commons-lang/commit/342a9184a9e11878e0117ffc5dc1946af3516d98", "342a9184a9e11878e0117ffc5dc1946af3516d98")</f>
        <v>0</v>
      </c>
      <c r="C2093">
        <f>HYPERLINK("https://github.com/apache/commons-lang/commit/c62d888e9493520c9ea53bae4b50156824500409", "c62d888e9493520c9ea53bae4b50156824500409")</f>
        <v>0</v>
      </c>
      <c r="D2093" t="s">
        <v>319</v>
      </c>
      <c r="E2093" t="s">
        <v>537</v>
      </c>
      <c r="F2093" t="s">
        <v>976</v>
      </c>
      <c r="G2093" t="s">
        <v>1178</v>
      </c>
      <c r="H2093" t="s">
        <v>2408</v>
      </c>
    </row>
    <row r="2094" spans="1:8">
      <c r="H2094" t="s">
        <v>3343</v>
      </c>
    </row>
    <row r="2095" spans="1:8">
      <c r="H2095" t="s">
        <v>3344</v>
      </c>
    </row>
    <row r="2096" spans="1:8">
      <c r="H2096" t="s">
        <v>3345</v>
      </c>
    </row>
    <row r="2097" spans="1:8">
      <c r="A2097" t="s">
        <v>203</v>
      </c>
      <c r="B2097">
        <f>HYPERLINK("https://github.com/apache/commons-lang/commit/3de2a0c9144ea9baa1e36f2ad8cef5a5497c6de8", "3de2a0c9144ea9baa1e36f2ad8cef5a5497c6de8")</f>
        <v>0</v>
      </c>
      <c r="C2097">
        <f>HYPERLINK("https://github.com/apache/commons-lang/commit/342a9184a9e11878e0117ffc5dc1946af3516d98", "342a9184a9e11878e0117ffc5dc1946af3516d98")</f>
        <v>0</v>
      </c>
      <c r="D2097" t="s">
        <v>319</v>
      </c>
      <c r="E2097" t="s">
        <v>538</v>
      </c>
      <c r="F2097" t="s">
        <v>976</v>
      </c>
      <c r="G2097" t="s">
        <v>1178</v>
      </c>
      <c r="H2097" t="s">
        <v>3346</v>
      </c>
    </row>
    <row r="2098" spans="1:8">
      <c r="A2098" t="s">
        <v>204</v>
      </c>
      <c r="B2098">
        <f>HYPERLINK("https://github.com/apache/commons-lang/commit/0b748abd186ea0d9e10b4a5b43ec4f410ebbc64f", "0b748abd186ea0d9e10b4a5b43ec4f410ebbc64f")</f>
        <v>0</v>
      </c>
      <c r="C2098">
        <f>HYPERLINK("https://github.com/apache/commons-lang/commit/ca9cbf976e7dd5a6e0415a7400cef24ecff177bb", "ca9cbf976e7dd5a6e0415a7400cef24ecff177bb")</f>
        <v>0</v>
      </c>
      <c r="D2098" t="s">
        <v>319</v>
      </c>
      <c r="E2098" t="s">
        <v>539</v>
      </c>
      <c r="F2098" t="s">
        <v>976</v>
      </c>
      <c r="G2098" t="s">
        <v>1178</v>
      </c>
      <c r="H2098" t="s">
        <v>3347</v>
      </c>
    </row>
    <row r="2099" spans="1:8">
      <c r="H2099" t="s">
        <v>3348</v>
      </c>
    </row>
    <row r="2100" spans="1:8">
      <c r="H2100" t="s">
        <v>3349</v>
      </c>
    </row>
    <row r="2101" spans="1:8">
      <c r="H2101" t="s">
        <v>3350</v>
      </c>
    </row>
    <row r="2102" spans="1:8">
      <c r="H2102" t="s">
        <v>3351</v>
      </c>
    </row>
    <row r="2103" spans="1:8">
      <c r="H2103" t="s">
        <v>3352</v>
      </c>
    </row>
    <row r="2104" spans="1:8">
      <c r="H2104" t="s">
        <v>3353</v>
      </c>
    </row>
    <row r="2105" spans="1:8">
      <c r="H2105" t="s">
        <v>3354</v>
      </c>
    </row>
    <row r="2106" spans="1:8">
      <c r="H2106" t="s">
        <v>3355</v>
      </c>
    </row>
    <row r="2107" spans="1:8">
      <c r="H2107" t="s">
        <v>3356</v>
      </c>
    </row>
    <row r="2108" spans="1:8">
      <c r="H2108" t="s">
        <v>3357</v>
      </c>
    </row>
    <row r="2109" spans="1:8">
      <c r="H2109" t="s">
        <v>3343</v>
      </c>
    </row>
    <row r="2110" spans="1:8">
      <c r="H2110" t="s">
        <v>3358</v>
      </c>
    </row>
    <row r="2111" spans="1:8">
      <c r="H2111" t="s">
        <v>3359</v>
      </c>
    </row>
    <row r="2112" spans="1:8">
      <c r="H2112" t="s">
        <v>3360</v>
      </c>
    </row>
    <row r="2113" spans="8:8">
      <c r="H2113" t="s">
        <v>3361</v>
      </c>
    </row>
    <row r="2114" spans="8:8">
      <c r="H2114" t="s">
        <v>3362</v>
      </c>
    </row>
    <row r="2115" spans="8:8">
      <c r="H2115" t="s">
        <v>3363</v>
      </c>
    </row>
    <row r="2116" spans="8:8">
      <c r="H2116" t="s">
        <v>3364</v>
      </c>
    </row>
    <row r="2117" spans="8:8">
      <c r="H2117" t="s">
        <v>3365</v>
      </c>
    </row>
    <row r="2118" spans="8:8">
      <c r="H2118" t="s">
        <v>3366</v>
      </c>
    </row>
    <row r="2119" spans="8:8">
      <c r="H2119" t="s">
        <v>3367</v>
      </c>
    </row>
    <row r="2120" spans="8:8">
      <c r="H2120" t="s">
        <v>3368</v>
      </c>
    </row>
    <row r="2121" spans="8:8">
      <c r="H2121" t="s">
        <v>3369</v>
      </c>
    </row>
    <row r="2122" spans="8:8">
      <c r="H2122" t="s">
        <v>3370</v>
      </c>
    </row>
    <row r="2123" spans="8:8">
      <c r="H2123" t="s">
        <v>3371</v>
      </c>
    </row>
    <row r="2124" spans="8:8">
      <c r="H2124" t="s">
        <v>3372</v>
      </c>
    </row>
    <row r="2125" spans="8:8">
      <c r="H2125" t="s">
        <v>3373</v>
      </c>
    </row>
    <row r="2126" spans="8:8">
      <c r="H2126" t="s">
        <v>3374</v>
      </c>
    </row>
    <row r="2127" spans="8:8">
      <c r="H2127" t="s">
        <v>3375</v>
      </c>
    </row>
    <row r="2128" spans="8:8">
      <c r="H2128" t="s">
        <v>3376</v>
      </c>
    </row>
    <row r="2129" spans="1:8">
      <c r="H2129" t="s">
        <v>3377</v>
      </c>
    </row>
    <row r="2130" spans="1:8">
      <c r="H2130" t="s">
        <v>3378</v>
      </c>
    </row>
    <row r="2131" spans="1:8">
      <c r="H2131" t="s">
        <v>3379</v>
      </c>
    </row>
    <row r="2132" spans="1:8">
      <c r="H2132" t="s">
        <v>3380</v>
      </c>
    </row>
    <row r="2133" spans="1:8">
      <c r="H2133" t="s">
        <v>3381</v>
      </c>
    </row>
    <row r="2134" spans="1:8">
      <c r="H2134" t="s">
        <v>3382</v>
      </c>
    </row>
    <row r="2135" spans="1:8">
      <c r="H2135" t="s">
        <v>3383</v>
      </c>
    </row>
    <row r="2136" spans="1:8">
      <c r="H2136" t="s">
        <v>3384</v>
      </c>
    </row>
    <row r="2137" spans="1:8">
      <c r="H2137" t="s">
        <v>3385</v>
      </c>
    </row>
    <row r="2138" spans="1:8">
      <c r="A2138" t="s">
        <v>205</v>
      </c>
      <c r="B2138">
        <f>HYPERLINK("https://github.com/apache/commons-lang/commit/ff5b829efdb1f4ba42f516a030faf40a923da779", "ff5b829efdb1f4ba42f516a030faf40a923da779")</f>
        <v>0</v>
      </c>
      <c r="C2138">
        <f>HYPERLINK("https://github.com/apache/commons-lang/commit/016c0e58581e93f3e7ac8321a06e9d47c0623b0f", "016c0e58581e93f3e7ac8321a06e9d47c0623b0f")</f>
        <v>0</v>
      </c>
      <c r="D2138" t="s">
        <v>319</v>
      </c>
      <c r="E2138" t="s">
        <v>540</v>
      </c>
      <c r="F2138" t="s">
        <v>976</v>
      </c>
      <c r="G2138" t="s">
        <v>1178</v>
      </c>
      <c r="H2138" t="s">
        <v>3386</v>
      </c>
    </row>
    <row r="2139" spans="1:8">
      <c r="H2139" t="s">
        <v>3387</v>
      </c>
    </row>
    <row r="2140" spans="1:8">
      <c r="H2140" t="s">
        <v>3388</v>
      </c>
    </row>
    <row r="2141" spans="1:8">
      <c r="H2141" t="s">
        <v>3389</v>
      </c>
    </row>
    <row r="2142" spans="1:8">
      <c r="H2142" t="s">
        <v>3390</v>
      </c>
    </row>
    <row r="2143" spans="1:8">
      <c r="H2143" t="s">
        <v>3391</v>
      </c>
    </row>
    <row r="2144" spans="1:8">
      <c r="H2144" t="s">
        <v>3392</v>
      </c>
    </row>
    <row r="2145" spans="1:8">
      <c r="H2145" t="s">
        <v>3393</v>
      </c>
    </row>
    <row r="2146" spans="1:8">
      <c r="H2146" t="s">
        <v>3394</v>
      </c>
    </row>
    <row r="2147" spans="1:8">
      <c r="H2147" t="s">
        <v>3395</v>
      </c>
    </row>
    <row r="2148" spans="1:8">
      <c r="H2148" t="s">
        <v>3396</v>
      </c>
    </row>
    <row r="2149" spans="1:8">
      <c r="H2149" t="s">
        <v>3397</v>
      </c>
    </row>
    <row r="2150" spans="1:8">
      <c r="H2150" t="s">
        <v>3398</v>
      </c>
    </row>
    <row r="2151" spans="1:8">
      <c r="H2151" t="s">
        <v>3399</v>
      </c>
    </row>
    <row r="2152" spans="1:8">
      <c r="H2152" t="s">
        <v>3400</v>
      </c>
    </row>
    <row r="2153" spans="1:8">
      <c r="H2153" t="s">
        <v>3401</v>
      </c>
    </row>
    <row r="2154" spans="1:8">
      <c r="H2154" t="s">
        <v>3402</v>
      </c>
    </row>
    <row r="2155" spans="1:8">
      <c r="A2155" t="s">
        <v>206</v>
      </c>
      <c r="B2155">
        <f>HYPERLINK("https://github.com/apache/commons-lang/commit/8bbf8a9e2fb3e495be67202cc037c2993f9a9575", "8bbf8a9e2fb3e495be67202cc037c2993f9a9575")</f>
        <v>0</v>
      </c>
      <c r="C2155">
        <f>HYPERLINK("https://github.com/apache/commons-lang/commit/49685a41569daf04d8b8ac1e09658e485307b901", "49685a41569daf04d8b8ac1e09658e485307b901")</f>
        <v>0</v>
      </c>
      <c r="D2155" t="s">
        <v>318</v>
      </c>
      <c r="E2155" t="s">
        <v>541</v>
      </c>
      <c r="F2155" t="s">
        <v>977</v>
      </c>
      <c r="G2155" t="s">
        <v>1179</v>
      </c>
      <c r="H2155" t="s">
        <v>3403</v>
      </c>
    </row>
    <row r="2156" spans="1:8">
      <c r="A2156" t="s">
        <v>207</v>
      </c>
      <c r="B2156">
        <f>HYPERLINK("https://github.com/apache/commons-lang/commit/e4939f079a6f1e50b8b22ddd3c9f86a1508b8a2c", "e4939f079a6f1e50b8b22ddd3c9f86a1508b8a2c")</f>
        <v>0</v>
      </c>
      <c r="C2156">
        <f>HYPERLINK("https://github.com/apache/commons-lang/commit/c3ba1f83b9820b7af47337b13178205f8cfe1eea", "c3ba1f83b9820b7af47337b13178205f8cfe1eea")</f>
        <v>0</v>
      </c>
      <c r="D2156" t="s">
        <v>313</v>
      </c>
      <c r="E2156" t="s">
        <v>542</v>
      </c>
      <c r="F2156" t="s">
        <v>891</v>
      </c>
      <c r="G2156" t="s">
        <v>1039</v>
      </c>
      <c r="H2156" t="s">
        <v>2337</v>
      </c>
    </row>
    <row r="2157" spans="1:8">
      <c r="A2157" t="s">
        <v>208</v>
      </c>
      <c r="B2157">
        <f>HYPERLINK("https://github.com/apache/commons-lang/commit/8d3331270432b8f9ba76365a0f5177d4b560265c", "8d3331270432b8f9ba76365a0f5177d4b560265c")</f>
        <v>0</v>
      </c>
      <c r="C2157">
        <f>HYPERLINK("https://github.com/apache/commons-lang/commit/7a3255738a29854c876e77c7735b6f8928d957de", "7a3255738a29854c876e77c7735b6f8928d957de")</f>
        <v>0</v>
      </c>
      <c r="D2157" t="s">
        <v>313</v>
      </c>
      <c r="E2157" t="s">
        <v>543</v>
      </c>
      <c r="F2157" t="s">
        <v>978</v>
      </c>
      <c r="G2157" t="s">
        <v>1154</v>
      </c>
      <c r="H2157" t="s">
        <v>3404</v>
      </c>
    </row>
    <row r="2158" spans="1:8">
      <c r="A2158" t="s">
        <v>209</v>
      </c>
      <c r="B2158">
        <f>HYPERLINK("https://github.com/apache/commons-lang/commit/396afc3e4693cfee182efe582455f2d97058c068", "396afc3e4693cfee182efe582455f2d97058c068")</f>
        <v>0</v>
      </c>
      <c r="C2158">
        <f>HYPERLINK("https://github.com/apache/commons-lang/commit/f291dea74fff3a2efe5b1fc0fdbadf57c5ac51a4", "f291dea74fff3a2efe5b1fc0fdbadf57c5ac51a4")</f>
        <v>0</v>
      </c>
      <c r="D2158" t="s">
        <v>322</v>
      </c>
      <c r="E2158" t="s">
        <v>544</v>
      </c>
      <c r="F2158" t="s">
        <v>917</v>
      </c>
      <c r="G2158" t="s">
        <v>1072</v>
      </c>
      <c r="H2158" t="s">
        <v>2236</v>
      </c>
    </row>
    <row r="2159" spans="1:8">
      <c r="A2159" t="s">
        <v>210</v>
      </c>
      <c r="B2159">
        <f>HYPERLINK("https://github.com/apache/commons-lang/commit/26375b2cfda9e713879ace60af8601eccb1960da", "26375b2cfda9e713879ace60af8601eccb1960da")</f>
        <v>0</v>
      </c>
      <c r="C2159">
        <f>HYPERLINK("https://github.com/apache/commons-lang/commit/9ad1a4df47e9d008581968c6f458a94f47a68375", "9ad1a4df47e9d008581968c6f458a94f47a68375")</f>
        <v>0</v>
      </c>
      <c r="D2159" t="s">
        <v>323</v>
      </c>
      <c r="E2159" t="s">
        <v>545</v>
      </c>
      <c r="F2159" t="s">
        <v>931</v>
      </c>
      <c r="G2159" t="s">
        <v>1041</v>
      </c>
      <c r="H2159" t="s">
        <v>1261</v>
      </c>
    </row>
    <row r="2160" spans="1:8">
      <c r="H2160" t="s">
        <v>1262</v>
      </c>
    </row>
    <row r="2161" spans="1:8">
      <c r="A2161" t="s">
        <v>211</v>
      </c>
      <c r="B2161">
        <f>HYPERLINK("https://github.com/apache/commons-lang/commit/6b3993188e2a6396f94461c0e7fbd5738ecaa14c", "6b3993188e2a6396f94461c0e7fbd5738ecaa14c")</f>
        <v>0</v>
      </c>
      <c r="C2161">
        <f>HYPERLINK("https://github.com/apache/commons-lang/commit/25a0fd71c28c60bdca99702fc214cce025a0f946", "25a0fd71c28c60bdca99702fc214cce025a0f946")</f>
        <v>0</v>
      </c>
      <c r="D2161" t="s">
        <v>323</v>
      </c>
      <c r="E2161" t="s">
        <v>546</v>
      </c>
      <c r="F2161" t="s">
        <v>916</v>
      </c>
      <c r="G2161" t="s">
        <v>1060</v>
      </c>
      <c r="H2161" t="s">
        <v>3405</v>
      </c>
    </row>
    <row r="2162" spans="1:8">
      <c r="H2162" t="s">
        <v>3406</v>
      </c>
    </row>
    <row r="2163" spans="1:8">
      <c r="H2163" t="s">
        <v>3407</v>
      </c>
    </row>
    <row r="2164" spans="1:8">
      <c r="H2164" t="s">
        <v>3408</v>
      </c>
    </row>
    <row r="2165" spans="1:8">
      <c r="H2165" t="s">
        <v>3409</v>
      </c>
    </row>
    <row r="2166" spans="1:8">
      <c r="H2166" t="s">
        <v>3410</v>
      </c>
    </row>
    <row r="2167" spans="1:8">
      <c r="H2167" t="s">
        <v>3411</v>
      </c>
    </row>
    <row r="2168" spans="1:8">
      <c r="H2168" t="s">
        <v>3412</v>
      </c>
    </row>
    <row r="2169" spans="1:8">
      <c r="H2169" t="s">
        <v>3413</v>
      </c>
    </row>
    <row r="2170" spans="1:8">
      <c r="A2170" t="s">
        <v>212</v>
      </c>
      <c r="B2170">
        <f>HYPERLINK("https://github.com/apache/commons-lang/commit/01d67b1bda06b33752fe3232594988561ff0c324", "01d67b1bda06b33752fe3232594988561ff0c324")</f>
        <v>0</v>
      </c>
      <c r="C2170">
        <f>HYPERLINK("https://github.com/apache/commons-lang/commit/dac619c84d257aac5908752777f3f1265bd5c42f", "dac619c84d257aac5908752777f3f1265bd5c42f")</f>
        <v>0</v>
      </c>
      <c r="D2170" t="s">
        <v>323</v>
      </c>
      <c r="E2170" t="s">
        <v>547</v>
      </c>
      <c r="F2170" t="s">
        <v>916</v>
      </c>
      <c r="G2170" t="s">
        <v>1060</v>
      </c>
      <c r="H2170" t="s">
        <v>3414</v>
      </c>
    </row>
    <row r="2171" spans="1:8">
      <c r="H2171" t="s">
        <v>3415</v>
      </c>
    </row>
    <row r="2172" spans="1:8">
      <c r="H2172" t="s">
        <v>3416</v>
      </c>
    </row>
    <row r="2173" spans="1:8">
      <c r="H2173" t="s">
        <v>3417</v>
      </c>
    </row>
    <row r="2174" spans="1:8">
      <c r="H2174" t="s">
        <v>3418</v>
      </c>
    </row>
    <row r="2175" spans="1:8">
      <c r="H2175" t="s">
        <v>3419</v>
      </c>
    </row>
    <row r="2176" spans="1:8">
      <c r="H2176" t="s">
        <v>3420</v>
      </c>
    </row>
    <row r="2177" spans="1:8">
      <c r="H2177" t="s">
        <v>3421</v>
      </c>
    </row>
    <row r="2178" spans="1:8">
      <c r="H2178" t="s">
        <v>3422</v>
      </c>
    </row>
    <row r="2179" spans="1:8">
      <c r="A2179" t="s">
        <v>213</v>
      </c>
      <c r="B2179">
        <f>HYPERLINK("https://github.com/apache/commons-lang/commit/2550d4cfa283603a23283c5495bfab75deff02dc", "2550d4cfa283603a23283c5495bfab75deff02dc")</f>
        <v>0</v>
      </c>
      <c r="C2179">
        <f>HYPERLINK("https://github.com/apache/commons-lang/commit/6ea7f2f7afcd6d60d62a5cd1392feda3471fc666", "6ea7f2f7afcd6d60d62a5cd1392feda3471fc666")</f>
        <v>0</v>
      </c>
      <c r="D2179" t="s">
        <v>312</v>
      </c>
      <c r="E2179" t="s">
        <v>548</v>
      </c>
      <c r="F2179" t="s">
        <v>979</v>
      </c>
      <c r="G2179" t="s">
        <v>1180</v>
      </c>
      <c r="H2179" t="s">
        <v>3423</v>
      </c>
    </row>
    <row r="2180" spans="1:8">
      <c r="A2180" t="s">
        <v>214</v>
      </c>
      <c r="B2180">
        <f>HYPERLINK("https://github.com/apache/commons-lang/commit/4660148be3bffbaf6490ebb80fb5dcf90a32b44d", "4660148be3bffbaf6490ebb80fb5dcf90a32b44d")</f>
        <v>0</v>
      </c>
      <c r="C2180">
        <f>HYPERLINK("https://github.com/apache/commons-lang/commit/b26d344a278bdf913bf92262fb595627cdd74a7f", "b26d344a278bdf913bf92262fb595627cdd74a7f")</f>
        <v>0</v>
      </c>
      <c r="D2180" t="s">
        <v>324</v>
      </c>
      <c r="E2180" t="s">
        <v>549</v>
      </c>
      <c r="F2180" t="s">
        <v>978</v>
      </c>
      <c r="G2180" t="s">
        <v>1154</v>
      </c>
      <c r="H2180" t="s">
        <v>3424</v>
      </c>
    </row>
    <row r="2181" spans="1:8">
      <c r="A2181" t="s">
        <v>215</v>
      </c>
      <c r="B2181">
        <f>HYPERLINK("https://github.com/apache/commons-lang/commit/28daf04ae265d03b49f4ae7b05a16b075a105e4a", "28daf04ae265d03b49f4ae7b05a16b075a105e4a")</f>
        <v>0</v>
      </c>
      <c r="C2181">
        <f>HYPERLINK("https://github.com/apache/commons-lang/commit/5f8d99694bd80bb299af8b5c627ce41e1cf79766", "5f8d99694bd80bb299af8b5c627ce41e1cf79766")</f>
        <v>0</v>
      </c>
      <c r="D2181" t="s">
        <v>323</v>
      </c>
      <c r="E2181" t="s">
        <v>550</v>
      </c>
      <c r="F2181" t="s">
        <v>980</v>
      </c>
      <c r="G2181" t="s">
        <v>1088</v>
      </c>
      <c r="H2181" t="s">
        <v>2243</v>
      </c>
    </row>
    <row r="2182" spans="1:8">
      <c r="A2182" t="s">
        <v>216</v>
      </c>
      <c r="B2182">
        <f>HYPERLINK("https://github.com/apache/commons-lang/commit/7692a9d575394d661e3df3d452819ac0b5b83fc7", "7692a9d575394d661e3df3d452819ac0b5b83fc7")</f>
        <v>0</v>
      </c>
      <c r="C2182">
        <f>HYPERLINK("https://github.com/apache/commons-lang/commit/d048a375029149f4fabeae6050583a4521d6e2fd", "d048a375029149f4fabeae6050583a4521d6e2fd")</f>
        <v>0</v>
      </c>
      <c r="D2182" t="s">
        <v>323</v>
      </c>
      <c r="E2182" t="s">
        <v>551</v>
      </c>
      <c r="F2182" t="s">
        <v>891</v>
      </c>
      <c r="G2182" t="s">
        <v>1039</v>
      </c>
      <c r="H2182" t="s">
        <v>3425</v>
      </c>
    </row>
    <row r="2183" spans="1:8">
      <c r="H2183" t="s">
        <v>3426</v>
      </c>
    </row>
    <row r="2184" spans="1:8">
      <c r="H2184" t="s">
        <v>3427</v>
      </c>
    </row>
    <row r="2185" spans="1:8">
      <c r="H2185" t="s">
        <v>3428</v>
      </c>
    </row>
    <row r="2186" spans="1:8">
      <c r="H2186" t="s">
        <v>3429</v>
      </c>
    </row>
    <row r="2187" spans="1:8">
      <c r="H2187" t="s">
        <v>3430</v>
      </c>
    </row>
    <row r="2188" spans="1:8">
      <c r="H2188" t="s">
        <v>3431</v>
      </c>
    </row>
    <row r="2189" spans="1:8">
      <c r="H2189" t="s">
        <v>3432</v>
      </c>
    </row>
    <row r="2190" spans="1:8">
      <c r="A2190" t="s">
        <v>217</v>
      </c>
      <c r="B2190">
        <f>HYPERLINK("https://github.com/apache/commons-lang/commit/8a82d7b79b9de7edf2a7a22a7a32026d2b961662", "8a82d7b79b9de7edf2a7a22a7a32026d2b961662")</f>
        <v>0</v>
      </c>
      <c r="C2190">
        <f>HYPERLINK("https://github.com/apache/commons-lang/commit/ea47f03c4d6fba945be43d5c676075ba98b28138", "ea47f03c4d6fba945be43d5c676075ba98b28138")</f>
        <v>0</v>
      </c>
      <c r="D2190" t="s">
        <v>325</v>
      </c>
      <c r="E2190" t="s">
        <v>552</v>
      </c>
      <c r="F2190" t="s">
        <v>981</v>
      </c>
      <c r="G2190" t="s">
        <v>1181</v>
      </c>
      <c r="H2190" t="s">
        <v>3433</v>
      </c>
    </row>
    <row r="2191" spans="1:8">
      <c r="F2191" t="s">
        <v>982</v>
      </c>
      <c r="G2191" t="s">
        <v>1182</v>
      </c>
      <c r="H2191" t="s">
        <v>3434</v>
      </c>
    </row>
    <row r="2192" spans="1:8">
      <c r="H2192" t="s">
        <v>3435</v>
      </c>
    </row>
    <row r="2193" spans="1:8">
      <c r="H2193" t="s">
        <v>3436</v>
      </c>
    </row>
    <row r="2194" spans="1:8">
      <c r="H2194" t="s">
        <v>3437</v>
      </c>
    </row>
    <row r="2195" spans="1:8">
      <c r="H2195" t="s">
        <v>2647</v>
      </c>
    </row>
    <row r="2196" spans="1:8">
      <c r="H2196" t="s">
        <v>3438</v>
      </c>
    </row>
    <row r="2197" spans="1:8">
      <c r="H2197" t="s">
        <v>3439</v>
      </c>
    </row>
    <row r="2198" spans="1:8">
      <c r="H2198" t="s">
        <v>3440</v>
      </c>
    </row>
    <row r="2199" spans="1:8">
      <c r="H2199" t="s">
        <v>3441</v>
      </c>
    </row>
    <row r="2200" spans="1:8">
      <c r="H2200" t="s">
        <v>3442</v>
      </c>
    </row>
    <row r="2201" spans="1:8">
      <c r="H2201" t="s">
        <v>3443</v>
      </c>
    </row>
    <row r="2202" spans="1:8">
      <c r="H2202" t="s">
        <v>3444</v>
      </c>
    </row>
    <row r="2203" spans="1:8">
      <c r="A2203" t="s">
        <v>218</v>
      </c>
      <c r="B2203">
        <f>HYPERLINK("https://github.com/apache/commons-lang/commit/954280893c34f560b35c3eb1c106852110d8ca27", "954280893c34f560b35c3eb1c106852110d8ca27")</f>
        <v>0</v>
      </c>
      <c r="C2203">
        <f>HYPERLINK("https://github.com/apache/commons-lang/commit/a3de60835eb20ddc38f7635f1c0bd94b21801457", "a3de60835eb20ddc38f7635f1c0bd94b21801457")</f>
        <v>0</v>
      </c>
      <c r="D2203" t="s">
        <v>325</v>
      </c>
      <c r="E2203" t="s">
        <v>553</v>
      </c>
      <c r="F2203" t="s">
        <v>918</v>
      </c>
      <c r="G2203" t="s">
        <v>1042</v>
      </c>
      <c r="H2203" t="s">
        <v>3445</v>
      </c>
    </row>
    <row r="2204" spans="1:8">
      <c r="H2204" t="s">
        <v>3446</v>
      </c>
    </row>
    <row r="2205" spans="1:8">
      <c r="H2205" t="s">
        <v>3447</v>
      </c>
    </row>
    <row r="2206" spans="1:8">
      <c r="H2206" t="s">
        <v>3448</v>
      </c>
    </row>
    <row r="2207" spans="1:8">
      <c r="H2207" t="s">
        <v>3449</v>
      </c>
    </row>
    <row r="2208" spans="1:8">
      <c r="H2208" t="s">
        <v>3450</v>
      </c>
    </row>
    <row r="2209" spans="1:8">
      <c r="A2209" t="s">
        <v>219</v>
      </c>
      <c r="B2209">
        <f>HYPERLINK("https://github.com/apache/commons-lang/commit/548e5c42f53649b3f05692b7fc77c8a24642ee2f", "548e5c42f53649b3f05692b7fc77c8a24642ee2f")</f>
        <v>0</v>
      </c>
      <c r="C2209">
        <f>HYPERLINK("https://github.com/apache/commons-lang/commit/fe354beb9353b71d83de55c84278ca13fa3b87c0", "fe354beb9353b71d83de55c84278ca13fa3b87c0")</f>
        <v>0</v>
      </c>
      <c r="D2209" t="s">
        <v>323</v>
      </c>
      <c r="E2209" t="s">
        <v>554</v>
      </c>
      <c r="F2209" t="s">
        <v>973</v>
      </c>
      <c r="G2209" t="s">
        <v>1086</v>
      </c>
      <c r="H2209" t="s">
        <v>2408</v>
      </c>
    </row>
    <row r="2210" spans="1:8">
      <c r="A2210" t="s">
        <v>220</v>
      </c>
      <c r="B2210">
        <f>HYPERLINK("https://github.com/apache/commons-lang/commit/10641f9ae7d1d2f30aec5bc146a8d5b49c22d0a0", "10641f9ae7d1d2f30aec5bc146a8d5b49c22d0a0")</f>
        <v>0</v>
      </c>
      <c r="C2210">
        <f>HYPERLINK("https://github.com/apache/commons-lang/commit/3728344459e91509c4b5b80d67a50c98063e08bd", "3728344459e91509c4b5b80d67a50c98063e08bd")</f>
        <v>0</v>
      </c>
      <c r="D2210" t="s">
        <v>325</v>
      </c>
      <c r="E2210" t="s">
        <v>555</v>
      </c>
      <c r="F2210" t="s">
        <v>931</v>
      </c>
      <c r="G2210" t="s">
        <v>1041</v>
      </c>
      <c r="H2210" t="s">
        <v>3451</v>
      </c>
    </row>
    <row r="2211" spans="1:8">
      <c r="A2211" t="s">
        <v>221</v>
      </c>
      <c r="B2211">
        <f>HYPERLINK("https://github.com/apache/commons-lang/commit/ffc38b1f3b35ddfadb942240b9d2f933ec83d1be", "ffc38b1f3b35ddfadb942240b9d2f933ec83d1be")</f>
        <v>0</v>
      </c>
      <c r="C2211">
        <f>HYPERLINK("https://github.com/apache/commons-lang/commit/3181b407668fa09b83ff80126b5abdfc4074ab9a", "3181b407668fa09b83ff80126b5abdfc4074ab9a")</f>
        <v>0</v>
      </c>
      <c r="D2211" t="s">
        <v>323</v>
      </c>
      <c r="E2211" t="s">
        <v>556</v>
      </c>
      <c r="F2211" t="s">
        <v>981</v>
      </c>
      <c r="G2211" t="s">
        <v>1181</v>
      </c>
      <c r="H2211" t="s">
        <v>3452</v>
      </c>
    </row>
    <row r="2212" spans="1:8">
      <c r="A2212" t="s">
        <v>222</v>
      </c>
      <c r="B2212">
        <f>HYPERLINK("https://github.com/apache/commons-lang/commit/61836183b1d84a18dbcc084d1f41bcecf752f9fd", "61836183b1d84a18dbcc084d1f41bcecf752f9fd")</f>
        <v>0</v>
      </c>
      <c r="C2212">
        <f>HYPERLINK("https://github.com/apache/commons-lang/commit/4975b8903e359963eb48e2ad3d4095de0cfa8032", "4975b8903e359963eb48e2ad3d4095de0cfa8032")</f>
        <v>0</v>
      </c>
      <c r="D2212" t="s">
        <v>323</v>
      </c>
      <c r="E2212" t="s">
        <v>557</v>
      </c>
      <c r="F2212" t="s">
        <v>983</v>
      </c>
      <c r="G2212" t="s">
        <v>1183</v>
      </c>
      <c r="H2212" t="s">
        <v>3453</v>
      </c>
    </row>
    <row r="2213" spans="1:8">
      <c r="H2213" t="s">
        <v>3454</v>
      </c>
    </row>
    <row r="2214" spans="1:8">
      <c r="F2214" t="s">
        <v>984</v>
      </c>
      <c r="G2214" t="s">
        <v>1184</v>
      </c>
      <c r="H2214" t="s">
        <v>3455</v>
      </c>
    </row>
    <row r="2215" spans="1:8">
      <c r="H2215" t="s">
        <v>3453</v>
      </c>
    </row>
    <row r="2216" spans="1:8">
      <c r="H2216" t="s">
        <v>3456</v>
      </c>
    </row>
    <row r="2217" spans="1:8">
      <c r="H2217" t="s">
        <v>3457</v>
      </c>
    </row>
    <row r="2218" spans="1:8">
      <c r="F2218" t="s">
        <v>985</v>
      </c>
      <c r="G2218" t="s">
        <v>1185</v>
      </c>
      <c r="H2218" t="s">
        <v>3456</v>
      </c>
    </row>
    <row r="2219" spans="1:8">
      <c r="H2219" t="s">
        <v>3458</v>
      </c>
    </row>
    <row r="2220" spans="1:8">
      <c r="H2220" t="s">
        <v>3459</v>
      </c>
    </row>
    <row r="2221" spans="1:8">
      <c r="H2221" t="s">
        <v>3460</v>
      </c>
    </row>
    <row r="2222" spans="1:8">
      <c r="H2222" t="s">
        <v>3461</v>
      </c>
    </row>
    <row r="2223" spans="1:8">
      <c r="H2223" t="s">
        <v>3457</v>
      </c>
    </row>
    <row r="2224" spans="1:8">
      <c r="H2224" t="s">
        <v>3462</v>
      </c>
    </row>
    <row r="2225" spans="1:8">
      <c r="H2225" t="s">
        <v>3457</v>
      </c>
    </row>
    <row r="2226" spans="1:8">
      <c r="H2226" t="s">
        <v>3463</v>
      </c>
    </row>
    <row r="2227" spans="1:8">
      <c r="H2227" t="s">
        <v>3464</v>
      </c>
    </row>
    <row r="2228" spans="1:8">
      <c r="H2228" t="s">
        <v>2033</v>
      </c>
    </row>
    <row r="2229" spans="1:8">
      <c r="H2229" t="s">
        <v>3465</v>
      </c>
    </row>
    <row r="2230" spans="1:8">
      <c r="H2230" t="s">
        <v>3466</v>
      </c>
    </row>
    <row r="2231" spans="1:8">
      <c r="F2231" t="s">
        <v>898</v>
      </c>
      <c r="G2231" t="s">
        <v>1158</v>
      </c>
      <c r="H2231" t="s">
        <v>3456</v>
      </c>
    </row>
    <row r="2232" spans="1:8">
      <c r="H2232" t="s">
        <v>3453</v>
      </c>
    </row>
    <row r="2233" spans="1:8">
      <c r="H2233" t="s">
        <v>3457</v>
      </c>
    </row>
    <row r="2234" spans="1:8">
      <c r="A2234" t="s">
        <v>223</v>
      </c>
      <c r="B2234">
        <f>HYPERLINK("https://github.com/apache/commons-lang/commit/f29eb8e7f80502e64e612cda09d41ac8d779bc7c", "f29eb8e7f80502e64e612cda09d41ac8d779bc7c")</f>
        <v>0</v>
      </c>
      <c r="C2234">
        <f>HYPERLINK("https://github.com/apache/commons-lang/commit/d38919fcbda835f0ad82d65f25349bd7105b67cc", "d38919fcbda835f0ad82d65f25349bd7105b67cc")</f>
        <v>0</v>
      </c>
      <c r="D2234" t="s">
        <v>323</v>
      </c>
      <c r="E2234" t="s">
        <v>558</v>
      </c>
      <c r="F2234" t="s">
        <v>949</v>
      </c>
      <c r="G2234" t="s">
        <v>1087</v>
      </c>
      <c r="H2234" t="s">
        <v>3467</v>
      </c>
    </row>
    <row r="2235" spans="1:8">
      <c r="A2235" t="s">
        <v>224</v>
      </c>
      <c r="B2235">
        <f>HYPERLINK("https://github.com/apache/commons-lang/commit/442e8c27055475283623299bfad6ad7d0f01040b", "442e8c27055475283623299bfad6ad7d0f01040b")</f>
        <v>0</v>
      </c>
      <c r="C2235">
        <f>HYPERLINK("https://github.com/apache/commons-lang/commit/04c8de2334516375ca3b2c84cf80dacc6e328774", "04c8de2334516375ca3b2c84cf80dacc6e328774")</f>
        <v>0</v>
      </c>
      <c r="D2235" t="s">
        <v>323</v>
      </c>
      <c r="E2235" t="s">
        <v>559</v>
      </c>
      <c r="F2235" t="s">
        <v>986</v>
      </c>
      <c r="G2235" t="s">
        <v>1186</v>
      </c>
      <c r="H2235" t="s">
        <v>3468</v>
      </c>
    </row>
    <row r="2236" spans="1:8">
      <c r="A2236" t="s">
        <v>225</v>
      </c>
      <c r="B2236">
        <f>HYPERLINK("https://github.com/apache/commons-lang/commit/c9d3c58e44738bf38c3974f054daeab1d7bf0f89", "c9d3c58e44738bf38c3974f054daeab1d7bf0f89")</f>
        <v>0</v>
      </c>
      <c r="C2236">
        <f>HYPERLINK("https://github.com/apache/commons-lang/commit/76cc69c3f08cbf31efd56f631504496307ab7a5c", "76cc69c3f08cbf31efd56f631504496307ab7a5c")</f>
        <v>0</v>
      </c>
      <c r="D2236" t="s">
        <v>326</v>
      </c>
      <c r="E2236" t="s">
        <v>560</v>
      </c>
      <c r="F2236" t="s">
        <v>978</v>
      </c>
      <c r="G2236" t="s">
        <v>1154</v>
      </c>
      <c r="H2236" t="s">
        <v>3469</v>
      </c>
    </row>
    <row r="2237" spans="1:8">
      <c r="H2237" t="s">
        <v>3470</v>
      </c>
    </row>
    <row r="2238" spans="1:8">
      <c r="F2238" t="s">
        <v>975</v>
      </c>
      <c r="G2238" t="s">
        <v>1177</v>
      </c>
      <c r="H2238" t="s">
        <v>3471</v>
      </c>
    </row>
    <row r="2239" spans="1:8">
      <c r="A2239" t="s">
        <v>226</v>
      </c>
      <c r="B2239">
        <f>HYPERLINK("https://github.com/apache/commons-lang/commit/2ed96f00f724c3331d6b56b6b5650b9632f43954", "2ed96f00f724c3331d6b56b6b5650b9632f43954")</f>
        <v>0</v>
      </c>
      <c r="C2239">
        <f>HYPERLINK("https://github.com/apache/commons-lang/commit/5aa87b52f1b3f958e1c13ce3b811379ad6f71d9b", "5aa87b52f1b3f958e1c13ce3b811379ad6f71d9b")</f>
        <v>0</v>
      </c>
      <c r="D2239" t="s">
        <v>325</v>
      </c>
      <c r="E2239" t="s">
        <v>561</v>
      </c>
      <c r="F2239" t="s">
        <v>975</v>
      </c>
      <c r="G2239" t="s">
        <v>1177</v>
      </c>
      <c r="H2239" t="s">
        <v>3471</v>
      </c>
    </row>
    <row r="2240" spans="1:8">
      <c r="A2240" t="s">
        <v>227</v>
      </c>
      <c r="B2240">
        <f>HYPERLINK("https://github.com/apache/commons-lang/commit/af8d0ab9bcd092b3681376b30b56f8e8faacf3c2", "af8d0ab9bcd092b3681376b30b56f8e8faacf3c2")</f>
        <v>0</v>
      </c>
      <c r="C2240">
        <f>HYPERLINK("https://github.com/apache/commons-lang/commit/c1501a24cb5f4ff073d539cc1f1a76ec5a1d01ae", "c1501a24cb5f4ff073d539cc1f1a76ec5a1d01ae")</f>
        <v>0</v>
      </c>
      <c r="D2240" t="s">
        <v>327</v>
      </c>
      <c r="E2240" t="s">
        <v>562</v>
      </c>
      <c r="F2240" t="s">
        <v>944</v>
      </c>
      <c r="G2240" t="s">
        <v>1070</v>
      </c>
      <c r="H2240" t="s">
        <v>3472</v>
      </c>
    </row>
    <row r="2241" spans="1:8">
      <c r="A2241" t="s">
        <v>228</v>
      </c>
      <c r="B2241">
        <f>HYPERLINK("https://github.com/apache/commons-lang/commit/f431270c59b6d4558da8dff625a7738591a0d541", "f431270c59b6d4558da8dff625a7738591a0d541")</f>
        <v>0</v>
      </c>
      <c r="C2241">
        <f>HYPERLINK("https://github.com/apache/commons-lang/commit/35e795d4a959ddef07da67a8e32a76b5bc1fc976", "35e795d4a959ddef07da67a8e32a76b5bc1fc976")</f>
        <v>0</v>
      </c>
      <c r="D2241" t="s">
        <v>323</v>
      </c>
      <c r="E2241" t="s">
        <v>563</v>
      </c>
      <c r="F2241" t="s">
        <v>892</v>
      </c>
      <c r="G2241" t="s">
        <v>1055</v>
      </c>
      <c r="H2241" t="s">
        <v>1662</v>
      </c>
    </row>
    <row r="2242" spans="1:8">
      <c r="A2242" t="s">
        <v>229</v>
      </c>
      <c r="B2242">
        <f>HYPERLINK("https://github.com/apache/commons-lang/commit/f175a241c811d2d0843026b2dde5c3ae308cfb95", "f175a241c811d2d0843026b2dde5c3ae308cfb95")</f>
        <v>0</v>
      </c>
      <c r="C2242">
        <f>HYPERLINK("https://github.com/apache/commons-lang/commit/f24344c2578a829acdfec914db27a5bbe0fc09f7", "f24344c2578a829acdfec914db27a5bbe0fc09f7")</f>
        <v>0</v>
      </c>
      <c r="D2242" t="s">
        <v>323</v>
      </c>
      <c r="E2242" t="s">
        <v>564</v>
      </c>
      <c r="F2242" t="s">
        <v>987</v>
      </c>
      <c r="G2242" t="s">
        <v>1187</v>
      </c>
      <c r="H2242" t="s">
        <v>2573</v>
      </c>
    </row>
    <row r="2243" spans="1:8">
      <c r="H2243" t="s">
        <v>2574</v>
      </c>
    </row>
    <row r="2244" spans="1:8">
      <c r="A2244" t="s">
        <v>230</v>
      </c>
      <c r="B2244">
        <f>HYPERLINK("https://github.com/apache/commons-lang/commit/eb5f7ed8914fd53eea1ad360fd88f42ad8a7a33b", "eb5f7ed8914fd53eea1ad360fd88f42ad8a7a33b")</f>
        <v>0</v>
      </c>
      <c r="C2244">
        <f>HYPERLINK("https://github.com/apache/commons-lang/commit/abfcf0a8cfb40cd30c83d30923bea6d412cc5a22", "abfcf0a8cfb40cd30c83d30923bea6d412cc5a22")</f>
        <v>0</v>
      </c>
      <c r="D2244" t="s">
        <v>326</v>
      </c>
      <c r="E2244" t="s">
        <v>565</v>
      </c>
      <c r="F2244" t="s">
        <v>988</v>
      </c>
      <c r="G2244" t="s">
        <v>1188</v>
      </c>
      <c r="H2244" t="s">
        <v>3473</v>
      </c>
    </row>
    <row r="2245" spans="1:8">
      <c r="H2245" t="s">
        <v>3474</v>
      </c>
    </row>
    <row r="2246" spans="1:8">
      <c r="H2246" t="s">
        <v>3475</v>
      </c>
    </row>
    <row r="2247" spans="1:8">
      <c r="H2247" t="s">
        <v>3476</v>
      </c>
    </row>
    <row r="2248" spans="1:8">
      <c r="H2248" t="s">
        <v>3477</v>
      </c>
    </row>
    <row r="2249" spans="1:8">
      <c r="F2249" t="s">
        <v>989</v>
      </c>
      <c r="G2249" t="s">
        <v>1189</v>
      </c>
      <c r="H2249" t="s">
        <v>3478</v>
      </c>
    </row>
    <row r="2250" spans="1:8">
      <c r="H2250" t="s">
        <v>3474</v>
      </c>
    </row>
    <row r="2251" spans="1:8">
      <c r="H2251" t="s">
        <v>3474</v>
      </c>
    </row>
    <row r="2252" spans="1:8">
      <c r="H2252" t="s">
        <v>3479</v>
      </c>
    </row>
    <row r="2253" spans="1:8">
      <c r="H2253" t="s">
        <v>3480</v>
      </c>
    </row>
    <row r="2254" spans="1:8">
      <c r="H2254" t="s">
        <v>3480</v>
      </c>
    </row>
    <row r="2255" spans="1:8">
      <c r="H2255" t="s">
        <v>3477</v>
      </c>
    </row>
    <row r="2256" spans="1:8">
      <c r="A2256" t="s">
        <v>231</v>
      </c>
      <c r="B2256">
        <f>HYPERLINK("https://github.com/apache/commons-lang/commit/5b7608d1549989d92dd159392c19d9ba8ce0e62e", "5b7608d1549989d92dd159392c19d9ba8ce0e62e")</f>
        <v>0</v>
      </c>
      <c r="C2256">
        <f>HYPERLINK("https://github.com/apache/commons-lang/commit/f431270c59b6d4558da8dff625a7738591a0d541", "f431270c59b6d4558da8dff625a7738591a0d541")</f>
        <v>0</v>
      </c>
      <c r="D2256" t="s">
        <v>327</v>
      </c>
      <c r="E2256" t="s">
        <v>566</v>
      </c>
      <c r="F2256" t="s">
        <v>944</v>
      </c>
      <c r="G2256" t="s">
        <v>1070</v>
      </c>
      <c r="H2256" t="s">
        <v>3481</v>
      </c>
    </row>
    <row r="2257" spans="1:8">
      <c r="H2257" t="s">
        <v>3482</v>
      </c>
    </row>
    <row r="2258" spans="1:8">
      <c r="H2258" t="s">
        <v>3483</v>
      </c>
    </row>
    <row r="2259" spans="1:8">
      <c r="H2259" t="s">
        <v>3484</v>
      </c>
    </row>
    <row r="2260" spans="1:8">
      <c r="H2260" t="s">
        <v>3485</v>
      </c>
    </row>
    <row r="2261" spans="1:8">
      <c r="H2261" t="s">
        <v>3486</v>
      </c>
    </row>
    <row r="2262" spans="1:8">
      <c r="H2262" t="s">
        <v>3487</v>
      </c>
    </row>
    <row r="2263" spans="1:8">
      <c r="H2263" t="s">
        <v>3488</v>
      </c>
    </row>
    <row r="2264" spans="1:8">
      <c r="H2264" t="s">
        <v>3489</v>
      </c>
    </row>
    <row r="2265" spans="1:8">
      <c r="H2265" t="s">
        <v>3490</v>
      </c>
    </row>
    <row r="2266" spans="1:8">
      <c r="H2266" t="s">
        <v>3491</v>
      </c>
    </row>
    <row r="2267" spans="1:8">
      <c r="H2267" t="s">
        <v>3492</v>
      </c>
    </row>
    <row r="2268" spans="1:8">
      <c r="A2268" t="s">
        <v>232</v>
      </c>
      <c r="B2268">
        <f>HYPERLINK("https://github.com/apache/commons-lang/commit/0822b4226f31e50ec244d311e56e3446a8e5811f", "0822b4226f31e50ec244d311e56e3446a8e5811f")</f>
        <v>0</v>
      </c>
      <c r="C2268">
        <f>HYPERLINK("https://github.com/apache/commons-lang/commit/f37f4b68f3343e2b8f8d82c40398f975116102f2", "f37f4b68f3343e2b8f8d82c40398f975116102f2")</f>
        <v>0</v>
      </c>
      <c r="D2268" t="s">
        <v>318</v>
      </c>
      <c r="E2268" t="s">
        <v>567</v>
      </c>
      <c r="F2268" t="s">
        <v>891</v>
      </c>
      <c r="G2268" t="s">
        <v>1039</v>
      </c>
      <c r="H2268" t="s">
        <v>2334</v>
      </c>
    </row>
    <row r="2269" spans="1:8">
      <c r="A2269" t="s">
        <v>233</v>
      </c>
      <c r="B2269">
        <f>HYPERLINK("https://github.com/apache/commons-lang/commit/54e63005446a2b0a4255ba16838122c5808ef886", "54e63005446a2b0a4255ba16838122c5808ef886")</f>
        <v>0</v>
      </c>
      <c r="C2269">
        <f>HYPERLINK("https://github.com/apache/commons-lang/commit/0343b4fda87161265acf30d5ee61e525e751358d", "0343b4fda87161265acf30d5ee61e525e751358d")</f>
        <v>0</v>
      </c>
      <c r="D2269" t="s">
        <v>328</v>
      </c>
      <c r="E2269" t="s">
        <v>568</v>
      </c>
      <c r="F2269" t="s">
        <v>990</v>
      </c>
      <c r="G2269" t="s">
        <v>1129</v>
      </c>
      <c r="H2269" t="s">
        <v>3493</v>
      </c>
    </row>
    <row r="2270" spans="1:8">
      <c r="A2270" t="s">
        <v>234</v>
      </c>
      <c r="B2270">
        <f>HYPERLINK("https://github.com/apache/commons-lang/commit/242b815437b9a988c2ce9e980295ca8a9e302e7a", "242b815437b9a988c2ce9e980295ca8a9e302e7a")</f>
        <v>0</v>
      </c>
      <c r="C2270">
        <f>HYPERLINK("https://github.com/apache/commons-lang/commit/b4842f559f0d8b8b5a98a19b1f3795a42c1a2614", "b4842f559f0d8b8b5a98a19b1f3795a42c1a2614")</f>
        <v>0</v>
      </c>
      <c r="D2270" t="s">
        <v>329</v>
      </c>
      <c r="E2270" t="s">
        <v>569</v>
      </c>
      <c r="F2270" t="s">
        <v>891</v>
      </c>
      <c r="G2270" t="s">
        <v>1039</v>
      </c>
      <c r="H2270" t="s">
        <v>3494</v>
      </c>
    </row>
    <row r="2271" spans="1:8">
      <c r="H2271" t="s">
        <v>3495</v>
      </c>
    </row>
    <row r="2272" spans="1:8">
      <c r="A2272" t="s">
        <v>235</v>
      </c>
      <c r="B2272">
        <f>HYPERLINK("https://github.com/apache/commons-lang/commit/1002c9e243883654f9c1e6beae643fb4e72fc172", "1002c9e243883654f9c1e6beae643fb4e72fc172")</f>
        <v>0</v>
      </c>
      <c r="C2272">
        <f>HYPERLINK("https://github.com/apache/commons-lang/commit/2fa0b168d62a07365b2787d0ed97fa1c2cfb673b", "2fa0b168d62a07365b2787d0ed97fa1c2cfb673b")</f>
        <v>0</v>
      </c>
      <c r="D2272" t="s">
        <v>326</v>
      </c>
      <c r="E2272" t="s">
        <v>570</v>
      </c>
      <c r="F2272" t="s">
        <v>991</v>
      </c>
      <c r="G2272" t="s">
        <v>1190</v>
      </c>
      <c r="H2272" t="s">
        <v>3496</v>
      </c>
    </row>
    <row r="2273" spans="1:8">
      <c r="H2273" t="s">
        <v>3497</v>
      </c>
    </row>
    <row r="2274" spans="1:8">
      <c r="H2274" t="s">
        <v>3498</v>
      </c>
    </row>
    <row r="2275" spans="1:8">
      <c r="H2275" t="s">
        <v>3499</v>
      </c>
    </row>
    <row r="2276" spans="1:8">
      <c r="A2276" t="s">
        <v>236</v>
      </c>
      <c r="B2276">
        <f>HYPERLINK("https://github.com/apache/commons-lang/commit/fac65b868c549d28b786568636bbc8362d2a78f2", "fac65b868c549d28b786568636bbc8362d2a78f2")</f>
        <v>0</v>
      </c>
      <c r="C2276">
        <f>HYPERLINK("https://github.com/apache/commons-lang/commit/c99a787752770b8952297e24e07bd404cb2f4f74", "c99a787752770b8952297e24e07bd404cb2f4f74")</f>
        <v>0</v>
      </c>
      <c r="D2276" t="s">
        <v>330</v>
      </c>
      <c r="E2276" t="s">
        <v>571</v>
      </c>
      <c r="F2276" t="s">
        <v>892</v>
      </c>
      <c r="G2276" t="s">
        <v>1055</v>
      </c>
      <c r="H2276" t="s">
        <v>3500</v>
      </c>
    </row>
    <row r="2277" spans="1:8">
      <c r="A2277" t="s">
        <v>237</v>
      </c>
      <c r="B2277">
        <f>HYPERLINK("https://github.com/apache/commons-lang/commit/9bd439b4e0aa69050ef1baa537e552fa4620e5d4", "9bd439b4e0aa69050ef1baa537e552fa4620e5d4")</f>
        <v>0</v>
      </c>
      <c r="C2277">
        <f>HYPERLINK("https://github.com/apache/commons-lang/commit/528f6e8e705097d5237f3e29d64c37ade4092e18", "528f6e8e705097d5237f3e29d64c37ade4092e18")</f>
        <v>0</v>
      </c>
      <c r="D2277" t="s">
        <v>331</v>
      </c>
      <c r="E2277" t="s">
        <v>572</v>
      </c>
      <c r="F2277" t="s">
        <v>931</v>
      </c>
      <c r="G2277" t="s">
        <v>1041</v>
      </c>
      <c r="H2277" t="s">
        <v>2540</v>
      </c>
    </row>
    <row r="2278" spans="1:8">
      <c r="H2278" t="s">
        <v>2540</v>
      </c>
    </row>
    <row r="2279" spans="1:8">
      <c r="H2279" t="s">
        <v>3501</v>
      </c>
    </row>
    <row r="2280" spans="1:8">
      <c r="A2280" t="s">
        <v>238</v>
      </c>
      <c r="B2280">
        <f>HYPERLINK("https://github.com/apache/commons-lang/commit/009e33bb5d2950ad46d80f0b84ac77f075378859", "009e33bb5d2950ad46d80f0b84ac77f075378859")</f>
        <v>0</v>
      </c>
      <c r="C2280">
        <f>HYPERLINK("https://github.com/apache/commons-lang/commit/1a1fc65b04bcbe2e95d0fa300fce110e1224906e", "1a1fc65b04bcbe2e95d0fa300fce110e1224906e")</f>
        <v>0</v>
      </c>
      <c r="D2280" t="s">
        <v>331</v>
      </c>
      <c r="E2280" t="s">
        <v>573</v>
      </c>
      <c r="F2280" t="s">
        <v>891</v>
      </c>
      <c r="G2280" t="s">
        <v>1039</v>
      </c>
      <c r="H2280" t="s">
        <v>2160</v>
      </c>
    </row>
    <row r="2281" spans="1:8">
      <c r="H2281" t="s">
        <v>2394</v>
      </c>
    </row>
    <row r="2282" spans="1:8">
      <c r="H2282" t="s">
        <v>2395</v>
      </c>
    </row>
    <row r="2283" spans="1:8">
      <c r="H2283" t="s">
        <v>2396</v>
      </c>
    </row>
    <row r="2284" spans="1:8">
      <c r="A2284" t="s">
        <v>239</v>
      </c>
      <c r="B2284">
        <f>HYPERLINK("https://github.com/apache/commons-lang/commit/0223a4d4cd127a1e209a04d8e1eff3296c0ed8c1", "0223a4d4cd127a1e209a04d8e1eff3296c0ed8c1")</f>
        <v>0</v>
      </c>
      <c r="C2284">
        <f>HYPERLINK("https://github.com/apache/commons-lang/commit/009e33bb5d2950ad46d80f0b84ac77f075378859", "009e33bb5d2950ad46d80f0b84ac77f075378859")</f>
        <v>0</v>
      </c>
      <c r="D2284" t="s">
        <v>331</v>
      </c>
      <c r="E2284" t="s">
        <v>574</v>
      </c>
      <c r="F2284" t="s">
        <v>896</v>
      </c>
      <c r="G2284" t="s">
        <v>1059</v>
      </c>
      <c r="H2284" t="s">
        <v>2006</v>
      </c>
    </row>
    <row r="2285" spans="1:8">
      <c r="H2285" t="s">
        <v>2880</v>
      </c>
    </row>
    <row r="2286" spans="1:8">
      <c r="H2286" t="s">
        <v>3502</v>
      </c>
    </row>
    <row r="2287" spans="1:8">
      <c r="H2287" t="s">
        <v>3503</v>
      </c>
    </row>
    <row r="2288" spans="1:8">
      <c r="H2288" t="s">
        <v>3504</v>
      </c>
    </row>
    <row r="2289" spans="8:8">
      <c r="H2289" t="s">
        <v>3505</v>
      </c>
    </row>
    <row r="2290" spans="8:8">
      <c r="H2290" t="s">
        <v>3506</v>
      </c>
    </row>
    <row r="2291" spans="8:8">
      <c r="H2291" t="s">
        <v>3507</v>
      </c>
    </row>
    <row r="2292" spans="8:8">
      <c r="H2292" t="s">
        <v>3508</v>
      </c>
    </row>
    <row r="2293" spans="8:8">
      <c r="H2293" t="s">
        <v>3509</v>
      </c>
    </row>
    <row r="2294" spans="8:8">
      <c r="H2294" t="s">
        <v>3510</v>
      </c>
    </row>
    <row r="2295" spans="8:8">
      <c r="H2295" t="s">
        <v>3511</v>
      </c>
    </row>
    <row r="2296" spans="8:8">
      <c r="H2296" t="s">
        <v>2298</v>
      </c>
    </row>
    <row r="2297" spans="8:8">
      <c r="H2297" t="s">
        <v>1531</v>
      </c>
    </row>
    <row r="2298" spans="8:8">
      <c r="H2298" t="s">
        <v>3512</v>
      </c>
    </row>
    <row r="2299" spans="8:8">
      <c r="H2299" t="s">
        <v>3513</v>
      </c>
    </row>
    <row r="2300" spans="8:8">
      <c r="H2300" t="s">
        <v>2307</v>
      </c>
    </row>
    <row r="2301" spans="8:8">
      <c r="H2301" t="s">
        <v>3514</v>
      </c>
    </row>
    <row r="2302" spans="8:8">
      <c r="H2302" t="s">
        <v>3515</v>
      </c>
    </row>
    <row r="2303" spans="8:8">
      <c r="H2303" t="s">
        <v>1530</v>
      </c>
    </row>
    <row r="2304" spans="8:8">
      <c r="H2304" t="s">
        <v>2305</v>
      </c>
    </row>
    <row r="2305" spans="6:8">
      <c r="H2305" t="s">
        <v>3516</v>
      </c>
    </row>
    <row r="2306" spans="6:8">
      <c r="F2306" t="s">
        <v>891</v>
      </c>
      <c r="G2306" t="s">
        <v>1039</v>
      </c>
      <c r="H2306" t="s">
        <v>3517</v>
      </c>
    </row>
    <row r="2307" spans="6:8">
      <c r="H2307" t="s">
        <v>3518</v>
      </c>
    </row>
    <row r="2308" spans="6:8">
      <c r="H2308" t="s">
        <v>3519</v>
      </c>
    </row>
    <row r="2309" spans="6:8">
      <c r="H2309" t="s">
        <v>3520</v>
      </c>
    </row>
    <row r="2310" spans="6:8">
      <c r="F2310" t="s">
        <v>954</v>
      </c>
      <c r="G2310" t="s">
        <v>1191</v>
      </c>
      <c r="H2310" t="s">
        <v>2160</v>
      </c>
    </row>
    <row r="2311" spans="6:8">
      <c r="H2311" t="s">
        <v>2394</v>
      </c>
    </row>
    <row r="2312" spans="6:8">
      <c r="H2312" t="s">
        <v>2395</v>
      </c>
    </row>
    <row r="2313" spans="6:8">
      <c r="H2313" t="s">
        <v>2396</v>
      </c>
    </row>
    <row r="2314" spans="6:8">
      <c r="H2314" t="s">
        <v>2398</v>
      </c>
    </row>
    <row r="2315" spans="6:8">
      <c r="H2315" t="s">
        <v>2399</v>
      </c>
    </row>
    <row r="2316" spans="6:8">
      <c r="H2316" t="s">
        <v>2400</v>
      </c>
    </row>
    <row r="2317" spans="6:8">
      <c r="H2317" t="s">
        <v>2401</v>
      </c>
    </row>
    <row r="2318" spans="6:8">
      <c r="H2318" t="s">
        <v>2402</v>
      </c>
    </row>
    <row r="2319" spans="6:8">
      <c r="H2319" t="s">
        <v>2403</v>
      </c>
    </row>
    <row r="2320" spans="6:8">
      <c r="H2320" t="s">
        <v>2404</v>
      </c>
    </row>
    <row r="2321" spans="1:8">
      <c r="H2321" t="s">
        <v>2405</v>
      </c>
    </row>
    <row r="2322" spans="1:8">
      <c r="H2322" t="s">
        <v>2406</v>
      </c>
    </row>
    <row r="2323" spans="1:8">
      <c r="H2323" t="s">
        <v>2407</v>
      </c>
    </row>
    <row r="2324" spans="1:8">
      <c r="H2324" t="s">
        <v>3521</v>
      </c>
    </row>
    <row r="2325" spans="1:8">
      <c r="A2325" t="s">
        <v>240</v>
      </c>
      <c r="B2325">
        <f>HYPERLINK("https://github.com/apache/commons-lang/commit/c503d742f094dc2048b72c3f78f5e2e6070a44e1", "c503d742f094dc2048b72c3f78f5e2e6070a44e1")</f>
        <v>0</v>
      </c>
      <c r="C2325">
        <f>HYPERLINK("https://github.com/apache/commons-lang/commit/1a1fc65b04bcbe2e95d0fa300fce110e1224906e", "1a1fc65b04bcbe2e95d0fa300fce110e1224906e")</f>
        <v>0</v>
      </c>
      <c r="D2325" t="s">
        <v>332</v>
      </c>
      <c r="E2325" t="s">
        <v>575</v>
      </c>
      <c r="F2325" t="s">
        <v>918</v>
      </c>
      <c r="G2325" t="s">
        <v>1042</v>
      </c>
      <c r="H2325" t="s">
        <v>2230</v>
      </c>
    </row>
    <row r="2326" spans="1:8">
      <c r="H2326" t="s">
        <v>3522</v>
      </c>
    </row>
    <row r="2327" spans="1:8">
      <c r="A2327" t="s">
        <v>241</v>
      </c>
      <c r="B2327">
        <f>HYPERLINK("https://github.com/apache/commons-lang/commit/f83e93685baf911d8fce96485e0d5ed8d783eedb", "f83e93685baf911d8fce96485e0d5ed8d783eedb")</f>
        <v>0</v>
      </c>
      <c r="C2327">
        <f>HYPERLINK("https://github.com/apache/commons-lang/commit/716f140d46c1737ca1c6b22a1db10fe041fbf810", "716f140d46c1737ca1c6b22a1db10fe041fbf810")</f>
        <v>0</v>
      </c>
      <c r="D2327" t="s">
        <v>323</v>
      </c>
      <c r="E2327" t="s">
        <v>576</v>
      </c>
      <c r="F2327" t="s">
        <v>992</v>
      </c>
      <c r="G2327" t="s">
        <v>1192</v>
      </c>
      <c r="H2327" t="s">
        <v>3523</v>
      </c>
    </row>
    <row r="2328" spans="1:8">
      <c r="H2328" t="s">
        <v>3524</v>
      </c>
    </row>
    <row r="2329" spans="1:8">
      <c r="H2329" t="s">
        <v>3525</v>
      </c>
    </row>
    <row r="2330" spans="1:8">
      <c r="H2330" t="s">
        <v>3526</v>
      </c>
    </row>
    <row r="2331" spans="1:8">
      <c r="H2331" t="s">
        <v>3527</v>
      </c>
    </row>
    <row r="2332" spans="1:8">
      <c r="H2332" t="s">
        <v>3528</v>
      </c>
    </row>
    <row r="2333" spans="1:8">
      <c r="H2333" t="s">
        <v>3529</v>
      </c>
    </row>
    <row r="2334" spans="1:8">
      <c r="A2334" t="s">
        <v>242</v>
      </c>
      <c r="B2334">
        <f>HYPERLINK("https://github.com/apache/commons-lang/commit/4388ded2d1a9a4907e9f7d23a74e416b54a28c85", "4388ded2d1a9a4907e9f7d23a74e416b54a28c85")</f>
        <v>0</v>
      </c>
      <c r="C2334">
        <f>HYPERLINK("https://github.com/apache/commons-lang/commit/de125de49a652391f0c38e97001c7863da878f1f", "de125de49a652391f0c38e97001c7863da878f1f")</f>
        <v>0</v>
      </c>
      <c r="D2334" t="s">
        <v>323</v>
      </c>
      <c r="E2334" t="s">
        <v>577</v>
      </c>
      <c r="F2334" t="s">
        <v>993</v>
      </c>
      <c r="G2334" t="s">
        <v>1193</v>
      </c>
      <c r="H2334" t="s">
        <v>3530</v>
      </c>
    </row>
    <row r="2335" spans="1:8">
      <c r="H2335" t="s">
        <v>3531</v>
      </c>
    </row>
    <row r="2336" spans="1:8">
      <c r="H2336" t="s">
        <v>3532</v>
      </c>
    </row>
    <row r="2337" spans="1:8">
      <c r="H2337" t="s">
        <v>3533</v>
      </c>
    </row>
    <row r="2338" spans="1:8">
      <c r="H2338" t="s">
        <v>3534</v>
      </c>
    </row>
    <row r="2339" spans="1:8">
      <c r="H2339" t="s">
        <v>3535</v>
      </c>
    </row>
    <row r="2340" spans="1:8">
      <c r="F2340" t="s">
        <v>994</v>
      </c>
      <c r="G2340" t="s">
        <v>1194</v>
      </c>
      <c r="H2340" t="s">
        <v>3530</v>
      </c>
    </row>
    <row r="2341" spans="1:8">
      <c r="H2341" t="s">
        <v>3531</v>
      </c>
    </row>
    <row r="2342" spans="1:8">
      <c r="H2342" t="s">
        <v>3532</v>
      </c>
    </row>
    <row r="2343" spans="1:8">
      <c r="H2343" t="s">
        <v>3533</v>
      </c>
    </row>
    <row r="2344" spans="1:8">
      <c r="H2344" t="s">
        <v>3534</v>
      </c>
    </row>
    <row r="2345" spans="1:8">
      <c r="H2345" t="s">
        <v>3535</v>
      </c>
    </row>
    <row r="2346" spans="1:8">
      <c r="A2346" t="s">
        <v>243</v>
      </c>
      <c r="B2346">
        <f>HYPERLINK("https://github.com/apache/commons-lang/commit/64d820bffae723b9c8669301b246ae199db61b5c", "64d820bffae723b9c8669301b246ae199db61b5c")</f>
        <v>0</v>
      </c>
      <c r="C2346">
        <f>HYPERLINK("https://github.com/apache/commons-lang/commit/bdb074610c87a210ea4c0d91d579cb4558f4b19f", "bdb074610c87a210ea4c0d91d579cb4558f4b19f")</f>
        <v>0</v>
      </c>
      <c r="D2346" t="s">
        <v>323</v>
      </c>
      <c r="E2346" t="s">
        <v>578</v>
      </c>
      <c r="F2346" t="s">
        <v>941</v>
      </c>
      <c r="G2346" t="s">
        <v>1133</v>
      </c>
      <c r="H2346" t="s">
        <v>3536</v>
      </c>
    </row>
    <row r="2347" spans="1:8">
      <c r="A2347" t="s">
        <v>244</v>
      </c>
      <c r="B2347">
        <f>HYPERLINK("https://github.com/apache/commons-lang/commit/09686fad46d49016057bae8f02dc79f409b7bd10", "09686fad46d49016057bae8f02dc79f409b7bd10")</f>
        <v>0</v>
      </c>
      <c r="C2347">
        <f>HYPERLINK("https://github.com/apache/commons-lang/commit/64d820bffae723b9c8669301b246ae199db61b5c", "64d820bffae723b9c8669301b246ae199db61b5c")</f>
        <v>0</v>
      </c>
      <c r="D2347" t="s">
        <v>323</v>
      </c>
      <c r="E2347" t="s">
        <v>579</v>
      </c>
      <c r="F2347" t="s">
        <v>955</v>
      </c>
      <c r="G2347" t="s">
        <v>1085</v>
      </c>
      <c r="H2347" t="s">
        <v>3537</v>
      </c>
    </row>
    <row r="2348" spans="1:8">
      <c r="H2348" t="s">
        <v>3538</v>
      </c>
    </row>
    <row r="2349" spans="1:8">
      <c r="H2349" t="s">
        <v>3539</v>
      </c>
    </row>
    <row r="2350" spans="1:8">
      <c r="H2350" t="s">
        <v>3540</v>
      </c>
    </row>
    <row r="2351" spans="1:8">
      <c r="H2351" t="s">
        <v>3541</v>
      </c>
    </row>
    <row r="2352" spans="1:8">
      <c r="H2352" t="s">
        <v>3542</v>
      </c>
    </row>
    <row r="2353" spans="8:8">
      <c r="H2353" t="s">
        <v>3543</v>
      </c>
    </row>
    <row r="2354" spans="8:8">
      <c r="H2354" t="s">
        <v>3544</v>
      </c>
    </row>
    <row r="2355" spans="8:8">
      <c r="H2355" t="s">
        <v>3545</v>
      </c>
    </row>
    <row r="2356" spans="8:8">
      <c r="H2356" t="s">
        <v>3546</v>
      </c>
    </row>
    <row r="2357" spans="8:8">
      <c r="H2357" t="s">
        <v>3547</v>
      </c>
    </row>
    <row r="2358" spans="8:8">
      <c r="H2358" t="s">
        <v>3548</v>
      </c>
    </row>
    <row r="2359" spans="8:8">
      <c r="H2359" t="s">
        <v>3549</v>
      </c>
    </row>
    <row r="2360" spans="8:8">
      <c r="H2360" t="s">
        <v>3550</v>
      </c>
    </row>
    <row r="2361" spans="8:8">
      <c r="H2361" t="s">
        <v>3551</v>
      </c>
    </row>
    <row r="2362" spans="8:8">
      <c r="H2362" t="s">
        <v>3552</v>
      </c>
    </row>
    <row r="2363" spans="8:8">
      <c r="H2363" t="s">
        <v>3553</v>
      </c>
    </row>
    <row r="2364" spans="8:8">
      <c r="H2364" t="s">
        <v>3554</v>
      </c>
    </row>
    <row r="2365" spans="8:8">
      <c r="H2365" t="s">
        <v>3555</v>
      </c>
    </row>
    <row r="2366" spans="8:8">
      <c r="H2366" t="s">
        <v>3556</v>
      </c>
    </row>
    <row r="2367" spans="8:8">
      <c r="H2367" t="s">
        <v>3557</v>
      </c>
    </row>
    <row r="2368" spans="8:8">
      <c r="H2368" t="s">
        <v>3558</v>
      </c>
    </row>
    <row r="2369" spans="1:8">
      <c r="H2369" t="s">
        <v>3559</v>
      </c>
    </row>
    <row r="2370" spans="1:8">
      <c r="H2370" t="s">
        <v>3560</v>
      </c>
    </row>
    <row r="2371" spans="1:8">
      <c r="H2371" t="s">
        <v>3561</v>
      </c>
    </row>
    <row r="2372" spans="1:8">
      <c r="H2372" t="s">
        <v>3562</v>
      </c>
    </row>
    <row r="2373" spans="1:8">
      <c r="H2373" t="s">
        <v>3563</v>
      </c>
    </row>
    <row r="2374" spans="1:8">
      <c r="H2374" t="s">
        <v>3564</v>
      </c>
    </row>
    <row r="2375" spans="1:8">
      <c r="H2375" t="s">
        <v>3565</v>
      </c>
    </row>
    <row r="2376" spans="1:8">
      <c r="H2376" t="s">
        <v>3566</v>
      </c>
    </row>
    <row r="2377" spans="1:8">
      <c r="A2377" t="s">
        <v>245</v>
      </c>
      <c r="B2377">
        <f>HYPERLINK("https://github.com/apache/commons-lang/commit/d9a2c69a9d1db6072e1d7b7ea4fcbd5c15d20b5d", "d9a2c69a9d1db6072e1d7b7ea4fcbd5c15d20b5d")</f>
        <v>0</v>
      </c>
      <c r="C2377">
        <f>HYPERLINK("https://github.com/apache/commons-lang/commit/ac5a216f767c6defa4da720c6ecb3baa05e30254", "ac5a216f767c6defa4da720c6ecb3baa05e30254")</f>
        <v>0</v>
      </c>
      <c r="D2377" t="s">
        <v>333</v>
      </c>
      <c r="E2377" t="s">
        <v>580</v>
      </c>
      <c r="F2377" t="s">
        <v>892</v>
      </c>
      <c r="G2377" t="s">
        <v>1055</v>
      </c>
      <c r="H2377" t="s">
        <v>3567</v>
      </c>
    </row>
    <row r="2378" spans="1:8">
      <c r="H2378" t="s">
        <v>3568</v>
      </c>
    </row>
    <row r="2379" spans="1:8">
      <c r="H2379" t="s">
        <v>3569</v>
      </c>
    </row>
    <row r="2380" spans="1:8">
      <c r="A2380" t="s">
        <v>246</v>
      </c>
      <c r="B2380">
        <f>HYPERLINK("https://github.com/apache/commons-lang/commit/8ac857c41ec8ae02e57eb0c1c1a012525e7e14b9", "8ac857c41ec8ae02e57eb0c1c1a012525e7e14b9")</f>
        <v>0</v>
      </c>
      <c r="C2380">
        <f>HYPERLINK("https://github.com/apache/commons-lang/commit/d9a2c69a9d1db6072e1d7b7ea4fcbd5c15d20b5d", "d9a2c69a9d1db6072e1d7b7ea4fcbd5c15d20b5d")</f>
        <v>0</v>
      </c>
      <c r="D2380" t="s">
        <v>333</v>
      </c>
      <c r="E2380" t="s">
        <v>581</v>
      </c>
      <c r="F2380" t="s">
        <v>892</v>
      </c>
      <c r="G2380" t="s">
        <v>1055</v>
      </c>
      <c r="H2380" t="s">
        <v>3570</v>
      </c>
    </row>
    <row r="2381" spans="1:8">
      <c r="H2381" t="s">
        <v>3571</v>
      </c>
    </row>
    <row r="2382" spans="1:8">
      <c r="A2382" t="s">
        <v>247</v>
      </c>
      <c r="B2382">
        <f>HYPERLINK("https://github.com/apache/commons-lang/commit/10d2363fcdd6e15568f765ba0dfd5f0cfa0b04eb", "10d2363fcdd6e15568f765ba0dfd5f0cfa0b04eb")</f>
        <v>0</v>
      </c>
      <c r="C2382">
        <f>HYPERLINK("https://github.com/apache/commons-lang/commit/6cfce2a094f05bd64c2f3f7694b520b5f5e6e504", "6cfce2a094f05bd64c2f3f7694b520b5f5e6e504")</f>
        <v>0</v>
      </c>
      <c r="D2382" t="s">
        <v>331</v>
      </c>
      <c r="E2382" t="s">
        <v>582</v>
      </c>
      <c r="F2382" t="s">
        <v>995</v>
      </c>
      <c r="G2382" t="s">
        <v>1083</v>
      </c>
      <c r="H2382" t="s">
        <v>1658</v>
      </c>
    </row>
    <row r="2383" spans="1:8">
      <c r="H2383" t="s">
        <v>1660</v>
      </c>
    </row>
    <row r="2384" spans="1:8">
      <c r="H2384" t="s">
        <v>1661</v>
      </c>
    </row>
    <row r="2385" spans="1:8">
      <c r="H2385" t="s">
        <v>1662</v>
      </c>
    </row>
    <row r="2386" spans="1:8">
      <c r="A2386" t="s">
        <v>248</v>
      </c>
      <c r="B2386">
        <f>HYPERLINK("https://github.com/apache/commons-lang/commit/ff4497aff8cc9de4e0b2c6e5e23e5b6550f76f29", "ff4497aff8cc9de4e0b2c6e5e23e5b6550f76f29")</f>
        <v>0</v>
      </c>
      <c r="C2386">
        <f>HYPERLINK("https://github.com/apache/commons-lang/commit/d79e43216faba4b3e73536915bfddc550cc0f20f", "d79e43216faba4b3e73536915bfddc550cc0f20f")</f>
        <v>0</v>
      </c>
      <c r="D2386" t="s">
        <v>331</v>
      </c>
      <c r="E2386" t="s">
        <v>583</v>
      </c>
      <c r="F2386" t="s">
        <v>891</v>
      </c>
      <c r="G2386" t="s">
        <v>1039</v>
      </c>
      <c r="H2386" t="s">
        <v>3572</v>
      </c>
    </row>
    <row r="2387" spans="1:8">
      <c r="H2387" t="s">
        <v>3573</v>
      </c>
    </row>
    <row r="2388" spans="1:8">
      <c r="A2388" t="s">
        <v>249</v>
      </c>
      <c r="B2388">
        <f>HYPERLINK("https://github.com/apache/commons-lang/commit/8d601ab71228f7c3dff950540e7ee6e4043e9053", "8d601ab71228f7c3dff950540e7ee6e4043e9053")</f>
        <v>0</v>
      </c>
      <c r="C2388">
        <f>HYPERLINK("https://github.com/apache/commons-lang/commit/8d95ae41975a2307501aa0f4a7eba296c59edce9", "8d95ae41975a2307501aa0f4a7eba296c59edce9")</f>
        <v>0</v>
      </c>
      <c r="D2388" t="s">
        <v>331</v>
      </c>
      <c r="E2388" t="s">
        <v>584</v>
      </c>
      <c r="F2388" t="s">
        <v>944</v>
      </c>
      <c r="G2388" t="s">
        <v>1070</v>
      </c>
      <c r="H2388" t="s">
        <v>3574</v>
      </c>
    </row>
    <row r="2389" spans="1:8">
      <c r="A2389" t="s">
        <v>250</v>
      </c>
      <c r="B2389">
        <f>HYPERLINK("https://github.com/apache/commons-lang/commit/aa75c23b2e51c8d42730c8b410e6a7148a7bb094", "aa75c23b2e51c8d42730c8b410e6a7148a7bb094")</f>
        <v>0</v>
      </c>
      <c r="C2389">
        <f>HYPERLINK("https://github.com/apache/commons-lang/commit/3415c02e7b6669f7fc3ca563dcfedf832815d192", "3415c02e7b6669f7fc3ca563dcfedf832815d192")</f>
        <v>0</v>
      </c>
      <c r="D2389" t="s">
        <v>334</v>
      </c>
      <c r="E2389" t="s">
        <v>585</v>
      </c>
      <c r="F2389" t="s">
        <v>990</v>
      </c>
      <c r="G2389" t="s">
        <v>1129</v>
      </c>
      <c r="H2389" t="s">
        <v>2896</v>
      </c>
    </row>
    <row r="2390" spans="1:8">
      <c r="A2390" t="s">
        <v>251</v>
      </c>
      <c r="B2390">
        <f>HYPERLINK("https://github.com/apache/commons-lang/commit/31fcd3bd8b3f0a9cd203d1e0767985e366ccfe28", "31fcd3bd8b3f0a9cd203d1e0767985e366ccfe28")</f>
        <v>0</v>
      </c>
      <c r="C2390">
        <f>HYPERLINK("https://github.com/apache/commons-lang/commit/5556118ad13fbb80a56d7b8de6f960e9ff8255b8", "5556118ad13fbb80a56d7b8de6f960e9ff8255b8")</f>
        <v>0</v>
      </c>
      <c r="D2390" t="s">
        <v>335</v>
      </c>
      <c r="E2390" t="s">
        <v>586</v>
      </c>
      <c r="F2390" t="s">
        <v>944</v>
      </c>
      <c r="G2390" t="s">
        <v>1070</v>
      </c>
      <c r="H2390" t="s">
        <v>3575</v>
      </c>
    </row>
    <row r="2391" spans="1:8">
      <c r="H2391" t="s">
        <v>3576</v>
      </c>
    </row>
    <row r="2392" spans="1:8">
      <c r="A2392" t="s">
        <v>252</v>
      </c>
      <c r="B2392">
        <f>HYPERLINK("https://github.com/apache/commons-lang/commit/c636539836ecb541d9ef71f2d347772cf9f6bc52", "c636539836ecb541d9ef71f2d347772cf9f6bc52")</f>
        <v>0</v>
      </c>
      <c r="C2392">
        <f>HYPERLINK("https://github.com/apache/commons-lang/commit/cc2d70e2edc66a51bfb6561eed2d3df0782d65eb", "cc2d70e2edc66a51bfb6561eed2d3df0782d65eb")</f>
        <v>0</v>
      </c>
      <c r="D2392" t="s">
        <v>331</v>
      </c>
      <c r="E2392" t="s">
        <v>587</v>
      </c>
      <c r="F2392" t="s">
        <v>967</v>
      </c>
      <c r="G2392" t="s">
        <v>1139</v>
      </c>
      <c r="H2392" t="s">
        <v>3577</v>
      </c>
    </row>
    <row r="2393" spans="1:8">
      <c r="A2393" t="s">
        <v>253</v>
      </c>
      <c r="B2393">
        <f>HYPERLINK("https://github.com/apache/commons-lang/commit/66f8569ecc8173d61b7d182f4da0223ae7dbda38", "66f8569ecc8173d61b7d182f4da0223ae7dbda38")</f>
        <v>0</v>
      </c>
      <c r="C2393">
        <f>HYPERLINK("https://github.com/apache/commons-lang/commit/0181c8059c081d144cad36d003379bd50fcd9da7", "0181c8059c081d144cad36d003379bd50fcd9da7")</f>
        <v>0</v>
      </c>
      <c r="D2393" t="s">
        <v>336</v>
      </c>
      <c r="E2393" t="s">
        <v>588</v>
      </c>
      <c r="F2393" t="s">
        <v>903</v>
      </c>
      <c r="G2393" t="s">
        <v>1162</v>
      </c>
      <c r="H2393" t="s">
        <v>3578</v>
      </c>
    </row>
    <row r="2394" spans="1:8">
      <c r="H2394" t="s">
        <v>3579</v>
      </c>
    </row>
    <row r="2395" spans="1:8">
      <c r="A2395" t="s">
        <v>254</v>
      </c>
      <c r="B2395">
        <f>HYPERLINK("https://github.com/apache/commons-lang/commit/3ce7f9eecfacbf3de716a8338ad4929371a66ca2", "3ce7f9eecfacbf3de716a8338ad4929371a66ca2")</f>
        <v>0</v>
      </c>
      <c r="C2395">
        <f>HYPERLINK("https://github.com/apache/commons-lang/commit/6b9c3315885f8f9e4be19db9ef05257035b97bca", "6b9c3315885f8f9e4be19db9ef05257035b97bca")</f>
        <v>0</v>
      </c>
      <c r="D2395" t="s">
        <v>331</v>
      </c>
      <c r="E2395" t="s">
        <v>589</v>
      </c>
      <c r="F2395" t="s">
        <v>996</v>
      </c>
      <c r="G2395" t="s">
        <v>1195</v>
      </c>
      <c r="H2395" t="s">
        <v>3580</v>
      </c>
    </row>
    <row r="2396" spans="1:8">
      <c r="H2396" t="s">
        <v>3581</v>
      </c>
    </row>
    <row r="2397" spans="1:8">
      <c r="A2397" t="s">
        <v>255</v>
      </c>
      <c r="B2397">
        <f>HYPERLINK("https://github.com/apache/commons-lang/commit/f4ee399e31eb61741f5f2167d6af8f49c0e991b6", "f4ee399e31eb61741f5f2167d6af8f49c0e991b6")</f>
        <v>0</v>
      </c>
      <c r="C2397">
        <f>HYPERLINK("https://github.com/apache/commons-lang/commit/844cd4298e46027ba1201df4eceb2dcaa5c1bb26", "844cd4298e46027ba1201df4eceb2dcaa5c1bb26")</f>
        <v>0</v>
      </c>
      <c r="D2397" t="s">
        <v>331</v>
      </c>
      <c r="E2397" t="s">
        <v>590</v>
      </c>
      <c r="F2397" t="s">
        <v>891</v>
      </c>
      <c r="G2397" t="s">
        <v>1039</v>
      </c>
      <c r="H2397" t="s">
        <v>3582</v>
      </c>
    </row>
    <row r="2398" spans="1:8">
      <c r="H2398" t="s">
        <v>3583</v>
      </c>
    </row>
    <row r="2399" spans="1:8">
      <c r="H2399" t="s">
        <v>3584</v>
      </c>
    </row>
    <row r="2400" spans="1:8">
      <c r="H2400" t="s">
        <v>3585</v>
      </c>
    </row>
    <row r="2401" spans="1:8">
      <c r="A2401" t="s">
        <v>256</v>
      </c>
      <c r="B2401">
        <f>HYPERLINK("https://github.com/apache/commons-lang/commit/e685d847b4c70e354e47ea3990cefda3265aa5c6", "e685d847b4c70e354e47ea3990cefda3265aa5c6")</f>
        <v>0</v>
      </c>
      <c r="C2401">
        <f>HYPERLINK("https://github.com/apache/commons-lang/commit/111fd3f6eef8e7d1641a42ce0cc56b92f2d75f4a", "111fd3f6eef8e7d1641a42ce0cc56b92f2d75f4a")</f>
        <v>0</v>
      </c>
      <c r="D2401" t="s">
        <v>331</v>
      </c>
      <c r="E2401" t="s">
        <v>591</v>
      </c>
      <c r="F2401" t="s">
        <v>977</v>
      </c>
      <c r="G2401" t="s">
        <v>1179</v>
      </c>
      <c r="H2401" t="s">
        <v>3586</v>
      </c>
    </row>
    <row r="2402" spans="1:8">
      <c r="H2402" t="s">
        <v>3587</v>
      </c>
    </row>
    <row r="2403" spans="1:8">
      <c r="H2403" t="s">
        <v>3588</v>
      </c>
    </row>
    <row r="2404" spans="1:8">
      <c r="H2404" t="s">
        <v>3589</v>
      </c>
    </row>
    <row r="2405" spans="1:8">
      <c r="H2405" t="s">
        <v>3590</v>
      </c>
    </row>
    <row r="2406" spans="1:8">
      <c r="H2406" t="s">
        <v>3587</v>
      </c>
    </row>
    <row r="2407" spans="1:8">
      <c r="A2407" t="s">
        <v>257</v>
      </c>
      <c r="B2407">
        <f>HYPERLINK("https://github.com/apache/commons-lang/commit/796b051f28ca96f1dbbd5dfe4b5cae5579d0d14e", "796b051f28ca96f1dbbd5dfe4b5cae5579d0d14e")</f>
        <v>0</v>
      </c>
      <c r="C2407">
        <f>HYPERLINK("https://github.com/apache/commons-lang/commit/5a87fa172eb1368fe413af34511d1eb3f2674a9f", "5a87fa172eb1368fe413af34511d1eb3f2674a9f")</f>
        <v>0</v>
      </c>
      <c r="D2407" t="s">
        <v>323</v>
      </c>
      <c r="E2407" t="s">
        <v>592</v>
      </c>
      <c r="F2407" t="s">
        <v>997</v>
      </c>
      <c r="G2407" t="s">
        <v>1196</v>
      </c>
      <c r="H2407" t="s">
        <v>3591</v>
      </c>
    </row>
    <row r="2408" spans="1:8">
      <c r="H2408" t="s">
        <v>3592</v>
      </c>
    </row>
    <row r="2409" spans="1:8">
      <c r="F2409" t="s">
        <v>998</v>
      </c>
      <c r="G2409" t="s">
        <v>1197</v>
      </c>
      <c r="H2409" t="s">
        <v>3593</v>
      </c>
    </row>
    <row r="2410" spans="1:8">
      <c r="H2410" t="s">
        <v>3594</v>
      </c>
    </row>
    <row r="2411" spans="1:8">
      <c r="H2411" t="s">
        <v>3592</v>
      </c>
    </row>
    <row r="2412" spans="1:8">
      <c r="F2412" t="s">
        <v>999</v>
      </c>
      <c r="G2412" t="s">
        <v>1198</v>
      </c>
      <c r="H2412" t="s">
        <v>3591</v>
      </c>
    </row>
    <row r="2413" spans="1:8">
      <c r="H2413" t="s">
        <v>3592</v>
      </c>
    </row>
    <row r="2414" spans="1:8">
      <c r="F2414" t="s">
        <v>1000</v>
      </c>
      <c r="G2414" t="s">
        <v>1199</v>
      </c>
      <c r="H2414" t="s">
        <v>3591</v>
      </c>
    </row>
    <row r="2415" spans="1:8">
      <c r="H2415" t="s">
        <v>3592</v>
      </c>
    </row>
    <row r="2416" spans="1:8">
      <c r="F2416" t="s">
        <v>1001</v>
      </c>
      <c r="G2416" t="s">
        <v>1200</v>
      </c>
      <c r="H2416" t="s">
        <v>3591</v>
      </c>
    </row>
    <row r="2417" spans="1:8">
      <c r="H2417" t="s">
        <v>3592</v>
      </c>
    </row>
    <row r="2418" spans="1:8">
      <c r="A2418" t="s">
        <v>258</v>
      </c>
      <c r="B2418">
        <f>HYPERLINK("https://github.com/apache/commons-lang/commit/8e8e78d849825696237b9f540f3e082a44b1e838", "8e8e78d849825696237b9f540f3e082a44b1e838")</f>
        <v>0</v>
      </c>
      <c r="C2418">
        <f>HYPERLINK("https://github.com/apache/commons-lang/commit/125cfb4cab35daebe874a599877d6280b464212b", "125cfb4cab35daebe874a599877d6280b464212b")</f>
        <v>0</v>
      </c>
      <c r="D2418" t="s">
        <v>313</v>
      </c>
      <c r="E2418" t="s">
        <v>593</v>
      </c>
      <c r="F2418" t="s">
        <v>917</v>
      </c>
      <c r="G2418" t="s">
        <v>1072</v>
      </c>
      <c r="H2418" t="s">
        <v>3595</v>
      </c>
    </row>
    <row r="2419" spans="1:8">
      <c r="H2419" t="s">
        <v>3596</v>
      </c>
    </row>
    <row r="2420" spans="1:8">
      <c r="H2420" t="s">
        <v>3597</v>
      </c>
    </row>
    <row r="2421" spans="1:8">
      <c r="A2421" t="s">
        <v>259</v>
      </c>
      <c r="B2421">
        <f>HYPERLINK("https://github.com/apache/commons-lang/commit/6f03c0ce11db4a270124b9bf93338d3db9fccf5c", "6f03c0ce11db4a270124b9bf93338d3db9fccf5c")</f>
        <v>0</v>
      </c>
      <c r="C2421">
        <f>HYPERLINK("https://github.com/apache/commons-lang/commit/8e8e78d849825696237b9f540f3e082a44b1e838", "8e8e78d849825696237b9f540f3e082a44b1e838")</f>
        <v>0</v>
      </c>
      <c r="D2421" t="s">
        <v>313</v>
      </c>
      <c r="E2421" t="s">
        <v>593</v>
      </c>
      <c r="F2421" t="s">
        <v>949</v>
      </c>
      <c r="G2421" t="s">
        <v>1087</v>
      </c>
      <c r="H2421" t="s">
        <v>3598</v>
      </c>
    </row>
    <row r="2422" spans="1:8">
      <c r="A2422" t="s">
        <v>260</v>
      </c>
      <c r="B2422">
        <f>HYPERLINK("https://github.com/apache/commons-lang/commit/a26c66a8edcf029ca5f94354cee0db267e9ccc20", "a26c66a8edcf029ca5f94354cee0db267e9ccc20")</f>
        <v>0</v>
      </c>
      <c r="C2422">
        <f>HYPERLINK("https://github.com/apache/commons-lang/commit/758228f691b34c97f421ed92336772531495e0cc", "758228f691b34c97f421ed92336772531495e0cc")</f>
        <v>0</v>
      </c>
      <c r="D2422" t="s">
        <v>313</v>
      </c>
      <c r="E2422" t="s">
        <v>594</v>
      </c>
      <c r="F2422" t="s">
        <v>899</v>
      </c>
      <c r="G2422" t="s">
        <v>1107</v>
      </c>
      <c r="H2422" t="s">
        <v>3599</v>
      </c>
    </row>
    <row r="2423" spans="1:8">
      <c r="A2423" t="s">
        <v>261</v>
      </c>
      <c r="B2423">
        <f>HYPERLINK("https://github.com/apache/commons-lang/commit/0b70b01a9f1d9664bb5eac737175f58f06979b60", "0b70b01a9f1d9664bb5eac737175f58f06979b60")</f>
        <v>0</v>
      </c>
      <c r="C2423">
        <f>HYPERLINK("https://github.com/apache/commons-lang/commit/30dcb8de48393338deca5bfe68f251008f4d31d0", "30dcb8de48393338deca5bfe68f251008f4d31d0")</f>
        <v>0</v>
      </c>
      <c r="D2423" t="s">
        <v>331</v>
      </c>
      <c r="E2423" t="s">
        <v>595</v>
      </c>
      <c r="F2423" t="s">
        <v>1002</v>
      </c>
      <c r="G2423" t="s">
        <v>1119</v>
      </c>
      <c r="H2423" t="s">
        <v>3600</v>
      </c>
    </row>
    <row r="2424" spans="1:8">
      <c r="H2424" t="s">
        <v>3601</v>
      </c>
    </row>
    <row r="2425" spans="1:8">
      <c r="A2425" t="s">
        <v>262</v>
      </c>
      <c r="B2425">
        <f>HYPERLINK("https://github.com/apache/commons-lang/commit/7129c43b08da58e1c907dd2b90bb58e7a09bf85c", "7129c43b08da58e1c907dd2b90bb58e7a09bf85c")</f>
        <v>0</v>
      </c>
      <c r="C2425">
        <f>HYPERLINK("https://github.com/apache/commons-lang/commit/5d4916933d6259f1e698662bc7e85ed4db461d61", "5d4916933d6259f1e698662bc7e85ed4db461d61")</f>
        <v>0</v>
      </c>
      <c r="D2425" t="s">
        <v>337</v>
      </c>
      <c r="E2425" t="s">
        <v>596</v>
      </c>
      <c r="F2425" t="s">
        <v>891</v>
      </c>
      <c r="G2425" t="s">
        <v>1039</v>
      </c>
      <c r="H2425" t="s">
        <v>3602</v>
      </c>
    </row>
    <row r="2426" spans="1:8">
      <c r="H2426" t="s">
        <v>3603</v>
      </c>
    </row>
    <row r="2427" spans="1:8">
      <c r="H2427" t="s">
        <v>3604</v>
      </c>
    </row>
    <row r="2428" spans="1:8">
      <c r="H2428" t="s">
        <v>3605</v>
      </c>
    </row>
    <row r="2429" spans="1:8">
      <c r="H2429" t="s">
        <v>3606</v>
      </c>
    </row>
    <row r="2430" spans="1:8">
      <c r="H2430" t="s">
        <v>3607</v>
      </c>
    </row>
    <row r="2431" spans="1:8">
      <c r="A2431" t="s">
        <v>263</v>
      </c>
      <c r="B2431">
        <f>HYPERLINK("https://github.com/apache/commons-lang/commit/2cad60b6c25c87a6a59d3d315ec7d72c552fbc58", "2cad60b6c25c87a6a59d3d315ec7d72c552fbc58")</f>
        <v>0</v>
      </c>
      <c r="C2431">
        <f>HYPERLINK("https://github.com/apache/commons-lang/commit/ec2ec774925cb845f85a82f85c32d0019de31f01", "ec2ec774925cb845f85a82f85c32d0019de31f01")</f>
        <v>0</v>
      </c>
      <c r="D2431" t="s">
        <v>336</v>
      </c>
      <c r="E2431" t="s">
        <v>597</v>
      </c>
      <c r="F2431" t="s">
        <v>944</v>
      </c>
      <c r="G2431" t="s">
        <v>1070</v>
      </c>
      <c r="H2431" t="s">
        <v>2650</v>
      </c>
    </row>
    <row r="2432" spans="1:8">
      <c r="A2432" t="s">
        <v>264</v>
      </c>
      <c r="B2432">
        <f>HYPERLINK("https://github.com/apache/commons-lang/commit/aad2db8b12b8c61556df9df7de4fadc927633504", "aad2db8b12b8c61556df9df7de4fadc927633504")</f>
        <v>0</v>
      </c>
      <c r="C2432">
        <f>HYPERLINK("https://github.com/apache/commons-lang/commit/bce28f99f383051b419510ef72531e0f6fa67352", "bce28f99f383051b419510ef72531e0f6fa67352")</f>
        <v>0</v>
      </c>
      <c r="D2432" t="s">
        <v>323</v>
      </c>
      <c r="E2432" t="s">
        <v>598</v>
      </c>
      <c r="F2432" t="s">
        <v>955</v>
      </c>
      <c r="G2432" t="s">
        <v>1085</v>
      </c>
      <c r="H2432" t="s">
        <v>2436</v>
      </c>
    </row>
    <row r="2433" spans="1:8">
      <c r="H2433" t="s">
        <v>2437</v>
      </c>
    </row>
    <row r="2434" spans="1:8">
      <c r="H2434" t="s">
        <v>2438</v>
      </c>
    </row>
    <row r="2435" spans="1:8">
      <c r="H2435" t="s">
        <v>2439</v>
      </c>
    </row>
    <row r="2436" spans="1:8">
      <c r="H2436" t="s">
        <v>2440</v>
      </c>
    </row>
    <row r="2437" spans="1:8">
      <c r="A2437" t="s">
        <v>265</v>
      </c>
      <c r="B2437">
        <f>HYPERLINK("https://github.com/apache/commons-lang/commit/d3f2a89ba229c57073e4f2a63a9a7f1053a5720d", "d3f2a89ba229c57073e4f2a63a9a7f1053a5720d")</f>
        <v>0</v>
      </c>
      <c r="C2437">
        <f>HYPERLINK("https://github.com/apache/commons-lang/commit/aad2db8b12b8c61556df9df7de4fadc927633504", "aad2db8b12b8c61556df9df7de4fadc927633504")</f>
        <v>0</v>
      </c>
      <c r="D2437" t="s">
        <v>323</v>
      </c>
      <c r="E2437" t="s">
        <v>599</v>
      </c>
      <c r="F2437" t="s">
        <v>955</v>
      </c>
      <c r="G2437" t="s">
        <v>1085</v>
      </c>
      <c r="H2437" t="s">
        <v>2441</v>
      </c>
    </row>
    <row r="2438" spans="1:8">
      <c r="H2438" t="s">
        <v>2442</v>
      </c>
    </row>
    <row r="2439" spans="1:8">
      <c r="A2439" t="s">
        <v>266</v>
      </c>
      <c r="B2439">
        <f>HYPERLINK("https://github.com/apache/commons-lang/commit/d784612d0d3d18b2c3e892b85eaf4e7cff38c9dc", "d784612d0d3d18b2c3e892b85eaf4e7cff38c9dc")</f>
        <v>0</v>
      </c>
      <c r="C2439">
        <f>HYPERLINK("https://github.com/apache/commons-lang/commit/d3f2a89ba229c57073e4f2a63a9a7f1053a5720d", "d3f2a89ba229c57073e4f2a63a9a7f1053a5720d")</f>
        <v>0</v>
      </c>
      <c r="D2439" t="s">
        <v>323</v>
      </c>
      <c r="E2439" t="s">
        <v>600</v>
      </c>
      <c r="F2439" t="s">
        <v>955</v>
      </c>
      <c r="G2439" t="s">
        <v>1085</v>
      </c>
      <c r="H2439" t="s">
        <v>2443</v>
      </c>
    </row>
    <row r="2440" spans="1:8">
      <c r="H2440" t="s">
        <v>2444</v>
      </c>
    </row>
    <row r="2441" spans="1:8">
      <c r="H2441" t="s">
        <v>2445</v>
      </c>
    </row>
    <row r="2442" spans="1:8">
      <c r="H2442" t="s">
        <v>2446</v>
      </c>
    </row>
    <row r="2443" spans="1:8">
      <c r="H2443" t="s">
        <v>2447</v>
      </c>
    </row>
    <row r="2444" spans="1:8">
      <c r="H2444" t="s">
        <v>2448</v>
      </c>
    </row>
    <row r="2445" spans="1:8">
      <c r="H2445" t="s">
        <v>2449</v>
      </c>
    </row>
    <row r="2446" spans="1:8">
      <c r="H2446" t="s">
        <v>2450</v>
      </c>
    </row>
    <row r="2447" spans="1:8">
      <c r="A2447" t="s">
        <v>267</v>
      </c>
      <c r="B2447">
        <f>HYPERLINK("https://github.com/apache/commons-lang/commit/c0779f42c7ca46c4cd3ade6261544b0da733e5d1", "c0779f42c7ca46c4cd3ade6261544b0da733e5d1")</f>
        <v>0</v>
      </c>
      <c r="C2447">
        <f>HYPERLINK("https://github.com/apache/commons-lang/commit/d784612d0d3d18b2c3e892b85eaf4e7cff38c9dc", "d784612d0d3d18b2c3e892b85eaf4e7cff38c9dc")</f>
        <v>0</v>
      </c>
      <c r="D2447" t="s">
        <v>323</v>
      </c>
      <c r="E2447" t="s">
        <v>601</v>
      </c>
      <c r="F2447" t="s">
        <v>955</v>
      </c>
      <c r="G2447" t="s">
        <v>1085</v>
      </c>
      <c r="H2447" t="s">
        <v>3608</v>
      </c>
    </row>
    <row r="2448" spans="1:8">
      <c r="H2448" t="s">
        <v>3609</v>
      </c>
    </row>
    <row r="2449" spans="1:8">
      <c r="H2449" t="s">
        <v>3610</v>
      </c>
    </row>
    <row r="2450" spans="1:8">
      <c r="H2450" t="s">
        <v>3611</v>
      </c>
    </row>
    <row r="2451" spans="1:8">
      <c r="H2451" t="s">
        <v>3612</v>
      </c>
    </row>
    <row r="2452" spans="1:8">
      <c r="H2452" t="s">
        <v>3613</v>
      </c>
    </row>
    <row r="2453" spans="1:8">
      <c r="H2453" t="s">
        <v>3614</v>
      </c>
    </row>
    <row r="2454" spans="1:8">
      <c r="H2454" t="s">
        <v>3615</v>
      </c>
    </row>
    <row r="2455" spans="1:8">
      <c r="H2455" t="s">
        <v>3616</v>
      </c>
    </row>
    <row r="2456" spans="1:8">
      <c r="H2456" t="s">
        <v>3617</v>
      </c>
    </row>
    <row r="2457" spans="1:8">
      <c r="H2457" t="s">
        <v>3618</v>
      </c>
    </row>
    <row r="2458" spans="1:8">
      <c r="H2458" t="s">
        <v>3619</v>
      </c>
    </row>
    <row r="2459" spans="1:8">
      <c r="H2459" t="s">
        <v>3620</v>
      </c>
    </row>
    <row r="2460" spans="1:8">
      <c r="H2460" t="s">
        <v>3621</v>
      </c>
    </row>
    <row r="2461" spans="1:8">
      <c r="H2461" t="s">
        <v>3622</v>
      </c>
    </row>
    <row r="2462" spans="1:8">
      <c r="H2462" t="s">
        <v>3623</v>
      </c>
    </row>
    <row r="2463" spans="1:8">
      <c r="A2463" t="s">
        <v>268</v>
      </c>
      <c r="B2463">
        <f>HYPERLINK("https://github.com/apache/commons-lang/commit/ad97f2020253c787e2978093976c3b6716955e32", "ad97f2020253c787e2978093976c3b6716955e32")</f>
        <v>0</v>
      </c>
      <c r="C2463">
        <f>HYPERLINK("https://github.com/apache/commons-lang/commit/c0779f42c7ca46c4cd3ade6261544b0da733e5d1", "c0779f42c7ca46c4cd3ade6261544b0da733e5d1")</f>
        <v>0</v>
      </c>
      <c r="D2463" t="s">
        <v>323</v>
      </c>
      <c r="E2463" t="s">
        <v>602</v>
      </c>
      <c r="F2463" t="s">
        <v>955</v>
      </c>
      <c r="G2463" t="s">
        <v>1085</v>
      </c>
      <c r="H2463" t="s">
        <v>2451</v>
      </c>
    </row>
    <row r="2464" spans="1:8">
      <c r="H2464" t="s">
        <v>2452</v>
      </c>
    </row>
    <row r="2465" spans="1:8">
      <c r="H2465" t="s">
        <v>2453</v>
      </c>
    </row>
    <row r="2466" spans="1:8">
      <c r="H2466" t="s">
        <v>2454</v>
      </c>
    </row>
    <row r="2467" spans="1:8">
      <c r="A2467" t="s">
        <v>269</v>
      </c>
      <c r="B2467">
        <f>HYPERLINK("https://github.com/apache/commons-lang/commit/f6f8e5dbedfed0d10bf483b636abac87d90925b3", "f6f8e5dbedfed0d10bf483b636abac87d90925b3")</f>
        <v>0</v>
      </c>
      <c r="C2467">
        <f>HYPERLINK("https://github.com/apache/commons-lang/commit/74c24ad1942abb68c8084e0ab1cf0d6e234a0650", "74c24ad1942abb68c8084e0ab1cf0d6e234a0650")</f>
        <v>0</v>
      </c>
      <c r="D2467" t="s">
        <v>323</v>
      </c>
      <c r="E2467" t="s">
        <v>603</v>
      </c>
      <c r="F2467" t="s">
        <v>955</v>
      </c>
      <c r="G2467" t="s">
        <v>1085</v>
      </c>
      <c r="H2467" t="s">
        <v>3624</v>
      </c>
    </row>
    <row r="2468" spans="1:8">
      <c r="H2468" t="s">
        <v>3625</v>
      </c>
    </row>
    <row r="2469" spans="1:8">
      <c r="H2469" t="s">
        <v>3626</v>
      </c>
    </row>
    <row r="2470" spans="1:8">
      <c r="H2470" t="s">
        <v>3627</v>
      </c>
    </row>
    <row r="2471" spans="1:8">
      <c r="H2471" t="s">
        <v>3628</v>
      </c>
    </row>
    <row r="2472" spans="1:8">
      <c r="H2472" t="s">
        <v>3629</v>
      </c>
    </row>
    <row r="2473" spans="1:8">
      <c r="A2473" t="s">
        <v>270</v>
      </c>
      <c r="B2473">
        <f>HYPERLINK("https://github.com/apache/commons-lang/commit/8912be8a88781518e8e47d37a73d42a03a7e0e8e", "8912be8a88781518e8e47d37a73d42a03a7e0e8e")</f>
        <v>0</v>
      </c>
      <c r="C2473">
        <f>HYPERLINK("https://github.com/apache/commons-lang/commit/f6f8e5dbedfed0d10bf483b636abac87d90925b3", "f6f8e5dbedfed0d10bf483b636abac87d90925b3")</f>
        <v>0</v>
      </c>
      <c r="D2473" t="s">
        <v>323</v>
      </c>
      <c r="E2473" t="s">
        <v>604</v>
      </c>
      <c r="F2473" t="s">
        <v>955</v>
      </c>
      <c r="G2473" t="s">
        <v>1085</v>
      </c>
      <c r="H2473" t="s">
        <v>3630</v>
      </c>
    </row>
    <row r="2474" spans="1:8">
      <c r="H2474" t="s">
        <v>3631</v>
      </c>
    </row>
    <row r="2475" spans="1:8">
      <c r="A2475" t="s">
        <v>271</v>
      </c>
      <c r="B2475">
        <f>HYPERLINK("https://github.com/apache/commons-lang/commit/4077b57f6dd784b0232db0c66999ff351176c323", "4077b57f6dd784b0232db0c66999ff351176c323")</f>
        <v>0</v>
      </c>
      <c r="C2475">
        <f>HYPERLINK("https://github.com/apache/commons-lang/commit/8912be8a88781518e8e47d37a73d42a03a7e0e8e", "8912be8a88781518e8e47d37a73d42a03a7e0e8e")</f>
        <v>0</v>
      </c>
      <c r="D2475" t="s">
        <v>323</v>
      </c>
      <c r="E2475" t="s">
        <v>605</v>
      </c>
      <c r="F2475" t="s">
        <v>955</v>
      </c>
      <c r="G2475" t="s">
        <v>1085</v>
      </c>
      <c r="H2475" t="s">
        <v>3632</v>
      </c>
    </row>
    <row r="2476" spans="1:8">
      <c r="H2476" t="s">
        <v>3633</v>
      </c>
    </row>
    <row r="2477" spans="1:8">
      <c r="A2477" t="s">
        <v>272</v>
      </c>
      <c r="B2477">
        <f>HYPERLINK("https://github.com/apache/commons-lang/commit/6e9f406aacc8444d22c35d50ab2e90afab5cddd6", "6e9f406aacc8444d22c35d50ab2e90afab5cddd6")</f>
        <v>0</v>
      </c>
      <c r="C2477">
        <f>HYPERLINK("https://github.com/apache/commons-lang/commit/4077b57f6dd784b0232db0c66999ff351176c323", "4077b57f6dd784b0232db0c66999ff351176c323")</f>
        <v>0</v>
      </c>
      <c r="D2477" t="s">
        <v>323</v>
      </c>
      <c r="E2477" t="s">
        <v>606</v>
      </c>
      <c r="F2477" t="s">
        <v>955</v>
      </c>
      <c r="G2477" t="s">
        <v>1085</v>
      </c>
      <c r="H2477" t="s">
        <v>3634</v>
      </c>
    </row>
    <row r="2478" spans="1:8">
      <c r="H2478" t="s">
        <v>3635</v>
      </c>
    </row>
    <row r="2479" spans="1:8">
      <c r="A2479" t="s">
        <v>273</v>
      </c>
      <c r="B2479">
        <f>HYPERLINK("https://github.com/apache/commons-lang/commit/eabf1aaa2523d3f4dc9c99631cc42cb03fa61372", "eabf1aaa2523d3f4dc9c99631cc42cb03fa61372")</f>
        <v>0</v>
      </c>
      <c r="C2479">
        <f>HYPERLINK("https://github.com/apache/commons-lang/commit/6e9f406aacc8444d22c35d50ab2e90afab5cddd6", "6e9f406aacc8444d22c35d50ab2e90afab5cddd6")</f>
        <v>0</v>
      </c>
      <c r="D2479" t="s">
        <v>323</v>
      </c>
      <c r="E2479" t="s">
        <v>607</v>
      </c>
      <c r="F2479" t="s">
        <v>955</v>
      </c>
      <c r="G2479" t="s">
        <v>1085</v>
      </c>
      <c r="H2479" t="s">
        <v>3636</v>
      </c>
    </row>
    <row r="2480" spans="1:8">
      <c r="H2480" t="s">
        <v>3637</v>
      </c>
    </row>
    <row r="2481" spans="1:8">
      <c r="H2481" t="s">
        <v>3638</v>
      </c>
    </row>
    <row r="2482" spans="1:8">
      <c r="H2482" t="s">
        <v>3639</v>
      </c>
    </row>
    <row r="2483" spans="1:8">
      <c r="H2483" t="s">
        <v>3640</v>
      </c>
    </row>
    <row r="2484" spans="1:8">
      <c r="H2484" t="s">
        <v>3641</v>
      </c>
    </row>
    <row r="2485" spans="1:8">
      <c r="A2485" t="s">
        <v>274</v>
      </c>
      <c r="B2485">
        <f>HYPERLINK("https://github.com/apache/commons-lang/commit/5445f22747d0aba7d9c42d37fb596e29ca51bcbc", "5445f22747d0aba7d9c42d37fb596e29ca51bcbc")</f>
        <v>0</v>
      </c>
      <c r="C2485">
        <f>HYPERLINK("https://github.com/apache/commons-lang/commit/eabf1aaa2523d3f4dc9c99631cc42cb03fa61372", "eabf1aaa2523d3f4dc9c99631cc42cb03fa61372")</f>
        <v>0</v>
      </c>
      <c r="D2485" t="s">
        <v>323</v>
      </c>
      <c r="E2485" t="s">
        <v>608</v>
      </c>
      <c r="F2485" t="s">
        <v>955</v>
      </c>
      <c r="G2485" t="s">
        <v>1085</v>
      </c>
      <c r="H2485" t="s">
        <v>3642</v>
      </c>
    </row>
    <row r="2486" spans="1:8">
      <c r="H2486" t="s">
        <v>3643</v>
      </c>
    </row>
    <row r="2487" spans="1:8">
      <c r="H2487" t="s">
        <v>3644</v>
      </c>
    </row>
    <row r="2488" spans="1:8">
      <c r="H2488" t="s">
        <v>3645</v>
      </c>
    </row>
    <row r="2489" spans="1:8">
      <c r="H2489" t="s">
        <v>3646</v>
      </c>
    </row>
    <row r="2490" spans="1:8">
      <c r="H2490" t="s">
        <v>3647</v>
      </c>
    </row>
    <row r="2491" spans="1:8">
      <c r="A2491" t="s">
        <v>275</v>
      </c>
      <c r="B2491">
        <f>HYPERLINK("https://github.com/apache/commons-lang/commit/3e58ab33b9c294817699ce18277aa6e772d3ee4f", "3e58ab33b9c294817699ce18277aa6e772d3ee4f")</f>
        <v>0</v>
      </c>
      <c r="C2491">
        <f>HYPERLINK("https://github.com/apache/commons-lang/commit/5445f22747d0aba7d9c42d37fb596e29ca51bcbc", "5445f22747d0aba7d9c42d37fb596e29ca51bcbc")</f>
        <v>0</v>
      </c>
      <c r="D2491" t="s">
        <v>323</v>
      </c>
      <c r="E2491" t="s">
        <v>609</v>
      </c>
      <c r="F2491" t="s">
        <v>955</v>
      </c>
      <c r="G2491" t="s">
        <v>1085</v>
      </c>
      <c r="H2491" t="s">
        <v>3648</v>
      </c>
    </row>
    <row r="2492" spans="1:8">
      <c r="H2492" t="s">
        <v>3649</v>
      </c>
    </row>
    <row r="2493" spans="1:8">
      <c r="H2493" t="s">
        <v>3650</v>
      </c>
    </row>
    <row r="2494" spans="1:8">
      <c r="H2494" t="s">
        <v>3651</v>
      </c>
    </row>
    <row r="2495" spans="1:8">
      <c r="A2495" t="s">
        <v>276</v>
      </c>
      <c r="B2495">
        <f>HYPERLINK("https://github.com/apache/commons-lang/commit/0b14928ee447a59f69bcaa87051af62300c72c84", "0b14928ee447a59f69bcaa87051af62300c72c84")</f>
        <v>0</v>
      </c>
      <c r="C2495">
        <f>HYPERLINK("https://github.com/apache/commons-lang/commit/3e58ab33b9c294817699ce18277aa6e772d3ee4f", "3e58ab33b9c294817699ce18277aa6e772d3ee4f")</f>
        <v>0</v>
      </c>
      <c r="D2495" t="s">
        <v>323</v>
      </c>
      <c r="E2495" t="s">
        <v>610</v>
      </c>
      <c r="F2495" t="s">
        <v>955</v>
      </c>
      <c r="G2495" t="s">
        <v>1085</v>
      </c>
      <c r="H2495" t="s">
        <v>3652</v>
      </c>
    </row>
    <row r="2496" spans="1:8">
      <c r="H2496" t="s">
        <v>3653</v>
      </c>
    </row>
    <row r="2497" spans="1:8">
      <c r="H2497" t="s">
        <v>3654</v>
      </c>
    </row>
    <row r="2498" spans="1:8">
      <c r="A2498" t="s">
        <v>277</v>
      </c>
      <c r="B2498">
        <f>HYPERLINK("https://github.com/apache/commons-lang/commit/89f3d989e0bd78f4db8db1d3fc39a50ae5c66c37", "89f3d989e0bd78f4db8db1d3fc39a50ae5c66c37")</f>
        <v>0</v>
      </c>
      <c r="C2498">
        <f>HYPERLINK("https://github.com/apache/commons-lang/commit/0b14928ee447a59f69bcaa87051af62300c72c84", "0b14928ee447a59f69bcaa87051af62300c72c84")</f>
        <v>0</v>
      </c>
      <c r="D2498" t="s">
        <v>323</v>
      </c>
      <c r="E2498" t="s">
        <v>611</v>
      </c>
      <c r="F2498" t="s">
        <v>955</v>
      </c>
      <c r="G2498" t="s">
        <v>1085</v>
      </c>
      <c r="H2498" t="s">
        <v>1542</v>
      </c>
    </row>
    <row r="2499" spans="1:8">
      <c r="A2499" t="s">
        <v>278</v>
      </c>
      <c r="B2499">
        <f>HYPERLINK("https://github.com/apache/commons-lang/commit/ca2e59c513edc2a8b30ff62595e01f8dff79f0d2", "ca2e59c513edc2a8b30ff62595e01f8dff79f0d2")</f>
        <v>0</v>
      </c>
      <c r="C2499">
        <f>HYPERLINK("https://github.com/apache/commons-lang/commit/94beded83960af2a15992f6cec8f1f59d1f3c051", "94beded83960af2a15992f6cec8f1f59d1f3c051")</f>
        <v>0</v>
      </c>
      <c r="D2499" t="s">
        <v>338</v>
      </c>
      <c r="E2499" t="s">
        <v>612</v>
      </c>
      <c r="F2499" t="s">
        <v>1003</v>
      </c>
      <c r="G2499" t="s">
        <v>1201</v>
      </c>
      <c r="H2499" t="s">
        <v>3655</v>
      </c>
    </row>
    <row r="2500" spans="1:8">
      <c r="F2500" t="s">
        <v>1004</v>
      </c>
      <c r="G2500" t="s">
        <v>1202</v>
      </c>
      <c r="H2500" t="s">
        <v>3656</v>
      </c>
    </row>
    <row r="2501" spans="1:8">
      <c r="F2501" t="s">
        <v>991</v>
      </c>
      <c r="G2501" t="s">
        <v>1190</v>
      </c>
      <c r="H2501" t="s">
        <v>3497</v>
      </c>
    </row>
    <row r="2502" spans="1:8">
      <c r="A2502" t="s">
        <v>279</v>
      </c>
      <c r="B2502">
        <f>HYPERLINK("https://github.com/apache/commons-lang/commit/e99b0dde8ee5069eaee745b62b57b109def4b22c", "e99b0dde8ee5069eaee745b62b57b109def4b22c")</f>
        <v>0</v>
      </c>
      <c r="C2502">
        <f>HYPERLINK("https://github.com/apache/commons-lang/commit/ca2e59c513edc2a8b30ff62595e01f8dff79f0d2", "ca2e59c513edc2a8b30ff62595e01f8dff79f0d2")</f>
        <v>0</v>
      </c>
      <c r="D2502" t="s">
        <v>331</v>
      </c>
      <c r="E2502" t="s">
        <v>613</v>
      </c>
      <c r="F2502" t="s">
        <v>1005</v>
      </c>
      <c r="G2502" t="s">
        <v>1203</v>
      </c>
      <c r="H2502" t="s">
        <v>3657</v>
      </c>
    </row>
    <row r="2503" spans="1:8">
      <c r="H2503" t="s">
        <v>3658</v>
      </c>
    </row>
    <row r="2504" spans="1:8">
      <c r="H2504" t="s">
        <v>3659</v>
      </c>
    </row>
    <row r="2505" spans="1:8">
      <c r="H2505" t="s">
        <v>3660</v>
      </c>
    </row>
    <row r="2506" spans="1:8">
      <c r="H2506" t="s">
        <v>3661</v>
      </c>
    </row>
    <row r="2507" spans="1:8">
      <c r="H2507" t="s">
        <v>3662</v>
      </c>
    </row>
    <row r="2508" spans="1:8">
      <c r="A2508" t="s">
        <v>280</v>
      </c>
      <c r="B2508">
        <f>HYPERLINK("https://github.com/apache/commons-lang/commit/369d0616ce4b9045ef439ca79c02e08c726398d2", "369d0616ce4b9045ef439ca79c02e08c726398d2")</f>
        <v>0</v>
      </c>
      <c r="C2508">
        <f>HYPERLINK("https://github.com/apache/commons-lang/commit/46ea7e5e963b09b63d6a54cddd7fe391d0d5b6f4", "46ea7e5e963b09b63d6a54cddd7fe391d0d5b6f4")</f>
        <v>0</v>
      </c>
      <c r="D2508" t="s">
        <v>331</v>
      </c>
      <c r="E2508" t="s">
        <v>614</v>
      </c>
      <c r="F2508" t="s">
        <v>976</v>
      </c>
      <c r="G2508" t="s">
        <v>1178</v>
      </c>
      <c r="H2508" t="s">
        <v>3663</v>
      </c>
    </row>
    <row r="2509" spans="1:8">
      <c r="A2509" t="s">
        <v>281</v>
      </c>
      <c r="B2509">
        <f>HYPERLINK("https://github.com/apache/commons-lang/commit/b278ac8c390f38342d2503d5d75d441e77af39a1", "b278ac8c390f38342d2503d5d75d441e77af39a1")</f>
        <v>0</v>
      </c>
      <c r="C2509">
        <f>HYPERLINK("https://github.com/apache/commons-lang/commit/5afe35c02481b6bb3553708b027705590d99c22a", "5afe35c02481b6bb3553708b027705590d99c22a")</f>
        <v>0</v>
      </c>
      <c r="D2509" t="s">
        <v>331</v>
      </c>
      <c r="E2509" t="s">
        <v>615</v>
      </c>
      <c r="F2509" t="s">
        <v>975</v>
      </c>
      <c r="G2509" t="s">
        <v>1177</v>
      </c>
      <c r="H2509" t="s">
        <v>3664</v>
      </c>
    </row>
    <row r="2510" spans="1:8">
      <c r="A2510" t="s">
        <v>282</v>
      </c>
      <c r="B2510">
        <f>HYPERLINK("https://github.com/apache/commons-lang/commit/4b77d24042a411204c25f81bf4e5f38e43ab94a1", "4b77d24042a411204c25f81bf4e5f38e43ab94a1")</f>
        <v>0</v>
      </c>
      <c r="C2510">
        <f>HYPERLINK("https://github.com/apache/commons-lang/commit/b30be60a81a14921b3c6bca9689f4886693f1bcd", "b30be60a81a14921b3c6bca9689f4886693f1bcd")</f>
        <v>0</v>
      </c>
      <c r="D2510" t="s">
        <v>339</v>
      </c>
      <c r="E2510" t="s">
        <v>616</v>
      </c>
      <c r="F2510" t="s">
        <v>1006</v>
      </c>
      <c r="G2510" t="s">
        <v>1204</v>
      </c>
      <c r="H2510" t="s">
        <v>3665</v>
      </c>
    </row>
    <row r="2511" spans="1:8">
      <c r="H2511" t="s">
        <v>3666</v>
      </c>
    </row>
    <row r="2512" spans="1:8">
      <c r="H2512" t="s">
        <v>3667</v>
      </c>
    </row>
    <row r="2513" spans="1:8">
      <c r="A2513" t="s">
        <v>283</v>
      </c>
      <c r="B2513">
        <f>HYPERLINK("https://github.com/apache/commons-lang/commit/c47e5f95f6853f127c291ef2293edd9a28aceec6", "c47e5f95f6853f127c291ef2293edd9a28aceec6")</f>
        <v>0</v>
      </c>
      <c r="C2513">
        <f>HYPERLINK("https://github.com/apache/commons-lang/commit/89d2edbf1726b8cd512076ded14b6d05f0840d23", "89d2edbf1726b8cd512076ded14b6d05f0840d23")</f>
        <v>0</v>
      </c>
      <c r="D2513" t="s">
        <v>339</v>
      </c>
      <c r="E2513" t="s">
        <v>617</v>
      </c>
      <c r="F2513" t="s">
        <v>917</v>
      </c>
      <c r="G2513" t="s">
        <v>1072</v>
      </c>
      <c r="H2513" t="s">
        <v>2235</v>
      </c>
    </row>
    <row r="2514" spans="1:8">
      <c r="A2514" t="s">
        <v>284</v>
      </c>
      <c r="B2514">
        <f>HYPERLINK("https://github.com/apache/commons-lang/commit/670a832d4d78c0206180ec2106a5e09592f65cc0", "670a832d4d78c0206180ec2106a5e09592f65cc0")</f>
        <v>0</v>
      </c>
      <c r="C2514">
        <f>HYPERLINK("https://github.com/apache/commons-lang/commit/e910e9c908f4808a524d600737edaeb0ff8c6f0f", "e910e9c908f4808a524d600737edaeb0ff8c6f0f")</f>
        <v>0</v>
      </c>
      <c r="D2514" t="s">
        <v>337</v>
      </c>
      <c r="E2514" t="s">
        <v>618</v>
      </c>
      <c r="F2514" t="s">
        <v>1007</v>
      </c>
      <c r="G2514" t="s">
        <v>1205</v>
      </c>
      <c r="H2514" t="s">
        <v>3668</v>
      </c>
    </row>
    <row r="2515" spans="1:8">
      <c r="F2515" t="s">
        <v>1008</v>
      </c>
      <c r="G2515" t="s">
        <v>1206</v>
      </c>
      <c r="H2515" t="s">
        <v>3668</v>
      </c>
    </row>
    <row r="2516" spans="1:8">
      <c r="F2516" t="s">
        <v>912</v>
      </c>
      <c r="G2516" t="s">
        <v>1165</v>
      </c>
      <c r="H2516" t="s">
        <v>3668</v>
      </c>
    </row>
    <row r="2517" spans="1:8">
      <c r="A2517" t="s">
        <v>285</v>
      </c>
      <c r="B2517">
        <f>HYPERLINK("https://github.com/apache/commons-lang/commit/115a6c64bc6dad12edaf3c5deaac7bffa0fa3b86", "115a6c64bc6dad12edaf3c5deaac7bffa0fa3b86")</f>
        <v>0</v>
      </c>
      <c r="C2517">
        <f>HYPERLINK("https://github.com/apache/commons-lang/commit/3d4ed4a8ac63db1e51601ffc31fed44dccbb276c", "3d4ed4a8ac63db1e51601ffc31fed44dccbb276c")</f>
        <v>0</v>
      </c>
      <c r="D2517" t="s">
        <v>340</v>
      </c>
      <c r="E2517" t="s">
        <v>619</v>
      </c>
      <c r="F2517" t="s">
        <v>1009</v>
      </c>
      <c r="G2517" t="s">
        <v>1207</v>
      </c>
      <c r="H2517" t="s">
        <v>3669</v>
      </c>
    </row>
    <row r="2518" spans="1:8">
      <c r="H2518" t="s">
        <v>3670</v>
      </c>
    </row>
    <row r="2519" spans="1:8">
      <c r="A2519" t="s">
        <v>286</v>
      </c>
      <c r="B2519">
        <f>HYPERLINK("https://github.com/apache/commons-lang/commit/d88f70e8ff3e73981809ddc530c19288c1f092c5", "d88f70e8ff3e73981809ddc530c19288c1f092c5")</f>
        <v>0</v>
      </c>
      <c r="C2519">
        <f>HYPERLINK("https://github.com/apache/commons-lang/commit/53aa7a2e9a4d0e186139dc72ddc9709595c2183a", "53aa7a2e9a4d0e186139dc72ddc9709595c2183a")</f>
        <v>0</v>
      </c>
      <c r="D2519" t="s">
        <v>337</v>
      </c>
      <c r="E2519" t="s">
        <v>620</v>
      </c>
      <c r="F2519" t="s">
        <v>1010</v>
      </c>
      <c r="G2519" t="s">
        <v>1208</v>
      </c>
      <c r="H2519" t="s">
        <v>1244</v>
      </c>
    </row>
    <row r="2520" spans="1:8">
      <c r="H2520" t="s">
        <v>1244</v>
      </c>
    </row>
    <row r="2521" spans="1:8">
      <c r="A2521" t="s">
        <v>287</v>
      </c>
      <c r="B2521">
        <f>HYPERLINK("https://github.com/apache/commons-lang/commit/0e17c1e93c5a5e5adf930d945a3235cc09361d7c", "0e17c1e93c5a5e5adf930d945a3235cc09361d7c")</f>
        <v>0</v>
      </c>
      <c r="C2521">
        <f>HYPERLINK("https://github.com/apache/commons-lang/commit/7f3b3562a787c36263c01c1840aeaef96fdc0580", "7f3b3562a787c36263c01c1840aeaef96fdc0580")</f>
        <v>0</v>
      </c>
      <c r="D2521" t="s">
        <v>341</v>
      </c>
      <c r="E2521" t="s">
        <v>621</v>
      </c>
      <c r="F2521" t="s">
        <v>905</v>
      </c>
      <c r="G2521" t="s">
        <v>1164</v>
      </c>
      <c r="H2521" t="s">
        <v>3671</v>
      </c>
    </row>
    <row r="2522" spans="1:8">
      <c r="H2522" t="s">
        <v>3672</v>
      </c>
    </row>
    <row r="2523" spans="1:8">
      <c r="H2523" t="s">
        <v>3673</v>
      </c>
    </row>
    <row r="2524" spans="1:8">
      <c r="A2524" t="s">
        <v>288</v>
      </c>
      <c r="B2524">
        <f>HYPERLINK("https://github.com/apache/commons-lang/commit/7f90306f909e6dba46be275c0f492c8de353b492", "7f90306f909e6dba46be275c0f492c8de353b492")</f>
        <v>0</v>
      </c>
      <c r="C2524">
        <f>HYPERLINK("https://github.com/apache/commons-lang/commit/133327272a3c7466ff53acff875b473556d0a4b2", "133327272a3c7466ff53acff875b473556d0a4b2")</f>
        <v>0</v>
      </c>
      <c r="D2524" t="s">
        <v>337</v>
      </c>
      <c r="E2524" t="s">
        <v>622</v>
      </c>
      <c r="F2524" t="s">
        <v>1010</v>
      </c>
      <c r="G2524" t="s">
        <v>1208</v>
      </c>
      <c r="H2524" t="s">
        <v>3674</v>
      </c>
    </row>
    <row r="2525" spans="1:8">
      <c r="H2525" t="s">
        <v>3675</v>
      </c>
    </row>
    <row r="2526" spans="1:8">
      <c r="H2526" t="s">
        <v>3675</v>
      </c>
    </row>
    <row r="2527" spans="1:8">
      <c r="H2527" t="s">
        <v>3676</v>
      </c>
    </row>
    <row r="2528" spans="1:8">
      <c r="H2528" t="s">
        <v>3676</v>
      </c>
    </row>
    <row r="2529" spans="1:8">
      <c r="H2529" t="s">
        <v>2531</v>
      </c>
    </row>
    <row r="2530" spans="1:8">
      <c r="H2530" t="s">
        <v>2531</v>
      </c>
    </row>
    <row r="2531" spans="1:8">
      <c r="H2531" t="s">
        <v>3677</v>
      </c>
    </row>
    <row r="2532" spans="1:8">
      <c r="H2532" t="s">
        <v>3677</v>
      </c>
    </row>
    <row r="2533" spans="1:8">
      <c r="H2533" t="s">
        <v>3678</v>
      </c>
    </row>
    <row r="2534" spans="1:8">
      <c r="H2534" t="s">
        <v>3678</v>
      </c>
    </row>
    <row r="2535" spans="1:8">
      <c r="H2535" t="s">
        <v>3679</v>
      </c>
    </row>
    <row r="2536" spans="1:8">
      <c r="H2536" t="s">
        <v>3680</v>
      </c>
    </row>
    <row r="2537" spans="1:8">
      <c r="H2537" t="s">
        <v>3681</v>
      </c>
    </row>
    <row r="2538" spans="1:8">
      <c r="H2538" t="s">
        <v>3682</v>
      </c>
    </row>
    <row r="2539" spans="1:8">
      <c r="H2539" t="s">
        <v>3683</v>
      </c>
    </row>
    <row r="2540" spans="1:8">
      <c r="A2540" t="s">
        <v>289</v>
      </c>
      <c r="B2540">
        <f>HYPERLINK("https://github.com/apache/commons-lang/commit/8b54728564e3e0c75ef915fb17f172326e8be197", "8b54728564e3e0c75ef915fb17f172326e8be197")</f>
        <v>0</v>
      </c>
      <c r="C2540">
        <f>HYPERLINK("https://github.com/apache/commons-lang/commit/9214c65371dded64f0a8068e7b877f97d50a024f", "9214c65371dded64f0a8068e7b877f97d50a024f")</f>
        <v>0</v>
      </c>
      <c r="D2540" t="s">
        <v>337</v>
      </c>
      <c r="E2540" t="s">
        <v>623</v>
      </c>
      <c r="F2540" t="s">
        <v>1010</v>
      </c>
      <c r="G2540" t="s">
        <v>1208</v>
      </c>
      <c r="H2540" t="s">
        <v>3684</v>
      </c>
    </row>
    <row r="2541" spans="1:8">
      <c r="H2541" t="s">
        <v>3685</v>
      </c>
    </row>
    <row r="2542" spans="1:8">
      <c r="H2542" t="s">
        <v>3686</v>
      </c>
    </row>
    <row r="2543" spans="1:8">
      <c r="H2543" t="s">
        <v>3687</v>
      </c>
    </row>
    <row r="2544" spans="1:8">
      <c r="H2544" t="s">
        <v>3688</v>
      </c>
    </row>
    <row r="2545" spans="8:8">
      <c r="H2545" t="s">
        <v>3689</v>
      </c>
    </row>
    <row r="2546" spans="8:8">
      <c r="H2546" t="s">
        <v>3690</v>
      </c>
    </row>
    <row r="2547" spans="8:8">
      <c r="H2547" t="s">
        <v>3691</v>
      </c>
    </row>
    <row r="2548" spans="8:8">
      <c r="H2548" t="s">
        <v>3692</v>
      </c>
    </row>
    <row r="2549" spans="8:8">
      <c r="H2549" t="s">
        <v>3693</v>
      </c>
    </row>
    <row r="2550" spans="8:8">
      <c r="H2550" t="s">
        <v>3694</v>
      </c>
    </row>
    <row r="2551" spans="8:8">
      <c r="H2551" t="s">
        <v>3695</v>
      </c>
    </row>
    <row r="2552" spans="8:8">
      <c r="H2552" t="s">
        <v>3696</v>
      </c>
    </row>
    <row r="2553" spans="8:8">
      <c r="H2553" t="s">
        <v>3697</v>
      </c>
    </row>
    <row r="2554" spans="8:8">
      <c r="H2554" t="s">
        <v>3698</v>
      </c>
    </row>
    <row r="2555" spans="8:8">
      <c r="H2555" t="s">
        <v>3699</v>
      </c>
    </row>
    <row r="2556" spans="8:8">
      <c r="H2556" t="s">
        <v>3700</v>
      </c>
    </row>
    <row r="2557" spans="8:8">
      <c r="H2557" t="s">
        <v>3701</v>
      </c>
    </row>
    <row r="2558" spans="8:8">
      <c r="H2558" t="s">
        <v>3702</v>
      </c>
    </row>
    <row r="2559" spans="8:8">
      <c r="H2559" t="s">
        <v>3703</v>
      </c>
    </row>
    <row r="2560" spans="8:8">
      <c r="H2560" t="s">
        <v>3704</v>
      </c>
    </row>
    <row r="2561" spans="8:8">
      <c r="H2561" t="s">
        <v>3705</v>
      </c>
    </row>
    <row r="2562" spans="8:8">
      <c r="H2562" t="s">
        <v>3706</v>
      </c>
    </row>
    <row r="2563" spans="8:8">
      <c r="H2563" t="s">
        <v>3707</v>
      </c>
    </row>
    <row r="2564" spans="8:8">
      <c r="H2564" t="s">
        <v>3708</v>
      </c>
    </row>
    <row r="2565" spans="8:8">
      <c r="H2565" t="s">
        <v>3709</v>
      </c>
    </row>
    <row r="2566" spans="8:8">
      <c r="H2566" t="s">
        <v>3710</v>
      </c>
    </row>
    <row r="2567" spans="8:8">
      <c r="H2567" t="s">
        <v>3711</v>
      </c>
    </row>
    <row r="2568" spans="8:8">
      <c r="H2568" t="s">
        <v>3712</v>
      </c>
    </row>
    <row r="2569" spans="8:8">
      <c r="H2569" t="s">
        <v>3713</v>
      </c>
    </row>
    <row r="2570" spans="8:8">
      <c r="H2570" t="s">
        <v>3714</v>
      </c>
    </row>
    <row r="2571" spans="8:8">
      <c r="H2571" t="s">
        <v>3715</v>
      </c>
    </row>
    <row r="2572" spans="8:8">
      <c r="H2572" t="s">
        <v>3716</v>
      </c>
    </row>
    <row r="2573" spans="8:8">
      <c r="H2573" t="s">
        <v>3717</v>
      </c>
    </row>
    <row r="2574" spans="8:8">
      <c r="H2574" t="s">
        <v>3718</v>
      </c>
    </row>
    <row r="2575" spans="8:8">
      <c r="H2575" t="s">
        <v>3719</v>
      </c>
    </row>
    <row r="2576" spans="8:8">
      <c r="H2576" t="s">
        <v>3720</v>
      </c>
    </row>
    <row r="2577" spans="8:8">
      <c r="H2577" t="s">
        <v>3721</v>
      </c>
    </row>
    <row r="2578" spans="8:8">
      <c r="H2578" t="s">
        <v>3722</v>
      </c>
    </row>
    <row r="2579" spans="8:8">
      <c r="H2579" t="s">
        <v>3723</v>
      </c>
    </row>
    <row r="2580" spans="8:8">
      <c r="H2580" t="s">
        <v>3724</v>
      </c>
    </row>
    <row r="2581" spans="8:8">
      <c r="H2581" t="s">
        <v>3725</v>
      </c>
    </row>
    <row r="2582" spans="8:8">
      <c r="H2582" t="s">
        <v>3726</v>
      </c>
    </row>
    <row r="2583" spans="8:8">
      <c r="H2583" t="s">
        <v>3727</v>
      </c>
    </row>
    <row r="2584" spans="8:8">
      <c r="H2584" t="s">
        <v>3728</v>
      </c>
    </row>
    <row r="2585" spans="8:8">
      <c r="H2585" t="s">
        <v>3729</v>
      </c>
    </row>
    <row r="2586" spans="8:8">
      <c r="H2586" t="s">
        <v>3730</v>
      </c>
    </row>
    <row r="2587" spans="8:8">
      <c r="H2587" t="s">
        <v>3731</v>
      </c>
    </row>
    <row r="2588" spans="8:8">
      <c r="H2588" t="s">
        <v>3732</v>
      </c>
    </row>
    <row r="2589" spans="8:8">
      <c r="H2589" t="s">
        <v>3733</v>
      </c>
    </row>
    <row r="2590" spans="8:8">
      <c r="H2590" t="s">
        <v>3734</v>
      </c>
    </row>
    <row r="2591" spans="8:8">
      <c r="H2591" t="s">
        <v>3735</v>
      </c>
    </row>
    <row r="2592" spans="8:8">
      <c r="H2592" t="s">
        <v>3736</v>
      </c>
    </row>
    <row r="2593" spans="1:8">
      <c r="H2593" t="s">
        <v>3737</v>
      </c>
    </row>
    <row r="2594" spans="1:8">
      <c r="H2594" t="s">
        <v>3738</v>
      </c>
    </row>
    <row r="2595" spans="1:8">
      <c r="H2595" t="s">
        <v>3739</v>
      </c>
    </row>
    <row r="2596" spans="1:8">
      <c r="H2596" t="s">
        <v>3740</v>
      </c>
    </row>
    <row r="2597" spans="1:8">
      <c r="H2597" t="s">
        <v>3741</v>
      </c>
    </row>
    <row r="2598" spans="1:8">
      <c r="H2598" t="s">
        <v>3742</v>
      </c>
    </row>
    <row r="2599" spans="1:8">
      <c r="A2599" t="s">
        <v>290</v>
      </c>
      <c r="B2599">
        <f>HYPERLINK("https://github.com/apache/commons-lang/commit/c56c77ed9502d079b3e885a65bc4a4cf666ac8ee", "c56c77ed9502d079b3e885a65bc4a4cf666ac8ee")</f>
        <v>0</v>
      </c>
      <c r="C2599">
        <f>HYPERLINK("https://github.com/apache/commons-lang/commit/1dddec8ba867bc31233ba194f0753ea35818cbfd", "1dddec8ba867bc31233ba194f0753ea35818cbfd")</f>
        <v>0</v>
      </c>
      <c r="D2599" t="s">
        <v>337</v>
      </c>
      <c r="E2599" t="s">
        <v>624</v>
      </c>
      <c r="F2599" t="s">
        <v>1010</v>
      </c>
      <c r="G2599" t="s">
        <v>1208</v>
      </c>
      <c r="H2599" t="s">
        <v>3743</v>
      </c>
    </row>
    <row r="2600" spans="1:8">
      <c r="H2600" t="s">
        <v>3744</v>
      </c>
    </row>
    <row r="2601" spans="1:8">
      <c r="H2601" t="s">
        <v>3745</v>
      </c>
    </row>
    <row r="2602" spans="1:8">
      <c r="H2602" t="s">
        <v>3746</v>
      </c>
    </row>
    <row r="2603" spans="1:8">
      <c r="H2603" t="s">
        <v>3747</v>
      </c>
    </row>
    <row r="2604" spans="1:8">
      <c r="A2604" t="s">
        <v>291</v>
      </c>
      <c r="B2604">
        <f>HYPERLINK("https://github.com/apache/commons-lang/commit/e12eb5d4d79398f4d3dab7a593efd767c59b74c6", "e12eb5d4d79398f4d3dab7a593efd767c59b74c6")</f>
        <v>0</v>
      </c>
      <c r="C2604">
        <f>HYPERLINK("https://github.com/apache/commons-lang/commit/5f2fa64137db3c492b97271e6aa42ffd5598c475", "5f2fa64137db3c492b97271e6aa42ffd5598c475")</f>
        <v>0</v>
      </c>
      <c r="D2604" t="s">
        <v>337</v>
      </c>
      <c r="E2604" t="s">
        <v>625</v>
      </c>
      <c r="F2604" t="s">
        <v>1011</v>
      </c>
      <c r="G2604" t="s">
        <v>1209</v>
      </c>
      <c r="H2604" t="s">
        <v>1542</v>
      </c>
    </row>
    <row r="2605" spans="1:8">
      <c r="A2605" t="s">
        <v>292</v>
      </c>
      <c r="B2605">
        <f>HYPERLINK("https://github.com/apache/commons-lang/commit/039c5293a1121cda51e209079b1a8f414448b9cd", "039c5293a1121cda51e209079b1a8f414448b9cd")</f>
        <v>0</v>
      </c>
      <c r="C2605">
        <f>HYPERLINK("https://github.com/apache/commons-lang/commit/324363816774a1f9bca998950081130be6756611", "324363816774a1f9bca998950081130be6756611")</f>
        <v>0</v>
      </c>
      <c r="D2605" t="s">
        <v>337</v>
      </c>
      <c r="E2605" t="s">
        <v>626</v>
      </c>
      <c r="F2605" t="s">
        <v>1012</v>
      </c>
      <c r="G2605" t="s">
        <v>1210</v>
      </c>
      <c r="H2605" t="s">
        <v>3748</v>
      </c>
    </row>
    <row r="2606" spans="1:8">
      <c r="H2606" t="s">
        <v>3749</v>
      </c>
    </row>
    <row r="2607" spans="1:8">
      <c r="H2607" t="s">
        <v>3750</v>
      </c>
    </row>
    <row r="2608" spans="1:8">
      <c r="H2608" t="s">
        <v>3751</v>
      </c>
    </row>
    <row r="2609" spans="1:8">
      <c r="H2609" t="s">
        <v>3752</v>
      </c>
    </row>
    <row r="2610" spans="1:8">
      <c r="H2610" t="s">
        <v>3753</v>
      </c>
    </row>
    <row r="2611" spans="1:8">
      <c r="A2611" t="s">
        <v>293</v>
      </c>
      <c r="B2611">
        <f>HYPERLINK("https://github.com/apache/commons-lang/commit/3276da82f0b592741088ff0181c0c89df7d279cc", "3276da82f0b592741088ff0181c0c89df7d279cc")</f>
        <v>0</v>
      </c>
      <c r="C2611">
        <f>HYPERLINK("https://github.com/apache/commons-lang/commit/4e9460413a01846265831129eae856cb75ba9edb", "4e9460413a01846265831129eae856cb75ba9edb")</f>
        <v>0</v>
      </c>
      <c r="D2611" t="s">
        <v>337</v>
      </c>
      <c r="E2611" t="s">
        <v>627</v>
      </c>
      <c r="F2611" t="s">
        <v>1013</v>
      </c>
      <c r="G2611" t="s">
        <v>1211</v>
      </c>
      <c r="H2611" t="s">
        <v>3752</v>
      </c>
    </row>
    <row r="2612" spans="1:8">
      <c r="H2612" t="s">
        <v>3753</v>
      </c>
    </row>
    <row r="2613" spans="1:8">
      <c r="A2613" t="s">
        <v>294</v>
      </c>
      <c r="B2613">
        <f>HYPERLINK("https://github.com/apache/commons-lang/commit/7995aad79fab336a4534a5290fdd760df7f55dde", "7995aad79fab336a4534a5290fdd760df7f55dde")</f>
        <v>0</v>
      </c>
      <c r="C2613">
        <f>HYPERLINK("https://github.com/apache/commons-lang/commit/bcdff98f02c3ef011187f2dbf7934a3ea3a48db5", "bcdff98f02c3ef011187f2dbf7934a3ea3a48db5")</f>
        <v>0</v>
      </c>
      <c r="D2613" t="s">
        <v>337</v>
      </c>
      <c r="E2613" t="s">
        <v>628</v>
      </c>
      <c r="F2613" t="s">
        <v>1014</v>
      </c>
      <c r="G2613" t="s">
        <v>1212</v>
      </c>
      <c r="H2613" t="s">
        <v>3754</v>
      </c>
    </row>
    <row r="2614" spans="1:8">
      <c r="F2614" t="s">
        <v>975</v>
      </c>
      <c r="G2614" t="s">
        <v>1177</v>
      </c>
      <c r="H2614" t="s">
        <v>3755</v>
      </c>
    </row>
    <row r="2615" spans="1:8">
      <c r="H2615" t="s">
        <v>3756</v>
      </c>
    </row>
    <row r="2616" spans="1:8">
      <c r="H2616" t="s">
        <v>3339</v>
      </c>
    </row>
    <row r="2617" spans="1:8">
      <c r="H2617" t="s">
        <v>3757</v>
      </c>
    </row>
    <row r="2618" spans="1:8">
      <c r="H2618" t="s">
        <v>3758</v>
      </c>
    </row>
    <row r="2619" spans="1:8">
      <c r="H2619" t="s">
        <v>3759</v>
      </c>
    </row>
    <row r="2620" spans="1:8">
      <c r="H2620" t="s">
        <v>3760</v>
      </c>
    </row>
    <row r="2621" spans="1:8">
      <c r="H2621" t="s">
        <v>3761</v>
      </c>
    </row>
    <row r="2622" spans="1:8">
      <c r="H2622" t="s">
        <v>3762</v>
      </c>
    </row>
    <row r="2623" spans="1:8">
      <c r="H2623" t="s">
        <v>3763</v>
      </c>
    </row>
    <row r="2624" spans="1:8">
      <c r="H2624" t="s">
        <v>3764</v>
      </c>
    </row>
    <row r="2625" spans="1:8">
      <c r="H2625" t="s">
        <v>3765</v>
      </c>
    </row>
    <row r="2626" spans="1:8">
      <c r="A2626" t="s">
        <v>295</v>
      </c>
      <c r="B2626">
        <f>HYPERLINK("https://github.com/apache/commons-lang/commit/b4456352bcbe3672afba526ea143fca7a53f7843", "b4456352bcbe3672afba526ea143fca7a53f7843")</f>
        <v>0</v>
      </c>
      <c r="C2626">
        <f>HYPERLINK("https://github.com/apache/commons-lang/commit/c9e825e823e30c5b1e3ddc9de5e8fd0094d52ee5", "c9e825e823e30c5b1e3ddc9de5e8fd0094d52ee5")</f>
        <v>0</v>
      </c>
      <c r="D2626" t="s">
        <v>337</v>
      </c>
      <c r="E2626" t="s">
        <v>629</v>
      </c>
      <c r="F2626" t="s">
        <v>944</v>
      </c>
      <c r="G2626" t="s">
        <v>1070</v>
      </c>
      <c r="H2626" t="s">
        <v>3766</v>
      </c>
    </row>
    <row r="2627" spans="1:8">
      <c r="H2627" t="s">
        <v>3767</v>
      </c>
    </row>
    <row r="2628" spans="1:8">
      <c r="A2628" t="s">
        <v>296</v>
      </c>
      <c r="B2628">
        <f>HYPERLINK("https://github.com/apache/commons-lang/commit/b5bb3e6d3a4ea3b6908e858bbbfbe30931ff3583", "b5bb3e6d3a4ea3b6908e858bbbfbe30931ff3583")</f>
        <v>0</v>
      </c>
      <c r="C2628">
        <f>HYPERLINK("https://github.com/apache/commons-lang/commit/157ba27be7bfff51dd55c4e322bbe795ee9689fd", "157ba27be7bfff51dd55c4e322bbe795ee9689fd")</f>
        <v>0</v>
      </c>
      <c r="D2628" t="s">
        <v>337</v>
      </c>
      <c r="E2628" t="s">
        <v>630</v>
      </c>
      <c r="F2628" t="s">
        <v>1011</v>
      </c>
      <c r="G2628" t="s">
        <v>1209</v>
      </c>
      <c r="H2628" t="s">
        <v>3687</v>
      </c>
    </row>
    <row r="2629" spans="1:8">
      <c r="H2629" t="s">
        <v>3688</v>
      </c>
    </row>
    <row r="2630" spans="1:8">
      <c r="H2630" t="s">
        <v>3689</v>
      </c>
    </row>
    <row r="2631" spans="1:8">
      <c r="H2631" t="s">
        <v>3690</v>
      </c>
    </row>
    <row r="2632" spans="1:8">
      <c r="H2632" t="s">
        <v>3691</v>
      </c>
    </row>
    <row r="2633" spans="1:8">
      <c r="H2633" t="s">
        <v>3692</v>
      </c>
    </row>
    <row r="2634" spans="1:8">
      <c r="H2634" t="s">
        <v>3693</v>
      </c>
    </row>
    <row r="2635" spans="1:8">
      <c r="H2635" t="s">
        <v>3694</v>
      </c>
    </row>
    <row r="2636" spans="1:8">
      <c r="H2636" t="s">
        <v>3695</v>
      </c>
    </row>
    <row r="2637" spans="1:8">
      <c r="H2637" t="s">
        <v>3696</v>
      </c>
    </row>
    <row r="2638" spans="1:8">
      <c r="H2638" t="s">
        <v>3697</v>
      </c>
    </row>
    <row r="2639" spans="1:8">
      <c r="H2639" t="s">
        <v>3698</v>
      </c>
    </row>
    <row r="2640" spans="1:8">
      <c r="H2640" t="s">
        <v>3699</v>
      </c>
    </row>
    <row r="2641" spans="8:8">
      <c r="H2641" t="s">
        <v>3700</v>
      </c>
    </row>
    <row r="2642" spans="8:8">
      <c r="H2642" t="s">
        <v>3701</v>
      </c>
    </row>
    <row r="2643" spans="8:8">
      <c r="H2643" t="s">
        <v>3702</v>
      </c>
    </row>
    <row r="2644" spans="8:8">
      <c r="H2644" t="s">
        <v>3703</v>
      </c>
    </row>
    <row r="2645" spans="8:8">
      <c r="H2645" t="s">
        <v>3704</v>
      </c>
    </row>
    <row r="2646" spans="8:8">
      <c r="H2646" t="s">
        <v>3707</v>
      </c>
    </row>
    <row r="2647" spans="8:8">
      <c r="H2647" t="s">
        <v>3708</v>
      </c>
    </row>
    <row r="2648" spans="8:8">
      <c r="H2648" t="s">
        <v>3709</v>
      </c>
    </row>
    <row r="2649" spans="8:8">
      <c r="H2649" t="s">
        <v>3710</v>
      </c>
    </row>
    <row r="2650" spans="8:8">
      <c r="H2650" t="s">
        <v>3711</v>
      </c>
    </row>
    <row r="2651" spans="8:8">
      <c r="H2651" t="s">
        <v>3712</v>
      </c>
    </row>
    <row r="2652" spans="8:8">
      <c r="H2652" t="s">
        <v>3713</v>
      </c>
    </row>
    <row r="2653" spans="8:8">
      <c r="H2653" t="s">
        <v>3714</v>
      </c>
    </row>
    <row r="2654" spans="8:8">
      <c r="H2654" t="s">
        <v>3715</v>
      </c>
    </row>
    <row r="2655" spans="8:8">
      <c r="H2655" t="s">
        <v>3716</v>
      </c>
    </row>
    <row r="2656" spans="8:8">
      <c r="H2656" t="s">
        <v>3717</v>
      </c>
    </row>
    <row r="2657" spans="1:8">
      <c r="H2657" t="s">
        <v>3718</v>
      </c>
    </row>
    <row r="2658" spans="1:8">
      <c r="H2658" t="s">
        <v>3719</v>
      </c>
    </row>
    <row r="2659" spans="1:8">
      <c r="H2659" t="s">
        <v>3720</v>
      </c>
    </row>
    <row r="2660" spans="1:8">
      <c r="H2660" t="s">
        <v>3721</v>
      </c>
    </row>
    <row r="2661" spans="1:8">
      <c r="H2661" t="s">
        <v>3722</v>
      </c>
    </row>
    <row r="2662" spans="1:8">
      <c r="H2662" t="s">
        <v>3723</v>
      </c>
    </row>
    <row r="2663" spans="1:8">
      <c r="H2663" t="s">
        <v>3724</v>
      </c>
    </row>
    <row r="2664" spans="1:8">
      <c r="H2664" t="s">
        <v>3768</v>
      </c>
    </row>
    <row r="2665" spans="1:8">
      <c r="H2665" t="s">
        <v>3769</v>
      </c>
    </row>
    <row r="2666" spans="1:8">
      <c r="A2666" t="s">
        <v>297</v>
      </c>
      <c r="B2666">
        <f>HYPERLINK("https://github.com/apache/commons-lang/commit/5755cced016dd176508a8f1a9c35bfc863bc8cf9", "5755cced016dd176508a8f1a9c35bfc863bc8cf9")</f>
        <v>0</v>
      </c>
      <c r="C2666">
        <f>HYPERLINK("https://github.com/apache/commons-lang/commit/de3614e3dcd6899fcc0cdbbba1e7921bdf6819e2", "de3614e3dcd6899fcc0cdbbba1e7921bdf6819e2")</f>
        <v>0</v>
      </c>
      <c r="D2666" t="s">
        <v>337</v>
      </c>
      <c r="E2666" t="s">
        <v>631</v>
      </c>
      <c r="F2666" t="s">
        <v>1015</v>
      </c>
      <c r="G2666" t="s">
        <v>1213</v>
      </c>
      <c r="H2666" t="s">
        <v>3770</v>
      </c>
    </row>
    <row r="2667" spans="1:8">
      <c r="A2667" t="s">
        <v>298</v>
      </c>
      <c r="B2667">
        <f>HYPERLINK("https://github.com/apache/commons-lang/commit/d1e9e598c9bcbf91afa174fa9b6c2ef30bbc8157", "d1e9e598c9bcbf91afa174fa9b6c2ef30bbc8157")</f>
        <v>0</v>
      </c>
      <c r="C2667">
        <f>HYPERLINK("https://github.com/apache/commons-lang/commit/5e5af7a02bce3f216e1343b8274196afaf44d73a", "5e5af7a02bce3f216e1343b8274196afaf44d73a")</f>
        <v>0</v>
      </c>
      <c r="D2667" t="s">
        <v>337</v>
      </c>
      <c r="E2667" t="s">
        <v>632</v>
      </c>
      <c r="F2667" t="s">
        <v>899</v>
      </c>
      <c r="G2667" t="s">
        <v>1107</v>
      </c>
      <c r="H2667" t="s">
        <v>2419</v>
      </c>
    </row>
    <row r="2668" spans="1:8">
      <c r="H2668" t="s">
        <v>2420</v>
      </c>
    </row>
    <row r="2669" spans="1:8">
      <c r="H2669" t="s">
        <v>3771</v>
      </c>
    </row>
    <row r="2670" spans="1:8">
      <c r="A2670" t="s">
        <v>299</v>
      </c>
      <c r="B2670">
        <f>HYPERLINK("https://github.com/apache/commons-lang/commit/3b56144559e1665a9afd08ffa56a2006bcf0d53f", "3b56144559e1665a9afd08ffa56a2006bcf0d53f")</f>
        <v>0</v>
      </c>
      <c r="C2670">
        <f>HYPERLINK("https://github.com/apache/commons-lang/commit/eb15d360b471ac562d7211b8e7b56b2fa0ca45c5", "eb15d360b471ac562d7211b8e7b56b2fa0ca45c5")</f>
        <v>0</v>
      </c>
      <c r="D2670" t="s">
        <v>337</v>
      </c>
      <c r="E2670" t="s">
        <v>633</v>
      </c>
      <c r="F2670" t="s">
        <v>1016</v>
      </c>
      <c r="G2670" t="s">
        <v>1207</v>
      </c>
      <c r="H2670" t="s">
        <v>3772</v>
      </c>
    </row>
    <row r="2671" spans="1:8">
      <c r="A2671" t="s">
        <v>300</v>
      </c>
      <c r="B2671">
        <f>HYPERLINK("https://github.com/apache/commons-lang/commit/34a85e74360f32dcfd7938e3a3c606a4869ca7e7", "34a85e74360f32dcfd7938e3a3c606a4869ca7e7")</f>
        <v>0</v>
      </c>
      <c r="C2671">
        <f>HYPERLINK("https://github.com/apache/commons-lang/commit/c28b2e4e717a13527aded2625bbf431506674e9f", "c28b2e4e717a13527aded2625bbf431506674e9f")</f>
        <v>0</v>
      </c>
      <c r="D2671" t="s">
        <v>337</v>
      </c>
      <c r="E2671" t="s">
        <v>634</v>
      </c>
      <c r="F2671" t="s">
        <v>1017</v>
      </c>
      <c r="G2671" t="s">
        <v>1214</v>
      </c>
      <c r="H2671" t="s">
        <v>3773</v>
      </c>
    </row>
    <row r="2672" spans="1:8">
      <c r="H2672" t="s">
        <v>3774</v>
      </c>
    </row>
    <row r="2673" spans="1:8">
      <c r="H2673" t="s">
        <v>3775</v>
      </c>
    </row>
    <row r="2674" spans="1:8">
      <c r="H2674" t="s">
        <v>3776</v>
      </c>
    </row>
    <row r="2675" spans="1:8">
      <c r="A2675" t="s">
        <v>301</v>
      </c>
      <c r="B2675">
        <f>HYPERLINK("https://github.com/apache/commons-lang/commit/e3e29d585a455693829deb9231440aeda38eacd4", "e3e29d585a455693829deb9231440aeda38eacd4")</f>
        <v>0</v>
      </c>
      <c r="C2675">
        <f>HYPERLINK("https://github.com/apache/commons-lang/commit/b153aca87703259d5549b925b67f8c83c80e078b", "b153aca87703259d5549b925b67f8c83c80e078b")</f>
        <v>0</v>
      </c>
      <c r="D2675" t="s">
        <v>337</v>
      </c>
      <c r="E2675" t="s">
        <v>635</v>
      </c>
      <c r="F2675" t="s">
        <v>891</v>
      </c>
      <c r="G2675" t="s">
        <v>1039</v>
      </c>
      <c r="H2675" t="s">
        <v>2389</v>
      </c>
    </row>
    <row r="2676" spans="1:8">
      <c r="A2676" t="s">
        <v>302</v>
      </c>
      <c r="B2676">
        <f>HYPERLINK("https://github.com/apache/commons-lang/commit/dc146cae667976aebbcd283af0d63431e2338692", "dc146cae667976aebbcd283af0d63431e2338692")</f>
        <v>0</v>
      </c>
      <c r="C2676">
        <f>HYPERLINK("https://github.com/apache/commons-lang/commit/1f06eb4dceca711641d1930e02a3a8cae2f25258", "1f06eb4dceca711641d1930e02a3a8cae2f25258")</f>
        <v>0</v>
      </c>
      <c r="D2676" t="s">
        <v>337</v>
      </c>
      <c r="E2676" t="s">
        <v>636</v>
      </c>
      <c r="F2676" t="s">
        <v>891</v>
      </c>
      <c r="G2676" t="s">
        <v>1039</v>
      </c>
      <c r="H2676" t="s">
        <v>2338</v>
      </c>
    </row>
    <row r="2677" spans="1:8">
      <c r="H2677" t="s">
        <v>3777</v>
      </c>
    </row>
    <row r="2678" spans="1:8">
      <c r="A2678" t="s">
        <v>303</v>
      </c>
      <c r="B2678">
        <f>HYPERLINK("https://github.com/apache/commons-lang/commit/389fb37c56d82473ae925d3c8cbb1d4c40819722", "389fb37c56d82473ae925d3c8cbb1d4c40819722")</f>
        <v>0</v>
      </c>
      <c r="C2678">
        <f>HYPERLINK("https://github.com/apache/commons-lang/commit/85751a118e38f23b9009ccab1cdd3ea3b1d2dc5d", "85751a118e38f23b9009ccab1cdd3ea3b1d2dc5d")</f>
        <v>0</v>
      </c>
      <c r="D2678" t="s">
        <v>337</v>
      </c>
      <c r="E2678" t="s">
        <v>637</v>
      </c>
      <c r="F2678" t="s">
        <v>1018</v>
      </c>
      <c r="G2678" t="s">
        <v>1215</v>
      </c>
      <c r="H2678" t="s">
        <v>3778</v>
      </c>
    </row>
    <row r="2679" spans="1:8">
      <c r="H2679" t="s">
        <v>3779</v>
      </c>
    </row>
    <row r="2680" spans="1:8">
      <c r="H2680" t="s">
        <v>3780</v>
      </c>
    </row>
    <row r="2681" spans="1:8">
      <c r="H2681" t="s">
        <v>3781</v>
      </c>
    </row>
    <row r="2682" spans="1:8">
      <c r="H2682" t="s">
        <v>3782</v>
      </c>
    </row>
    <row r="2683" spans="1:8">
      <c r="H2683" t="s">
        <v>3783</v>
      </c>
    </row>
    <row r="2684" spans="1:8">
      <c r="H2684" t="s">
        <v>3784</v>
      </c>
    </row>
    <row r="2685" spans="1:8">
      <c r="A2685" t="s">
        <v>304</v>
      </c>
      <c r="B2685">
        <f>HYPERLINK("https://github.com/apache/commons-lang/commit/25e91c4242283d118ba978d4f38cd18e10c890dc", "25e91c4242283d118ba978d4f38cd18e10c890dc")</f>
        <v>0</v>
      </c>
      <c r="C2685">
        <f>HYPERLINK("https://github.com/apache/commons-lang/commit/eff43864b34ab2be2eae4e9ac0e780d34fab57b3", "eff43864b34ab2be2eae4e9ac0e780d34fab57b3")</f>
        <v>0</v>
      </c>
      <c r="D2685" t="s">
        <v>337</v>
      </c>
      <c r="E2685" t="s">
        <v>638</v>
      </c>
      <c r="F2685" t="s">
        <v>892</v>
      </c>
      <c r="G2685" t="s">
        <v>1055</v>
      </c>
      <c r="H2685" t="s">
        <v>3785</v>
      </c>
    </row>
    <row r="2686" spans="1:8">
      <c r="H2686" t="s">
        <v>3786</v>
      </c>
    </row>
    <row r="2687" spans="1:8">
      <c r="A2687" t="s">
        <v>305</v>
      </c>
      <c r="B2687">
        <f>HYPERLINK("https://github.com/apache/commons-lang/commit/3e66c1de179abff1c43efa9fba9fde20edf5ce63", "3e66c1de179abff1c43efa9fba9fde20edf5ce63")</f>
        <v>0</v>
      </c>
      <c r="C2687">
        <f>HYPERLINK("https://github.com/apache/commons-lang/commit/a6e18d94652a99b3b5080a3a7db7d39365dc6888", "a6e18d94652a99b3b5080a3a7db7d39365dc6888")</f>
        <v>0</v>
      </c>
      <c r="D2687" t="s">
        <v>342</v>
      </c>
      <c r="E2687" t="s">
        <v>639</v>
      </c>
      <c r="F2687" t="s">
        <v>1019</v>
      </c>
      <c r="G2687" t="s">
        <v>1216</v>
      </c>
      <c r="H2687" t="s">
        <v>3787</v>
      </c>
    </row>
    <row r="2688" spans="1:8">
      <c r="F2688" t="s">
        <v>1020</v>
      </c>
      <c r="G2688" t="s">
        <v>1217</v>
      </c>
      <c r="H2688" t="s">
        <v>3787</v>
      </c>
    </row>
    <row r="2689" spans="6:8">
      <c r="F2689" t="s">
        <v>1021</v>
      </c>
      <c r="G2689" t="s">
        <v>1218</v>
      </c>
      <c r="H2689" t="s">
        <v>3787</v>
      </c>
    </row>
    <row r="2690" spans="6:8">
      <c r="F2690" t="s">
        <v>1022</v>
      </c>
      <c r="G2690" t="s">
        <v>1219</v>
      </c>
      <c r="H2690" t="s">
        <v>3787</v>
      </c>
    </row>
    <row r="2691" spans="6:8">
      <c r="F2691" t="s">
        <v>1023</v>
      </c>
      <c r="G2691" t="s">
        <v>1220</v>
      </c>
      <c r="H2691" t="s">
        <v>3787</v>
      </c>
    </row>
    <row r="2692" spans="6:8">
      <c r="F2692" t="s">
        <v>1024</v>
      </c>
      <c r="G2692" t="s">
        <v>1221</v>
      </c>
      <c r="H2692" t="s">
        <v>3787</v>
      </c>
    </row>
    <row r="2693" spans="6:8">
      <c r="F2693" t="s">
        <v>1025</v>
      </c>
      <c r="G2693" t="s">
        <v>1222</v>
      </c>
      <c r="H2693" t="s">
        <v>3787</v>
      </c>
    </row>
    <row r="2694" spans="6:8">
      <c r="F2694" t="s">
        <v>1026</v>
      </c>
      <c r="G2694" t="s">
        <v>1223</v>
      </c>
      <c r="H2694" t="s">
        <v>3787</v>
      </c>
    </row>
    <row r="2695" spans="6:8">
      <c r="F2695" t="s">
        <v>1027</v>
      </c>
      <c r="G2695" t="s">
        <v>1224</v>
      </c>
      <c r="H2695" t="s">
        <v>3787</v>
      </c>
    </row>
    <row r="2696" spans="6:8">
      <c r="F2696" t="s">
        <v>1028</v>
      </c>
      <c r="G2696" t="s">
        <v>1225</v>
      </c>
      <c r="H2696" t="s">
        <v>3787</v>
      </c>
    </row>
    <row r="2697" spans="6:8">
      <c r="F2697" t="s">
        <v>1029</v>
      </c>
      <c r="G2697" t="s">
        <v>1226</v>
      </c>
      <c r="H2697" t="s">
        <v>3787</v>
      </c>
    </row>
    <row r="2698" spans="6:8">
      <c r="F2698" t="s">
        <v>1030</v>
      </c>
      <c r="G2698" t="s">
        <v>1227</v>
      </c>
      <c r="H2698" t="s">
        <v>3787</v>
      </c>
    </row>
    <row r="2699" spans="6:8">
      <c r="F2699" t="s">
        <v>1031</v>
      </c>
      <c r="G2699" t="s">
        <v>1228</v>
      </c>
      <c r="H2699" t="s">
        <v>3787</v>
      </c>
    </row>
    <row r="2700" spans="6:8">
      <c r="F2700" t="s">
        <v>1032</v>
      </c>
      <c r="G2700" t="s">
        <v>1229</v>
      </c>
      <c r="H2700" t="s">
        <v>3787</v>
      </c>
    </row>
    <row r="2701" spans="6:8">
      <c r="F2701" t="s">
        <v>1033</v>
      </c>
      <c r="G2701" t="s">
        <v>1230</v>
      </c>
      <c r="H2701" t="s">
        <v>3787</v>
      </c>
    </row>
    <row r="2702" spans="6:8">
      <c r="F2702" t="s">
        <v>1034</v>
      </c>
      <c r="G2702" t="s">
        <v>1231</v>
      </c>
      <c r="H2702" t="s">
        <v>3787</v>
      </c>
    </row>
    <row r="2703" spans="6:8">
      <c r="F2703" t="s">
        <v>1035</v>
      </c>
      <c r="G2703" t="s">
        <v>1232</v>
      </c>
      <c r="H2703" t="s">
        <v>3787</v>
      </c>
    </row>
    <row r="2704" spans="6:8">
      <c r="F2704" t="s">
        <v>1036</v>
      </c>
      <c r="G2704" t="s">
        <v>1233</v>
      </c>
      <c r="H2704" t="s">
        <v>3787</v>
      </c>
    </row>
    <row r="2705" spans="1:8">
      <c r="A2705" t="s">
        <v>306</v>
      </c>
      <c r="B2705">
        <f>HYPERLINK("https://github.com/apache/commons-lang/commit/1bf7d7ec12fa143a1b544cf2dd1a0c1a8de7548a", "1bf7d7ec12fa143a1b544cf2dd1a0c1a8de7548a")</f>
        <v>0</v>
      </c>
      <c r="C2705">
        <f>HYPERLINK("https://github.com/apache/commons-lang/commit/ae65d3b2559e9c3cdce3f4285135719c119be295", "ae65d3b2559e9c3cdce3f4285135719c119be295")</f>
        <v>0</v>
      </c>
      <c r="D2705" t="s">
        <v>337</v>
      </c>
      <c r="E2705" t="s">
        <v>640</v>
      </c>
      <c r="F2705" t="s">
        <v>893</v>
      </c>
      <c r="G2705" t="s">
        <v>1048</v>
      </c>
      <c r="H2705" t="s">
        <v>3788</v>
      </c>
    </row>
    <row r="2706" spans="1:8">
      <c r="H2706" t="s">
        <v>3789</v>
      </c>
    </row>
    <row r="2707" spans="1:8">
      <c r="A2707" t="s">
        <v>307</v>
      </c>
      <c r="B2707">
        <f>HYPERLINK("https://github.com/apache/commons-lang/commit/3c0ac0e87c03ae63a782e48bb31878ec9f114c39", "3c0ac0e87c03ae63a782e48bb31878ec9f114c39")</f>
        <v>0</v>
      </c>
      <c r="C2707">
        <f>HYPERLINK("https://github.com/apache/commons-lang/commit/1b051c97f7f896c46b5fc33d085713893681e102", "1b051c97f7f896c46b5fc33d085713893681e102")</f>
        <v>0</v>
      </c>
      <c r="D2707" t="s">
        <v>337</v>
      </c>
      <c r="E2707" t="s">
        <v>640</v>
      </c>
      <c r="F2707" t="s">
        <v>1037</v>
      </c>
      <c r="G2707" t="s">
        <v>1234</v>
      </c>
      <c r="H2707" t="s">
        <v>3790</v>
      </c>
    </row>
    <row r="2708" spans="1:8">
      <c r="H2708" t="s">
        <v>3791</v>
      </c>
    </row>
    <row r="2709" spans="1:8">
      <c r="H2709" t="s">
        <v>3792</v>
      </c>
    </row>
    <row r="2710" spans="1:8">
      <c r="A2710" t="s">
        <v>308</v>
      </c>
      <c r="B2710">
        <f>HYPERLINK("https://github.com/apache/commons-lang/commit/152b1777fddc5127e77f9b14637d6abae18eaf05", "152b1777fddc5127e77f9b14637d6abae18eaf05")</f>
        <v>0</v>
      </c>
      <c r="C2710">
        <f>HYPERLINK("https://github.com/apache/commons-lang/commit/e0818e3383f71ddff62854f85712cb6b7d187c9b", "e0818e3383f71ddff62854f85712cb6b7d187c9b")</f>
        <v>0</v>
      </c>
      <c r="D2710" t="s">
        <v>337</v>
      </c>
      <c r="E2710" t="s">
        <v>641</v>
      </c>
      <c r="F2710" t="s">
        <v>1016</v>
      </c>
      <c r="G2710" t="s">
        <v>1207</v>
      </c>
      <c r="H2710" t="s">
        <v>3793</v>
      </c>
    </row>
    <row r="2711" spans="1:8">
      <c r="H2711" t="s">
        <v>3794</v>
      </c>
    </row>
    <row r="2712" spans="1:8">
      <c r="A2712" t="s">
        <v>309</v>
      </c>
      <c r="B2712">
        <f>HYPERLINK("https://github.com/apache/commons-lang/commit/11b1bc19ab360afce8a48167002bfcb747faeb68", "11b1bc19ab360afce8a48167002bfcb747faeb68")</f>
        <v>0</v>
      </c>
      <c r="C2712">
        <f>HYPERLINK("https://github.com/apache/commons-lang/commit/ae6457f4a55e6df27c146aff503d43f844092b19", "ae6457f4a55e6df27c146aff503d43f844092b19")</f>
        <v>0</v>
      </c>
      <c r="D2712" t="s">
        <v>337</v>
      </c>
      <c r="E2712" t="s">
        <v>642</v>
      </c>
      <c r="F2712" t="s">
        <v>1038</v>
      </c>
      <c r="G2712" t="s">
        <v>1235</v>
      </c>
      <c r="H2712" t="s">
        <v>3795</v>
      </c>
    </row>
    <row r="2713" spans="1:8">
      <c r="H2713" t="s">
        <v>3796</v>
      </c>
    </row>
  </sheetData>
  <hyperlinks>
    <hyperlink ref="E183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420"/>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HYPERLINK("https://github.com/apache/commons-lang/commit/e950d9b37e97f8573f0655520b88900e8acb2869", "e950d9b37e97f8573f0655520b88900e8acb2869")</f>
        <v>0</v>
      </c>
      <c r="C2">
        <f>HYPERLINK("https://github.com/apache/commons-lang/commit/742a42dbf347f6244dd37a7edee72ec2f8ca977f", "742a42dbf347f6244dd37a7edee72ec2f8ca977f")</f>
        <v>0</v>
      </c>
      <c r="D2" t="s">
        <v>310</v>
      </c>
      <c r="E2" t="s">
        <v>343</v>
      </c>
      <c r="F2" t="s">
        <v>643</v>
      </c>
      <c r="G2" t="s">
        <v>1039</v>
      </c>
      <c r="H2" t="s">
        <v>1236</v>
      </c>
    </row>
    <row r="3" spans="1:8">
      <c r="A3" t="s">
        <v>9</v>
      </c>
      <c r="B3">
        <f>HYPERLINK("https://github.com/apache/commons-lang/commit/3e5b0bd6a09fc0234b1e5a59d2ad4a5527b272fc", "3e5b0bd6a09fc0234b1e5a59d2ad4a5527b272fc")</f>
        <v>0</v>
      </c>
      <c r="C3">
        <f>HYPERLINK("https://github.com/apache/commons-lang/commit/da494749636b64fd60aae0bc60d07b6539169ada", "da494749636b64fd60aae0bc60d07b6539169ada")</f>
        <v>0</v>
      </c>
      <c r="D3" t="s">
        <v>311</v>
      </c>
      <c r="E3" t="s">
        <v>344</v>
      </c>
      <c r="F3" t="s">
        <v>644</v>
      </c>
      <c r="G3" t="s">
        <v>1040</v>
      </c>
      <c r="H3" t="s">
        <v>1242</v>
      </c>
    </row>
    <row r="4" spans="1:8">
      <c r="H4" t="s">
        <v>1243</v>
      </c>
    </row>
    <row r="5" spans="1:8">
      <c r="H5" t="s">
        <v>1244</v>
      </c>
    </row>
    <row r="6" spans="1:8">
      <c r="H6" t="s">
        <v>1245</v>
      </c>
    </row>
    <row r="7" spans="1:8">
      <c r="H7" t="s">
        <v>1246</v>
      </c>
    </row>
    <row r="8" spans="1:8">
      <c r="H8" t="s">
        <v>1247</v>
      </c>
    </row>
    <row r="9" spans="1:8">
      <c r="H9" t="s">
        <v>1248</v>
      </c>
    </row>
    <row r="10" spans="1:8">
      <c r="H10" t="s">
        <v>1249</v>
      </c>
    </row>
    <row r="11" spans="1:8">
      <c r="H11" t="s">
        <v>1250</v>
      </c>
    </row>
    <row r="12" spans="1:8">
      <c r="H12" t="s">
        <v>1251</v>
      </c>
    </row>
    <row r="13" spans="1:8">
      <c r="H13" t="s">
        <v>1252</v>
      </c>
    </row>
    <row r="14" spans="1:8">
      <c r="H14" t="s">
        <v>1253</v>
      </c>
    </row>
    <row r="15" spans="1:8">
      <c r="H15" t="s">
        <v>1254</v>
      </c>
    </row>
    <row r="16" spans="1:8">
      <c r="H16" t="s">
        <v>1255</v>
      </c>
    </row>
    <row r="17" spans="1:8">
      <c r="H17" t="s">
        <v>1256</v>
      </c>
    </row>
    <row r="18" spans="1:8">
      <c r="H18" t="s">
        <v>1257</v>
      </c>
    </row>
    <row r="19" spans="1:8">
      <c r="H19" t="s">
        <v>1258</v>
      </c>
    </row>
    <row r="20" spans="1:8">
      <c r="H20" t="s">
        <v>1259</v>
      </c>
    </row>
    <row r="21" spans="1:8">
      <c r="A21" t="s">
        <v>10</v>
      </c>
      <c r="B21">
        <f>HYPERLINK("https://github.com/apache/commons-lang/commit/dee1c299751cfaa830ba28ab9fb3015e9e1eb28f", "dee1c299751cfaa830ba28ab9fb3015e9e1eb28f")</f>
        <v>0</v>
      </c>
      <c r="C21">
        <f>HYPERLINK("https://github.com/apache/commons-lang/commit/5cab6528eae28321fcd7bea44e83bd46e91fac63", "5cab6528eae28321fcd7bea44e83bd46e91fac63")</f>
        <v>0</v>
      </c>
      <c r="D21" t="s">
        <v>311</v>
      </c>
      <c r="E21" t="s">
        <v>345</v>
      </c>
      <c r="F21" t="s">
        <v>645</v>
      </c>
      <c r="G21" t="s">
        <v>1041</v>
      </c>
      <c r="H21" t="s">
        <v>1261</v>
      </c>
    </row>
    <row r="22" spans="1:8">
      <c r="H22" t="s">
        <v>1262</v>
      </c>
    </row>
    <row r="23" spans="1:8">
      <c r="H23" t="s">
        <v>1242</v>
      </c>
    </row>
    <row r="24" spans="1:8">
      <c r="H24" t="s">
        <v>1243</v>
      </c>
    </row>
    <row r="25" spans="1:8">
      <c r="H25" t="s">
        <v>1244</v>
      </c>
    </row>
    <row r="26" spans="1:8">
      <c r="H26" t="s">
        <v>1245</v>
      </c>
    </row>
    <row r="27" spans="1:8">
      <c r="H27" t="s">
        <v>1246</v>
      </c>
    </row>
    <row r="28" spans="1:8">
      <c r="H28" t="s">
        <v>1247</v>
      </c>
    </row>
    <row r="29" spans="1:8">
      <c r="H29" t="s">
        <v>1248</v>
      </c>
    </row>
    <row r="30" spans="1:8">
      <c r="H30" t="s">
        <v>1249</v>
      </c>
    </row>
    <row r="31" spans="1:8">
      <c r="H31" t="s">
        <v>1250</v>
      </c>
    </row>
    <row r="32" spans="1:8">
      <c r="H32" t="s">
        <v>1251</v>
      </c>
    </row>
    <row r="33" spans="1:8">
      <c r="H33" t="s">
        <v>1252</v>
      </c>
    </row>
    <row r="34" spans="1:8">
      <c r="H34" t="s">
        <v>1253</v>
      </c>
    </row>
    <row r="35" spans="1:8">
      <c r="H35" t="s">
        <v>1254</v>
      </c>
    </row>
    <row r="36" spans="1:8">
      <c r="H36" t="s">
        <v>1255</v>
      </c>
    </row>
    <row r="37" spans="1:8">
      <c r="H37" t="s">
        <v>1256</v>
      </c>
    </row>
    <row r="38" spans="1:8">
      <c r="H38" t="s">
        <v>1257</v>
      </c>
    </row>
    <row r="39" spans="1:8">
      <c r="H39" t="s">
        <v>1258</v>
      </c>
    </row>
    <row r="40" spans="1:8">
      <c r="H40" t="s">
        <v>1259</v>
      </c>
    </row>
    <row r="41" spans="1:8">
      <c r="A41" t="s">
        <v>11</v>
      </c>
      <c r="B41">
        <f>HYPERLINK("https://github.com/apache/commons-lang/commit/59a6aaa2b5fc094fd5b614d9abd6c2a99115dea0", "59a6aaa2b5fc094fd5b614d9abd6c2a99115dea0")</f>
        <v>0</v>
      </c>
      <c r="C41">
        <f>HYPERLINK("https://github.com/apache/commons-lang/commit/bb3c2143b48f1d5111a2fed444c08347a211c278", "bb3c2143b48f1d5111a2fed444c08347a211c278")</f>
        <v>0</v>
      </c>
      <c r="D41" t="s">
        <v>311</v>
      </c>
      <c r="E41" t="s">
        <v>346</v>
      </c>
      <c r="F41" t="s">
        <v>646</v>
      </c>
      <c r="G41" t="s">
        <v>1042</v>
      </c>
      <c r="H41" t="s">
        <v>1263</v>
      </c>
    </row>
    <row r="42" spans="1:8">
      <c r="H42" t="s">
        <v>1264</v>
      </c>
    </row>
    <row r="43" spans="1:8">
      <c r="A43" t="s">
        <v>12</v>
      </c>
      <c r="B43">
        <f>HYPERLINK("https://github.com/apache/commons-lang/commit/e0722ed784ad34eb64d171eae611867ef88f9319", "e0722ed784ad34eb64d171eae611867ef88f9319")</f>
        <v>0</v>
      </c>
      <c r="C43">
        <f>HYPERLINK("https://github.com/apache/commons-lang/commit/d58545381f957b5d32f2a472f8baed9be8f3aee9", "d58545381f957b5d32f2a472f8baed9be8f3aee9")</f>
        <v>0</v>
      </c>
      <c r="D43" t="s">
        <v>312</v>
      </c>
      <c r="E43" t="s">
        <v>347</v>
      </c>
      <c r="F43" t="s">
        <v>647</v>
      </c>
      <c r="G43" t="s">
        <v>1043</v>
      </c>
      <c r="H43" t="s">
        <v>1265</v>
      </c>
    </row>
    <row r="44" spans="1:8">
      <c r="A44" t="s">
        <v>13</v>
      </c>
      <c r="B44">
        <f>HYPERLINK("https://github.com/apache/commons-lang/commit/80f68cc0c4f7bba91432f1ca3a0eeac80152a99d", "80f68cc0c4f7bba91432f1ca3a0eeac80152a99d")</f>
        <v>0</v>
      </c>
      <c r="C44">
        <f>HYPERLINK("https://github.com/apache/commons-lang/commit/8ebe30ba3091b05ae28f70ba235c558e9a1b4235", "8ebe30ba3091b05ae28f70ba235c558e9a1b4235")</f>
        <v>0</v>
      </c>
      <c r="D44" t="s">
        <v>312</v>
      </c>
      <c r="E44" t="s">
        <v>348</v>
      </c>
      <c r="F44" t="s">
        <v>648</v>
      </c>
      <c r="G44" t="s">
        <v>1044</v>
      </c>
      <c r="H44" t="s">
        <v>1268</v>
      </c>
    </row>
    <row r="45" spans="1:8">
      <c r="H45" t="s">
        <v>1269</v>
      </c>
    </row>
    <row r="46" spans="1:8">
      <c r="H46" t="s">
        <v>1270</v>
      </c>
    </row>
    <row r="47" spans="1:8">
      <c r="H47" t="s">
        <v>1271</v>
      </c>
    </row>
    <row r="48" spans="1:8">
      <c r="H48" t="s">
        <v>1272</v>
      </c>
    </row>
    <row r="49" spans="8:8">
      <c r="H49" t="s">
        <v>1273</v>
      </c>
    </row>
    <row r="50" spans="8:8">
      <c r="H50" t="s">
        <v>1274</v>
      </c>
    </row>
    <row r="51" spans="8:8">
      <c r="H51" t="s">
        <v>1275</v>
      </c>
    </row>
    <row r="52" spans="8:8">
      <c r="H52" t="s">
        <v>1276</v>
      </c>
    </row>
    <row r="53" spans="8:8">
      <c r="H53" t="s">
        <v>1277</v>
      </c>
    </row>
    <row r="54" spans="8:8">
      <c r="H54" t="s">
        <v>1278</v>
      </c>
    </row>
    <row r="55" spans="8:8">
      <c r="H55" t="s">
        <v>1279</v>
      </c>
    </row>
    <row r="56" spans="8:8">
      <c r="H56" t="s">
        <v>1280</v>
      </c>
    </row>
    <row r="57" spans="8:8">
      <c r="H57" t="s">
        <v>1281</v>
      </c>
    </row>
    <row r="58" spans="8:8">
      <c r="H58" t="s">
        <v>1282</v>
      </c>
    </row>
    <row r="59" spans="8:8">
      <c r="H59" t="s">
        <v>1283</v>
      </c>
    </row>
    <row r="60" spans="8:8">
      <c r="H60" t="s">
        <v>1284</v>
      </c>
    </row>
    <row r="61" spans="8:8">
      <c r="H61" t="s">
        <v>1285</v>
      </c>
    </row>
    <row r="62" spans="8:8">
      <c r="H62" t="s">
        <v>1286</v>
      </c>
    </row>
    <row r="63" spans="8:8">
      <c r="H63" t="s">
        <v>1287</v>
      </c>
    </row>
    <row r="64" spans="8:8">
      <c r="H64" t="s">
        <v>1288</v>
      </c>
    </row>
    <row r="65" spans="1:8">
      <c r="H65" t="s">
        <v>1289</v>
      </c>
    </row>
    <row r="66" spans="1:8">
      <c r="H66" t="s">
        <v>1290</v>
      </c>
    </row>
    <row r="67" spans="1:8">
      <c r="H67" t="s">
        <v>1291</v>
      </c>
    </row>
    <row r="68" spans="1:8">
      <c r="H68" t="s">
        <v>1292</v>
      </c>
    </row>
    <row r="69" spans="1:8">
      <c r="H69" t="s">
        <v>1293</v>
      </c>
    </row>
    <row r="70" spans="1:8">
      <c r="A70" t="s">
        <v>14</v>
      </c>
      <c r="B70">
        <f>HYPERLINK("https://github.com/apache/commons-lang/commit/96a4ec95a7504db40639b5b6fe1a4e06d0e61824", "96a4ec95a7504db40639b5b6fe1a4e06d0e61824")</f>
        <v>0</v>
      </c>
      <c r="C70">
        <f>HYPERLINK("https://github.com/apache/commons-lang/commit/29eb9686b662c8a4f41a473ef02915b5dc84351e", "29eb9686b662c8a4f41a473ef02915b5dc84351e")</f>
        <v>0</v>
      </c>
      <c r="D70" t="s">
        <v>312</v>
      </c>
      <c r="E70" t="s">
        <v>349</v>
      </c>
      <c r="F70" t="s">
        <v>649</v>
      </c>
      <c r="G70" t="s">
        <v>1045</v>
      </c>
      <c r="H70" t="s">
        <v>1294</v>
      </c>
    </row>
    <row r="71" spans="1:8">
      <c r="A71" t="s">
        <v>15</v>
      </c>
      <c r="B71">
        <f>HYPERLINK("https://github.com/apache/commons-lang/commit/19248809e78867606fe25c223ca9993554b1ff3b", "19248809e78867606fe25c223ca9993554b1ff3b")</f>
        <v>0</v>
      </c>
      <c r="C71">
        <f>HYPERLINK("https://github.com/apache/commons-lang/commit/3129990f428d5ab3de53ad2874451a5e8ce95d99", "3129990f428d5ab3de53ad2874451a5e8ce95d99")</f>
        <v>0</v>
      </c>
      <c r="D71" t="s">
        <v>311</v>
      </c>
      <c r="E71" t="s">
        <v>350</v>
      </c>
      <c r="F71" t="s">
        <v>650</v>
      </c>
      <c r="G71" t="s">
        <v>1046</v>
      </c>
      <c r="H71" t="s">
        <v>1295</v>
      </c>
    </row>
    <row r="72" spans="1:8">
      <c r="H72" t="s">
        <v>1296</v>
      </c>
    </row>
    <row r="73" spans="1:8">
      <c r="A73" t="s">
        <v>16</v>
      </c>
      <c r="B73">
        <f>HYPERLINK("https://github.com/apache/commons-lang/commit/31bf101e023c87ccea92a6e9b06b21dfc403d9e8", "31bf101e023c87ccea92a6e9b06b21dfc403d9e8")</f>
        <v>0</v>
      </c>
      <c r="C73">
        <f>HYPERLINK("https://github.com/apache/commons-lang/commit/24bc34a7afa80e467be83751c504943f5a57c175", "24bc34a7afa80e467be83751c504943f5a57c175")</f>
        <v>0</v>
      </c>
      <c r="D73" t="s">
        <v>311</v>
      </c>
      <c r="E73" t="s">
        <v>351</v>
      </c>
      <c r="F73" t="s">
        <v>651</v>
      </c>
      <c r="G73" t="s">
        <v>1047</v>
      </c>
      <c r="H73" t="s">
        <v>1297</v>
      </c>
    </row>
    <row r="74" spans="1:8">
      <c r="A74" t="s">
        <v>17</v>
      </c>
      <c r="B74">
        <f>HYPERLINK("https://github.com/apache/commons-lang/commit/3f8418c6546a6f92c0cc5529684d8316cb1bffb1", "3f8418c6546a6f92c0cc5529684d8316cb1bffb1")</f>
        <v>0</v>
      </c>
      <c r="C74">
        <f>HYPERLINK("https://github.com/apache/commons-lang/commit/bdf11dfa919d33977cc1a0f1e6572b082e48336f", "bdf11dfa919d33977cc1a0f1e6572b082e48336f")</f>
        <v>0</v>
      </c>
      <c r="D74" t="s">
        <v>311</v>
      </c>
      <c r="E74" t="s">
        <v>352</v>
      </c>
      <c r="F74" t="s">
        <v>643</v>
      </c>
      <c r="G74" t="s">
        <v>1039</v>
      </c>
      <c r="H74" t="s">
        <v>1298</v>
      </c>
    </row>
    <row r="75" spans="1:8">
      <c r="A75" t="s">
        <v>18</v>
      </c>
      <c r="B75">
        <f>HYPERLINK("https://github.com/apache/commons-lang/commit/edb0e8d284c8f80f743c09d5e0b78d1fede26e6d", "edb0e8d284c8f80f743c09d5e0b78d1fede26e6d")</f>
        <v>0</v>
      </c>
      <c r="C75">
        <f>HYPERLINK("https://github.com/apache/commons-lang/commit/ab7745f98e623f358d30dd8225ed786589ce8f32", "ab7745f98e623f358d30dd8225ed786589ce8f32")</f>
        <v>0</v>
      </c>
      <c r="D75" t="s">
        <v>313</v>
      </c>
      <c r="E75" t="s">
        <v>353</v>
      </c>
      <c r="F75" t="s">
        <v>652</v>
      </c>
      <c r="G75" t="s">
        <v>1048</v>
      </c>
      <c r="H75" t="s">
        <v>1299</v>
      </c>
    </row>
    <row r="76" spans="1:8">
      <c r="A76" t="s">
        <v>19</v>
      </c>
      <c r="B76">
        <f>HYPERLINK("https://github.com/apache/commons-lang/commit/5b83eb9358fea34692be7e712791d19fc64f352a", "5b83eb9358fea34692be7e712791d19fc64f352a")</f>
        <v>0</v>
      </c>
      <c r="C76">
        <f>HYPERLINK("https://github.com/apache/commons-lang/commit/edb0e8d284c8f80f743c09d5e0b78d1fede26e6d", "edb0e8d284c8f80f743c09d5e0b78d1fede26e6d")</f>
        <v>0</v>
      </c>
      <c r="D76" t="s">
        <v>314</v>
      </c>
      <c r="E76" t="s">
        <v>354</v>
      </c>
      <c r="F76" t="s">
        <v>643</v>
      </c>
      <c r="G76" t="s">
        <v>1039</v>
      </c>
      <c r="H76" t="s">
        <v>1300</v>
      </c>
    </row>
    <row r="77" spans="1:8">
      <c r="A77" t="s">
        <v>20</v>
      </c>
      <c r="B77">
        <f>HYPERLINK("https://github.com/apache/commons-lang/commit/69cc0e40e6a67e9a9d843f97350a5031bb6e8ab1", "69cc0e40e6a67e9a9d843f97350a5031bb6e8ab1")</f>
        <v>0</v>
      </c>
      <c r="C77">
        <f>HYPERLINK("https://github.com/apache/commons-lang/commit/6af3b80369a62de8f2ee501998d1bda4585758fd", "6af3b80369a62de8f2ee501998d1bda4585758fd")</f>
        <v>0</v>
      </c>
      <c r="D77" t="s">
        <v>314</v>
      </c>
      <c r="E77" t="s">
        <v>355</v>
      </c>
      <c r="F77" t="s">
        <v>653</v>
      </c>
      <c r="G77" t="s">
        <v>1049</v>
      </c>
      <c r="H77" t="s">
        <v>1301</v>
      </c>
    </row>
    <row r="78" spans="1:8">
      <c r="A78" t="s">
        <v>21</v>
      </c>
      <c r="B78">
        <f>HYPERLINK("https://github.com/apache/commons-lang/commit/713af7b691bcf202cf5ac8704c58926b656ee223", "713af7b691bcf202cf5ac8704c58926b656ee223")</f>
        <v>0</v>
      </c>
      <c r="C78">
        <f>HYPERLINK("https://github.com/apache/commons-lang/commit/e329c3556ce0b4a87568f3783adc193719670560", "e329c3556ce0b4a87568f3783adc193719670560")</f>
        <v>0</v>
      </c>
      <c r="D78" t="s">
        <v>311</v>
      </c>
      <c r="E78" t="s">
        <v>356</v>
      </c>
      <c r="F78" t="s">
        <v>654</v>
      </c>
      <c r="G78" t="s">
        <v>1050</v>
      </c>
      <c r="H78" t="s">
        <v>1303</v>
      </c>
    </row>
    <row r="79" spans="1:8">
      <c r="H79" t="s">
        <v>1304</v>
      </c>
    </row>
    <row r="80" spans="1:8">
      <c r="H80" t="s">
        <v>1305</v>
      </c>
    </row>
    <row r="81" spans="8:8">
      <c r="H81" t="s">
        <v>1306</v>
      </c>
    </row>
    <row r="82" spans="8:8">
      <c r="H82" t="s">
        <v>1307</v>
      </c>
    </row>
    <row r="83" spans="8:8">
      <c r="H83" t="s">
        <v>1308</v>
      </c>
    </row>
    <row r="84" spans="8:8">
      <c r="H84" t="s">
        <v>1309</v>
      </c>
    </row>
    <row r="85" spans="8:8">
      <c r="H85" t="s">
        <v>1310</v>
      </c>
    </row>
    <row r="86" spans="8:8">
      <c r="H86" t="s">
        <v>1311</v>
      </c>
    </row>
    <row r="87" spans="8:8">
      <c r="H87" t="s">
        <v>1312</v>
      </c>
    </row>
    <row r="88" spans="8:8">
      <c r="H88" t="s">
        <v>1313</v>
      </c>
    </row>
    <row r="89" spans="8:8">
      <c r="H89" t="s">
        <v>1314</v>
      </c>
    </row>
    <row r="90" spans="8:8">
      <c r="H90" t="s">
        <v>1315</v>
      </c>
    </row>
    <row r="91" spans="8:8">
      <c r="H91" t="s">
        <v>1316</v>
      </c>
    </row>
    <row r="92" spans="8:8">
      <c r="H92" t="s">
        <v>1317</v>
      </c>
    </row>
    <row r="93" spans="8:8">
      <c r="H93" t="s">
        <v>1318</v>
      </c>
    </row>
    <row r="94" spans="8:8">
      <c r="H94" t="s">
        <v>1319</v>
      </c>
    </row>
    <row r="95" spans="8:8">
      <c r="H95" t="s">
        <v>1320</v>
      </c>
    </row>
    <row r="96" spans="8:8">
      <c r="H96" t="s">
        <v>1321</v>
      </c>
    </row>
    <row r="97" spans="6:8">
      <c r="H97" t="s">
        <v>1322</v>
      </c>
    </row>
    <row r="98" spans="6:8">
      <c r="H98" t="s">
        <v>1323</v>
      </c>
    </row>
    <row r="99" spans="6:8">
      <c r="H99" t="s">
        <v>1324</v>
      </c>
    </row>
    <row r="100" spans="6:8">
      <c r="H100" t="s">
        <v>1325</v>
      </c>
    </row>
    <row r="101" spans="6:8">
      <c r="H101" t="s">
        <v>1326</v>
      </c>
    </row>
    <row r="102" spans="6:8">
      <c r="H102" t="s">
        <v>1327</v>
      </c>
    </row>
    <row r="103" spans="6:8">
      <c r="H103" t="s">
        <v>1328</v>
      </c>
    </row>
    <row r="104" spans="6:8">
      <c r="F104" t="s">
        <v>655</v>
      </c>
      <c r="G104" t="s">
        <v>1051</v>
      </c>
      <c r="H104" t="s">
        <v>1330</v>
      </c>
    </row>
    <row r="105" spans="6:8">
      <c r="H105" t="s">
        <v>1331</v>
      </c>
    </row>
    <row r="106" spans="6:8">
      <c r="H106" t="s">
        <v>1332</v>
      </c>
    </row>
    <row r="107" spans="6:8">
      <c r="H107" t="s">
        <v>1333</v>
      </c>
    </row>
    <row r="108" spans="6:8">
      <c r="H108" t="s">
        <v>1334</v>
      </c>
    </row>
    <row r="109" spans="6:8">
      <c r="H109" t="s">
        <v>1335</v>
      </c>
    </row>
    <row r="110" spans="6:8">
      <c r="H110" t="s">
        <v>1336</v>
      </c>
    </row>
    <row r="111" spans="6:8">
      <c r="H111" t="s">
        <v>1337</v>
      </c>
    </row>
    <row r="112" spans="6:8">
      <c r="H112" t="s">
        <v>1338</v>
      </c>
    </row>
    <row r="113" spans="6:8">
      <c r="H113" t="s">
        <v>1339</v>
      </c>
    </row>
    <row r="114" spans="6:8">
      <c r="H114" t="s">
        <v>1343</v>
      </c>
    </row>
    <row r="115" spans="6:8">
      <c r="H115" t="s">
        <v>1344</v>
      </c>
    </row>
    <row r="116" spans="6:8">
      <c r="H116" t="s">
        <v>1345</v>
      </c>
    </row>
    <row r="117" spans="6:8">
      <c r="H117" t="s">
        <v>1346</v>
      </c>
    </row>
    <row r="118" spans="6:8">
      <c r="H118" t="s">
        <v>1347</v>
      </c>
    </row>
    <row r="119" spans="6:8">
      <c r="F119" t="s">
        <v>656</v>
      </c>
      <c r="G119" t="s">
        <v>1052</v>
      </c>
      <c r="H119" t="s">
        <v>1349</v>
      </c>
    </row>
    <row r="120" spans="6:8">
      <c r="H120" t="s">
        <v>1350</v>
      </c>
    </row>
    <row r="121" spans="6:8">
      <c r="H121" t="s">
        <v>1351</v>
      </c>
    </row>
    <row r="122" spans="6:8">
      <c r="H122" t="s">
        <v>1352</v>
      </c>
    </row>
    <row r="123" spans="6:8">
      <c r="H123" t="s">
        <v>1353</v>
      </c>
    </row>
    <row r="124" spans="6:8">
      <c r="H124" t="s">
        <v>1354</v>
      </c>
    </row>
    <row r="125" spans="6:8">
      <c r="H125" t="s">
        <v>1355</v>
      </c>
    </row>
    <row r="126" spans="6:8">
      <c r="H126" t="s">
        <v>1356</v>
      </c>
    </row>
    <row r="127" spans="6:8">
      <c r="H127" t="s">
        <v>1357</v>
      </c>
    </row>
    <row r="128" spans="6:8">
      <c r="H128" t="s">
        <v>1358</v>
      </c>
    </row>
    <row r="129" spans="8:8">
      <c r="H129" t="s">
        <v>1359</v>
      </c>
    </row>
    <row r="130" spans="8:8">
      <c r="H130" t="s">
        <v>1360</v>
      </c>
    </row>
    <row r="131" spans="8:8">
      <c r="H131" t="s">
        <v>1361</v>
      </c>
    </row>
    <row r="132" spans="8:8">
      <c r="H132" t="s">
        <v>1362</v>
      </c>
    </row>
    <row r="133" spans="8:8">
      <c r="H133" t="s">
        <v>1363</v>
      </c>
    </row>
    <row r="134" spans="8:8">
      <c r="H134" t="s">
        <v>1364</v>
      </c>
    </row>
    <row r="135" spans="8:8">
      <c r="H135" t="s">
        <v>1365</v>
      </c>
    </row>
    <row r="136" spans="8:8">
      <c r="H136" t="s">
        <v>1366</v>
      </c>
    </row>
    <row r="137" spans="8:8">
      <c r="H137" t="s">
        <v>1367</v>
      </c>
    </row>
    <row r="138" spans="8:8">
      <c r="H138" t="s">
        <v>1368</v>
      </c>
    </row>
    <row r="139" spans="8:8">
      <c r="H139" t="s">
        <v>1369</v>
      </c>
    </row>
    <row r="140" spans="8:8">
      <c r="H140" t="s">
        <v>1370</v>
      </c>
    </row>
    <row r="141" spans="8:8">
      <c r="H141" t="s">
        <v>1371</v>
      </c>
    </row>
    <row r="142" spans="8:8">
      <c r="H142" t="s">
        <v>1372</v>
      </c>
    </row>
    <row r="143" spans="8:8">
      <c r="H143" t="s">
        <v>1373</v>
      </c>
    </row>
    <row r="144" spans="8:8">
      <c r="H144" t="s">
        <v>1374</v>
      </c>
    </row>
    <row r="145" spans="8:8">
      <c r="H145" t="s">
        <v>1375</v>
      </c>
    </row>
    <row r="146" spans="8:8">
      <c r="H146" t="s">
        <v>1376</v>
      </c>
    </row>
    <row r="147" spans="8:8">
      <c r="H147" t="s">
        <v>1377</v>
      </c>
    </row>
    <row r="148" spans="8:8">
      <c r="H148" t="s">
        <v>1378</v>
      </c>
    </row>
    <row r="149" spans="8:8">
      <c r="H149" t="s">
        <v>1379</v>
      </c>
    </row>
    <row r="150" spans="8:8">
      <c r="H150" t="s">
        <v>1380</v>
      </c>
    </row>
    <row r="151" spans="8:8">
      <c r="H151" t="s">
        <v>1381</v>
      </c>
    </row>
    <row r="152" spans="8:8">
      <c r="H152" t="s">
        <v>1382</v>
      </c>
    </row>
    <row r="153" spans="8:8">
      <c r="H153" t="s">
        <v>1383</v>
      </c>
    </row>
    <row r="154" spans="8:8">
      <c r="H154" t="s">
        <v>1384</v>
      </c>
    </row>
    <row r="155" spans="8:8">
      <c r="H155" t="s">
        <v>1385</v>
      </c>
    </row>
    <row r="156" spans="8:8">
      <c r="H156" t="s">
        <v>1386</v>
      </c>
    </row>
    <row r="157" spans="8:8">
      <c r="H157" t="s">
        <v>1387</v>
      </c>
    </row>
    <row r="158" spans="8:8">
      <c r="H158" t="s">
        <v>1388</v>
      </c>
    </row>
    <row r="159" spans="8:8">
      <c r="H159" t="s">
        <v>1389</v>
      </c>
    </row>
    <row r="160" spans="8:8">
      <c r="H160" t="s">
        <v>1390</v>
      </c>
    </row>
    <row r="161" spans="8:8">
      <c r="H161" t="s">
        <v>1391</v>
      </c>
    </row>
    <row r="162" spans="8:8">
      <c r="H162" t="s">
        <v>1392</v>
      </c>
    </row>
    <row r="163" spans="8:8">
      <c r="H163" t="s">
        <v>1393</v>
      </c>
    </row>
    <row r="164" spans="8:8">
      <c r="H164" t="s">
        <v>1394</v>
      </c>
    </row>
    <row r="165" spans="8:8">
      <c r="H165" t="s">
        <v>1395</v>
      </c>
    </row>
    <row r="166" spans="8:8">
      <c r="H166" t="s">
        <v>1396</v>
      </c>
    </row>
    <row r="167" spans="8:8">
      <c r="H167" t="s">
        <v>1397</v>
      </c>
    </row>
    <row r="168" spans="8:8">
      <c r="H168" t="s">
        <v>1398</v>
      </c>
    </row>
    <row r="169" spans="8:8">
      <c r="H169" t="s">
        <v>1399</v>
      </c>
    </row>
    <row r="170" spans="8:8">
      <c r="H170" t="s">
        <v>1400</v>
      </c>
    </row>
    <row r="171" spans="8:8">
      <c r="H171" t="s">
        <v>1401</v>
      </c>
    </row>
    <row r="172" spans="8:8">
      <c r="H172" t="s">
        <v>1402</v>
      </c>
    </row>
    <row r="173" spans="8:8">
      <c r="H173" t="s">
        <v>1403</v>
      </c>
    </row>
    <row r="174" spans="8:8">
      <c r="H174" t="s">
        <v>1404</v>
      </c>
    </row>
    <row r="175" spans="8:8">
      <c r="H175" t="s">
        <v>1405</v>
      </c>
    </row>
    <row r="176" spans="8:8">
      <c r="H176" t="s">
        <v>1406</v>
      </c>
    </row>
    <row r="177" spans="6:8">
      <c r="H177" t="s">
        <v>1407</v>
      </c>
    </row>
    <row r="178" spans="6:8">
      <c r="H178" t="s">
        <v>1408</v>
      </c>
    </row>
    <row r="179" spans="6:8">
      <c r="H179" t="s">
        <v>1409</v>
      </c>
    </row>
    <row r="180" spans="6:8">
      <c r="H180" t="s">
        <v>1410</v>
      </c>
    </row>
    <row r="181" spans="6:8">
      <c r="H181" t="s">
        <v>1411</v>
      </c>
    </row>
    <row r="182" spans="6:8">
      <c r="H182" t="s">
        <v>1412</v>
      </c>
    </row>
    <row r="183" spans="6:8">
      <c r="F183" t="s">
        <v>649</v>
      </c>
      <c r="G183" t="s">
        <v>1045</v>
      </c>
      <c r="H183" t="s">
        <v>1414</v>
      </c>
    </row>
    <row r="184" spans="6:8">
      <c r="H184" t="s">
        <v>1415</v>
      </c>
    </row>
    <row r="185" spans="6:8">
      <c r="H185" t="s">
        <v>1416</v>
      </c>
    </row>
    <row r="186" spans="6:8">
      <c r="H186" t="s">
        <v>1417</v>
      </c>
    </row>
    <row r="187" spans="6:8">
      <c r="H187" t="s">
        <v>1418</v>
      </c>
    </row>
    <row r="188" spans="6:8">
      <c r="H188" t="s">
        <v>1419</v>
      </c>
    </row>
    <row r="189" spans="6:8">
      <c r="H189" t="s">
        <v>1420</v>
      </c>
    </row>
    <row r="190" spans="6:8">
      <c r="H190" t="s">
        <v>1421</v>
      </c>
    </row>
    <row r="191" spans="6:8">
      <c r="H191" t="s">
        <v>1422</v>
      </c>
    </row>
    <row r="192" spans="6:8">
      <c r="H192" t="s">
        <v>1423</v>
      </c>
    </row>
    <row r="193" spans="8:8">
      <c r="H193" t="s">
        <v>1424</v>
      </c>
    </row>
    <row r="194" spans="8:8">
      <c r="H194" t="s">
        <v>1425</v>
      </c>
    </row>
    <row r="195" spans="8:8">
      <c r="H195" t="s">
        <v>1426</v>
      </c>
    </row>
    <row r="196" spans="8:8">
      <c r="H196" t="s">
        <v>1427</v>
      </c>
    </row>
    <row r="197" spans="8:8">
      <c r="H197" t="s">
        <v>1428</v>
      </c>
    </row>
    <row r="198" spans="8:8">
      <c r="H198" t="s">
        <v>1429</v>
      </c>
    </row>
    <row r="199" spans="8:8">
      <c r="H199" t="s">
        <v>1430</v>
      </c>
    </row>
    <row r="200" spans="8:8">
      <c r="H200" t="s">
        <v>1431</v>
      </c>
    </row>
    <row r="201" spans="8:8">
      <c r="H201" t="s">
        <v>1432</v>
      </c>
    </row>
    <row r="202" spans="8:8">
      <c r="H202" t="s">
        <v>1433</v>
      </c>
    </row>
    <row r="203" spans="8:8">
      <c r="H203" t="s">
        <v>1434</v>
      </c>
    </row>
    <row r="204" spans="8:8">
      <c r="H204" t="s">
        <v>1435</v>
      </c>
    </row>
    <row r="205" spans="8:8">
      <c r="H205" t="s">
        <v>1436</v>
      </c>
    </row>
    <row r="206" spans="8:8">
      <c r="H206" t="s">
        <v>1437</v>
      </c>
    </row>
    <row r="207" spans="8:8">
      <c r="H207" t="s">
        <v>1438</v>
      </c>
    </row>
    <row r="208" spans="8:8">
      <c r="H208" t="s">
        <v>1439</v>
      </c>
    </row>
    <row r="209" spans="1:8">
      <c r="H209" t="s">
        <v>1440</v>
      </c>
    </row>
    <row r="210" spans="1:8">
      <c r="H210" t="s">
        <v>1441</v>
      </c>
    </row>
    <row r="211" spans="1:8">
      <c r="H211" t="s">
        <v>1442</v>
      </c>
    </row>
    <row r="212" spans="1:8">
      <c r="H212" t="s">
        <v>1443</v>
      </c>
    </row>
    <row r="213" spans="1:8">
      <c r="H213" t="s">
        <v>1444</v>
      </c>
    </row>
    <row r="214" spans="1:8">
      <c r="H214" t="s">
        <v>1445</v>
      </c>
    </row>
    <row r="215" spans="1:8">
      <c r="H215" t="s">
        <v>1446</v>
      </c>
    </row>
    <row r="216" spans="1:8">
      <c r="H216" t="s">
        <v>1447</v>
      </c>
    </row>
    <row r="217" spans="1:8">
      <c r="H217" t="s">
        <v>1448</v>
      </c>
    </row>
    <row r="218" spans="1:8">
      <c r="A218" t="s">
        <v>22</v>
      </c>
      <c r="B218">
        <f>HYPERLINK("https://github.com/apache/commons-lang/commit/5203441765cfa1b7c272bc4f66960a0225b5c636", "5203441765cfa1b7c272bc4f66960a0225b5c636")</f>
        <v>0</v>
      </c>
      <c r="C218">
        <f>HYPERLINK("https://github.com/apache/commons-lang/commit/47a26bad34fcbce6bb8d27e6ea30bf89656cceac", "47a26bad34fcbce6bb8d27e6ea30bf89656cceac")</f>
        <v>0</v>
      </c>
      <c r="D218" t="s">
        <v>314</v>
      </c>
      <c r="E218" t="s">
        <v>357</v>
      </c>
      <c r="F218" t="s">
        <v>653</v>
      </c>
      <c r="G218" t="s">
        <v>1049</v>
      </c>
      <c r="H218" t="s">
        <v>1449</v>
      </c>
    </row>
    <row r="219" spans="1:8">
      <c r="A219" t="s">
        <v>23</v>
      </c>
      <c r="B219">
        <f>HYPERLINK("https://github.com/apache/commons-lang/commit/bd3497be7934b20bebed04879b012a8bac838294", "bd3497be7934b20bebed04879b012a8bac838294")</f>
        <v>0</v>
      </c>
      <c r="C219">
        <f>HYPERLINK("https://github.com/apache/commons-lang/commit/1921f71345ccf2971383aace5cd819098b321965", "1921f71345ccf2971383aace5cd819098b321965")</f>
        <v>0</v>
      </c>
      <c r="D219" t="s">
        <v>314</v>
      </c>
      <c r="E219" t="s">
        <v>358</v>
      </c>
      <c r="F219" t="s">
        <v>657</v>
      </c>
      <c r="G219" t="s">
        <v>1053</v>
      </c>
      <c r="H219" t="s">
        <v>1450</v>
      </c>
    </row>
    <row r="220" spans="1:8">
      <c r="H220" t="s">
        <v>1451</v>
      </c>
    </row>
    <row r="221" spans="1:8">
      <c r="A221" t="s">
        <v>24</v>
      </c>
      <c r="B221">
        <f>HYPERLINK("https://github.com/apache/commons-lang/commit/73ee6c3d270a91bd447f732b24c4d65169b0c8d6", "73ee6c3d270a91bd447f732b24c4d65169b0c8d6")</f>
        <v>0</v>
      </c>
      <c r="C221">
        <f>HYPERLINK("https://github.com/apache/commons-lang/commit/9bb3f9b9a3e513cbac7f02d6ee97995d741d09de", "9bb3f9b9a3e513cbac7f02d6ee97995d741d09de")</f>
        <v>0</v>
      </c>
      <c r="D221" t="s">
        <v>311</v>
      </c>
      <c r="E221" t="s">
        <v>359</v>
      </c>
      <c r="F221" t="s">
        <v>658</v>
      </c>
      <c r="G221" t="s">
        <v>1054</v>
      </c>
      <c r="H221" t="s">
        <v>1453</v>
      </c>
    </row>
    <row r="222" spans="1:8">
      <c r="H222" t="s">
        <v>1454</v>
      </c>
    </row>
    <row r="223" spans="1:8">
      <c r="H223" t="s">
        <v>1455</v>
      </c>
    </row>
    <row r="224" spans="1:8">
      <c r="H224" t="s">
        <v>1456</v>
      </c>
    </row>
    <row r="225" spans="1:8">
      <c r="H225" t="s">
        <v>1457</v>
      </c>
    </row>
    <row r="226" spans="1:8">
      <c r="F226" t="s">
        <v>659</v>
      </c>
      <c r="G226" t="s">
        <v>1055</v>
      </c>
      <c r="H226" t="s">
        <v>1460</v>
      </c>
    </row>
    <row r="227" spans="1:8">
      <c r="H227" t="s">
        <v>1461</v>
      </c>
    </row>
    <row r="228" spans="1:8">
      <c r="H228" t="s">
        <v>1462</v>
      </c>
    </row>
    <row r="229" spans="1:8">
      <c r="H229" t="s">
        <v>1463</v>
      </c>
    </row>
    <row r="230" spans="1:8">
      <c r="H230" t="s">
        <v>1464</v>
      </c>
    </row>
    <row r="231" spans="1:8">
      <c r="H231" t="s">
        <v>1465</v>
      </c>
    </row>
    <row r="232" spans="1:8">
      <c r="F232" t="s">
        <v>660</v>
      </c>
      <c r="G232" t="s">
        <v>1056</v>
      </c>
      <c r="H232" t="s">
        <v>1466</v>
      </c>
    </row>
    <row r="233" spans="1:8">
      <c r="A233" t="s">
        <v>25</v>
      </c>
      <c r="B233">
        <f>HYPERLINK("https://github.com/apache/commons-lang/commit/402c8e0846d5ad865226a7488c4bbc803e685719", "402c8e0846d5ad865226a7488c4bbc803e685719")</f>
        <v>0</v>
      </c>
      <c r="C233">
        <f>HYPERLINK("https://github.com/apache/commons-lang/commit/3bfc04d7a3cbf542bb1c0780130e3998d963df3d", "3bfc04d7a3cbf542bb1c0780130e3998d963df3d")</f>
        <v>0</v>
      </c>
      <c r="D233" t="s">
        <v>311</v>
      </c>
      <c r="E233" t="s">
        <v>360</v>
      </c>
      <c r="F233" t="s">
        <v>659</v>
      </c>
      <c r="G233" t="s">
        <v>1055</v>
      </c>
      <c r="H233" t="s">
        <v>1454</v>
      </c>
    </row>
    <row r="234" spans="1:8">
      <c r="H234" t="s">
        <v>1455</v>
      </c>
    </row>
    <row r="235" spans="1:8">
      <c r="A235" t="s">
        <v>28</v>
      </c>
      <c r="B235">
        <f>HYPERLINK("https://github.com/apache/commons-lang/commit/90d076139e9e33795c9c45c57b7b1d820988f4cd", "90d076139e9e33795c9c45c57b7b1d820988f4cd")</f>
        <v>0</v>
      </c>
      <c r="C235">
        <f>HYPERLINK("https://github.com/apache/commons-lang/commit/b026fbd30f94b5d0a723d495a701e08fee803a0f", "b026fbd30f94b5d0a723d495a701e08fee803a0f")</f>
        <v>0</v>
      </c>
      <c r="D235" t="s">
        <v>311</v>
      </c>
      <c r="E235" t="s">
        <v>363</v>
      </c>
      <c r="F235" t="s">
        <v>643</v>
      </c>
      <c r="G235" t="s">
        <v>1039</v>
      </c>
      <c r="H235" t="s">
        <v>1469</v>
      </c>
    </row>
    <row r="236" spans="1:8">
      <c r="A236" t="s">
        <v>29</v>
      </c>
      <c r="B236">
        <f>HYPERLINK("https://github.com/apache/commons-lang/commit/7e0990ccccee73e86c8aed976047e7fef65e27c0", "7e0990ccccee73e86c8aed976047e7fef65e27c0")</f>
        <v>0</v>
      </c>
      <c r="C236">
        <f>HYPERLINK("https://github.com/apache/commons-lang/commit/6c009fd7820c74bac251565bfee7999bb831ba38", "6c009fd7820c74bac251565bfee7999bb831ba38")</f>
        <v>0</v>
      </c>
      <c r="D236" t="s">
        <v>311</v>
      </c>
      <c r="E236" t="s">
        <v>364</v>
      </c>
      <c r="F236" t="s">
        <v>647</v>
      </c>
      <c r="G236" t="s">
        <v>1043</v>
      </c>
      <c r="H236" t="s">
        <v>1470</v>
      </c>
    </row>
    <row r="237" spans="1:8">
      <c r="A237" t="s">
        <v>30</v>
      </c>
      <c r="B237">
        <f>HYPERLINK("https://github.com/apache/commons-lang/commit/895cedb4049f691516460a6f39eca37411fb5dcf", "895cedb4049f691516460a6f39eca37411fb5dcf")</f>
        <v>0</v>
      </c>
      <c r="C237">
        <f>HYPERLINK("https://github.com/apache/commons-lang/commit/9001aa26130dd9b48d58dd7c8aab9deafc1154d6", "9001aa26130dd9b48d58dd7c8aab9deafc1154d6")</f>
        <v>0</v>
      </c>
      <c r="D237" t="s">
        <v>311</v>
      </c>
      <c r="E237" t="s">
        <v>365</v>
      </c>
      <c r="F237" t="s">
        <v>647</v>
      </c>
      <c r="G237" t="s">
        <v>1043</v>
      </c>
      <c r="H237" t="s">
        <v>1471</v>
      </c>
    </row>
    <row r="238" spans="1:8">
      <c r="H238" t="s">
        <v>1472</v>
      </c>
    </row>
    <row r="239" spans="1:8">
      <c r="H239" t="s">
        <v>1473</v>
      </c>
    </row>
    <row r="240" spans="1:8">
      <c r="H240" t="s">
        <v>1474</v>
      </c>
    </row>
    <row r="241" spans="1:8">
      <c r="H241" t="s">
        <v>1475</v>
      </c>
    </row>
    <row r="242" spans="1:8">
      <c r="H242" t="s">
        <v>1476</v>
      </c>
    </row>
    <row r="243" spans="1:8">
      <c r="A243" t="s">
        <v>31</v>
      </c>
      <c r="B243">
        <f>HYPERLINK("https://github.com/apache/commons-lang/commit/9ea271c0c7027120638d59f0c022594dfe10c7cc", "9ea271c0c7027120638d59f0c022594dfe10c7cc")</f>
        <v>0</v>
      </c>
      <c r="C243">
        <f>HYPERLINK("https://github.com/apache/commons-lang/commit/895cedb4049f691516460a6f39eca37411fb5dcf", "895cedb4049f691516460a6f39eca37411fb5dcf")</f>
        <v>0</v>
      </c>
      <c r="D243" t="s">
        <v>311</v>
      </c>
      <c r="E243" t="s">
        <v>366</v>
      </c>
      <c r="F243" t="s">
        <v>643</v>
      </c>
      <c r="G243" t="s">
        <v>1039</v>
      </c>
      <c r="H243" t="s">
        <v>1477</v>
      </c>
    </row>
    <row r="244" spans="1:8">
      <c r="H244" t="s">
        <v>1478</v>
      </c>
    </row>
    <row r="245" spans="1:8">
      <c r="H245" t="s">
        <v>1479</v>
      </c>
    </row>
    <row r="246" spans="1:8">
      <c r="H246" t="s">
        <v>1480</v>
      </c>
    </row>
    <row r="247" spans="1:8">
      <c r="H247" t="s">
        <v>1481</v>
      </c>
    </row>
    <row r="248" spans="1:8">
      <c r="A248" t="s">
        <v>32</v>
      </c>
      <c r="B248">
        <f>HYPERLINK("https://github.com/apache/commons-lang/commit/30ddfad67fed59e5c61d039f0b4c5be697d8ddae", "30ddfad67fed59e5c61d039f0b4c5be697d8ddae")</f>
        <v>0</v>
      </c>
      <c r="C248">
        <f>HYPERLINK("https://github.com/apache/commons-lang/commit/97adbab60069617df4a547d9760618afd69af437", "97adbab60069617df4a547d9760618afd69af437")</f>
        <v>0</v>
      </c>
      <c r="D248" t="s">
        <v>311</v>
      </c>
      <c r="E248" t="s">
        <v>367</v>
      </c>
      <c r="F248" t="s">
        <v>643</v>
      </c>
      <c r="G248" t="s">
        <v>1039</v>
      </c>
      <c r="H248" t="s">
        <v>1482</v>
      </c>
    </row>
    <row r="249" spans="1:8">
      <c r="F249" t="s">
        <v>647</v>
      </c>
      <c r="G249" t="s">
        <v>1043</v>
      </c>
      <c r="H249" t="s">
        <v>1483</v>
      </c>
    </row>
    <row r="250" spans="1:8">
      <c r="H250" t="s">
        <v>1265</v>
      </c>
    </row>
    <row r="251" spans="1:8">
      <c r="A251" t="s">
        <v>33</v>
      </c>
      <c r="B251">
        <f>HYPERLINK("https://github.com/apache/commons-lang/commit/4c1e760dd8a93c118190c41bf911818ccf29ff27", "4c1e760dd8a93c118190c41bf911818ccf29ff27")</f>
        <v>0</v>
      </c>
      <c r="C251">
        <f>HYPERLINK("https://github.com/apache/commons-lang/commit/5d5af479953f8282959a0f9acbbcfb67c7d9a403", "5d5af479953f8282959a0f9acbbcfb67c7d9a403")</f>
        <v>0</v>
      </c>
      <c r="D251" t="s">
        <v>311</v>
      </c>
      <c r="E251" t="s">
        <v>368</v>
      </c>
      <c r="F251" t="s">
        <v>643</v>
      </c>
      <c r="G251" t="s">
        <v>1039</v>
      </c>
      <c r="H251" t="s">
        <v>1484</v>
      </c>
    </row>
    <row r="252" spans="1:8">
      <c r="H252" t="s">
        <v>1485</v>
      </c>
    </row>
    <row r="253" spans="1:8">
      <c r="H253" t="s">
        <v>1486</v>
      </c>
    </row>
    <row r="254" spans="1:8">
      <c r="H254" t="s">
        <v>1487</v>
      </c>
    </row>
    <row r="255" spans="1:8">
      <c r="H255" t="s">
        <v>1488</v>
      </c>
    </row>
    <row r="256" spans="1:8">
      <c r="H256" t="s">
        <v>1489</v>
      </c>
    </row>
    <row r="257" spans="1:8">
      <c r="H257" t="s">
        <v>1490</v>
      </c>
    </row>
    <row r="258" spans="1:8">
      <c r="H258" t="s">
        <v>1491</v>
      </c>
    </row>
    <row r="259" spans="1:8">
      <c r="H259" t="s">
        <v>1492</v>
      </c>
    </row>
    <row r="260" spans="1:8">
      <c r="H260" t="s">
        <v>1493</v>
      </c>
    </row>
    <row r="261" spans="1:8">
      <c r="H261" t="s">
        <v>1494</v>
      </c>
    </row>
    <row r="262" spans="1:8">
      <c r="H262" t="s">
        <v>1495</v>
      </c>
    </row>
    <row r="263" spans="1:8">
      <c r="A263" t="s">
        <v>34</v>
      </c>
      <c r="B263">
        <f>HYPERLINK("https://github.com/apache/commons-lang/commit/91a22bc49472c0546a3aa71ff0351edaa497cb95", "91a22bc49472c0546a3aa71ff0351edaa497cb95")</f>
        <v>0</v>
      </c>
      <c r="C263">
        <f>HYPERLINK("https://github.com/apache/commons-lang/commit/4c1e760dd8a93c118190c41bf911818ccf29ff27", "4c1e760dd8a93c118190c41bf911818ccf29ff27")</f>
        <v>0</v>
      </c>
      <c r="D263" t="s">
        <v>311</v>
      </c>
      <c r="E263" t="s">
        <v>369</v>
      </c>
      <c r="F263" t="s">
        <v>643</v>
      </c>
      <c r="G263" t="s">
        <v>1039</v>
      </c>
      <c r="H263" t="s">
        <v>1496</v>
      </c>
    </row>
    <row r="264" spans="1:8">
      <c r="A264" t="s">
        <v>35</v>
      </c>
      <c r="B264">
        <f>HYPERLINK("https://github.com/apache/commons-lang/commit/1ea34cbbba3c622446dd736fa42b4671cca7c02d", "1ea34cbbba3c622446dd736fa42b4671cca7c02d")</f>
        <v>0</v>
      </c>
      <c r="C264">
        <f>HYPERLINK("https://github.com/apache/commons-lang/commit/91a22bc49472c0546a3aa71ff0351edaa497cb95", "91a22bc49472c0546a3aa71ff0351edaa497cb95")</f>
        <v>0</v>
      </c>
      <c r="D264" t="s">
        <v>311</v>
      </c>
      <c r="E264" t="s">
        <v>370</v>
      </c>
      <c r="F264" t="s">
        <v>662</v>
      </c>
      <c r="G264" t="s">
        <v>1058</v>
      </c>
      <c r="H264" t="s">
        <v>1497</v>
      </c>
    </row>
    <row r="265" spans="1:8">
      <c r="A265" t="s">
        <v>36</v>
      </c>
      <c r="B265">
        <f>HYPERLINK("https://github.com/apache/commons-lang/commit/9af8bc1c405cb5ea44bdc0e75617376931d607b1", "9af8bc1c405cb5ea44bdc0e75617376931d607b1")</f>
        <v>0</v>
      </c>
      <c r="C265">
        <f>HYPERLINK("https://github.com/apache/commons-lang/commit/1ea34cbbba3c622446dd736fa42b4671cca7c02d", "1ea34cbbba3c622446dd736fa42b4671cca7c02d")</f>
        <v>0</v>
      </c>
      <c r="D265" t="s">
        <v>311</v>
      </c>
      <c r="E265" t="s">
        <v>371</v>
      </c>
      <c r="F265" t="s">
        <v>643</v>
      </c>
      <c r="G265" t="s">
        <v>1039</v>
      </c>
      <c r="H265" t="s">
        <v>1498</v>
      </c>
    </row>
    <row r="266" spans="1:8">
      <c r="H266" t="s">
        <v>1499</v>
      </c>
    </row>
    <row r="267" spans="1:8">
      <c r="A267" t="s">
        <v>38</v>
      </c>
      <c r="B267">
        <f>HYPERLINK("https://github.com/apache/commons-lang/commit/f434e7ba71f1f75cb0a31e78d9054196e1c5375b", "f434e7ba71f1f75cb0a31e78d9054196e1c5375b")</f>
        <v>0</v>
      </c>
      <c r="C267">
        <f>HYPERLINK("https://github.com/apache/commons-lang/commit/d381baaf330178e08595a7ac72e4c97729fef4c7", "d381baaf330178e08595a7ac72e4c97729fef4c7")</f>
        <v>0</v>
      </c>
      <c r="D267" t="s">
        <v>311</v>
      </c>
      <c r="E267" t="s">
        <v>373</v>
      </c>
      <c r="F267" t="s">
        <v>662</v>
      </c>
      <c r="G267" t="s">
        <v>1058</v>
      </c>
      <c r="H267" t="s">
        <v>1502</v>
      </c>
    </row>
    <row r="268" spans="1:8">
      <c r="H268" t="s">
        <v>1503</v>
      </c>
    </row>
    <row r="269" spans="1:8">
      <c r="H269" t="s">
        <v>1504</v>
      </c>
    </row>
    <row r="270" spans="1:8">
      <c r="H270" t="s">
        <v>1505</v>
      </c>
    </row>
    <row r="271" spans="1:8">
      <c r="H271" t="s">
        <v>1506</v>
      </c>
    </row>
    <row r="272" spans="1:8">
      <c r="H272" t="s">
        <v>1507</v>
      </c>
    </row>
    <row r="273" spans="1:8">
      <c r="H273" t="s">
        <v>1508</v>
      </c>
    </row>
    <row r="274" spans="1:8">
      <c r="H274" t="s">
        <v>1509</v>
      </c>
    </row>
    <row r="275" spans="1:8">
      <c r="H275" t="s">
        <v>1510</v>
      </c>
    </row>
    <row r="276" spans="1:8">
      <c r="A276" t="s">
        <v>39</v>
      </c>
      <c r="B276">
        <f>HYPERLINK("https://github.com/apache/commons-lang/commit/e758deb5e8e188f565d76b93ad8dfc4e575b4a4f", "e758deb5e8e188f565d76b93ad8dfc4e575b4a4f")</f>
        <v>0</v>
      </c>
      <c r="C276">
        <f>HYPERLINK("https://github.com/apache/commons-lang/commit/e00c4a254616e100b02b0877f13077a30edca0ae", "e00c4a254616e100b02b0877f13077a30edca0ae")</f>
        <v>0</v>
      </c>
      <c r="D276" t="s">
        <v>311</v>
      </c>
      <c r="E276" t="s">
        <v>374</v>
      </c>
      <c r="F276" t="s">
        <v>643</v>
      </c>
      <c r="G276" t="s">
        <v>1039</v>
      </c>
      <c r="H276" t="s">
        <v>1511</v>
      </c>
    </row>
    <row r="277" spans="1:8">
      <c r="A277" t="s">
        <v>40</v>
      </c>
      <c r="B277">
        <f>HYPERLINK("https://github.com/apache/commons-lang/commit/7ff6e3a30f0ef1589fe058fcc5a54b1a07fba3eb", "7ff6e3a30f0ef1589fe058fcc5a54b1a07fba3eb")</f>
        <v>0</v>
      </c>
      <c r="C277">
        <f>HYPERLINK("https://github.com/apache/commons-lang/commit/d33605dfc9c98234db8c330aee889d6cd4e0ba91", "d33605dfc9c98234db8c330aee889d6cd4e0ba91")</f>
        <v>0</v>
      </c>
      <c r="D277" t="s">
        <v>311</v>
      </c>
      <c r="E277" t="s">
        <v>375</v>
      </c>
      <c r="F277" t="s">
        <v>643</v>
      </c>
      <c r="G277" t="s">
        <v>1039</v>
      </c>
      <c r="H277" t="s">
        <v>1512</v>
      </c>
    </row>
    <row r="278" spans="1:8">
      <c r="H278" t="s">
        <v>1513</v>
      </c>
    </row>
    <row r="279" spans="1:8">
      <c r="H279" t="s">
        <v>1514</v>
      </c>
    </row>
    <row r="280" spans="1:8">
      <c r="H280" t="s">
        <v>1515</v>
      </c>
    </row>
    <row r="281" spans="1:8">
      <c r="H281" t="s">
        <v>1516</v>
      </c>
    </row>
    <row r="282" spans="1:8">
      <c r="A282" t="s">
        <v>41</v>
      </c>
      <c r="B282">
        <f>HYPERLINK("https://github.com/apache/commons-lang/commit/c7767ea25b004d44916cbc3eedcdb4601222df7f", "c7767ea25b004d44916cbc3eedcdb4601222df7f")</f>
        <v>0</v>
      </c>
      <c r="C282">
        <f>HYPERLINK("https://github.com/apache/commons-lang/commit/35b8cc4ce3f71d4c130e2a9cf13d2b77ef73ff9e", "35b8cc4ce3f71d4c130e2a9cf13d2b77ef73ff9e")</f>
        <v>0</v>
      </c>
      <c r="D282" t="s">
        <v>311</v>
      </c>
      <c r="E282" t="s">
        <v>376</v>
      </c>
      <c r="F282" t="s">
        <v>664</v>
      </c>
      <c r="G282" t="s">
        <v>1060</v>
      </c>
      <c r="H282" t="s">
        <v>1517</v>
      </c>
    </row>
    <row r="283" spans="1:8">
      <c r="F283" t="s">
        <v>662</v>
      </c>
      <c r="G283" t="s">
        <v>1058</v>
      </c>
      <c r="H283" t="s">
        <v>1518</v>
      </c>
    </row>
    <row r="284" spans="1:8">
      <c r="H284" t="s">
        <v>1519</v>
      </c>
    </row>
    <row r="285" spans="1:8">
      <c r="H285" t="s">
        <v>1520</v>
      </c>
    </row>
    <row r="286" spans="1:8">
      <c r="A286" t="s">
        <v>42</v>
      </c>
      <c r="B286">
        <f>HYPERLINK("https://github.com/apache/commons-lang/commit/4926914ecbaec6a092f2398af3f5e8468f5f53b5", "4926914ecbaec6a092f2398af3f5e8468f5f53b5")</f>
        <v>0</v>
      </c>
      <c r="C286">
        <f>HYPERLINK("https://github.com/apache/commons-lang/commit/357851bdb1830b1275221b28aee676f9860e1d8b", "357851bdb1830b1275221b28aee676f9860e1d8b")</f>
        <v>0</v>
      </c>
      <c r="D286" t="s">
        <v>311</v>
      </c>
      <c r="E286" t="s">
        <v>377</v>
      </c>
      <c r="F286" t="s">
        <v>665</v>
      </c>
      <c r="G286" t="s">
        <v>1061</v>
      </c>
      <c r="H286" t="s">
        <v>1521</v>
      </c>
    </row>
    <row r="287" spans="1:8">
      <c r="H287" t="s">
        <v>1522</v>
      </c>
    </row>
    <row r="288" spans="1:8">
      <c r="H288" t="s">
        <v>1523</v>
      </c>
    </row>
    <row r="289" spans="1:8">
      <c r="H289" t="s">
        <v>1524</v>
      </c>
    </row>
    <row r="290" spans="1:8">
      <c r="A290" t="s">
        <v>43</v>
      </c>
      <c r="B290">
        <f>HYPERLINK("https://github.com/apache/commons-lang/commit/4da8084e451787cafed959016aec814127f0c7cd", "4da8084e451787cafed959016aec814127f0c7cd")</f>
        <v>0</v>
      </c>
      <c r="C290">
        <f>HYPERLINK("https://github.com/apache/commons-lang/commit/a2bb66002df3cbd92490a437e5cd15b27f0bdca6", "a2bb66002df3cbd92490a437e5cd15b27f0bdca6")</f>
        <v>0</v>
      </c>
      <c r="D290" t="s">
        <v>311</v>
      </c>
      <c r="E290" t="s">
        <v>378</v>
      </c>
      <c r="F290" t="s">
        <v>643</v>
      </c>
      <c r="G290" t="s">
        <v>1039</v>
      </c>
      <c r="H290" t="s">
        <v>1525</v>
      </c>
    </row>
    <row r="291" spans="1:8">
      <c r="A291" t="s">
        <v>44</v>
      </c>
      <c r="B291">
        <f>HYPERLINK("https://github.com/apache/commons-lang/commit/f085c587447f2f9b939b153fc0b1455a4d16f261", "f085c587447f2f9b939b153fc0b1455a4d16f261")</f>
        <v>0</v>
      </c>
      <c r="C291">
        <f>HYPERLINK("https://github.com/apache/commons-lang/commit/95c2d8bbad7ac41ca6882c72bda7d0073663f01c", "95c2d8bbad7ac41ca6882c72bda7d0073663f01c")</f>
        <v>0</v>
      </c>
      <c r="D291" t="s">
        <v>311</v>
      </c>
      <c r="E291" t="s">
        <v>379</v>
      </c>
      <c r="F291" t="s">
        <v>643</v>
      </c>
      <c r="G291" t="s">
        <v>1039</v>
      </c>
      <c r="H291" t="s">
        <v>1526</v>
      </c>
    </row>
    <row r="292" spans="1:8">
      <c r="A292" t="s">
        <v>45</v>
      </c>
      <c r="B292">
        <f>HYPERLINK("https://github.com/apache/commons-lang/commit/8ce98776ee559d73494a449ff94a6eda1f77b4a4", "8ce98776ee559d73494a449ff94a6eda1f77b4a4")</f>
        <v>0</v>
      </c>
      <c r="C292">
        <f>HYPERLINK("https://github.com/apache/commons-lang/commit/0dce2b5285c551c610499f28968790f6dc2fd25b", "0dce2b5285c551c610499f28968790f6dc2fd25b")</f>
        <v>0</v>
      </c>
      <c r="D292" t="s">
        <v>311</v>
      </c>
      <c r="E292" t="s">
        <v>380</v>
      </c>
      <c r="F292" t="s">
        <v>663</v>
      </c>
      <c r="G292" t="s">
        <v>1059</v>
      </c>
      <c r="H292" t="s">
        <v>1527</v>
      </c>
    </row>
    <row r="293" spans="1:8">
      <c r="H293" t="s">
        <v>1528</v>
      </c>
    </row>
    <row r="294" spans="1:8">
      <c r="H294" t="s">
        <v>1481</v>
      </c>
    </row>
    <row r="295" spans="1:8">
      <c r="H295" t="s">
        <v>1529</v>
      </c>
    </row>
    <row r="296" spans="1:8">
      <c r="H296" t="s">
        <v>1530</v>
      </c>
    </row>
    <row r="297" spans="1:8">
      <c r="H297" t="s">
        <v>1531</v>
      </c>
    </row>
    <row r="298" spans="1:8">
      <c r="A298" t="s">
        <v>46</v>
      </c>
      <c r="B298">
        <f>HYPERLINK("https://github.com/apache/commons-lang/commit/93e3168da1aba3523c1a1006cc8715f81881dd90", "93e3168da1aba3523c1a1006cc8715f81881dd90")</f>
        <v>0</v>
      </c>
      <c r="C298">
        <f>HYPERLINK("https://github.com/apache/commons-lang/commit/d43b3199020157f47f230f97d626f70846e1e3dc", "d43b3199020157f47f230f97d626f70846e1e3dc")</f>
        <v>0</v>
      </c>
      <c r="D298" t="s">
        <v>311</v>
      </c>
      <c r="E298" t="s">
        <v>381</v>
      </c>
      <c r="F298" t="s">
        <v>666</v>
      </c>
      <c r="G298" t="s">
        <v>1062</v>
      </c>
      <c r="H298" t="s">
        <v>1532</v>
      </c>
    </row>
    <row r="299" spans="1:8">
      <c r="H299" t="s">
        <v>1533</v>
      </c>
    </row>
    <row r="300" spans="1:8">
      <c r="H300" t="s">
        <v>1534</v>
      </c>
    </row>
    <row r="301" spans="1:8">
      <c r="H301" t="s">
        <v>1535</v>
      </c>
    </row>
    <row r="302" spans="1:8">
      <c r="H302" t="s">
        <v>1536</v>
      </c>
    </row>
    <row r="303" spans="1:8">
      <c r="F303" t="s">
        <v>667</v>
      </c>
      <c r="G303" t="s">
        <v>1063</v>
      </c>
      <c r="H303" t="s">
        <v>1537</v>
      </c>
    </row>
    <row r="304" spans="1:8">
      <c r="F304" t="s">
        <v>668</v>
      </c>
      <c r="G304" t="s">
        <v>1064</v>
      </c>
      <c r="H304" t="s">
        <v>1537</v>
      </c>
    </row>
    <row r="305" spans="1:8">
      <c r="F305" t="s">
        <v>669</v>
      </c>
      <c r="G305" t="s">
        <v>1065</v>
      </c>
      <c r="H305" t="s">
        <v>1537</v>
      </c>
    </row>
    <row r="306" spans="1:8">
      <c r="H306" t="s">
        <v>1538</v>
      </c>
    </row>
    <row r="307" spans="1:8">
      <c r="F307" t="s">
        <v>670</v>
      </c>
      <c r="G307" t="s">
        <v>1066</v>
      </c>
      <c r="H307" t="s">
        <v>1537</v>
      </c>
    </row>
    <row r="308" spans="1:8">
      <c r="H308" t="s">
        <v>1539</v>
      </c>
    </row>
    <row r="309" spans="1:8">
      <c r="F309" t="s">
        <v>671</v>
      </c>
      <c r="G309" t="s">
        <v>1067</v>
      </c>
      <c r="H309" t="s">
        <v>1537</v>
      </c>
    </row>
    <row r="310" spans="1:8">
      <c r="H310" t="s">
        <v>1539</v>
      </c>
    </row>
    <row r="311" spans="1:8">
      <c r="A311" t="s">
        <v>47</v>
      </c>
      <c r="B311">
        <f>HYPERLINK("https://github.com/apache/commons-lang/commit/7c2ce42936602f10d2aabbfeb8b9789aeb7e97f3", "7c2ce42936602f10d2aabbfeb8b9789aeb7e97f3")</f>
        <v>0</v>
      </c>
      <c r="C311">
        <f>HYPERLINK("https://github.com/apache/commons-lang/commit/cebf61b873201dc8e97674c15d48bd954fe05496", "cebf61b873201dc8e97674c15d48bd954fe05496")</f>
        <v>0</v>
      </c>
      <c r="D311" t="s">
        <v>312</v>
      </c>
      <c r="E311" t="s">
        <v>382</v>
      </c>
      <c r="F311" t="s">
        <v>659</v>
      </c>
      <c r="G311" t="s">
        <v>1055</v>
      </c>
      <c r="H311" t="s">
        <v>1540</v>
      </c>
    </row>
    <row r="312" spans="1:8">
      <c r="A312" t="s">
        <v>48</v>
      </c>
      <c r="B312">
        <f>HYPERLINK("https://github.com/apache/commons-lang/commit/47367eb9ab75a06a1b2606790813ee6cb1ed6196", "47367eb9ab75a06a1b2606790813ee6cb1ed6196")</f>
        <v>0</v>
      </c>
      <c r="C312">
        <f>HYPERLINK("https://github.com/apache/commons-lang/commit/b75b09afe0be9fd009b1290b5ce75dcf1144b226", "b75b09afe0be9fd009b1290b5ce75dcf1144b226")</f>
        <v>0</v>
      </c>
      <c r="D312" t="s">
        <v>311</v>
      </c>
      <c r="E312" t="s">
        <v>383</v>
      </c>
      <c r="F312" t="s">
        <v>672</v>
      </c>
      <c r="G312" t="s">
        <v>1068</v>
      </c>
      <c r="H312" t="s">
        <v>1542</v>
      </c>
    </row>
    <row r="313" spans="1:8">
      <c r="H313" t="s">
        <v>1543</v>
      </c>
    </row>
    <row r="314" spans="1:8">
      <c r="H314" t="s">
        <v>1544</v>
      </c>
    </row>
    <row r="315" spans="1:8">
      <c r="H315" t="s">
        <v>1545</v>
      </c>
    </row>
    <row r="316" spans="1:8">
      <c r="H316" t="s">
        <v>1546</v>
      </c>
    </row>
    <row r="317" spans="1:8">
      <c r="A317" t="s">
        <v>49</v>
      </c>
      <c r="B317">
        <f>HYPERLINK("https://github.com/apache/commons-lang/commit/8d36a61bb5fc171f043d1cdcf8ab0b6c070ecb85", "8d36a61bb5fc171f043d1cdcf8ab0b6c070ecb85")</f>
        <v>0</v>
      </c>
      <c r="C317">
        <f>HYPERLINK("https://github.com/apache/commons-lang/commit/73031bac987aa02325d53b795400c1b674bc086f", "73031bac987aa02325d53b795400c1b674bc086f")</f>
        <v>0</v>
      </c>
      <c r="D317" t="s">
        <v>311</v>
      </c>
      <c r="E317" t="s">
        <v>384</v>
      </c>
      <c r="F317" t="s">
        <v>665</v>
      </c>
      <c r="G317" t="s">
        <v>1061</v>
      </c>
      <c r="H317" t="s">
        <v>1547</v>
      </c>
    </row>
    <row r="318" spans="1:8">
      <c r="A318" t="s">
        <v>51</v>
      </c>
      <c r="B318">
        <f>HYPERLINK("https://github.com/apache/commons-lang/commit/00731e8e2a89dede2660551579d71595969afbb1", "00731e8e2a89dede2660551579d71595969afbb1")</f>
        <v>0</v>
      </c>
      <c r="C318">
        <f>HYPERLINK("https://github.com/apache/commons-lang/commit/9622df2db9f9d798291195360530e2d0ce6e3c03", "9622df2db9f9d798291195360530e2d0ce6e3c03")</f>
        <v>0</v>
      </c>
      <c r="D318" t="s">
        <v>315</v>
      </c>
      <c r="E318" t="s">
        <v>386</v>
      </c>
      <c r="F318" t="s">
        <v>674</v>
      </c>
      <c r="G318" t="s">
        <v>1042</v>
      </c>
      <c r="H318" t="s">
        <v>1594</v>
      </c>
    </row>
    <row r="319" spans="1:8">
      <c r="H319" t="s">
        <v>1595</v>
      </c>
    </row>
    <row r="320" spans="1:8">
      <c r="H320" t="s">
        <v>1596</v>
      </c>
    </row>
    <row r="321" spans="1:8">
      <c r="H321" t="s">
        <v>1597</v>
      </c>
    </row>
    <row r="322" spans="1:8">
      <c r="A322" t="s">
        <v>52</v>
      </c>
      <c r="B322">
        <f>HYPERLINK("https://github.com/apache/commons-lang/commit/be6bdde17268ec755f879384d2be4414abca1ccf", "be6bdde17268ec755f879384d2be4414abca1ccf")</f>
        <v>0</v>
      </c>
      <c r="C322">
        <f>HYPERLINK("https://github.com/apache/commons-lang/commit/d61058de6323f68ea65075f13141a09903b55018", "d61058de6323f68ea65075f13141a09903b55018")</f>
        <v>0</v>
      </c>
      <c r="D322" t="s">
        <v>311</v>
      </c>
      <c r="E322" t="s">
        <v>387</v>
      </c>
      <c r="F322" t="s">
        <v>675</v>
      </c>
      <c r="G322" t="s">
        <v>1070</v>
      </c>
      <c r="H322" t="s">
        <v>1598</v>
      </c>
    </row>
    <row r="323" spans="1:8">
      <c r="A323" t="s">
        <v>53</v>
      </c>
      <c r="B323">
        <f>HYPERLINK("https://github.com/apache/commons-lang/commit/11bd2237bf4e50799e091f3bfa9aba5e50c8de70", "11bd2237bf4e50799e091f3bfa9aba5e50c8de70")</f>
        <v>0</v>
      </c>
      <c r="C323">
        <f>HYPERLINK("https://github.com/apache/commons-lang/commit/7cacd4f813e55db874ff08c6a3c46c6a90144dd5", "7cacd4f813e55db874ff08c6a3c46c6a90144dd5")</f>
        <v>0</v>
      </c>
      <c r="D323" t="s">
        <v>313</v>
      </c>
      <c r="E323" t="s">
        <v>388</v>
      </c>
      <c r="F323" t="s">
        <v>675</v>
      </c>
      <c r="G323" t="s">
        <v>1070</v>
      </c>
      <c r="H323" t="s">
        <v>1511</v>
      </c>
    </row>
    <row r="324" spans="1:8">
      <c r="H324" t="s">
        <v>1600</v>
      </c>
    </row>
    <row r="325" spans="1:8">
      <c r="H325" t="s">
        <v>1601</v>
      </c>
    </row>
    <row r="326" spans="1:8">
      <c r="A326" t="s">
        <v>54</v>
      </c>
      <c r="B326">
        <f>HYPERLINK("https://github.com/apache/commons-lang/commit/0fcfcfdc655df66ff4a73984425c297de416bc79", "0fcfcfdc655df66ff4a73984425c297de416bc79")</f>
        <v>0</v>
      </c>
      <c r="C326">
        <f>HYPERLINK("https://github.com/apache/commons-lang/commit/89112beabd9cc7747f39bc0152be86d0196a84c1", "89112beabd9cc7747f39bc0152be86d0196a84c1")</f>
        <v>0</v>
      </c>
      <c r="D326" t="s">
        <v>313</v>
      </c>
      <c r="E326" t="s">
        <v>389</v>
      </c>
      <c r="F326" t="s">
        <v>676</v>
      </c>
      <c r="G326" t="s">
        <v>1071</v>
      </c>
      <c r="H326" t="s">
        <v>1602</v>
      </c>
    </row>
    <row r="327" spans="1:8">
      <c r="A327" t="s">
        <v>55</v>
      </c>
      <c r="B327">
        <f>HYPERLINK("https://github.com/apache/commons-lang/commit/ebebaf310ba43de76c9a1eab83c48cd75a2dd760", "ebebaf310ba43de76c9a1eab83c48cd75a2dd760")</f>
        <v>0</v>
      </c>
      <c r="C327">
        <f>HYPERLINK("https://github.com/apache/commons-lang/commit/0b92157846c1147fc158815860adc0d37f605448", "0b92157846c1147fc158815860adc0d37f605448")</f>
        <v>0</v>
      </c>
      <c r="D327" t="s">
        <v>313</v>
      </c>
      <c r="E327" t="s">
        <v>390</v>
      </c>
      <c r="F327" t="s">
        <v>677</v>
      </c>
      <c r="G327" t="s">
        <v>1072</v>
      </c>
      <c r="H327" t="s">
        <v>1603</v>
      </c>
    </row>
    <row r="328" spans="1:8">
      <c r="A328" t="s">
        <v>56</v>
      </c>
      <c r="B328">
        <f>HYPERLINK("https://github.com/apache/commons-lang/commit/0ca766679cef5d553ce9bc36dee245339c3bfcfa", "0ca766679cef5d553ce9bc36dee245339c3bfcfa")</f>
        <v>0</v>
      </c>
      <c r="C328">
        <f>HYPERLINK("https://github.com/apache/commons-lang/commit/687abc50242cf49ac77ceee8fd3a909d7a387d1d", "687abc50242cf49ac77ceee8fd3a909d7a387d1d")</f>
        <v>0</v>
      </c>
      <c r="D328" t="s">
        <v>315</v>
      </c>
      <c r="E328" t="s">
        <v>391</v>
      </c>
      <c r="F328" t="s">
        <v>678</v>
      </c>
      <c r="G328" t="s">
        <v>1073</v>
      </c>
      <c r="H328" t="s">
        <v>1604</v>
      </c>
    </row>
    <row r="329" spans="1:8">
      <c r="H329" t="s">
        <v>1605</v>
      </c>
    </row>
    <row r="330" spans="1:8">
      <c r="H330" t="s">
        <v>1606</v>
      </c>
    </row>
    <row r="331" spans="1:8">
      <c r="H331" t="s">
        <v>1607</v>
      </c>
    </row>
    <row r="332" spans="1:8">
      <c r="H332" t="s">
        <v>1608</v>
      </c>
    </row>
    <row r="333" spans="1:8">
      <c r="H333" t="s">
        <v>1609</v>
      </c>
    </row>
    <row r="334" spans="1:8">
      <c r="H334" t="s">
        <v>1610</v>
      </c>
    </row>
    <row r="335" spans="1:8">
      <c r="H335" t="s">
        <v>1611</v>
      </c>
    </row>
    <row r="336" spans="1:8">
      <c r="A336" t="s">
        <v>57</v>
      </c>
      <c r="B336">
        <f>HYPERLINK("https://github.com/apache/commons-lang/commit/5e7cf0ed0e5a457e6e180e83ffbafa0b582e2759", "5e7cf0ed0e5a457e6e180e83ffbafa0b582e2759")</f>
        <v>0</v>
      </c>
      <c r="C336">
        <f>HYPERLINK("https://github.com/apache/commons-lang/commit/9250f20144195398b59244198d693f91ffe1b94d", "9250f20144195398b59244198d693f91ffe1b94d")</f>
        <v>0</v>
      </c>
      <c r="D336" t="s">
        <v>311</v>
      </c>
      <c r="E336" t="s">
        <v>392</v>
      </c>
      <c r="F336" t="s">
        <v>679</v>
      </c>
      <c r="G336" t="s">
        <v>1074</v>
      </c>
      <c r="H336" t="s">
        <v>1612</v>
      </c>
    </row>
    <row r="337" spans="1:8">
      <c r="H337" t="s">
        <v>1613</v>
      </c>
    </row>
    <row r="338" spans="1:8">
      <c r="H338" t="s">
        <v>1614</v>
      </c>
    </row>
    <row r="339" spans="1:8">
      <c r="H339" t="s">
        <v>1615</v>
      </c>
    </row>
    <row r="340" spans="1:8">
      <c r="H340" t="s">
        <v>1616</v>
      </c>
    </row>
    <row r="341" spans="1:8">
      <c r="H341" t="s">
        <v>1617</v>
      </c>
    </row>
    <row r="342" spans="1:8">
      <c r="A342" t="s">
        <v>58</v>
      </c>
      <c r="B342">
        <f>HYPERLINK("https://github.com/apache/commons-lang/commit/87f5f094fbe402f2a709c91307bad7210ef7abf2", "87f5f094fbe402f2a709c91307bad7210ef7abf2")</f>
        <v>0</v>
      </c>
      <c r="C342">
        <f>HYPERLINK("https://github.com/apache/commons-lang/commit/5e7cf0ed0e5a457e6e180e83ffbafa0b582e2759", "5e7cf0ed0e5a457e6e180e83ffbafa0b582e2759")</f>
        <v>0</v>
      </c>
      <c r="D342" t="s">
        <v>311</v>
      </c>
      <c r="E342" t="s">
        <v>393</v>
      </c>
      <c r="F342" t="s">
        <v>680</v>
      </c>
      <c r="G342" t="s">
        <v>1075</v>
      </c>
      <c r="H342" t="s">
        <v>1542</v>
      </c>
    </row>
    <row r="343" spans="1:8">
      <c r="H343" t="s">
        <v>1619</v>
      </c>
    </row>
    <row r="344" spans="1:8">
      <c r="H344" t="s">
        <v>1620</v>
      </c>
    </row>
    <row r="345" spans="1:8">
      <c r="H345" t="s">
        <v>1621</v>
      </c>
    </row>
    <row r="346" spans="1:8">
      <c r="H346" t="s">
        <v>1622</v>
      </c>
    </row>
    <row r="347" spans="1:8">
      <c r="H347" t="s">
        <v>1623</v>
      </c>
    </row>
    <row r="348" spans="1:8">
      <c r="H348" t="s">
        <v>1624</v>
      </c>
    </row>
    <row r="349" spans="1:8">
      <c r="H349" t="s">
        <v>1625</v>
      </c>
    </row>
    <row r="350" spans="1:8">
      <c r="H350" t="s">
        <v>1626</v>
      </c>
    </row>
    <row r="351" spans="1:8">
      <c r="H351" t="s">
        <v>1627</v>
      </c>
    </row>
    <row r="352" spans="1:8">
      <c r="H352" t="s">
        <v>1628</v>
      </c>
    </row>
    <row r="353" spans="1:8">
      <c r="H353" t="s">
        <v>1629</v>
      </c>
    </row>
    <row r="354" spans="1:8">
      <c r="H354" t="s">
        <v>1630</v>
      </c>
    </row>
    <row r="355" spans="1:8">
      <c r="H355" t="s">
        <v>1631</v>
      </c>
    </row>
    <row r="356" spans="1:8">
      <c r="H356" t="s">
        <v>1632</v>
      </c>
    </row>
    <row r="357" spans="1:8">
      <c r="H357" t="s">
        <v>1633</v>
      </c>
    </row>
    <row r="358" spans="1:8">
      <c r="A358" t="s">
        <v>59</v>
      </c>
      <c r="B358">
        <f>HYPERLINK("https://github.com/apache/commons-lang/commit/8774e0a985b0ec886a16355053e64025a6110f3b", "8774e0a985b0ec886a16355053e64025a6110f3b")</f>
        <v>0</v>
      </c>
      <c r="C358">
        <f>HYPERLINK("https://github.com/apache/commons-lang/commit/172d1fa7f8635186d727aa55e6892f491fc6ed84", "172d1fa7f8635186d727aa55e6892f491fc6ed84")</f>
        <v>0</v>
      </c>
      <c r="D358" t="s">
        <v>311</v>
      </c>
      <c r="E358" t="s">
        <v>394</v>
      </c>
      <c r="F358" t="s">
        <v>678</v>
      </c>
      <c r="G358" t="s">
        <v>1073</v>
      </c>
      <c r="H358" t="s">
        <v>1634</v>
      </c>
    </row>
    <row r="359" spans="1:8">
      <c r="H359" t="s">
        <v>1635</v>
      </c>
    </row>
    <row r="360" spans="1:8">
      <c r="H360" t="s">
        <v>1636</v>
      </c>
    </row>
    <row r="361" spans="1:8">
      <c r="H361" t="s">
        <v>1637</v>
      </c>
    </row>
    <row r="362" spans="1:8">
      <c r="H362" t="s">
        <v>1638</v>
      </c>
    </row>
    <row r="363" spans="1:8">
      <c r="H363" t="s">
        <v>1639</v>
      </c>
    </row>
    <row r="364" spans="1:8">
      <c r="H364" t="s">
        <v>1640</v>
      </c>
    </row>
    <row r="365" spans="1:8">
      <c r="H365" t="s">
        <v>1641</v>
      </c>
    </row>
    <row r="366" spans="1:8">
      <c r="A366" t="s">
        <v>60</v>
      </c>
      <c r="B366">
        <f>HYPERLINK("https://github.com/apache/commons-lang/commit/eaf7441da082e717f8c7bb69c14aaa1230de35bd", "eaf7441da082e717f8c7bb69c14aaa1230de35bd")</f>
        <v>0</v>
      </c>
      <c r="C366">
        <f>HYPERLINK("https://github.com/apache/commons-lang/commit/96e23c0fca8f2e6954eaefd6f7295dc14795d40b", "96e23c0fca8f2e6954eaefd6f7295dc14795d40b")</f>
        <v>0</v>
      </c>
      <c r="D366" t="s">
        <v>311</v>
      </c>
      <c r="E366" t="s">
        <v>395</v>
      </c>
      <c r="F366" t="s">
        <v>677</v>
      </c>
      <c r="G366" t="s">
        <v>1072</v>
      </c>
      <c r="H366" t="s">
        <v>1642</v>
      </c>
    </row>
    <row r="367" spans="1:8">
      <c r="A367" t="s">
        <v>61</v>
      </c>
      <c r="B367">
        <f>HYPERLINK("https://github.com/apache/commons-lang/commit/fbeb9d58da6d83b00dc0bb75244c5309b55caa9b", "fbeb9d58da6d83b00dc0bb75244c5309b55caa9b")</f>
        <v>0</v>
      </c>
      <c r="C367">
        <f>HYPERLINK("https://github.com/apache/commons-lang/commit/43eba0aec4b19ac87e360dbc5d51af5bc15df4ea", "43eba0aec4b19ac87e360dbc5d51af5bc15df4ea")</f>
        <v>0</v>
      </c>
      <c r="D367" t="s">
        <v>311</v>
      </c>
      <c r="E367" t="s">
        <v>396</v>
      </c>
      <c r="F367" t="s">
        <v>686</v>
      </c>
      <c r="G367" t="s">
        <v>1081</v>
      </c>
      <c r="H367" t="s">
        <v>1652</v>
      </c>
    </row>
    <row r="368" spans="1:8">
      <c r="H368" t="s">
        <v>1655</v>
      </c>
    </row>
    <row r="369" spans="1:8">
      <c r="A369" t="s">
        <v>64</v>
      </c>
      <c r="B369">
        <f>HYPERLINK("https://github.com/apache/commons-lang/commit/468efa24c73f6fe873d83feab712f2ed8b288382", "468efa24c73f6fe873d83feab712f2ed8b288382")</f>
        <v>0</v>
      </c>
      <c r="C369">
        <f>HYPERLINK("https://github.com/apache/commons-lang/commit/b2214a272bebaddb88fa8cd80b8b9a9ff51b3976", "b2214a272bebaddb88fa8cd80b8b9a9ff51b3976")</f>
        <v>0</v>
      </c>
      <c r="D369" t="s">
        <v>311</v>
      </c>
      <c r="E369" t="s">
        <v>399</v>
      </c>
      <c r="F369" t="s">
        <v>690</v>
      </c>
      <c r="G369" t="s">
        <v>1085</v>
      </c>
      <c r="H369" t="s">
        <v>1684</v>
      </c>
    </row>
    <row r="370" spans="1:8">
      <c r="A370" t="s">
        <v>65</v>
      </c>
      <c r="B370">
        <f>HYPERLINK("https://github.com/apache/commons-lang/commit/097aa30a36a6ed2e53fc81b1fde53009f2f3e8ad", "097aa30a36a6ed2e53fc81b1fde53009f2f3e8ad")</f>
        <v>0</v>
      </c>
      <c r="C370">
        <f>HYPERLINK("https://github.com/apache/commons-lang/commit/f4f34dc60ac7fb90d99da0b73285ecfdb76e3f37", "f4f34dc60ac7fb90d99da0b73285ecfdb76e3f37")</f>
        <v>0</v>
      </c>
      <c r="D370" t="s">
        <v>311</v>
      </c>
      <c r="E370" t="s">
        <v>400</v>
      </c>
      <c r="F370" t="s">
        <v>675</v>
      </c>
      <c r="G370" t="s">
        <v>1070</v>
      </c>
      <c r="H370" t="s">
        <v>1685</v>
      </c>
    </row>
    <row r="371" spans="1:8">
      <c r="A371" t="s">
        <v>66</v>
      </c>
      <c r="B371">
        <f>HYPERLINK("https://github.com/apache/commons-lang/commit/4d7e4b5e78bf027f4facbae8063350a388bda00e", "4d7e4b5e78bf027f4facbae8063350a388bda00e")</f>
        <v>0</v>
      </c>
      <c r="C371">
        <f>HYPERLINK("https://github.com/apache/commons-lang/commit/097aa30a36a6ed2e53fc81b1fde53009f2f3e8ad", "097aa30a36a6ed2e53fc81b1fde53009f2f3e8ad")</f>
        <v>0</v>
      </c>
      <c r="D371" t="s">
        <v>311</v>
      </c>
      <c r="E371" t="s">
        <v>401</v>
      </c>
      <c r="F371" t="s">
        <v>659</v>
      </c>
      <c r="G371" t="s">
        <v>1055</v>
      </c>
      <c r="H371" t="s">
        <v>1686</v>
      </c>
    </row>
    <row r="372" spans="1:8">
      <c r="A372" t="s">
        <v>67</v>
      </c>
      <c r="B372">
        <f>HYPERLINK("https://github.com/apache/commons-lang/commit/5111ae7db08a70323a51a21df0bbaf46f21e072e", "5111ae7db08a70323a51a21df0bbaf46f21e072e")</f>
        <v>0</v>
      </c>
      <c r="C372">
        <f>HYPERLINK("https://github.com/apache/commons-lang/commit/275aab5d863982d464aa5c3392cd99d03e436a80", "275aab5d863982d464aa5c3392cd99d03e436a80")</f>
        <v>0</v>
      </c>
      <c r="D372" t="s">
        <v>311</v>
      </c>
      <c r="E372" t="s">
        <v>402</v>
      </c>
      <c r="F372" t="s">
        <v>691</v>
      </c>
      <c r="G372" t="s">
        <v>1086</v>
      </c>
      <c r="H372" t="s">
        <v>1687</v>
      </c>
    </row>
    <row r="373" spans="1:8">
      <c r="H373" t="s">
        <v>1688</v>
      </c>
    </row>
    <row r="374" spans="1:8">
      <c r="H374" t="s">
        <v>1689</v>
      </c>
    </row>
    <row r="375" spans="1:8">
      <c r="H375" t="s">
        <v>1690</v>
      </c>
    </row>
    <row r="376" spans="1:8">
      <c r="A376" t="s">
        <v>68</v>
      </c>
      <c r="B376">
        <f>HYPERLINK("https://github.com/apache/commons-lang/commit/d669920cb2752c24b3bfb1e6602e3227c15f211b", "d669920cb2752c24b3bfb1e6602e3227c15f211b")</f>
        <v>0</v>
      </c>
      <c r="C376">
        <f>HYPERLINK("https://github.com/apache/commons-lang/commit/74d20911d4a81afe8831bc248f97d184f94ba038", "74d20911d4a81afe8831bc248f97d184f94ba038")</f>
        <v>0</v>
      </c>
      <c r="D376" t="s">
        <v>311</v>
      </c>
      <c r="E376" t="s">
        <v>403</v>
      </c>
      <c r="F376" t="s">
        <v>692</v>
      </c>
      <c r="G376" t="s">
        <v>1087</v>
      </c>
      <c r="H376" t="s">
        <v>1691</v>
      </c>
    </row>
    <row r="377" spans="1:8">
      <c r="H377" t="s">
        <v>1692</v>
      </c>
    </row>
    <row r="378" spans="1:8">
      <c r="H378" t="s">
        <v>1693</v>
      </c>
    </row>
    <row r="379" spans="1:8">
      <c r="A379" t="s">
        <v>69</v>
      </c>
      <c r="B379">
        <f>HYPERLINK("https://github.com/apache/commons-lang/commit/bcd86e7fbef492ad4146e226a1f5f787cc7ee210", "bcd86e7fbef492ad4146e226a1f5f787cc7ee210")</f>
        <v>0</v>
      </c>
      <c r="C379">
        <f>HYPERLINK("https://github.com/apache/commons-lang/commit/57b94c34eaf9f0158679060c635188b44a27c5c3", "57b94c34eaf9f0158679060c635188b44a27c5c3")</f>
        <v>0</v>
      </c>
      <c r="D379" t="s">
        <v>312</v>
      </c>
      <c r="E379" t="s">
        <v>404</v>
      </c>
      <c r="F379" t="s">
        <v>693</v>
      </c>
      <c r="G379" t="s">
        <v>1088</v>
      </c>
      <c r="H379" t="s">
        <v>1696</v>
      </c>
    </row>
    <row r="380" spans="1:8">
      <c r="A380" t="s">
        <v>70</v>
      </c>
      <c r="B380">
        <f>HYPERLINK("https://github.com/apache/commons-lang/commit/3378d09f1639c5a5545344a8347b775dacb3bb75", "3378d09f1639c5a5545344a8347b775dacb3bb75")</f>
        <v>0</v>
      </c>
      <c r="C380">
        <f>HYPERLINK("https://github.com/apache/commons-lang/commit/ab27cc9c095e076d9e570cc440ebb61b3e0c8909", "ab27cc9c095e076d9e570cc440ebb61b3e0c8909")</f>
        <v>0</v>
      </c>
      <c r="D380" t="s">
        <v>312</v>
      </c>
      <c r="E380" t="s">
        <v>405</v>
      </c>
      <c r="F380" t="s">
        <v>692</v>
      </c>
      <c r="G380" t="s">
        <v>1087</v>
      </c>
      <c r="H380" t="s">
        <v>1697</v>
      </c>
    </row>
    <row r="381" spans="1:8">
      <c r="A381" t="s">
        <v>72</v>
      </c>
      <c r="B381">
        <f>HYPERLINK("https://github.com/apache/commons-lang/commit/32e80fc5e88029f212c0d6d3f179ab8e532c2bae", "32e80fc5e88029f212c0d6d3f179ab8e532c2bae")</f>
        <v>0</v>
      </c>
      <c r="C381">
        <f>HYPERLINK("https://github.com/apache/commons-lang/commit/85c052b7b8f71848c4d5d073aba8485cab2ff314", "85c052b7b8f71848c4d5d073aba8485cab2ff314")</f>
        <v>0</v>
      </c>
      <c r="D381" t="s">
        <v>311</v>
      </c>
      <c r="E381" t="s">
        <v>407</v>
      </c>
      <c r="F381" t="s">
        <v>695</v>
      </c>
      <c r="G381" t="s">
        <v>1090</v>
      </c>
      <c r="H381" t="s">
        <v>1712</v>
      </c>
    </row>
    <row r="382" spans="1:8">
      <c r="H382" t="s">
        <v>1713</v>
      </c>
    </row>
    <row r="383" spans="1:8">
      <c r="H383" t="s">
        <v>1714</v>
      </c>
    </row>
    <row r="384" spans="1:8">
      <c r="H384" t="s">
        <v>1542</v>
      </c>
    </row>
    <row r="385" spans="1:8">
      <c r="H385" t="s">
        <v>1715</v>
      </c>
    </row>
    <row r="386" spans="1:8">
      <c r="H386" t="s">
        <v>1716</v>
      </c>
    </row>
    <row r="387" spans="1:8">
      <c r="A387" t="s">
        <v>73</v>
      </c>
      <c r="B387">
        <f>HYPERLINK("https://github.com/apache/commons-lang/commit/cdb9168538e2f01e3737e118baab9450076ca360", "cdb9168538e2f01e3737e118baab9450076ca360")</f>
        <v>0</v>
      </c>
      <c r="C387">
        <f>HYPERLINK("https://github.com/apache/commons-lang/commit/7952a5525444ab03243a9f80375050caf2419770", "7952a5525444ab03243a9f80375050caf2419770")</f>
        <v>0</v>
      </c>
      <c r="D387" t="s">
        <v>313</v>
      </c>
      <c r="E387" t="s">
        <v>408</v>
      </c>
      <c r="F387" t="s">
        <v>696</v>
      </c>
      <c r="G387" t="s">
        <v>1091</v>
      </c>
      <c r="H387" t="s">
        <v>1718</v>
      </c>
    </row>
    <row r="388" spans="1:8">
      <c r="H388" t="s">
        <v>1719</v>
      </c>
    </row>
    <row r="389" spans="1:8">
      <c r="H389" t="s">
        <v>1720</v>
      </c>
    </row>
    <row r="390" spans="1:8">
      <c r="H390" t="s">
        <v>1721</v>
      </c>
    </row>
    <row r="391" spans="1:8">
      <c r="H391" t="s">
        <v>1722</v>
      </c>
    </row>
    <row r="392" spans="1:8">
      <c r="A392" t="s">
        <v>74</v>
      </c>
      <c r="B392">
        <f>HYPERLINK("https://github.com/apache/commons-lang/commit/3535bf265b3eb34df28ff2ee5c029065e569add8", "3535bf265b3eb34df28ff2ee5c029065e569add8")</f>
        <v>0</v>
      </c>
      <c r="C392">
        <f>HYPERLINK("https://github.com/apache/commons-lang/commit/be164675feda702a738a9b5fe49c9b5fc17ac018", "be164675feda702a738a9b5fe49c9b5fc17ac018")</f>
        <v>0</v>
      </c>
      <c r="D392" t="s">
        <v>313</v>
      </c>
      <c r="E392" t="s">
        <v>409</v>
      </c>
      <c r="F392" t="s">
        <v>695</v>
      </c>
      <c r="G392" t="s">
        <v>1090</v>
      </c>
      <c r="H392" t="s">
        <v>1255</v>
      </c>
    </row>
    <row r="393" spans="1:8">
      <c r="A393" t="s">
        <v>75</v>
      </c>
      <c r="B393">
        <f>HYPERLINK("https://github.com/apache/commons-lang/commit/e47b5d8e75e4af0edd747a451b43303391f13d96", "e47b5d8e75e4af0edd747a451b43303391f13d96")</f>
        <v>0</v>
      </c>
      <c r="C393">
        <f>HYPERLINK("https://github.com/apache/commons-lang/commit/1e3ecfff20e58b1a25fa4c5f23ac79efe353df1a", "1e3ecfff20e58b1a25fa4c5f23ac79efe353df1a")</f>
        <v>0</v>
      </c>
      <c r="D393" t="s">
        <v>313</v>
      </c>
      <c r="E393" t="s">
        <v>410</v>
      </c>
      <c r="F393" t="s">
        <v>671</v>
      </c>
      <c r="G393" t="s">
        <v>1067</v>
      </c>
      <c r="H393" t="s">
        <v>1723</v>
      </c>
    </row>
    <row r="394" spans="1:8">
      <c r="A394" t="s">
        <v>77</v>
      </c>
      <c r="B394">
        <f>HYPERLINK("https://github.com/apache/commons-lang/commit/810e69f7a470eb9dce71de314f0a98c0f7840a24", "810e69f7a470eb9dce71de314f0a98c0f7840a24")</f>
        <v>0</v>
      </c>
      <c r="C394">
        <f>HYPERLINK("https://github.com/apache/commons-lang/commit/512574a9080150be1b4c4a115a9cb7bc435ef606", "512574a9080150be1b4c4a115a9cb7bc435ef606")</f>
        <v>0</v>
      </c>
      <c r="D394" t="s">
        <v>311</v>
      </c>
      <c r="E394" t="s">
        <v>412</v>
      </c>
      <c r="F394" t="s">
        <v>695</v>
      </c>
      <c r="G394" t="s">
        <v>1090</v>
      </c>
      <c r="H394" t="s">
        <v>1726</v>
      </c>
    </row>
    <row r="395" spans="1:8">
      <c r="H395" t="s">
        <v>1727</v>
      </c>
    </row>
    <row r="396" spans="1:8">
      <c r="H396" t="s">
        <v>1728</v>
      </c>
    </row>
    <row r="397" spans="1:8">
      <c r="H397" t="s">
        <v>1729</v>
      </c>
    </row>
    <row r="398" spans="1:8">
      <c r="H398" t="s">
        <v>1730</v>
      </c>
    </row>
    <row r="399" spans="1:8">
      <c r="H399" t="s">
        <v>1731</v>
      </c>
    </row>
    <row r="400" spans="1:8">
      <c r="H400" t="s">
        <v>1732</v>
      </c>
    </row>
    <row r="401" spans="8:8">
      <c r="H401" t="s">
        <v>1733</v>
      </c>
    </row>
    <row r="402" spans="8:8">
      <c r="H402" t="s">
        <v>1734</v>
      </c>
    </row>
    <row r="403" spans="8:8">
      <c r="H403" t="s">
        <v>1735</v>
      </c>
    </row>
    <row r="404" spans="8:8">
      <c r="H404" t="s">
        <v>1736</v>
      </c>
    </row>
    <row r="405" spans="8:8">
      <c r="H405" t="s">
        <v>1737</v>
      </c>
    </row>
    <row r="406" spans="8:8">
      <c r="H406" t="s">
        <v>1738</v>
      </c>
    </row>
    <row r="407" spans="8:8">
      <c r="H407" t="s">
        <v>1739</v>
      </c>
    </row>
    <row r="408" spans="8:8">
      <c r="H408" t="s">
        <v>1740</v>
      </c>
    </row>
    <row r="409" spans="8:8">
      <c r="H409" t="s">
        <v>1741</v>
      </c>
    </row>
    <row r="410" spans="8:8">
      <c r="H410" t="s">
        <v>1742</v>
      </c>
    </row>
    <row r="411" spans="8:8">
      <c r="H411" t="s">
        <v>1743</v>
      </c>
    </row>
    <row r="412" spans="8:8">
      <c r="H412" t="s">
        <v>1744</v>
      </c>
    </row>
    <row r="413" spans="8:8">
      <c r="H413" t="s">
        <v>1745</v>
      </c>
    </row>
    <row r="414" spans="8:8">
      <c r="H414" t="s">
        <v>1746</v>
      </c>
    </row>
    <row r="415" spans="8:8">
      <c r="H415" t="s">
        <v>1747</v>
      </c>
    </row>
    <row r="416" spans="8:8">
      <c r="H416" t="s">
        <v>1748</v>
      </c>
    </row>
    <row r="417" spans="8:8">
      <c r="H417" t="s">
        <v>1749</v>
      </c>
    </row>
    <row r="418" spans="8:8">
      <c r="H418" t="s">
        <v>1750</v>
      </c>
    </row>
    <row r="419" spans="8:8">
      <c r="H419" t="s">
        <v>1751</v>
      </c>
    </row>
    <row r="420" spans="8:8">
      <c r="H420" t="s">
        <v>1752</v>
      </c>
    </row>
    <row r="421" spans="8:8">
      <c r="H421" t="s">
        <v>1753</v>
      </c>
    </row>
    <row r="422" spans="8:8">
      <c r="H422" t="s">
        <v>1754</v>
      </c>
    </row>
    <row r="423" spans="8:8">
      <c r="H423" t="s">
        <v>1755</v>
      </c>
    </row>
    <row r="424" spans="8:8">
      <c r="H424" t="s">
        <v>1756</v>
      </c>
    </row>
    <row r="425" spans="8:8">
      <c r="H425" t="s">
        <v>1757</v>
      </c>
    </row>
    <row r="426" spans="8:8">
      <c r="H426" t="s">
        <v>1758</v>
      </c>
    </row>
    <row r="427" spans="8:8">
      <c r="H427" t="s">
        <v>1759</v>
      </c>
    </row>
    <row r="428" spans="8:8">
      <c r="H428" t="s">
        <v>1760</v>
      </c>
    </row>
    <row r="429" spans="8:8">
      <c r="H429" t="s">
        <v>1761</v>
      </c>
    </row>
    <row r="430" spans="8:8">
      <c r="H430" t="s">
        <v>1762</v>
      </c>
    </row>
    <row r="431" spans="8:8">
      <c r="H431" t="s">
        <v>1763</v>
      </c>
    </row>
    <row r="432" spans="8:8">
      <c r="H432" t="s">
        <v>1764</v>
      </c>
    </row>
    <row r="433" spans="1:8">
      <c r="H433" t="s">
        <v>1765</v>
      </c>
    </row>
    <row r="434" spans="1:8">
      <c r="H434" t="s">
        <v>1766</v>
      </c>
    </row>
    <row r="435" spans="1:8">
      <c r="H435" t="s">
        <v>1767</v>
      </c>
    </row>
    <row r="436" spans="1:8">
      <c r="A436" t="s">
        <v>78</v>
      </c>
      <c r="B436">
        <f>HYPERLINK("https://github.com/apache/commons-lang/commit/a5311d05afc8dfc2983c9c8e932216195f09de82", "a5311d05afc8dfc2983c9c8e932216195f09de82")</f>
        <v>0</v>
      </c>
      <c r="C436">
        <f>HYPERLINK("https://github.com/apache/commons-lang/commit/eea36f49f6b09c302f5f51cfd6184472f436261d", "eea36f49f6b09c302f5f51cfd6184472f436261d")</f>
        <v>0</v>
      </c>
      <c r="D436" t="s">
        <v>311</v>
      </c>
      <c r="E436" t="s">
        <v>413</v>
      </c>
      <c r="F436" t="s">
        <v>697</v>
      </c>
      <c r="G436" t="s">
        <v>1084</v>
      </c>
      <c r="H436" t="s">
        <v>1683</v>
      </c>
    </row>
    <row r="437" spans="1:8">
      <c r="H437" t="s">
        <v>1768</v>
      </c>
    </row>
    <row r="438" spans="1:8">
      <c r="A438" t="s">
        <v>79</v>
      </c>
      <c r="B438">
        <f>HYPERLINK("https://github.com/apache/commons-lang/commit/a751d8242456f4feef34035b0e53c62e5025a2a0", "a751d8242456f4feef34035b0e53c62e5025a2a0")</f>
        <v>0</v>
      </c>
      <c r="C438">
        <f>HYPERLINK("https://github.com/apache/commons-lang/commit/04e1537d3c41646fdb56b60fae70a630ae177796", "04e1537d3c41646fdb56b60fae70a630ae177796")</f>
        <v>0</v>
      </c>
      <c r="D438" t="s">
        <v>311</v>
      </c>
      <c r="E438" t="s">
        <v>414</v>
      </c>
      <c r="F438" t="s">
        <v>695</v>
      </c>
      <c r="G438" t="s">
        <v>1090</v>
      </c>
      <c r="H438" t="s">
        <v>1769</v>
      </c>
    </row>
    <row r="439" spans="1:8">
      <c r="A439" t="s">
        <v>80</v>
      </c>
      <c r="B439">
        <f>HYPERLINK("https://github.com/apache/commons-lang/commit/fd656864b6a54302929c5da5490bff8842edade4", "fd656864b6a54302929c5da5490bff8842edade4")</f>
        <v>0</v>
      </c>
      <c r="C439">
        <f>HYPERLINK("https://github.com/apache/commons-lang/commit/ac01ed3d678e703c087469b766e325e06593624d", "ac01ed3d678e703c087469b766e325e06593624d")</f>
        <v>0</v>
      </c>
      <c r="D439" t="s">
        <v>313</v>
      </c>
      <c r="E439" t="s">
        <v>415</v>
      </c>
      <c r="F439" t="s">
        <v>679</v>
      </c>
      <c r="G439" t="s">
        <v>1074</v>
      </c>
      <c r="H439" t="s">
        <v>1770</v>
      </c>
    </row>
    <row r="440" spans="1:8">
      <c r="A440" t="s">
        <v>81</v>
      </c>
      <c r="B440">
        <f>HYPERLINK("https://github.com/apache/commons-lang/commit/fc55439441b6a61d00a4e43fbe91c2bc87b990c6", "fc55439441b6a61d00a4e43fbe91c2bc87b990c6")</f>
        <v>0</v>
      </c>
      <c r="C440">
        <f>HYPERLINK("https://github.com/apache/commons-lang/commit/0e85c6e6f1b1bea8725f46dce37825253e5f8aa5", "0e85c6e6f1b1bea8725f46dce37825253e5f8aa5")</f>
        <v>0</v>
      </c>
      <c r="D440" t="s">
        <v>313</v>
      </c>
      <c r="E440" t="s">
        <v>416</v>
      </c>
      <c r="F440" t="s">
        <v>698</v>
      </c>
      <c r="G440" t="s">
        <v>1092</v>
      </c>
      <c r="H440" t="s">
        <v>1771</v>
      </c>
    </row>
    <row r="441" spans="1:8">
      <c r="H441" t="s">
        <v>1772</v>
      </c>
    </row>
    <row r="442" spans="1:8">
      <c r="A442" t="s">
        <v>83</v>
      </c>
      <c r="B442">
        <f>HYPERLINK("https://github.com/apache/commons-lang/commit/fceff5aa543a7cffd0043d77f47fa44069f3edad", "fceff5aa543a7cffd0043d77f47fa44069f3edad")</f>
        <v>0</v>
      </c>
      <c r="C442">
        <f>HYPERLINK("https://github.com/apache/commons-lang/commit/26d2f4a4a2f1dcb1e556cdaa5ad256786bbdf675", "26d2f4a4a2f1dcb1e556cdaa5ad256786bbdf675")</f>
        <v>0</v>
      </c>
      <c r="D442" t="s">
        <v>312</v>
      </c>
      <c r="E442" t="s">
        <v>418</v>
      </c>
      <c r="F442" t="s">
        <v>652</v>
      </c>
      <c r="G442" t="s">
        <v>1048</v>
      </c>
      <c r="H442" t="s">
        <v>1775</v>
      </c>
    </row>
    <row r="443" spans="1:8">
      <c r="A443" t="s">
        <v>84</v>
      </c>
      <c r="B443">
        <f>HYPERLINK("https://github.com/apache/commons-lang/commit/9cbf70d82285d7ebdd190f7cd59f2a9d82a09c61", "9cbf70d82285d7ebdd190f7cd59f2a9d82a09c61")</f>
        <v>0</v>
      </c>
      <c r="C443">
        <f>HYPERLINK("https://github.com/apache/commons-lang/commit/c62bd307657aab6bf4be06e5c4c232195f6620f9", "c62bd307657aab6bf4be06e5c4c232195f6620f9")</f>
        <v>0</v>
      </c>
      <c r="D443" t="s">
        <v>312</v>
      </c>
      <c r="E443" t="s">
        <v>419</v>
      </c>
      <c r="F443" t="s">
        <v>659</v>
      </c>
      <c r="G443" t="s">
        <v>1055</v>
      </c>
      <c r="H443" t="s">
        <v>1777</v>
      </c>
    </row>
    <row r="444" spans="1:8">
      <c r="A444" t="s">
        <v>85</v>
      </c>
      <c r="B444">
        <f>HYPERLINK("https://github.com/apache/commons-lang/commit/53d756b0037a7c6973a4a91e961db5187435ae60", "53d756b0037a7c6973a4a91e961db5187435ae60")</f>
        <v>0</v>
      </c>
      <c r="C444">
        <f>HYPERLINK("https://github.com/apache/commons-lang/commit/db951873904b927b43f35478586f064ea6ea6deb", "db951873904b927b43f35478586f064ea6ea6deb")</f>
        <v>0</v>
      </c>
      <c r="D444" t="s">
        <v>311</v>
      </c>
      <c r="E444" t="s">
        <v>420</v>
      </c>
      <c r="F444" t="s">
        <v>700</v>
      </c>
      <c r="G444" t="s">
        <v>1089</v>
      </c>
      <c r="H444" t="s">
        <v>1703</v>
      </c>
    </row>
    <row r="445" spans="1:8">
      <c r="H445" t="s">
        <v>1701</v>
      </c>
    </row>
    <row r="446" spans="1:8">
      <c r="H446" t="s">
        <v>1698</v>
      </c>
    </row>
    <row r="447" spans="1:8">
      <c r="H447" t="s">
        <v>1705</v>
      </c>
    </row>
    <row r="448" spans="1:8">
      <c r="H448" t="s">
        <v>1706</v>
      </c>
    </row>
    <row r="449" spans="1:8">
      <c r="H449" t="s">
        <v>1719</v>
      </c>
    </row>
    <row r="450" spans="1:8">
      <c r="H450" t="s">
        <v>1702</v>
      </c>
    </row>
    <row r="451" spans="1:8">
      <c r="H451" t="s">
        <v>1699</v>
      </c>
    </row>
    <row r="452" spans="1:8">
      <c r="H452" t="s">
        <v>1782</v>
      </c>
    </row>
    <row r="453" spans="1:8">
      <c r="H453" t="s">
        <v>1784</v>
      </c>
    </row>
    <row r="454" spans="1:8">
      <c r="H454" t="s">
        <v>1785</v>
      </c>
    </row>
    <row r="455" spans="1:8">
      <c r="H455" t="s">
        <v>1786</v>
      </c>
    </row>
    <row r="456" spans="1:8">
      <c r="H456" t="s">
        <v>1787</v>
      </c>
    </row>
    <row r="457" spans="1:8">
      <c r="H457" t="s">
        <v>1700</v>
      </c>
    </row>
    <row r="458" spans="1:8">
      <c r="H458" t="s">
        <v>1704</v>
      </c>
    </row>
    <row r="459" spans="1:8">
      <c r="H459" t="s">
        <v>1707</v>
      </c>
    </row>
    <row r="460" spans="1:8">
      <c r="H460" t="s">
        <v>1788</v>
      </c>
    </row>
    <row r="461" spans="1:8">
      <c r="H461" t="s">
        <v>1789</v>
      </c>
    </row>
    <row r="462" spans="1:8">
      <c r="A462" t="s">
        <v>87</v>
      </c>
      <c r="B462">
        <f>HYPERLINK("https://github.com/apache/commons-lang/commit/9425150104b52d9066d205776b18dd98e8299db1", "9425150104b52d9066d205776b18dd98e8299db1")</f>
        <v>0</v>
      </c>
      <c r="C462">
        <f>HYPERLINK("https://github.com/apache/commons-lang/commit/65cc70a5c475b6f4237c7135a1864f3c7be6cdfa", "65cc70a5c475b6f4237c7135a1864f3c7be6cdfa")</f>
        <v>0</v>
      </c>
      <c r="D462" t="s">
        <v>312</v>
      </c>
      <c r="E462" t="s">
        <v>422</v>
      </c>
      <c r="F462" t="s">
        <v>674</v>
      </c>
      <c r="G462" t="s">
        <v>1042</v>
      </c>
      <c r="H462" t="s">
        <v>3032</v>
      </c>
    </row>
    <row r="463" spans="1:8">
      <c r="H463" t="s">
        <v>3033</v>
      </c>
    </row>
    <row r="464" spans="1:8">
      <c r="H464" t="s">
        <v>3034</v>
      </c>
    </row>
    <row r="465" spans="1:8">
      <c r="H465" t="s">
        <v>3035</v>
      </c>
    </row>
    <row r="466" spans="1:8">
      <c r="H466" t="s">
        <v>3036</v>
      </c>
    </row>
    <row r="467" spans="1:8">
      <c r="H467" t="s">
        <v>3037</v>
      </c>
    </row>
    <row r="468" spans="1:8">
      <c r="A468" t="s">
        <v>88</v>
      </c>
      <c r="B468">
        <f>HYPERLINK("https://github.com/apache/commons-lang/commit/da8646f9c9768805cca4d5bba3260521c97761ed", "da8646f9c9768805cca4d5bba3260521c97761ed")</f>
        <v>0</v>
      </c>
      <c r="C468">
        <f>HYPERLINK("https://github.com/apache/commons-lang/commit/de6e0737277c72c28e8ada743db7f6004415a58d", "de6e0737277c72c28e8ada743db7f6004415a58d")</f>
        <v>0</v>
      </c>
      <c r="D468" t="s">
        <v>311</v>
      </c>
      <c r="E468" t="s">
        <v>423</v>
      </c>
      <c r="F468" t="s">
        <v>788</v>
      </c>
      <c r="G468" t="s">
        <v>1128</v>
      </c>
      <c r="H468" t="s">
        <v>1742</v>
      </c>
    </row>
    <row r="469" spans="1:8">
      <c r="A469" t="s">
        <v>91</v>
      </c>
      <c r="B469">
        <f>HYPERLINK("https://github.com/apache/commons-lang/commit/cd2c0146ab85e4cc7252eb56861f0baa99d0c37c", "cd2c0146ab85e4cc7252eb56861f0baa99d0c37c")</f>
        <v>0</v>
      </c>
      <c r="C469">
        <f>HYPERLINK("https://github.com/apache/commons-lang/commit/724842ee7b2e3bf55b720a659d77a4eaf2887905", "724842ee7b2e3bf55b720a659d77a4eaf2887905")</f>
        <v>0</v>
      </c>
      <c r="D469" t="s">
        <v>312</v>
      </c>
      <c r="E469" t="s">
        <v>426</v>
      </c>
      <c r="F469" t="s">
        <v>789</v>
      </c>
      <c r="G469" t="s">
        <v>1132</v>
      </c>
      <c r="H469" t="s">
        <v>3038</v>
      </c>
    </row>
    <row r="470" spans="1:8">
      <c r="A470" t="s">
        <v>92</v>
      </c>
      <c r="B470">
        <f>HYPERLINK("https://github.com/apache/commons-lang/commit/1c1064c9170994be3cc53d63f56362496cafa132", "1c1064c9170994be3cc53d63f56362496cafa132")</f>
        <v>0</v>
      </c>
      <c r="C470">
        <f>HYPERLINK("https://github.com/apache/commons-lang/commit/75d931a3264b73caa9cdd7d3373375cc33008ddf", "75d931a3264b73caa9cdd7d3373375cc33008ddf")</f>
        <v>0</v>
      </c>
      <c r="D470" t="s">
        <v>312</v>
      </c>
      <c r="E470" t="s">
        <v>427</v>
      </c>
      <c r="F470" t="s">
        <v>662</v>
      </c>
      <c r="G470" t="s">
        <v>1058</v>
      </c>
      <c r="H470" t="s">
        <v>2331</v>
      </c>
    </row>
    <row r="471" spans="1:8">
      <c r="H471" t="s">
        <v>2332</v>
      </c>
    </row>
    <row r="472" spans="1:8">
      <c r="F472" t="s">
        <v>643</v>
      </c>
      <c r="G472" t="s">
        <v>1039</v>
      </c>
      <c r="H472" t="s">
        <v>2341</v>
      </c>
    </row>
    <row r="473" spans="1:8">
      <c r="H473" t="s">
        <v>2352</v>
      </c>
    </row>
    <row r="474" spans="1:8">
      <c r="H474" t="s">
        <v>2359</v>
      </c>
    </row>
    <row r="475" spans="1:8">
      <c r="H475" t="s">
        <v>2377</v>
      </c>
    </row>
    <row r="476" spans="1:8">
      <c r="H476" t="s">
        <v>2381</v>
      </c>
    </row>
    <row r="477" spans="1:8">
      <c r="F477" t="s">
        <v>647</v>
      </c>
      <c r="G477" t="s">
        <v>1043</v>
      </c>
      <c r="H477" t="s">
        <v>2397</v>
      </c>
    </row>
    <row r="478" spans="1:8">
      <c r="F478" t="s">
        <v>790</v>
      </c>
      <c r="G478" t="s">
        <v>1107</v>
      </c>
      <c r="H478" t="s">
        <v>2421</v>
      </c>
    </row>
    <row r="479" spans="1:8">
      <c r="F479" t="s">
        <v>674</v>
      </c>
      <c r="G479" t="s">
        <v>1042</v>
      </c>
      <c r="H479" t="s">
        <v>2214</v>
      </c>
    </row>
    <row r="480" spans="1:8">
      <c r="H480" t="s">
        <v>2215</v>
      </c>
    </row>
    <row r="481" spans="1:8">
      <c r="A481" t="s">
        <v>93</v>
      </c>
      <c r="B481">
        <f>HYPERLINK("https://github.com/apache/commons-lang/commit/ecc7608fafef69637d46e60e32d93814353b8880", "ecc7608fafef69637d46e60e32d93814353b8880")</f>
        <v>0</v>
      </c>
      <c r="C481">
        <f>HYPERLINK("https://github.com/apache/commons-lang/commit/70e7930e89b2a0fffecd2e155ba321e66ba36baa", "70e7930e89b2a0fffecd2e155ba321e66ba36baa")</f>
        <v>0</v>
      </c>
      <c r="D481" t="s">
        <v>312</v>
      </c>
      <c r="E481" t="s">
        <v>428</v>
      </c>
      <c r="F481" t="s">
        <v>675</v>
      </c>
      <c r="G481" t="s">
        <v>1070</v>
      </c>
      <c r="H481" t="s">
        <v>3039</v>
      </c>
    </row>
    <row r="482" spans="1:8">
      <c r="A482" t="s">
        <v>94</v>
      </c>
      <c r="B482">
        <f>HYPERLINK("https://github.com/apache/commons-lang/commit/272ca375e3844e7ba13bd0290783121a60775c99", "272ca375e3844e7ba13bd0290783121a60775c99")</f>
        <v>0</v>
      </c>
      <c r="C482">
        <f>HYPERLINK("https://github.com/apache/commons-lang/commit/833e5bbd076bb84f5b93d52daad1ce0b7adb07b1", "833e5bbd076bb84f5b93d52daad1ce0b7adb07b1")</f>
        <v>0</v>
      </c>
      <c r="D482" t="s">
        <v>312</v>
      </c>
      <c r="E482" t="s">
        <v>429</v>
      </c>
      <c r="F482" t="s">
        <v>791</v>
      </c>
      <c r="G482" t="s">
        <v>1134</v>
      </c>
      <c r="H482" t="s">
        <v>3040</v>
      </c>
    </row>
    <row r="483" spans="1:8">
      <c r="A483" t="s">
        <v>95</v>
      </c>
      <c r="B483">
        <f>HYPERLINK("https://github.com/apache/commons-lang/commit/55817e22332cfcb26238eecdf6643dada5d3c527", "55817e22332cfcb26238eecdf6643dada5d3c527")</f>
        <v>0</v>
      </c>
      <c r="C483">
        <f>HYPERLINK("https://github.com/apache/commons-lang/commit/0acf60c6b24ebca7e2b644c58fb5bcb58c597e0a", "0acf60c6b24ebca7e2b644c58fb5bcb58c597e0a")</f>
        <v>0</v>
      </c>
      <c r="D483" t="s">
        <v>316</v>
      </c>
      <c r="E483" t="s">
        <v>430</v>
      </c>
      <c r="F483" t="s">
        <v>792</v>
      </c>
      <c r="G483" t="s">
        <v>1135</v>
      </c>
      <c r="H483" t="s">
        <v>3041</v>
      </c>
    </row>
    <row r="484" spans="1:8">
      <c r="H484" t="s">
        <v>3042</v>
      </c>
    </row>
    <row r="485" spans="1:8">
      <c r="A485" t="s">
        <v>96</v>
      </c>
      <c r="B485">
        <f>HYPERLINK("https://github.com/apache/commons-lang/commit/583c62281ee3a967ded84f31c8b45463d1275208", "583c62281ee3a967ded84f31c8b45463d1275208")</f>
        <v>0</v>
      </c>
      <c r="C485">
        <f>HYPERLINK("https://github.com/apache/commons-lang/commit/68c6547d0cc71c538a52b81f0ef3af69b9d80085", "68c6547d0cc71c538a52b81f0ef3af69b9d80085")</f>
        <v>0</v>
      </c>
      <c r="D485" t="s">
        <v>316</v>
      </c>
      <c r="E485" t="s">
        <v>431</v>
      </c>
      <c r="F485" t="s">
        <v>791</v>
      </c>
      <c r="G485" t="s">
        <v>1134</v>
      </c>
      <c r="H485" t="s">
        <v>3047</v>
      </c>
    </row>
    <row r="486" spans="1:8">
      <c r="H486" t="s">
        <v>3048</v>
      </c>
    </row>
    <row r="487" spans="1:8">
      <c r="H487" t="s">
        <v>3049</v>
      </c>
    </row>
    <row r="488" spans="1:8">
      <c r="H488" t="s">
        <v>2993</v>
      </c>
    </row>
    <row r="489" spans="1:8">
      <c r="H489" t="s">
        <v>3050</v>
      </c>
    </row>
    <row r="490" spans="1:8">
      <c r="H490" t="s">
        <v>3051</v>
      </c>
    </row>
    <row r="491" spans="1:8">
      <c r="A491" t="s">
        <v>97</v>
      </c>
      <c r="B491">
        <f>HYPERLINK("https://github.com/apache/commons-lang/commit/60e5d4933c8c1797ac909216d6764e3348384396", "60e5d4933c8c1797ac909216d6764e3348384396")</f>
        <v>0</v>
      </c>
      <c r="C491">
        <f>HYPERLINK("https://github.com/apache/commons-lang/commit/7f5ffc6036d4b2199af5b2d655691bc0af4478ee", "7f5ffc6036d4b2199af5b2d655691bc0af4478ee")</f>
        <v>0</v>
      </c>
      <c r="D491" t="s">
        <v>317</v>
      </c>
      <c r="E491" t="s">
        <v>432</v>
      </c>
      <c r="F491" t="s">
        <v>792</v>
      </c>
      <c r="G491" t="s">
        <v>1135</v>
      </c>
      <c r="H491" t="s">
        <v>3053</v>
      </c>
    </row>
    <row r="492" spans="1:8">
      <c r="H492" t="s">
        <v>3054</v>
      </c>
    </row>
    <row r="493" spans="1:8">
      <c r="H493" t="s">
        <v>3055</v>
      </c>
    </row>
    <row r="494" spans="1:8">
      <c r="H494" t="s">
        <v>3056</v>
      </c>
    </row>
    <row r="495" spans="1:8">
      <c r="H495" t="s">
        <v>3057</v>
      </c>
    </row>
    <row r="496" spans="1:8">
      <c r="H496" t="s">
        <v>3058</v>
      </c>
    </row>
    <row r="497" spans="8:8">
      <c r="H497" t="s">
        <v>2531</v>
      </c>
    </row>
    <row r="498" spans="8:8">
      <c r="H498" t="s">
        <v>3059</v>
      </c>
    </row>
    <row r="499" spans="8:8">
      <c r="H499" t="s">
        <v>3060</v>
      </c>
    </row>
    <row r="500" spans="8:8">
      <c r="H500" t="s">
        <v>3061</v>
      </c>
    </row>
    <row r="501" spans="8:8">
      <c r="H501" t="s">
        <v>3062</v>
      </c>
    </row>
    <row r="502" spans="8:8">
      <c r="H502" t="s">
        <v>3063</v>
      </c>
    </row>
    <row r="503" spans="8:8">
      <c r="H503" t="s">
        <v>3064</v>
      </c>
    </row>
    <row r="504" spans="8:8">
      <c r="H504" t="s">
        <v>3065</v>
      </c>
    </row>
    <row r="505" spans="8:8">
      <c r="H505" t="s">
        <v>3066</v>
      </c>
    </row>
    <row r="506" spans="8:8">
      <c r="H506" t="s">
        <v>3067</v>
      </c>
    </row>
    <row r="507" spans="8:8">
      <c r="H507" t="s">
        <v>3068</v>
      </c>
    </row>
    <row r="508" spans="8:8">
      <c r="H508" t="s">
        <v>3069</v>
      </c>
    </row>
    <row r="509" spans="8:8">
      <c r="H509" t="s">
        <v>3070</v>
      </c>
    </row>
    <row r="510" spans="8:8">
      <c r="H510" t="s">
        <v>3071</v>
      </c>
    </row>
    <row r="511" spans="8:8">
      <c r="H511" t="s">
        <v>3072</v>
      </c>
    </row>
    <row r="512" spans="8:8">
      <c r="H512" t="s">
        <v>3073</v>
      </c>
    </row>
    <row r="513" spans="1:8">
      <c r="H513" t="s">
        <v>3074</v>
      </c>
    </row>
    <row r="514" spans="1:8">
      <c r="H514" t="s">
        <v>3075</v>
      </c>
    </row>
    <row r="515" spans="1:8">
      <c r="H515" t="s">
        <v>3076</v>
      </c>
    </row>
    <row r="516" spans="1:8">
      <c r="H516" t="s">
        <v>3077</v>
      </c>
    </row>
    <row r="517" spans="1:8">
      <c r="H517" t="s">
        <v>3078</v>
      </c>
    </row>
    <row r="518" spans="1:8">
      <c r="H518" t="s">
        <v>3079</v>
      </c>
    </row>
    <row r="519" spans="1:8">
      <c r="F519" t="s">
        <v>794</v>
      </c>
      <c r="G519" t="s">
        <v>1137</v>
      </c>
      <c r="H519" t="s">
        <v>3084</v>
      </c>
    </row>
    <row r="520" spans="1:8">
      <c r="H520" t="s">
        <v>3085</v>
      </c>
    </row>
    <row r="521" spans="1:8">
      <c r="A521" t="s">
        <v>98</v>
      </c>
      <c r="B521">
        <f>HYPERLINK("https://github.com/apache/commons-lang/commit/65e3778b9ee924318cad305d8b89757b735c0014", "65e3778b9ee924318cad305d8b89757b735c0014")</f>
        <v>0</v>
      </c>
      <c r="C521">
        <f>HYPERLINK("https://github.com/apache/commons-lang/commit/efe31f5b60e95220ec4e1222c5608d49668725e9", "efe31f5b60e95220ec4e1222c5608d49668725e9")</f>
        <v>0</v>
      </c>
      <c r="D521" t="s">
        <v>317</v>
      </c>
      <c r="E521" t="s">
        <v>433</v>
      </c>
      <c r="F521" t="s">
        <v>796</v>
      </c>
      <c r="G521" t="s">
        <v>1139</v>
      </c>
      <c r="H521" t="s">
        <v>3086</v>
      </c>
    </row>
    <row r="522" spans="1:8">
      <c r="H522" t="s">
        <v>3087</v>
      </c>
    </row>
    <row r="523" spans="1:8">
      <c r="A523" t="s">
        <v>99</v>
      </c>
      <c r="B523">
        <f>HYPERLINK("https://github.com/apache/commons-lang/commit/585e4c6eb3a49dbbd18f39acc4c94d5d64100eff", "585e4c6eb3a49dbbd18f39acc4c94d5d64100eff")</f>
        <v>0</v>
      </c>
      <c r="C523">
        <f>HYPERLINK("https://github.com/apache/commons-lang/commit/e0da000caa33b68fb9c95747f3291da12c2b5749", "e0da000caa33b68fb9c95747f3291da12c2b5749")</f>
        <v>0</v>
      </c>
      <c r="D523" t="s">
        <v>317</v>
      </c>
      <c r="E523" t="s">
        <v>434</v>
      </c>
      <c r="F523" t="s">
        <v>797</v>
      </c>
      <c r="G523" t="s">
        <v>1140</v>
      </c>
      <c r="H523" t="s">
        <v>3088</v>
      </c>
    </row>
    <row r="524" spans="1:8">
      <c r="A524" t="s">
        <v>100</v>
      </c>
      <c r="B524">
        <f>HYPERLINK("https://github.com/apache/commons-lang/commit/50af57d0b8eb4f10add7ebdc0c20b6dd11a838e7", "50af57d0b8eb4f10add7ebdc0c20b6dd11a838e7")</f>
        <v>0</v>
      </c>
      <c r="C524">
        <f>HYPERLINK("https://github.com/apache/commons-lang/commit/5df3e1aad76a65c6e437e1f6c441601039742368", "5df3e1aad76a65c6e437e1f6c441601039742368")</f>
        <v>0</v>
      </c>
      <c r="D524" t="s">
        <v>312</v>
      </c>
      <c r="E524" t="s">
        <v>435</v>
      </c>
      <c r="F524" t="s">
        <v>676</v>
      </c>
      <c r="G524" t="s">
        <v>1071</v>
      </c>
      <c r="H524" t="s">
        <v>2646</v>
      </c>
    </row>
    <row r="525" spans="1:8">
      <c r="H525" t="s">
        <v>1652</v>
      </c>
    </row>
    <row r="526" spans="1:8">
      <c r="H526" t="s">
        <v>2202</v>
      </c>
    </row>
    <row r="527" spans="1:8">
      <c r="H527" t="s">
        <v>1820</v>
      </c>
    </row>
    <row r="528" spans="1:8">
      <c r="H528" t="s">
        <v>1466</v>
      </c>
    </row>
    <row r="529" spans="8:8">
      <c r="H529" t="s">
        <v>2647</v>
      </c>
    </row>
    <row r="530" spans="8:8">
      <c r="H530" t="s">
        <v>2648</v>
      </c>
    </row>
    <row r="531" spans="8:8">
      <c r="H531" t="s">
        <v>2649</v>
      </c>
    </row>
    <row r="532" spans="8:8">
      <c r="H532" t="s">
        <v>2650</v>
      </c>
    </row>
    <row r="533" spans="8:8">
      <c r="H533" t="s">
        <v>2009</v>
      </c>
    </row>
    <row r="534" spans="8:8">
      <c r="H534" t="s">
        <v>2651</v>
      </c>
    </row>
    <row r="535" spans="8:8">
      <c r="H535" t="s">
        <v>2652</v>
      </c>
    </row>
    <row r="536" spans="8:8">
      <c r="H536" t="s">
        <v>2653</v>
      </c>
    </row>
    <row r="537" spans="8:8">
      <c r="H537" t="s">
        <v>2654</v>
      </c>
    </row>
    <row r="538" spans="8:8">
      <c r="H538" t="s">
        <v>2655</v>
      </c>
    </row>
    <row r="539" spans="8:8">
      <c r="H539" t="s">
        <v>2656</v>
      </c>
    </row>
    <row r="540" spans="8:8">
      <c r="H540" t="s">
        <v>2657</v>
      </c>
    </row>
    <row r="541" spans="8:8">
      <c r="H541" t="s">
        <v>2658</v>
      </c>
    </row>
    <row r="542" spans="8:8">
      <c r="H542" t="s">
        <v>2659</v>
      </c>
    </row>
    <row r="543" spans="8:8">
      <c r="H543" t="s">
        <v>2660</v>
      </c>
    </row>
    <row r="544" spans="8:8">
      <c r="H544" t="s">
        <v>2661</v>
      </c>
    </row>
    <row r="545" spans="8:8">
      <c r="H545" t="s">
        <v>2662</v>
      </c>
    </row>
    <row r="546" spans="8:8">
      <c r="H546" t="s">
        <v>2663</v>
      </c>
    </row>
    <row r="547" spans="8:8">
      <c r="H547" t="s">
        <v>2664</v>
      </c>
    </row>
    <row r="548" spans="8:8">
      <c r="H548" t="s">
        <v>2665</v>
      </c>
    </row>
    <row r="549" spans="8:8">
      <c r="H549" t="s">
        <v>2666</v>
      </c>
    </row>
    <row r="550" spans="8:8">
      <c r="H550" t="s">
        <v>2667</v>
      </c>
    </row>
    <row r="551" spans="8:8">
      <c r="H551" t="s">
        <v>2668</v>
      </c>
    </row>
    <row r="552" spans="8:8">
      <c r="H552" t="s">
        <v>2669</v>
      </c>
    </row>
    <row r="553" spans="8:8">
      <c r="H553" t="s">
        <v>2670</v>
      </c>
    </row>
    <row r="554" spans="8:8">
      <c r="H554" t="s">
        <v>2671</v>
      </c>
    </row>
    <row r="555" spans="8:8">
      <c r="H555" t="s">
        <v>2672</v>
      </c>
    </row>
    <row r="556" spans="8:8">
      <c r="H556" t="s">
        <v>2673</v>
      </c>
    </row>
    <row r="557" spans="8:8">
      <c r="H557" t="s">
        <v>2674</v>
      </c>
    </row>
    <row r="558" spans="8:8">
      <c r="H558" t="s">
        <v>2675</v>
      </c>
    </row>
    <row r="559" spans="8:8">
      <c r="H559" t="s">
        <v>2676</v>
      </c>
    </row>
    <row r="560" spans="8:8">
      <c r="H560" t="s">
        <v>2677</v>
      </c>
    </row>
    <row r="561" spans="6:8">
      <c r="H561" t="s">
        <v>2678</v>
      </c>
    </row>
    <row r="562" spans="6:8">
      <c r="H562" t="s">
        <v>2679</v>
      </c>
    </row>
    <row r="563" spans="6:8">
      <c r="H563" t="s">
        <v>2680</v>
      </c>
    </row>
    <row r="564" spans="6:8">
      <c r="F564" t="s">
        <v>798</v>
      </c>
      <c r="G564" t="s">
        <v>1119</v>
      </c>
      <c r="H564" t="s">
        <v>1542</v>
      </c>
    </row>
    <row r="565" spans="6:8">
      <c r="H565" t="s">
        <v>2647</v>
      </c>
    </row>
    <row r="566" spans="6:8">
      <c r="H566" t="s">
        <v>2685</v>
      </c>
    </row>
    <row r="567" spans="6:8">
      <c r="H567" t="s">
        <v>2648</v>
      </c>
    </row>
    <row r="568" spans="6:8">
      <c r="H568" t="s">
        <v>2686</v>
      </c>
    </row>
    <row r="569" spans="6:8">
      <c r="H569" t="s">
        <v>2649</v>
      </c>
    </row>
    <row r="570" spans="6:8">
      <c r="H570" t="s">
        <v>2687</v>
      </c>
    </row>
    <row r="571" spans="6:8">
      <c r="H571" t="s">
        <v>2650</v>
      </c>
    </row>
    <row r="572" spans="6:8">
      <c r="H572" t="s">
        <v>2688</v>
      </c>
    </row>
    <row r="573" spans="6:8">
      <c r="H573" t="s">
        <v>1936</v>
      </c>
    </row>
    <row r="574" spans="6:8">
      <c r="H574" t="s">
        <v>2689</v>
      </c>
    </row>
    <row r="575" spans="6:8">
      <c r="F575" t="s">
        <v>799</v>
      </c>
      <c r="G575" t="s">
        <v>1120</v>
      </c>
      <c r="H575" t="s">
        <v>2646</v>
      </c>
    </row>
    <row r="576" spans="6:8">
      <c r="H576" t="s">
        <v>2691</v>
      </c>
    </row>
    <row r="577" spans="1:8">
      <c r="H577" t="s">
        <v>1652</v>
      </c>
    </row>
    <row r="578" spans="1:8">
      <c r="H578" t="s">
        <v>2202</v>
      </c>
    </row>
    <row r="579" spans="1:8">
      <c r="H579" t="s">
        <v>1466</v>
      </c>
    </row>
    <row r="580" spans="1:8">
      <c r="H580" t="s">
        <v>2647</v>
      </c>
    </row>
    <row r="581" spans="1:8">
      <c r="H581" t="s">
        <v>2648</v>
      </c>
    </row>
    <row r="582" spans="1:8">
      <c r="H582" t="s">
        <v>2649</v>
      </c>
    </row>
    <row r="583" spans="1:8">
      <c r="H583" t="s">
        <v>2650</v>
      </c>
    </row>
    <row r="584" spans="1:8">
      <c r="H584" t="s">
        <v>1936</v>
      </c>
    </row>
    <row r="585" spans="1:8">
      <c r="H585" t="s">
        <v>2009</v>
      </c>
    </row>
    <row r="586" spans="1:8">
      <c r="A586" t="s">
        <v>101</v>
      </c>
      <c r="B586">
        <f>HYPERLINK("https://github.com/apache/commons-lang/commit/69d0399fcde71d0079b1e994338450516969a31b", "69d0399fcde71d0079b1e994338450516969a31b")</f>
        <v>0</v>
      </c>
      <c r="C586">
        <f>HYPERLINK("https://github.com/apache/commons-lang/commit/784a817fef0bcd09432c32e54bf80d972d3d15bc", "784a817fef0bcd09432c32e54bf80d972d3d15bc")</f>
        <v>0</v>
      </c>
      <c r="D586" t="s">
        <v>312</v>
      </c>
      <c r="E586" t="s">
        <v>436</v>
      </c>
      <c r="F586" t="s">
        <v>800</v>
      </c>
      <c r="G586" t="s">
        <v>1121</v>
      </c>
      <c r="H586" t="s">
        <v>2202</v>
      </c>
    </row>
    <row r="587" spans="1:8">
      <c r="H587" t="s">
        <v>2697</v>
      </c>
    </row>
    <row r="588" spans="1:8">
      <c r="H588" t="s">
        <v>2698</v>
      </c>
    </row>
    <row r="589" spans="1:8">
      <c r="H589" t="s">
        <v>1652</v>
      </c>
    </row>
    <row r="590" spans="1:8">
      <c r="F590" t="s">
        <v>699</v>
      </c>
      <c r="G590" t="s">
        <v>1071</v>
      </c>
      <c r="H590" t="s">
        <v>2646</v>
      </c>
    </row>
    <row r="591" spans="1:8">
      <c r="H591" t="s">
        <v>1652</v>
      </c>
    </row>
    <row r="592" spans="1:8">
      <c r="H592" t="s">
        <v>2202</v>
      </c>
    </row>
    <row r="593" spans="8:8">
      <c r="H593" t="s">
        <v>1820</v>
      </c>
    </row>
    <row r="594" spans="8:8">
      <c r="H594" t="s">
        <v>1466</v>
      </c>
    </row>
    <row r="595" spans="8:8">
      <c r="H595" t="s">
        <v>2647</v>
      </c>
    </row>
    <row r="596" spans="8:8">
      <c r="H596" t="s">
        <v>2648</v>
      </c>
    </row>
    <row r="597" spans="8:8">
      <c r="H597" t="s">
        <v>2649</v>
      </c>
    </row>
    <row r="598" spans="8:8">
      <c r="H598" t="s">
        <v>2650</v>
      </c>
    </row>
    <row r="599" spans="8:8">
      <c r="H599" t="s">
        <v>2009</v>
      </c>
    </row>
    <row r="600" spans="8:8">
      <c r="H600" t="s">
        <v>2651</v>
      </c>
    </row>
    <row r="601" spans="8:8">
      <c r="H601" t="s">
        <v>2652</v>
      </c>
    </row>
    <row r="602" spans="8:8">
      <c r="H602" t="s">
        <v>2653</v>
      </c>
    </row>
    <row r="603" spans="8:8">
      <c r="H603" t="s">
        <v>2654</v>
      </c>
    </row>
    <row r="604" spans="8:8">
      <c r="H604" t="s">
        <v>2655</v>
      </c>
    </row>
    <row r="605" spans="8:8">
      <c r="H605" t="s">
        <v>2656</v>
      </c>
    </row>
    <row r="606" spans="8:8">
      <c r="H606" t="s">
        <v>2657</v>
      </c>
    </row>
    <row r="607" spans="8:8">
      <c r="H607" t="s">
        <v>2658</v>
      </c>
    </row>
    <row r="608" spans="8:8">
      <c r="H608" t="s">
        <v>2659</v>
      </c>
    </row>
    <row r="609" spans="8:8">
      <c r="H609" t="s">
        <v>2660</v>
      </c>
    </row>
    <row r="610" spans="8:8">
      <c r="H610" t="s">
        <v>2661</v>
      </c>
    </row>
    <row r="611" spans="8:8">
      <c r="H611" t="s">
        <v>2662</v>
      </c>
    </row>
    <row r="612" spans="8:8">
      <c r="H612" t="s">
        <v>2663</v>
      </c>
    </row>
    <row r="613" spans="8:8">
      <c r="H613" t="s">
        <v>2664</v>
      </c>
    </row>
    <row r="614" spans="8:8">
      <c r="H614" t="s">
        <v>2665</v>
      </c>
    </row>
    <row r="615" spans="8:8">
      <c r="H615" t="s">
        <v>2666</v>
      </c>
    </row>
    <row r="616" spans="8:8">
      <c r="H616" t="s">
        <v>2667</v>
      </c>
    </row>
    <row r="617" spans="8:8">
      <c r="H617" t="s">
        <v>2668</v>
      </c>
    </row>
    <row r="618" spans="8:8">
      <c r="H618" t="s">
        <v>2669</v>
      </c>
    </row>
    <row r="619" spans="8:8">
      <c r="H619" t="s">
        <v>2670</v>
      </c>
    </row>
    <row r="620" spans="8:8">
      <c r="H620" t="s">
        <v>2671</v>
      </c>
    </row>
    <row r="621" spans="8:8">
      <c r="H621" t="s">
        <v>2672</v>
      </c>
    </row>
    <row r="622" spans="8:8">
      <c r="H622" t="s">
        <v>2673</v>
      </c>
    </row>
    <row r="623" spans="8:8">
      <c r="H623" t="s">
        <v>2674</v>
      </c>
    </row>
    <row r="624" spans="8:8">
      <c r="H624" t="s">
        <v>2675</v>
      </c>
    </row>
    <row r="625" spans="6:8">
      <c r="H625" t="s">
        <v>2676</v>
      </c>
    </row>
    <row r="626" spans="6:8">
      <c r="H626" t="s">
        <v>2677</v>
      </c>
    </row>
    <row r="627" spans="6:8">
      <c r="H627" t="s">
        <v>2678</v>
      </c>
    </row>
    <row r="628" spans="6:8">
      <c r="H628" t="s">
        <v>2679</v>
      </c>
    </row>
    <row r="629" spans="6:8">
      <c r="H629" t="s">
        <v>2680</v>
      </c>
    </row>
    <row r="630" spans="6:8">
      <c r="F630" t="s">
        <v>801</v>
      </c>
      <c r="G630" t="s">
        <v>1119</v>
      </c>
      <c r="H630" t="s">
        <v>1542</v>
      </c>
    </row>
    <row r="631" spans="6:8">
      <c r="H631" t="s">
        <v>2647</v>
      </c>
    </row>
    <row r="632" spans="6:8">
      <c r="H632" t="s">
        <v>2685</v>
      </c>
    </row>
    <row r="633" spans="6:8">
      <c r="H633" t="s">
        <v>2648</v>
      </c>
    </row>
    <row r="634" spans="6:8">
      <c r="H634" t="s">
        <v>2686</v>
      </c>
    </row>
    <row r="635" spans="6:8">
      <c r="H635" t="s">
        <v>2649</v>
      </c>
    </row>
    <row r="636" spans="6:8">
      <c r="H636" t="s">
        <v>2687</v>
      </c>
    </row>
    <row r="637" spans="6:8">
      <c r="H637" t="s">
        <v>2650</v>
      </c>
    </row>
    <row r="638" spans="6:8">
      <c r="H638" t="s">
        <v>2688</v>
      </c>
    </row>
    <row r="639" spans="6:8">
      <c r="H639" t="s">
        <v>1936</v>
      </c>
    </row>
    <row r="640" spans="6:8">
      <c r="H640" t="s">
        <v>2689</v>
      </c>
    </row>
    <row r="641" spans="6:8">
      <c r="F641" t="s">
        <v>802</v>
      </c>
      <c r="G641" t="s">
        <v>1120</v>
      </c>
      <c r="H641" t="s">
        <v>2646</v>
      </c>
    </row>
    <row r="642" spans="6:8">
      <c r="H642" t="s">
        <v>2691</v>
      </c>
    </row>
    <row r="643" spans="6:8">
      <c r="H643" t="s">
        <v>1652</v>
      </c>
    </row>
    <row r="644" spans="6:8">
      <c r="H644" t="s">
        <v>2699</v>
      </c>
    </row>
    <row r="645" spans="6:8">
      <c r="H645" t="s">
        <v>2700</v>
      </c>
    </row>
    <row r="646" spans="6:8">
      <c r="H646" t="s">
        <v>2701</v>
      </c>
    </row>
    <row r="647" spans="6:8">
      <c r="H647" t="s">
        <v>2702</v>
      </c>
    </row>
    <row r="648" spans="6:8">
      <c r="H648" t="s">
        <v>2703</v>
      </c>
    </row>
    <row r="649" spans="6:8">
      <c r="H649" t="s">
        <v>2704</v>
      </c>
    </row>
    <row r="650" spans="6:8">
      <c r="H650" t="s">
        <v>2202</v>
      </c>
    </row>
    <row r="651" spans="6:8">
      <c r="H651" t="s">
        <v>2697</v>
      </c>
    </row>
    <row r="652" spans="6:8">
      <c r="H652" t="s">
        <v>2698</v>
      </c>
    </row>
    <row r="653" spans="6:8">
      <c r="H653" t="s">
        <v>1466</v>
      </c>
    </row>
    <row r="654" spans="6:8">
      <c r="H654" t="s">
        <v>2647</v>
      </c>
    </row>
    <row r="655" spans="6:8">
      <c r="H655" t="s">
        <v>2648</v>
      </c>
    </row>
    <row r="656" spans="6:8">
      <c r="H656" t="s">
        <v>2649</v>
      </c>
    </row>
    <row r="657" spans="1:8">
      <c r="H657" t="s">
        <v>2650</v>
      </c>
    </row>
    <row r="658" spans="1:8">
      <c r="H658" t="s">
        <v>1936</v>
      </c>
    </row>
    <row r="659" spans="1:8">
      <c r="H659" t="s">
        <v>2009</v>
      </c>
    </row>
    <row r="660" spans="1:8">
      <c r="A660" t="s">
        <v>103</v>
      </c>
      <c r="B660">
        <f>HYPERLINK("https://github.com/apache/commons-lang/commit/cba79c706bdb523861fd3a07a63fc9fef0b631ce", "cba79c706bdb523861fd3a07a63fc9fef0b631ce")</f>
        <v>0</v>
      </c>
      <c r="C660">
        <f>HYPERLINK("https://github.com/apache/commons-lang/commit/798b3306f8673c0b2d015b0fc69f63cf457a94e9", "798b3306f8673c0b2d015b0fc69f63cf457a94e9")</f>
        <v>0</v>
      </c>
      <c r="D660" t="s">
        <v>312</v>
      </c>
      <c r="E660" t="s">
        <v>438</v>
      </c>
      <c r="F660" t="s">
        <v>659</v>
      </c>
      <c r="G660" t="s">
        <v>1055</v>
      </c>
      <c r="H660" t="s">
        <v>3002</v>
      </c>
    </row>
    <row r="661" spans="1:8">
      <c r="A661" t="s">
        <v>104</v>
      </c>
      <c r="B661">
        <f>HYPERLINK("https://github.com/apache/commons-lang/commit/5ca11e049c01fe008ecafca8a4908b6e4a341931", "5ca11e049c01fe008ecafca8a4908b6e4a341931")</f>
        <v>0</v>
      </c>
      <c r="C661">
        <f>HYPERLINK("https://github.com/apache/commons-lang/commit/cba79c706bdb523861fd3a07a63fc9fef0b631ce", "cba79c706bdb523861fd3a07a63fc9fef0b631ce")</f>
        <v>0</v>
      </c>
      <c r="D661" t="s">
        <v>312</v>
      </c>
      <c r="E661" t="s">
        <v>439</v>
      </c>
      <c r="F661" t="s">
        <v>646</v>
      </c>
      <c r="G661" t="s">
        <v>1042</v>
      </c>
      <c r="H661" t="s">
        <v>2214</v>
      </c>
    </row>
    <row r="662" spans="1:8">
      <c r="H662" t="s">
        <v>2215</v>
      </c>
    </row>
    <row r="663" spans="1:8">
      <c r="H663" t="s">
        <v>2216</v>
      </c>
    </row>
    <row r="664" spans="1:8">
      <c r="H664" t="s">
        <v>2217</v>
      </c>
    </row>
    <row r="665" spans="1:8">
      <c r="H665" t="s">
        <v>2218</v>
      </c>
    </row>
    <row r="666" spans="1:8">
      <c r="H666" t="s">
        <v>2219</v>
      </c>
    </row>
    <row r="667" spans="1:8">
      <c r="H667" t="s">
        <v>2220</v>
      </c>
    </row>
    <row r="668" spans="1:8">
      <c r="H668" t="s">
        <v>2221</v>
      </c>
    </row>
    <row r="669" spans="1:8">
      <c r="H669" t="s">
        <v>2222</v>
      </c>
    </row>
    <row r="670" spans="1:8">
      <c r="H670" t="s">
        <v>2223</v>
      </c>
    </row>
    <row r="671" spans="1:8">
      <c r="H671" t="s">
        <v>2224</v>
      </c>
    </row>
    <row r="672" spans="1:8">
      <c r="H672" t="s">
        <v>2225</v>
      </c>
    </row>
    <row r="673" spans="1:8">
      <c r="H673" t="s">
        <v>2226</v>
      </c>
    </row>
    <row r="674" spans="1:8">
      <c r="H674" t="s">
        <v>2227</v>
      </c>
    </row>
    <row r="675" spans="1:8">
      <c r="H675" t="s">
        <v>2228</v>
      </c>
    </row>
    <row r="676" spans="1:8">
      <c r="H676" t="s">
        <v>2229</v>
      </c>
    </row>
    <row r="677" spans="1:8">
      <c r="H677" t="s">
        <v>2230</v>
      </c>
    </row>
    <row r="678" spans="1:8">
      <c r="H678" t="s">
        <v>2231</v>
      </c>
    </row>
    <row r="679" spans="1:8">
      <c r="H679" t="s">
        <v>2233</v>
      </c>
    </row>
    <row r="680" spans="1:8">
      <c r="H680" t="s">
        <v>3172</v>
      </c>
    </row>
    <row r="681" spans="1:8">
      <c r="A681" t="s">
        <v>105</v>
      </c>
      <c r="B681">
        <f>HYPERLINK("https://github.com/apache/commons-lang/commit/f62839527b087d0f6c3aa74c86cca9bd492fb64b", "f62839527b087d0f6c3aa74c86cca9bd492fb64b")</f>
        <v>0</v>
      </c>
      <c r="C681">
        <f>HYPERLINK("https://github.com/apache/commons-lang/commit/5ca11e049c01fe008ecafca8a4908b6e4a341931", "5ca11e049c01fe008ecafca8a4908b6e4a341931")</f>
        <v>0</v>
      </c>
      <c r="D681" t="s">
        <v>312</v>
      </c>
      <c r="E681" t="s">
        <v>440</v>
      </c>
      <c r="F681" t="s">
        <v>674</v>
      </c>
      <c r="G681" t="s">
        <v>1042</v>
      </c>
      <c r="H681" t="s">
        <v>3173</v>
      </c>
    </row>
    <row r="682" spans="1:8">
      <c r="H682" t="s">
        <v>3174</v>
      </c>
    </row>
    <row r="683" spans="1:8">
      <c r="A683" t="s">
        <v>106</v>
      </c>
      <c r="B683">
        <f>HYPERLINK("https://github.com/apache/commons-lang/commit/d34bc6a603a006d5ecd58bb5ba3e7dca88b94f1c", "d34bc6a603a006d5ecd58bb5ba3e7dca88b94f1c")</f>
        <v>0</v>
      </c>
      <c r="C683">
        <f>HYPERLINK("https://github.com/apache/commons-lang/commit/f62839527b087d0f6c3aa74c86cca9bd492fb64b", "f62839527b087d0f6c3aa74c86cca9bd492fb64b")</f>
        <v>0</v>
      </c>
      <c r="D683" t="s">
        <v>312</v>
      </c>
      <c r="E683" t="s">
        <v>441</v>
      </c>
      <c r="F683" t="s">
        <v>809</v>
      </c>
      <c r="G683" t="s">
        <v>1067</v>
      </c>
      <c r="H683" t="s">
        <v>2201</v>
      </c>
    </row>
    <row r="684" spans="1:8">
      <c r="H684" t="s">
        <v>2202</v>
      </c>
    </row>
    <row r="685" spans="1:8">
      <c r="H685" t="s">
        <v>2203</v>
      </c>
    </row>
    <row r="686" spans="1:8">
      <c r="H686" t="s">
        <v>2204</v>
      </c>
    </row>
    <row r="687" spans="1:8">
      <c r="H687" t="s">
        <v>2205</v>
      </c>
    </row>
    <row r="688" spans="1:8">
      <c r="H688" t="s">
        <v>1820</v>
      </c>
    </row>
    <row r="689" spans="1:8">
      <c r="H689" t="s">
        <v>1537</v>
      </c>
    </row>
    <row r="690" spans="1:8">
      <c r="H690" t="s">
        <v>2206</v>
      </c>
    </row>
    <row r="691" spans="1:8">
      <c r="H691" t="s">
        <v>1536</v>
      </c>
    </row>
    <row r="692" spans="1:8">
      <c r="H692" t="s">
        <v>2207</v>
      </c>
    </row>
    <row r="693" spans="1:8">
      <c r="H693" t="s">
        <v>1542</v>
      </c>
    </row>
    <row r="694" spans="1:8">
      <c r="H694" t="s">
        <v>2208</v>
      </c>
    </row>
    <row r="695" spans="1:8">
      <c r="H695" t="s">
        <v>2209</v>
      </c>
    </row>
    <row r="696" spans="1:8">
      <c r="H696" t="s">
        <v>2210</v>
      </c>
    </row>
    <row r="697" spans="1:8">
      <c r="H697" t="s">
        <v>2211</v>
      </c>
    </row>
    <row r="698" spans="1:8">
      <c r="H698" t="s">
        <v>1466</v>
      </c>
    </row>
    <row r="699" spans="1:8">
      <c r="H699" t="s">
        <v>2212</v>
      </c>
    </row>
    <row r="700" spans="1:8">
      <c r="A700" t="s">
        <v>107</v>
      </c>
      <c r="B700">
        <f>HYPERLINK("https://github.com/apache/commons-lang/commit/386cd26dab558f2a1e013d2ff4e32c464c92a54f", "386cd26dab558f2a1e013d2ff4e32c464c92a54f")</f>
        <v>0</v>
      </c>
      <c r="C700">
        <f>HYPERLINK("https://github.com/apache/commons-lang/commit/dc08c40f60c00a4adb8c794abd365c388fa45069", "dc08c40f60c00a4adb8c794abd365c388fa45069")</f>
        <v>0</v>
      </c>
      <c r="D700" t="s">
        <v>312</v>
      </c>
      <c r="E700" t="s">
        <v>442</v>
      </c>
      <c r="F700" t="s">
        <v>665</v>
      </c>
      <c r="G700" t="s">
        <v>1061</v>
      </c>
      <c r="H700" t="s">
        <v>2020</v>
      </c>
    </row>
    <row r="701" spans="1:8">
      <c r="H701" t="s">
        <v>2029</v>
      </c>
    </row>
    <row r="702" spans="1:8">
      <c r="H702" t="s">
        <v>2030</v>
      </c>
    </row>
    <row r="703" spans="1:8">
      <c r="A703" t="s">
        <v>108</v>
      </c>
      <c r="B703">
        <f>HYPERLINK("https://github.com/apache/commons-lang/commit/084cfeed41156acc3fae899b08281a1a13d6426b", "084cfeed41156acc3fae899b08281a1a13d6426b")</f>
        <v>0</v>
      </c>
      <c r="C703">
        <f>HYPERLINK("https://github.com/apache/commons-lang/commit/69717be43d79717d92f3cf89fde104a103abf7a7", "69717be43d79717d92f3cf89fde104a103abf7a7")</f>
        <v>0</v>
      </c>
      <c r="D703" t="s">
        <v>312</v>
      </c>
      <c r="E703" t="s">
        <v>443</v>
      </c>
      <c r="F703" t="s">
        <v>790</v>
      </c>
      <c r="G703" t="s">
        <v>1107</v>
      </c>
      <c r="H703" t="s">
        <v>3175</v>
      </c>
    </row>
    <row r="704" spans="1:8">
      <c r="A704" t="s">
        <v>109</v>
      </c>
      <c r="B704">
        <f>HYPERLINK("https://github.com/apache/commons-lang/commit/71711e3cf80ad675ef4b908aef7da99f50a3a41e", "71711e3cf80ad675ef4b908aef7da99f50a3a41e")</f>
        <v>0</v>
      </c>
      <c r="C704">
        <f>HYPERLINK("https://github.com/apache/commons-lang/commit/a4548304f909421ed57dd97e69d0dc4139931cd5", "a4548304f909421ed57dd97e69d0dc4139931cd5")</f>
        <v>0</v>
      </c>
      <c r="D704" t="s">
        <v>318</v>
      </c>
      <c r="E704" t="s">
        <v>444</v>
      </c>
      <c r="F704" t="s">
        <v>677</v>
      </c>
      <c r="G704" t="s">
        <v>1072</v>
      </c>
      <c r="H704" t="s">
        <v>2237</v>
      </c>
    </row>
    <row r="705" spans="1:8">
      <c r="A705" t="s">
        <v>110</v>
      </c>
      <c r="B705">
        <f>HYPERLINK("https://github.com/apache/commons-lang/commit/ef0dec934bd3fb197e877e30c262d3dcc83be9f7", "ef0dec934bd3fb197e877e30c262d3dcc83be9f7")</f>
        <v>0</v>
      </c>
      <c r="C705">
        <f>HYPERLINK("https://github.com/apache/commons-lang/commit/71711e3cf80ad675ef4b908aef7da99f50a3a41e", "71711e3cf80ad675ef4b908aef7da99f50a3a41e")</f>
        <v>0</v>
      </c>
      <c r="D705" t="s">
        <v>318</v>
      </c>
      <c r="E705" t="s">
        <v>445</v>
      </c>
      <c r="F705" t="s">
        <v>643</v>
      </c>
      <c r="G705" t="s">
        <v>1039</v>
      </c>
      <c r="H705" t="s">
        <v>3176</v>
      </c>
    </row>
    <row r="706" spans="1:8">
      <c r="H706" t="s">
        <v>3177</v>
      </c>
    </row>
    <row r="707" spans="1:8">
      <c r="H707" t="s">
        <v>3178</v>
      </c>
    </row>
    <row r="708" spans="1:8">
      <c r="H708" t="s">
        <v>2362</v>
      </c>
    </row>
    <row r="709" spans="1:8">
      <c r="H709" t="s">
        <v>2365</v>
      </c>
    </row>
    <row r="710" spans="1:8">
      <c r="H710" t="s">
        <v>3179</v>
      </c>
    </row>
    <row r="711" spans="1:8">
      <c r="H711" t="s">
        <v>3180</v>
      </c>
    </row>
    <row r="712" spans="1:8">
      <c r="A712" t="s">
        <v>111</v>
      </c>
      <c r="B712">
        <f>HYPERLINK("https://github.com/apache/commons-lang/commit/bb904728253b34b954cad3d1cc16734c5c9d9850", "bb904728253b34b954cad3d1cc16734c5c9d9850")</f>
        <v>0</v>
      </c>
      <c r="C712">
        <f>HYPERLINK("https://github.com/apache/commons-lang/commit/fd0deef56022e32cb677b0cef8dab06a60375522", "fd0deef56022e32cb677b0cef8dab06a60375522")</f>
        <v>0</v>
      </c>
      <c r="D712" t="s">
        <v>318</v>
      </c>
      <c r="E712" t="s">
        <v>446</v>
      </c>
      <c r="F712" t="s">
        <v>662</v>
      </c>
      <c r="G712" t="s">
        <v>1058</v>
      </c>
      <c r="H712" t="s">
        <v>3181</v>
      </c>
    </row>
    <row r="713" spans="1:8">
      <c r="H713" t="s">
        <v>3182</v>
      </c>
    </row>
    <row r="714" spans="1:8">
      <c r="F714" t="s">
        <v>647</v>
      </c>
      <c r="G714" t="s">
        <v>1043</v>
      </c>
      <c r="H714" t="s">
        <v>3183</v>
      </c>
    </row>
    <row r="715" spans="1:8">
      <c r="A715" t="s">
        <v>112</v>
      </c>
      <c r="B715">
        <f>HYPERLINK("https://github.com/apache/commons-lang/commit/791e7f38300de6fe7c0ec7f50ce3ddde02b5c0ea", "791e7f38300de6fe7c0ec7f50ce3ddde02b5c0ea")</f>
        <v>0</v>
      </c>
      <c r="C715">
        <f>HYPERLINK("https://github.com/apache/commons-lang/commit/13bd2d388e29e99fb98f613ea90dbeed79500702", "13bd2d388e29e99fb98f613ea90dbeed79500702")</f>
        <v>0</v>
      </c>
      <c r="D715" t="s">
        <v>312</v>
      </c>
      <c r="E715" t="s">
        <v>447</v>
      </c>
      <c r="F715" t="s">
        <v>679</v>
      </c>
      <c r="G715" t="s">
        <v>1074</v>
      </c>
      <c r="H715" t="s">
        <v>1770</v>
      </c>
    </row>
    <row r="716" spans="1:8">
      <c r="H716" t="s">
        <v>2189</v>
      </c>
    </row>
    <row r="717" spans="1:8">
      <c r="H717" t="s">
        <v>2190</v>
      </c>
    </row>
    <row r="718" spans="1:8">
      <c r="H718" t="s">
        <v>2191</v>
      </c>
    </row>
    <row r="719" spans="1:8">
      <c r="H719" t="s">
        <v>2195</v>
      </c>
    </row>
    <row r="720" spans="1:8">
      <c r="F720" t="s">
        <v>803</v>
      </c>
      <c r="G720" t="s">
        <v>1141</v>
      </c>
      <c r="H720" t="s">
        <v>2433</v>
      </c>
    </row>
    <row r="721" spans="6:8">
      <c r="H721" t="s">
        <v>3090</v>
      </c>
    </row>
    <row r="722" spans="6:8">
      <c r="H722" t="s">
        <v>3091</v>
      </c>
    </row>
    <row r="723" spans="6:8">
      <c r="H723" t="s">
        <v>3092</v>
      </c>
    </row>
    <row r="724" spans="6:8">
      <c r="H724" t="s">
        <v>3093</v>
      </c>
    </row>
    <row r="725" spans="6:8">
      <c r="H725" t="s">
        <v>3094</v>
      </c>
    </row>
    <row r="726" spans="6:8">
      <c r="H726" t="s">
        <v>3096</v>
      </c>
    </row>
    <row r="727" spans="6:8">
      <c r="H727" t="s">
        <v>2190</v>
      </c>
    </row>
    <row r="728" spans="6:8">
      <c r="H728" t="s">
        <v>3099</v>
      </c>
    </row>
    <row r="729" spans="6:8">
      <c r="H729" t="s">
        <v>3101</v>
      </c>
    </row>
    <row r="730" spans="6:8">
      <c r="H730" t="s">
        <v>2192</v>
      </c>
    </row>
    <row r="731" spans="6:8">
      <c r="F731" t="s">
        <v>805</v>
      </c>
      <c r="G731" t="s">
        <v>1143</v>
      </c>
      <c r="H731" t="s">
        <v>3144</v>
      </c>
    </row>
    <row r="732" spans="6:8">
      <c r="H732" t="s">
        <v>3145</v>
      </c>
    </row>
    <row r="733" spans="6:8">
      <c r="H733" t="s">
        <v>3146</v>
      </c>
    </row>
    <row r="734" spans="6:8">
      <c r="H734" t="s">
        <v>3148</v>
      </c>
    </row>
    <row r="735" spans="6:8">
      <c r="H735" t="s">
        <v>3150</v>
      </c>
    </row>
    <row r="736" spans="6:8">
      <c r="H736" t="s">
        <v>3151</v>
      </c>
    </row>
    <row r="737" spans="1:8">
      <c r="H737" t="s">
        <v>3152</v>
      </c>
    </row>
    <row r="738" spans="1:8">
      <c r="H738" t="s">
        <v>3154</v>
      </c>
    </row>
    <row r="739" spans="1:8">
      <c r="H739" t="s">
        <v>2190</v>
      </c>
    </row>
    <row r="740" spans="1:8">
      <c r="H740" t="s">
        <v>3157</v>
      </c>
    </row>
    <row r="741" spans="1:8">
      <c r="F741" t="s">
        <v>807</v>
      </c>
      <c r="G741" t="s">
        <v>1145</v>
      </c>
      <c r="H741" t="s">
        <v>3170</v>
      </c>
    </row>
    <row r="742" spans="1:8">
      <c r="H742" t="s">
        <v>2009</v>
      </c>
    </row>
    <row r="743" spans="1:8">
      <c r="F743" t="s">
        <v>808</v>
      </c>
      <c r="G743" t="s">
        <v>1146</v>
      </c>
      <c r="H743" t="s">
        <v>3170</v>
      </c>
    </row>
    <row r="744" spans="1:8">
      <c r="A744" t="s">
        <v>113</v>
      </c>
      <c r="B744">
        <f>HYPERLINK("https://github.com/apache/commons-lang/commit/351ace5692402babca76493118940b1fb8ff82da", "351ace5692402babca76493118940b1fb8ff82da")</f>
        <v>0</v>
      </c>
      <c r="C744">
        <f>HYPERLINK("https://github.com/apache/commons-lang/commit/da46e86e2f392277df00e10dfa543d09a1c85f84", "da46e86e2f392277df00e10dfa543d09a1c85f84")</f>
        <v>0</v>
      </c>
      <c r="D744" t="s">
        <v>312</v>
      </c>
      <c r="E744" t="s">
        <v>448</v>
      </c>
      <c r="F744" t="s">
        <v>693</v>
      </c>
      <c r="G744" t="s">
        <v>1088</v>
      </c>
      <c r="H744" t="s">
        <v>2782</v>
      </c>
    </row>
    <row r="745" spans="1:8">
      <c r="H745" t="s">
        <v>2783</v>
      </c>
    </row>
    <row r="746" spans="1:8">
      <c r="H746" t="s">
        <v>2784</v>
      </c>
    </row>
    <row r="747" spans="1:8">
      <c r="H747" t="s">
        <v>2786</v>
      </c>
    </row>
    <row r="748" spans="1:8">
      <c r="H748" t="s">
        <v>2787</v>
      </c>
    </row>
    <row r="749" spans="1:8">
      <c r="H749" t="s">
        <v>2789</v>
      </c>
    </row>
    <row r="750" spans="1:8">
      <c r="H750" t="s">
        <v>2790</v>
      </c>
    </row>
    <row r="751" spans="1:8">
      <c r="H751" t="s">
        <v>2792</v>
      </c>
    </row>
    <row r="752" spans="1:8">
      <c r="H752" t="s">
        <v>2793</v>
      </c>
    </row>
    <row r="753" spans="1:8">
      <c r="H753" t="s">
        <v>2795</v>
      </c>
    </row>
    <row r="754" spans="1:8">
      <c r="H754" t="s">
        <v>2796</v>
      </c>
    </row>
    <row r="755" spans="1:8">
      <c r="H755" t="s">
        <v>2798</v>
      </c>
    </row>
    <row r="756" spans="1:8">
      <c r="H756" t="s">
        <v>2799</v>
      </c>
    </row>
    <row r="757" spans="1:8">
      <c r="A757" t="s">
        <v>114</v>
      </c>
      <c r="B757">
        <f>HYPERLINK("https://github.com/apache/commons-lang/commit/9adc5370131a4dec49880767ac5e3041162603b4", "9adc5370131a4dec49880767ac5e3041162603b4")</f>
        <v>0</v>
      </c>
      <c r="C757">
        <f>HYPERLINK("https://github.com/apache/commons-lang/commit/07c1324202bfa5a60de6ab41777186d0050e3cd7", "07c1324202bfa5a60de6ab41777186d0050e3cd7")</f>
        <v>0</v>
      </c>
      <c r="D757" t="s">
        <v>312</v>
      </c>
      <c r="E757" t="s">
        <v>449</v>
      </c>
      <c r="F757" t="s">
        <v>664</v>
      </c>
      <c r="G757" t="s">
        <v>1060</v>
      </c>
      <c r="H757" t="s">
        <v>1953</v>
      </c>
    </row>
    <row r="758" spans="1:8">
      <c r="A758" t="s">
        <v>115</v>
      </c>
      <c r="B758">
        <f>HYPERLINK("https://github.com/apache/commons-lang/commit/bc1104da49ebd69897bb15200c18d369b2b87505", "bc1104da49ebd69897bb15200c18d369b2b87505")</f>
        <v>0</v>
      </c>
      <c r="C758">
        <f>HYPERLINK("https://github.com/apache/commons-lang/commit/1645f246d30ff4c79a99d10274db978293281ed9", "1645f246d30ff4c79a99d10274db978293281ed9")</f>
        <v>0</v>
      </c>
      <c r="D758" t="s">
        <v>312</v>
      </c>
      <c r="E758" t="s">
        <v>450</v>
      </c>
      <c r="F758" t="s">
        <v>653</v>
      </c>
      <c r="G758" t="s">
        <v>1049</v>
      </c>
      <c r="H758" t="s">
        <v>2285</v>
      </c>
    </row>
    <row r="759" spans="1:8">
      <c r="A759" t="s">
        <v>116</v>
      </c>
      <c r="B759">
        <f>HYPERLINK("https://github.com/apache/commons-lang/commit/c404121979002fca1140b90fb909157549de286f", "c404121979002fca1140b90fb909157549de286f")</f>
        <v>0</v>
      </c>
      <c r="C759">
        <f>HYPERLINK("https://github.com/apache/commons-lang/commit/00f699c1602dc108f3c4d343dccfe6e7a1cb5a58", "00f699c1602dc108f3c4d343dccfe6e7a1cb5a58")</f>
        <v>0</v>
      </c>
      <c r="D759" t="s">
        <v>312</v>
      </c>
      <c r="E759" t="s">
        <v>451</v>
      </c>
      <c r="F759" t="s">
        <v>657</v>
      </c>
      <c r="G759" t="s">
        <v>1053</v>
      </c>
      <c r="H759" t="s">
        <v>2096</v>
      </c>
    </row>
    <row r="760" spans="1:8">
      <c r="H760" t="s">
        <v>2097</v>
      </c>
    </row>
    <row r="761" spans="1:8">
      <c r="H761" t="s">
        <v>2098</v>
      </c>
    </row>
    <row r="762" spans="1:8">
      <c r="H762" t="s">
        <v>2099</v>
      </c>
    </row>
    <row r="763" spans="1:8">
      <c r="H763" t="s">
        <v>2100</v>
      </c>
    </row>
    <row r="764" spans="1:8">
      <c r="H764" t="s">
        <v>2102</v>
      </c>
    </row>
    <row r="765" spans="1:8">
      <c r="H765" t="s">
        <v>2105</v>
      </c>
    </row>
    <row r="766" spans="1:8">
      <c r="H766" t="s">
        <v>2106</v>
      </c>
    </row>
    <row r="767" spans="1:8">
      <c r="H767" t="s">
        <v>2107</v>
      </c>
    </row>
    <row r="768" spans="1:8">
      <c r="H768" t="s">
        <v>2108</v>
      </c>
    </row>
    <row r="769" spans="6:8">
      <c r="H769" t="s">
        <v>2109</v>
      </c>
    </row>
    <row r="770" spans="6:8">
      <c r="H770" t="s">
        <v>2110</v>
      </c>
    </row>
    <row r="771" spans="6:8">
      <c r="H771" t="s">
        <v>2111</v>
      </c>
    </row>
    <row r="772" spans="6:8">
      <c r="H772" t="s">
        <v>2112</v>
      </c>
    </row>
    <row r="773" spans="6:8">
      <c r="H773" t="s">
        <v>2113</v>
      </c>
    </row>
    <row r="774" spans="6:8">
      <c r="H774" t="s">
        <v>2114</v>
      </c>
    </row>
    <row r="775" spans="6:8">
      <c r="H775" t="s">
        <v>2115</v>
      </c>
    </row>
    <row r="776" spans="6:8">
      <c r="H776" t="s">
        <v>2116</v>
      </c>
    </row>
    <row r="777" spans="6:8">
      <c r="H777" t="s">
        <v>2117</v>
      </c>
    </row>
    <row r="778" spans="6:8">
      <c r="H778" t="s">
        <v>2118</v>
      </c>
    </row>
    <row r="779" spans="6:8">
      <c r="H779" t="s">
        <v>2119</v>
      </c>
    </row>
    <row r="780" spans="6:8">
      <c r="H780" t="s">
        <v>2120</v>
      </c>
    </row>
    <row r="781" spans="6:8">
      <c r="F781" t="s">
        <v>661</v>
      </c>
      <c r="G781" t="s">
        <v>1057</v>
      </c>
      <c r="H781" t="s">
        <v>2125</v>
      </c>
    </row>
    <row r="782" spans="6:8">
      <c r="H782" t="s">
        <v>2127</v>
      </c>
    </row>
    <row r="783" spans="6:8">
      <c r="H783" t="s">
        <v>2128</v>
      </c>
    </row>
    <row r="784" spans="6:8">
      <c r="H784" t="s">
        <v>2129</v>
      </c>
    </row>
    <row r="785" spans="1:8">
      <c r="H785" t="s">
        <v>2131</v>
      </c>
    </row>
    <row r="786" spans="1:8">
      <c r="H786" t="s">
        <v>2132</v>
      </c>
    </row>
    <row r="787" spans="1:8">
      <c r="H787" t="s">
        <v>2133</v>
      </c>
    </row>
    <row r="788" spans="1:8">
      <c r="H788" t="s">
        <v>2134</v>
      </c>
    </row>
    <row r="789" spans="1:8">
      <c r="H789" t="s">
        <v>2135</v>
      </c>
    </row>
    <row r="790" spans="1:8">
      <c r="H790" t="s">
        <v>2136</v>
      </c>
    </row>
    <row r="791" spans="1:8">
      <c r="H791" t="s">
        <v>2137</v>
      </c>
    </row>
    <row r="792" spans="1:8">
      <c r="H792" t="s">
        <v>2139</v>
      </c>
    </row>
    <row r="793" spans="1:8">
      <c r="H793" t="s">
        <v>3205</v>
      </c>
    </row>
    <row r="794" spans="1:8">
      <c r="A794" t="s">
        <v>117</v>
      </c>
      <c r="B794">
        <f>HYPERLINK("https://github.com/apache/commons-lang/commit/c5ef7421d9e7fe78ff5bd9bb5120d8d6d1d9a10b", "c5ef7421d9e7fe78ff5bd9bb5120d8d6d1d9a10b")</f>
        <v>0</v>
      </c>
      <c r="C794">
        <f>HYPERLINK("https://github.com/apache/commons-lang/commit/8a57de11eec842e392f7709eb56f202084998a40", "8a57de11eec842e392f7709eb56f202084998a40")</f>
        <v>0</v>
      </c>
      <c r="D794" t="s">
        <v>312</v>
      </c>
      <c r="E794" t="s">
        <v>452</v>
      </c>
      <c r="F794" t="s">
        <v>810</v>
      </c>
      <c r="G794" t="s">
        <v>1102</v>
      </c>
      <c r="H794" t="s">
        <v>1542</v>
      </c>
    </row>
    <row r="795" spans="1:8">
      <c r="H795" t="s">
        <v>1943</v>
      </c>
    </row>
    <row r="796" spans="1:8">
      <c r="H796" t="s">
        <v>2158</v>
      </c>
    </row>
    <row r="797" spans="1:8">
      <c r="H797" t="s">
        <v>1864</v>
      </c>
    </row>
    <row r="798" spans="1:8">
      <c r="H798" t="s">
        <v>2159</v>
      </c>
    </row>
    <row r="799" spans="1:8">
      <c r="H799" t="s">
        <v>2160</v>
      </c>
    </row>
    <row r="800" spans="1:8">
      <c r="H800" t="s">
        <v>2161</v>
      </c>
    </row>
    <row r="801" spans="1:8">
      <c r="H801" t="s">
        <v>2162</v>
      </c>
    </row>
    <row r="802" spans="1:8">
      <c r="A802" t="s">
        <v>118</v>
      </c>
      <c r="B802">
        <f>HYPERLINK("https://github.com/apache/commons-lang/commit/26b587c7babccea6ff3f79cc43e1ad2da6c6b3cb", "26b587c7babccea6ff3f79cc43e1ad2da6c6b3cb")</f>
        <v>0</v>
      </c>
      <c r="C802">
        <f>HYPERLINK("https://github.com/apache/commons-lang/commit/a2773b230e17d71022791d0ad50fafe0f6a856d1", "a2773b230e17d71022791d0ad50fafe0f6a856d1")</f>
        <v>0</v>
      </c>
      <c r="D802" t="s">
        <v>312</v>
      </c>
      <c r="E802" t="s">
        <v>453</v>
      </c>
      <c r="F802" t="s">
        <v>811</v>
      </c>
      <c r="G802" t="s">
        <v>1108</v>
      </c>
      <c r="H802" t="s">
        <v>2431</v>
      </c>
    </row>
    <row r="803" spans="1:8">
      <c r="H803" t="s">
        <v>2432</v>
      </c>
    </row>
    <row r="804" spans="1:8">
      <c r="H804" t="s">
        <v>2433</v>
      </c>
    </row>
    <row r="805" spans="1:8">
      <c r="H805" t="s">
        <v>2434</v>
      </c>
    </row>
    <row r="806" spans="1:8">
      <c r="A806" t="s">
        <v>119</v>
      </c>
      <c r="B806">
        <f>HYPERLINK("https://github.com/apache/commons-lang/commit/f04f89bfda742435b86313a7ff01eb975dbbe00c", "f04f89bfda742435b86313a7ff01eb975dbbe00c")</f>
        <v>0</v>
      </c>
      <c r="C806">
        <f>HYPERLINK("https://github.com/apache/commons-lang/commit/26b587c7babccea6ff3f79cc43e1ad2da6c6b3cb", "26b587c7babccea6ff3f79cc43e1ad2da6c6b3cb")</f>
        <v>0</v>
      </c>
      <c r="D806" t="s">
        <v>312</v>
      </c>
      <c r="E806" t="s">
        <v>454</v>
      </c>
      <c r="F806" t="s">
        <v>812</v>
      </c>
      <c r="G806" t="s">
        <v>1100</v>
      </c>
      <c r="H806" t="s">
        <v>2141</v>
      </c>
    </row>
    <row r="807" spans="1:8">
      <c r="H807" t="s">
        <v>2142</v>
      </c>
    </row>
    <row r="808" spans="1:8">
      <c r="H808" t="s">
        <v>2143</v>
      </c>
    </row>
    <row r="809" spans="1:8">
      <c r="H809" t="s">
        <v>1613</v>
      </c>
    </row>
    <row r="810" spans="1:8">
      <c r="H810" t="s">
        <v>2144</v>
      </c>
    </row>
    <row r="811" spans="1:8">
      <c r="H811" t="s">
        <v>2145</v>
      </c>
    </row>
    <row r="812" spans="1:8">
      <c r="H812" t="s">
        <v>2146</v>
      </c>
    </row>
    <row r="813" spans="1:8">
      <c r="H813" t="s">
        <v>2147</v>
      </c>
    </row>
    <row r="814" spans="1:8">
      <c r="H814" t="s">
        <v>2148</v>
      </c>
    </row>
    <row r="815" spans="1:8">
      <c r="H815" t="s">
        <v>2149</v>
      </c>
    </row>
    <row r="816" spans="1:8">
      <c r="H816" t="s">
        <v>2150</v>
      </c>
    </row>
    <row r="817" spans="1:8">
      <c r="H817" t="s">
        <v>1616</v>
      </c>
    </row>
    <row r="818" spans="1:8">
      <c r="H818" t="s">
        <v>1617</v>
      </c>
    </row>
    <row r="819" spans="1:8">
      <c r="A819" t="s">
        <v>120</v>
      </c>
      <c r="B819">
        <f>HYPERLINK("https://github.com/apache/commons-lang/commit/687dc10a611d3ded6239baa2b8ebdff7ebfb9871", "687dc10a611d3ded6239baa2b8ebdff7ebfb9871")</f>
        <v>0</v>
      </c>
      <c r="C819">
        <f>HYPERLINK("https://github.com/apache/commons-lang/commit/f04f89bfda742435b86313a7ff01eb975dbbe00c", "f04f89bfda742435b86313a7ff01eb975dbbe00c")</f>
        <v>0</v>
      </c>
      <c r="D819" t="s">
        <v>312</v>
      </c>
      <c r="E819" t="s">
        <v>455</v>
      </c>
      <c r="F819" t="s">
        <v>679</v>
      </c>
      <c r="G819" t="s">
        <v>1074</v>
      </c>
      <c r="H819" t="s">
        <v>2180</v>
      </c>
    </row>
    <row r="820" spans="1:8">
      <c r="H820" t="s">
        <v>2181</v>
      </c>
    </row>
    <row r="821" spans="1:8">
      <c r="H821" t="s">
        <v>2182</v>
      </c>
    </row>
    <row r="822" spans="1:8">
      <c r="H822" t="s">
        <v>2183</v>
      </c>
    </row>
    <row r="823" spans="1:8">
      <c r="H823" t="s">
        <v>2184</v>
      </c>
    </row>
    <row r="824" spans="1:8">
      <c r="H824" t="s">
        <v>2185</v>
      </c>
    </row>
    <row r="825" spans="1:8">
      <c r="H825" t="s">
        <v>2186</v>
      </c>
    </row>
    <row r="826" spans="1:8">
      <c r="H826" t="s">
        <v>2187</v>
      </c>
    </row>
    <row r="827" spans="1:8">
      <c r="H827" t="s">
        <v>2188</v>
      </c>
    </row>
    <row r="828" spans="1:8">
      <c r="H828" t="s">
        <v>2192</v>
      </c>
    </row>
    <row r="829" spans="1:8">
      <c r="H829" t="s">
        <v>2193</v>
      </c>
    </row>
    <row r="830" spans="1:8">
      <c r="H830" t="s">
        <v>2194</v>
      </c>
    </row>
    <row r="831" spans="1:8">
      <c r="A831" t="s">
        <v>121</v>
      </c>
      <c r="B831">
        <f>HYPERLINK("https://github.com/apache/commons-lang/commit/d8ae0bdbefd1df0dda95f3402c323ca93962d16e", "d8ae0bdbefd1df0dda95f3402c323ca93962d16e")</f>
        <v>0</v>
      </c>
      <c r="C831">
        <f>HYPERLINK("https://github.com/apache/commons-lang/commit/687dc10a611d3ded6239baa2b8ebdff7ebfb9871", "687dc10a611d3ded6239baa2b8ebdff7ebfb9871")</f>
        <v>0</v>
      </c>
      <c r="D831" t="s">
        <v>312</v>
      </c>
      <c r="E831" t="s">
        <v>456</v>
      </c>
      <c r="F831" t="s">
        <v>813</v>
      </c>
      <c r="G831" t="s">
        <v>1104</v>
      </c>
      <c r="H831" t="s">
        <v>2197</v>
      </c>
    </row>
    <row r="832" spans="1:8">
      <c r="H832" t="s">
        <v>2198</v>
      </c>
    </row>
    <row r="833" spans="1:8">
      <c r="H833" t="s">
        <v>2199</v>
      </c>
    </row>
    <row r="834" spans="1:8">
      <c r="A834" t="s">
        <v>122</v>
      </c>
      <c r="B834">
        <f>HYPERLINK("https://github.com/apache/commons-lang/commit/5e58c2cfd8e50f4c5a961f798caeb2859beadfe3", "5e58c2cfd8e50f4c5a961f798caeb2859beadfe3")</f>
        <v>0</v>
      </c>
      <c r="C834">
        <f>HYPERLINK("https://github.com/apache/commons-lang/commit/d8ae0bdbefd1df0dda95f3402c323ca93962d16e", "d8ae0bdbefd1df0dda95f3402c323ca93962d16e")</f>
        <v>0</v>
      </c>
      <c r="D834" t="s">
        <v>312</v>
      </c>
      <c r="E834" t="s">
        <v>457</v>
      </c>
      <c r="F834" t="s">
        <v>814</v>
      </c>
      <c r="G834" t="s">
        <v>1101</v>
      </c>
      <c r="H834" t="s">
        <v>2152</v>
      </c>
    </row>
    <row r="835" spans="1:8">
      <c r="H835" t="s">
        <v>2153</v>
      </c>
    </row>
    <row r="836" spans="1:8">
      <c r="H836" t="s">
        <v>2154</v>
      </c>
    </row>
    <row r="837" spans="1:8">
      <c r="H837" t="s">
        <v>2155</v>
      </c>
    </row>
    <row r="838" spans="1:8">
      <c r="H838" t="s">
        <v>2156</v>
      </c>
    </row>
    <row r="839" spans="1:8">
      <c r="H839" t="s">
        <v>2157</v>
      </c>
    </row>
    <row r="840" spans="1:8">
      <c r="A840" t="s">
        <v>125</v>
      </c>
      <c r="B840">
        <f>HYPERLINK("https://github.com/apache/commons-lang/commit/51a130b544000a8a7fe02ccc3bd44bf6e5051a22", "51a130b544000a8a7fe02ccc3bd44bf6e5051a22")</f>
        <v>0</v>
      </c>
      <c r="C840">
        <f>HYPERLINK("https://github.com/apache/commons-lang/commit/ba0205c20243c8e92ee4fec91d1549c6a6d94611", "ba0205c20243c8e92ee4fec91d1549c6a6d94611")</f>
        <v>0</v>
      </c>
      <c r="D840" t="s">
        <v>312</v>
      </c>
      <c r="E840" t="s">
        <v>460</v>
      </c>
      <c r="F840" t="s">
        <v>816</v>
      </c>
      <c r="G840" t="s">
        <v>1097</v>
      </c>
      <c r="H840" t="s">
        <v>1993</v>
      </c>
    </row>
    <row r="841" spans="1:8">
      <c r="H841" t="s">
        <v>1994</v>
      </c>
    </row>
    <row r="842" spans="1:8">
      <c r="H842" t="s">
        <v>1995</v>
      </c>
    </row>
    <row r="843" spans="1:8">
      <c r="H843" t="s">
        <v>1996</v>
      </c>
    </row>
    <row r="844" spans="1:8">
      <c r="H844" t="s">
        <v>1997</v>
      </c>
    </row>
    <row r="845" spans="1:8">
      <c r="H845" t="s">
        <v>1998</v>
      </c>
    </row>
    <row r="846" spans="1:8">
      <c r="H846" t="s">
        <v>1999</v>
      </c>
    </row>
    <row r="847" spans="1:8">
      <c r="H847" t="s">
        <v>2000</v>
      </c>
    </row>
    <row r="848" spans="1:8">
      <c r="H848" t="s">
        <v>2001</v>
      </c>
    </row>
    <row r="849" spans="1:8">
      <c r="H849" t="s">
        <v>2002</v>
      </c>
    </row>
    <row r="850" spans="1:8">
      <c r="H850" t="s">
        <v>2003</v>
      </c>
    </row>
    <row r="851" spans="1:8">
      <c r="H851" t="s">
        <v>2004</v>
      </c>
    </row>
    <row r="852" spans="1:8">
      <c r="A852" t="s">
        <v>126</v>
      </c>
      <c r="B852">
        <f>HYPERLINK("https://github.com/apache/commons-lang/commit/dc200f42a49af5de4c61436d504378a360611431", "dc200f42a49af5de4c61436d504378a360611431")</f>
        <v>0</v>
      </c>
      <c r="C852">
        <f>HYPERLINK("https://github.com/apache/commons-lang/commit/0a72dbad5a0fef58a4d7585723f63bf59667ce8a", "0a72dbad5a0fef58a4d7585723f63bf59667ce8a")</f>
        <v>0</v>
      </c>
      <c r="D852" t="s">
        <v>311</v>
      </c>
      <c r="E852" t="s">
        <v>461</v>
      </c>
      <c r="F852" t="s">
        <v>817</v>
      </c>
      <c r="G852" t="s">
        <v>1147</v>
      </c>
      <c r="H852" t="s">
        <v>3206</v>
      </c>
    </row>
    <row r="853" spans="1:8">
      <c r="F853" t="s">
        <v>818</v>
      </c>
      <c r="G853" t="s">
        <v>1148</v>
      </c>
      <c r="H853" t="s">
        <v>3206</v>
      </c>
    </row>
    <row r="854" spans="1:8">
      <c r="F854" t="s">
        <v>819</v>
      </c>
      <c r="G854" t="s">
        <v>1149</v>
      </c>
      <c r="H854" t="s">
        <v>3206</v>
      </c>
    </row>
    <row r="855" spans="1:8">
      <c r="H855" t="s">
        <v>3207</v>
      </c>
    </row>
    <row r="856" spans="1:8">
      <c r="A856" t="s">
        <v>127</v>
      </c>
      <c r="B856">
        <f>HYPERLINK("https://github.com/apache/commons-lang/commit/bf626b85ba69501c4b9d75f1473b9083872b31f3", "bf626b85ba69501c4b9d75f1473b9083872b31f3")</f>
        <v>0</v>
      </c>
      <c r="C856">
        <f>HYPERLINK("https://github.com/apache/commons-lang/commit/9e2d9541777439b115802814ac4924fb50a70f7d", "9e2d9541777439b115802814ac4924fb50a70f7d")</f>
        <v>0</v>
      </c>
      <c r="D856" t="s">
        <v>311</v>
      </c>
      <c r="E856" t="s">
        <v>462</v>
      </c>
      <c r="F856" t="s">
        <v>820</v>
      </c>
      <c r="G856" t="s">
        <v>1119</v>
      </c>
      <c r="H856" t="s">
        <v>3208</v>
      </c>
    </row>
    <row r="857" spans="1:8">
      <c r="A857" t="s">
        <v>128</v>
      </c>
      <c r="B857">
        <f>HYPERLINK("https://github.com/apache/commons-lang/commit/86008e6c48c9cca8f8c698d4bc5af1a87d717d97", "86008e6c48c9cca8f8c698d4bc5af1a87d717d97")</f>
        <v>0</v>
      </c>
      <c r="C857">
        <f>HYPERLINK("https://github.com/apache/commons-lang/commit/77e3dcc393f7388b0c747c2483aa57ba3510230f", "77e3dcc393f7388b0c747c2483aa57ba3510230f")</f>
        <v>0</v>
      </c>
      <c r="D857" t="s">
        <v>311</v>
      </c>
      <c r="E857" t="s">
        <v>463</v>
      </c>
      <c r="F857" t="s">
        <v>643</v>
      </c>
      <c r="G857" t="s">
        <v>1039</v>
      </c>
      <c r="H857" t="s">
        <v>3209</v>
      </c>
    </row>
    <row r="858" spans="1:8">
      <c r="H858" t="s">
        <v>3210</v>
      </c>
    </row>
    <row r="859" spans="1:8">
      <c r="A859" t="s">
        <v>129</v>
      </c>
      <c r="B859">
        <f>HYPERLINK("https://github.com/apache/commons-lang/commit/928950c9bf3a61fb51d1c291526ee0e1f8c8baf6", "928950c9bf3a61fb51d1c291526ee0e1f8c8baf6")</f>
        <v>0</v>
      </c>
      <c r="C859">
        <f>HYPERLINK("https://github.com/apache/commons-lang/commit/dab4ca0812b8717366dc4466616583047e6b4cf9", "dab4ca0812b8717366dc4466616583047e6b4cf9")</f>
        <v>0</v>
      </c>
      <c r="D859" t="s">
        <v>311</v>
      </c>
      <c r="E859" t="s">
        <v>464</v>
      </c>
      <c r="F859" t="s">
        <v>690</v>
      </c>
      <c r="G859" t="s">
        <v>1085</v>
      </c>
      <c r="H859" t="s">
        <v>2455</v>
      </c>
    </row>
    <row r="860" spans="1:8">
      <c r="A860" t="s">
        <v>130</v>
      </c>
      <c r="B860">
        <f>HYPERLINK("https://github.com/apache/commons-lang/commit/56e830a235ffdf79af12f8afa07a210aba3cab26", "56e830a235ffdf79af12f8afa07a210aba3cab26")</f>
        <v>0</v>
      </c>
      <c r="C860">
        <f>HYPERLINK("https://github.com/apache/commons-lang/commit/452a6c0cd87ed01dc6f60ab65578c6353c0d0522", "452a6c0cd87ed01dc6f60ab65578c6353c0d0522")</f>
        <v>0</v>
      </c>
      <c r="D860" t="s">
        <v>312</v>
      </c>
      <c r="E860" t="s">
        <v>465</v>
      </c>
      <c r="F860" t="s">
        <v>666</v>
      </c>
      <c r="G860" t="s">
        <v>1062</v>
      </c>
      <c r="H860" t="s">
        <v>2706</v>
      </c>
    </row>
    <row r="861" spans="1:8">
      <c r="H861" t="s">
        <v>2707</v>
      </c>
    </row>
    <row r="862" spans="1:8">
      <c r="H862" t="s">
        <v>1869</v>
      </c>
    </row>
    <row r="863" spans="1:8">
      <c r="H863" t="s">
        <v>2708</v>
      </c>
    </row>
    <row r="864" spans="1:8">
      <c r="H864" t="s">
        <v>1895</v>
      </c>
    </row>
    <row r="865" spans="6:8">
      <c r="H865" t="s">
        <v>1901</v>
      </c>
    </row>
    <row r="866" spans="6:8">
      <c r="H866" t="s">
        <v>2709</v>
      </c>
    </row>
    <row r="867" spans="6:8">
      <c r="H867" t="s">
        <v>2710</v>
      </c>
    </row>
    <row r="868" spans="6:8">
      <c r="H868" t="s">
        <v>2202</v>
      </c>
    </row>
    <row r="869" spans="6:8">
      <c r="H869" t="s">
        <v>1820</v>
      </c>
    </row>
    <row r="870" spans="6:8">
      <c r="H870" t="s">
        <v>1466</v>
      </c>
    </row>
    <row r="871" spans="6:8">
      <c r="F871" t="s">
        <v>667</v>
      </c>
      <c r="G871" t="s">
        <v>1063</v>
      </c>
      <c r="H871" t="s">
        <v>2713</v>
      </c>
    </row>
    <row r="872" spans="6:8">
      <c r="H872" t="s">
        <v>2714</v>
      </c>
    </row>
    <row r="873" spans="6:8">
      <c r="H873" t="s">
        <v>2715</v>
      </c>
    </row>
    <row r="874" spans="6:8">
      <c r="H874" t="s">
        <v>2716</v>
      </c>
    </row>
    <row r="875" spans="6:8">
      <c r="H875" t="s">
        <v>2717</v>
      </c>
    </row>
    <row r="876" spans="6:8">
      <c r="H876" t="s">
        <v>1466</v>
      </c>
    </row>
    <row r="877" spans="6:8">
      <c r="F877" t="s">
        <v>668</v>
      </c>
      <c r="G877" t="s">
        <v>1064</v>
      </c>
      <c r="H877" t="s">
        <v>2713</v>
      </c>
    </row>
    <row r="878" spans="6:8">
      <c r="H878" t="s">
        <v>2714</v>
      </c>
    </row>
    <row r="879" spans="6:8">
      <c r="H879" t="s">
        <v>2715</v>
      </c>
    </row>
    <row r="880" spans="6:8">
      <c r="H880" t="s">
        <v>2716</v>
      </c>
    </row>
    <row r="881" spans="6:8">
      <c r="H881" t="s">
        <v>2717</v>
      </c>
    </row>
    <row r="882" spans="6:8">
      <c r="H882" t="s">
        <v>1466</v>
      </c>
    </row>
    <row r="883" spans="6:8">
      <c r="F883" t="s">
        <v>669</v>
      </c>
      <c r="G883" t="s">
        <v>1065</v>
      </c>
      <c r="H883" t="s">
        <v>2713</v>
      </c>
    </row>
    <row r="884" spans="6:8">
      <c r="H884" t="s">
        <v>2714</v>
      </c>
    </row>
    <row r="885" spans="6:8">
      <c r="H885" t="s">
        <v>2715</v>
      </c>
    </row>
    <row r="886" spans="6:8">
      <c r="H886" t="s">
        <v>2716</v>
      </c>
    </row>
    <row r="887" spans="6:8">
      <c r="H887" t="s">
        <v>2717</v>
      </c>
    </row>
    <row r="888" spans="6:8">
      <c r="H888" t="s">
        <v>2741</v>
      </c>
    </row>
    <row r="889" spans="6:8">
      <c r="H889" t="s">
        <v>3211</v>
      </c>
    </row>
    <row r="890" spans="6:8">
      <c r="F890" t="s">
        <v>670</v>
      </c>
      <c r="G890" t="s">
        <v>1066</v>
      </c>
      <c r="H890" t="s">
        <v>2713</v>
      </c>
    </row>
    <row r="891" spans="6:8">
      <c r="H891" t="s">
        <v>2714</v>
      </c>
    </row>
    <row r="892" spans="6:8">
      <c r="H892" t="s">
        <v>2715</v>
      </c>
    </row>
    <row r="893" spans="6:8">
      <c r="H893" t="s">
        <v>2716</v>
      </c>
    </row>
    <row r="894" spans="6:8">
      <c r="H894" t="s">
        <v>2717</v>
      </c>
    </row>
    <row r="895" spans="6:8">
      <c r="H895" t="s">
        <v>2743</v>
      </c>
    </row>
    <row r="896" spans="6:8">
      <c r="H896" t="s">
        <v>3211</v>
      </c>
    </row>
    <row r="897" spans="1:8">
      <c r="F897" t="s">
        <v>671</v>
      </c>
      <c r="G897" t="s">
        <v>1067</v>
      </c>
      <c r="H897" t="s">
        <v>2745</v>
      </c>
    </row>
    <row r="898" spans="1:8">
      <c r="H898" t="s">
        <v>2746</v>
      </c>
    </row>
    <row r="899" spans="1:8">
      <c r="H899" t="s">
        <v>2747</v>
      </c>
    </row>
    <row r="900" spans="1:8">
      <c r="H900" t="s">
        <v>2748</v>
      </c>
    </row>
    <row r="901" spans="1:8">
      <c r="H901" t="s">
        <v>2743</v>
      </c>
    </row>
    <row r="902" spans="1:8">
      <c r="H902" t="s">
        <v>2717</v>
      </c>
    </row>
    <row r="903" spans="1:8">
      <c r="F903" t="s">
        <v>821</v>
      </c>
      <c r="G903" t="s">
        <v>1123</v>
      </c>
      <c r="H903" t="s">
        <v>2805</v>
      </c>
    </row>
    <row r="904" spans="1:8">
      <c r="H904" t="s">
        <v>1820</v>
      </c>
    </row>
    <row r="905" spans="1:8">
      <c r="H905" t="s">
        <v>1466</v>
      </c>
    </row>
    <row r="906" spans="1:8">
      <c r="A906" t="s">
        <v>131</v>
      </c>
      <c r="B906">
        <f>HYPERLINK("https://github.com/apache/commons-lang/commit/9adbbb0bbfe1d76549dd8b6704f183dacb1de29f", "9adbbb0bbfe1d76549dd8b6704f183dacb1de29f")</f>
        <v>0</v>
      </c>
      <c r="C906">
        <f>HYPERLINK("https://github.com/apache/commons-lang/commit/56463552475746e982e46f54c1b18487ef434c17", "56463552475746e982e46f54c1b18487ef434c17")</f>
        <v>0</v>
      </c>
      <c r="D906" t="s">
        <v>312</v>
      </c>
      <c r="E906" t="s">
        <v>466</v>
      </c>
      <c r="F906" t="s">
        <v>822</v>
      </c>
      <c r="G906" t="s">
        <v>1111</v>
      </c>
      <c r="H906" t="s">
        <v>3212</v>
      </c>
    </row>
    <row r="907" spans="1:8">
      <c r="A907" t="s">
        <v>132</v>
      </c>
      <c r="B907">
        <f>HYPERLINK("https://github.com/apache/commons-lang/commit/0714795b6fd29dd895d65a6e7397ee7f768cb1bf", "0714795b6fd29dd895d65a6e7397ee7f768cb1bf")</f>
        <v>0</v>
      </c>
      <c r="C907">
        <f>HYPERLINK("https://github.com/apache/commons-lang/commit/c090db27a496c00c1c28bf22e54cc57b7f593298", "c090db27a496c00c1c28bf22e54cc57b7f593298")</f>
        <v>0</v>
      </c>
      <c r="D907" t="s">
        <v>312</v>
      </c>
      <c r="E907" t="s">
        <v>467</v>
      </c>
      <c r="F907" t="s">
        <v>653</v>
      </c>
      <c r="G907" t="s">
        <v>1049</v>
      </c>
      <c r="H907" t="s">
        <v>2279</v>
      </c>
    </row>
    <row r="908" spans="1:8">
      <c r="H908" t="s">
        <v>2281</v>
      </c>
    </row>
    <row r="909" spans="1:8">
      <c r="F909" t="s">
        <v>823</v>
      </c>
      <c r="G909" t="s">
        <v>1150</v>
      </c>
      <c r="H909" t="s">
        <v>3213</v>
      </c>
    </row>
    <row r="910" spans="1:8">
      <c r="F910" t="s">
        <v>824</v>
      </c>
      <c r="G910" t="s">
        <v>1151</v>
      </c>
      <c r="H910" t="s">
        <v>3213</v>
      </c>
    </row>
    <row r="911" spans="1:8">
      <c r="A911" t="s">
        <v>133</v>
      </c>
      <c r="B911">
        <f>HYPERLINK("https://github.com/apache/commons-lang/commit/8550f4da086fe77943124164c41c4210f348c940", "8550f4da086fe77943124164c41c4210f348c940")</f>
        <v>0</v>
      </c>
      <c r="C911">
        <f>HYPERLINK("https://github.com/apache/commons-lang/commit/87c4b35e52d7a419ca42aad26a011cb681f6bbe6", "87c4b35e52d7a419ca42aad26a011cb681f6bbe6")</f>
        <v>0</v>
      </c>
      <c r="D911" t="s">
        <v>312</v>
      </c>
      <c r="E911" t="s">
        <v>468</v>
      </c>
      <c r="F911" t="s">
        <v>675</v>
      </c>
      <c r="G911" t="s">
        <v>1070</v>
      </c>
      <c r="H911" t="s">
        <v>1820</v>
      </c>
    </row>
    <row r="912" spans="1:8">
      <c r="A912" t="s">
        <v>136</v>
      </c>
      <c r="B912">
        <f>HYPERLINK("https://github.com/apache/commons-lang/commit/ebfb96b0a95557559dc801fba31efc260ab24744", "ebfb96b0a95557559dc801fba31efc260ab24744")</f>
        <v>0</v>
      </c>
      <c r="C912">
        <f>HYPERLINK("https://github.com/apache/commons-lang/commit/1a433d2ec7b5b85b541e213b0d1e69b9e91a56b9", "1a433d2ec7b5b85b541e213b0d1e69b9e91a56b9")</f>
        <v>0</v>
      </c>
      <c r="D912" t="s">
        <v>312</v>
      </c>
      <c r="E912" t="s">
        <v>471</v>
      </c>
      <c r="F912" t="s">
        <v>862</v>
      </c>
      <c r="G912" t="s">
        <v>1142</v>
      </c>
      <c r="H912" t="s">
        <v>3111</v>
      </c>
    </row>
    <row r="913" spans="1:8">
      <c r="H913" t="s">
        <v>3112</v>
      </c>
    </row>
    <row r="914" spans="1:8">
      <c r="A914" t="s">
        <v>137</v>
      </c>
      <c r="B914">
        <f>HYPERLINK("https://github.com/apache/commons-lang/commit/228527bd83f3f73cc2ab030bb65b370eeb418b1c", "228527bd83f3f73cc2ab030bb65b370eeb418b1c")</f>
        <v>0</v>
      </c>
      <c r="C914">
        <f>HYPERLINK("https://github.com/apache/commons-lang/commit/64f0e8ecb072bfa5b7a98c8930bbdd6a854ca87a", "64f0e8ecb072bfa5b7a98c8930bbdd6a854ca87a")</f>
        <v>0</v>
      </c>
      <c r="D914" t="s">
        <v>312</v>
      </c>
      <c r="E914" t="s">
        <v>472</v>
      </c>
      <c r="F914" t="s">
        <v>862</v>
      </c>
      <c r="G914" t="s">
        <v>1142</v>
      </c>
      <c r="H914" t="s">
        <v>3119</v>
      </c>
    </row>
    <row r="915" spans="1:8">
      <c r="H915" t="s">
        <v>3126</v>
      </c>
    </row>
    <row r="916" spans="1:8">
      <c r="A916" t="s">
        <v>139</v>
      </c>
      <c r="B916">
        <f>HYPERLINK("https://github.com/apache/commons-lang/commit/e6e7f16e570f18518fad49c72547a3965e1bb8d4", "e6e7f16e570f18518fad49c72547a3965e1bb8d4")</f>
        <v>0</v>
      </c>
      <c r="C916">
        <f>HYPERLINK("https://github.com/apache/commons-lang/commit/00a4628d4e65d002fc11dee7854a020d5d8eb8f0", "00a4628d4e65d002fc11dee7854a020d5d8eb8f0")</f>
        <v>0</v>
      </c>
      <c r="D916" t="s">
        <v>312</v>
      </c>
      <c r="E916" t="s">
        <v>474</v>
      </c>
      <c r="F916" t="s">
        <v>862</v>
      </c>
      <c r="G916" t="s">
        <v>1142</v>
      </c>
      <c r="H916" t="s">
        <v>3109</v>
      </c>
    </row>
    <row r="917" spans="1:8">
      <c r="H917" t="s">
        <v>3110</v>
      </c>
    </row>
    <row r="918" spans="1:8">
      <c r="A918" t="s">
        <v>141</v>
      </c>
      <c r="B918">
        <f>HYPERLINK("https://github.com/apache/commons-lang/commit/9143987fa02cb1d4be45b175fd7eb7b748fffb7b", "9143987fa02cb1d4be45b175fd7eb7b748fffb7b")</f>
        <v>0</v>
      </c>
      <c r="C918">
        <f>HYPERLINK("https://github.com/apache/commons-lang/commit/d918999ddd415964ddebb4386f0acad7820a6848", "d918999ddd415964ddebb4386f0acad7820a6848")</f>
        <v>0</v>
      </c>
      <c r="D918" t="s">
        <v>317</v>
      </c>
      <c r="E918" t="s">
        <v>476</v>
      </c>
      <c r="F918" t="s">
        <v>891</v>
      </c>
      <c r="G918" t="s">
        <v>1039</v>
      </c>
      <c r="H918" t="s">
        <v>3215</v>
      </c>
    </row>
    <row r="919" spans="1:8">
      <c r="A919" t="s">
        <v>142</v>
      </c>
      <c r="B919">
        <f>HYPERLINK("https://github.com/apache/commons-lang/commit/485dd97b184fe42bf9b1434633be84cb6acc75f2", "485dd97b184fe42bf9b1434633be84cb6acc75f2")</f>
        <v>0</v>
      </c>
      <c r="C919">
        <f>HYPERLINK("https://github.com/apache/commons-lang/commit/b9a702bb49cd02c1f8e33f52b33312fa0aa467e7", "b9a702bb49cd02c1f8e33f52b33312fa0aa467e7")</f>
        <v>0</v>
      </c>
      <c r="D919" t="s">
        <v>318</v>
      </c>
      <c r="E919" t="s">
        <v>477</v>
      </c>
      <c r="F919" t="s">
        <v>892</v>
      </c>
      <c r="G919" t="s">
        <v>1055</v>
      </c>
      <c r="H919" t="s">
        <v>3216</v>
      </c>
    </row>
    <row r="920" spans="1:8">
      <c r="A920" t="s">
        <v>144</v>
      </c>
      <c r="B920">
        <f>HYPERLINK("https://github.com/apache/commons-lang/commit/9abfbaecab79d19952544742c74450e1202e6240", "9abfbaecab79d19952544742c74450e1202e6240")</f>
        <v>0</v>
      </c>
      <c r="C920">
        <f>HYPERLINK("https://github.com/apache/commons-lang/commit/543f2d36e49a72f042389f70d388b38abfb77252", "543f2d36e49a72f042389f70d388b38abfb77252")</f>
        <v>0</v>
      </c>
      <c r="D920" t="s">
        <v>313</v>
      </c>
      <c r="E920" t="s">
        <v>479</v>
      </c>
      <c r="F920" t="s">
        <v>891</v>
      </c>
      <c r="G920" t="s">
        <v>1039</v>
      </c>
      <c r="H920" t="s">
        <v>2840</v>
      </c>
    </row>
    <row r="921" spans="1:8">
      <c r="A921" t="s">
        <v>145</v>
      </c>
      <c r="B921">
        <f>HYPERLINK("https://github.com/apache/commons-lang/commit/022d08cfd31475073c664da109ad50bfe9539d82", "022d08cfd31475073c664da109ad50bfe9539d82")</f>
        <v>0</v>
      </c>
      <c r="C921">
        <f>HYPERLINK("https://github.com/apache/commons-lang/commit/4d7a616ccaf6c4a2aef171999f04c71d3749313d", "4d7a616ccaf6c4a2aef171999f04c71d3749313d")</f>
        <v>0</v>
      </c>
      <c r="D921" t="s">
        <v>319</v>
      </c>
      <c r="E921" t="s">
        <v>480</v>
      </c>
      <c r="F921" t="s">
        <v>894</v>
      </c>
      <c r="G921" t="s">
        <v>1147</v>
      </c>
      <c r="H921" t="s">
        <v>3091</v>
      </c>
    </row>
    <row r="922" spans="1:8">
      <c r="F922" t="s">
        <v>895</v>
      </c>
      <c r="G922" t="s">
        <v>1148</v>
      </c>
      <c r="H922" t="s">
        <v>3091</v>
      </c>
    </row>
    <row r="923" spans="1:8">
      <c r="A923" t="s">
        <v>146</v>
      </c>
      <c r="B923">
        <f>HYPERLINK("https://github.com/apache/commons-lang/commit/bc52782cd84f4356d2984e1aa01806f81754eb08", "bc52782cd84f4356d2984e1aa01806f81754eb08")</f>
        <v>0</v>
      </c>
      <c r="C923">
        <f>HYPERLINK("https://github.com/apache/commons-lang/commit/79f7a7ef529ae656a80f7e331f75e79999cef7ea", "79f7a7ef529ae656a80f7e331f75e79999cef7ea")</f>
        <v>0</v>
      </c>
      <c r="D923" t="s">
        <v>313</v>
      </c>
      <c r="E923" s="2" t="s">
        <v>481</v>
      </c>
      <c r="F923" t="s">
        <v>896</v>
      </c>
      <c r="G923" t="s">
        <v>1059</v>
      </c>
      <c r="H923" t="s">
        <v>1766</v>
      </c>
    </row>
    <row r="924" spans="1:8">
      <c r="H924" t="s">
        <v>1767</v>
      </c>
    </row>
    <row r="925" spans="1:8">
      <c r="H925" t="s">
        <v>2299</v>
      </c>
    </row>
    <row r="926" spans="1:8">
      <c r="H926" t="s">
        <v>2300</v>
      </c>
    </row>
    <row r="927" spans="1:8">
      <c r="H927" t="s">
        <v>2301</v>
      </c>
    </row>
    <row r="928" spans="1:8">
      <c r="H928" t="s">
        <v>3220</v>
      </c>
    </row>
    <row r="929" spans="1:8">
      <c r="H929" t="s">
        <v>2303</v>
      </c>
    </row>
    <row r="930" spans="1:8">
      <c r="H930" t="s">
        <v>2306</v>
      </c>
    </row>
    <row r="931" spans="1:8">
      <c r="H931" t="s">
        <v>2308</v>
      </c>
    </row>
    <row r="932" spans="1:8">
      <c r="H932" t="s">
        <v>3221</v>
      </c>
    </row>
    <row r="933" spans="1:8">
      <c r="H933" t="s">
        <v>3222</v>
      </c>
    </row>
    <row r="934" spans="1:8">
      <c r="H934" t="s">
        <v>3223</v>
      </c>
    </row>
    <row r="935" spans="1:8">
      <c r="A935" t="s">
        <v>147</v>
      </c>
      <c r="B935">
        <f>HYPERLINK("https://github.com/apache/commons-lang/commit/0769eb977b3a56adf5ec8bd4e9f123b75bdf38ed", "0769eb977b3a56adf5ec8bd4e9f123b75bdf38ed")</f>
        <v>0</v>
      </c>
      <c r="C935">
        <f>HYPERLINK("https://github.com/apache/commons-lang/commit/bc22af91e7e8fd7a530de48cd164056ef05829e0", "bc22af91e7e8fd7a530de48cd164056ef05829e0")</f>
        <v>0</v>
      </c>
      <c r="D935" t="s">
        <v>320</v>
      </c>
      <c r="E935" t="s">
        <v>482</v>
      </c>
      <c r="F935" t="s">
        <v>897</v>
      </c>
      <c r="G935" t="s">
        <v>1157</v>
      </c>
      <c r="H935" t="s">
        <v>3224</v>
      </c>
    </row>
    <row r="936" spans="1:8">
      <c r="H936" t="s">
        <v>3225</v>
      </c>
    </row>
    <row r="937" spans="1:8">
      <c r="A937" t="s">
        <v>148</v>
      </c>
      <c r="B937">
        <f>HYPERLINK("https://github.com/apache/commons-lang/commit/f96d4df26e3b16ce6407b854e6c89e882c51e435", "f96d4df26e3b16ce6407b854e6c89e882c51e435")</f>
        <v>0</v>
      </c>
      <c r="C937">
        <f>HYPERLINK("https://github.com/apache/commons-lang/commit/e4789bd4fc298f28c88c1abee074e6dd78e35e20", "e4789bd4fc298f28c88c1abee074e6dd78e35e20")</f>
        <v>0</v>
      </c>
      <c r="D937" t="s">
        <v>320</v>
      </c>
      <c r="E937" t="s">
        <v>483</v>
      </c>
      <c r="F937" t="s">
        <v>898</v>
      </c>
      <c r="G937" t="s">
        <v>1158</v>
      </c>
      <c r="H937" t="s">
        <v>2650</v>
      </c>
    </row>
    <row r="938" spans="1:8">
      <c r="H938" t="s">
        <v>3226</v>
      </c>
    </row>
    <row r="939" spans="1:8">
      <c r="H939" t="s">
        <v>3227</v>
      </c>
    </row>
    <row r="940" spans="1:8">
      <c r="A940" t="s">
        <v>149</v>
      </c>
      <c r="B940">
        <f>HYPERLINK("https://github.com/apache/commons-lang/commit/b24ecd60fe9517bef1d6342e479e9bc3d85ef692", "b24ecd60fe9517bef1d6342e479e9bc3d85ef692")</f>
        <v>0</v>
      </c>
      <c r="C940">
        <f>HYPERLINK("https://github.com/apache/commons-lang/commit/2241a1abc9615c7b92206afb5026ef21d405175a", "2241a1abc9615c7b92206afb5026ef21d405175a")</f>
        <v>0</v>
      </c>
      <c r="D940" t="s">
        <v>313</v>
      </c>
      <c r="E940" t="s">
        <v>484</v>
      </c>
      <c r="F940" t="s">
        <v>899</v>
      </c>
      <c r="G940" t="s">
        <v>1107</v>
      </c>
      <c r="H940" t="s">
        <v>2427</v>
      </c>
    </row>
    <row r="941" spans="1:8">
      <c r="H941" t="s">
        <v>2428</v>
      </c>
    </row>
    <row r="942" spans="1:8">
      <c r="A942" t="s">
        <v>150</v>
      </c>
      <c r="B942">
        <f>HYPERLINK("https://github.com/apache/commons-lang/commit/0a7381942ca183a63750cdcdcad6a6ac5c9aa95d", "0a7381942ca183a63750cdcdcad6a6ac5c9aa95d")</f>
        <v>0</v>
      </c>
      <c r="C942">
        <f>HYPERLINK("https://github.com/apache/commons-lang/commit/434575ed0a71439b8abe8ef59948bf15847fd9c0", "434575ed0a71439b8abe8ef59948bf15847fd9c0")</f>
        <v>0</v>
      </c>
      <c r="D942" t="s">
        <v>316</v>
      </c>
      <c r="E942" t="s">
        <v>485</v>
      </c>
      <c r="F942" t="s">
        <v>900</v>
      </c>
      <c r="G942" t="s">
        <v>1159</v>
      </c>
      <c r="H942" t="s">
        <v>3229</v>
      </c>
    </row>
    <row r="943" spans="1:8">
      <c r="H943" t="s">
        <v>3230</v>
      </c>
    </row>
    <row r="944" spans="1:8">
      <c r="H944" t="s">
        <v>3231</v>
      </c>
    </row>
    <row r="945" spans="1:8">
      <c r="H945" t="s">
        <v>3232</v>
      </c>
    </row>
    <row r="946" spans="1:8">
      <c r="H946" t="s">
        <v>3233</v>
      </c>
    </row>
    <row r="947" spans="1:8">
      <c r="A947" t="s">
        <v>151</v>
      </c>
      <c r="B947">
        <f>HYPERLINK("https://github.com/apache/commons-lang/commit/4f2cfd7a782f45989fcf0cbd2e49c3694d85c0af", "4f2cfd7a782f45989fcf0cbd2e49c3694d85c0af")</f>
        <v>0</v>
      </c>
      <c r="C947">
        <f>HYPERLINK("https://github.com/apache/commons-lang/commit/91a90af7673ade24edbb7c378b2a3b46fcf8e78a", "91a90af7673ade24edbb7c378b2a3b46fcf8e78a")</f>
        <v>0</v>
      </c>
      <c r="D947" t="s">
        <v>321</v>
      </c>
      <c r="E947" t="s">
        <v>486</v>
      </c>
      <c r="F947" t="s">
        <v>901</v>
      </c>
      <c r="G947" t="s">
        <v>1160</v>
      </c>
      <c r="H947" t="s">
        <v>3234</v>
      </c>
    </row>
    <row r="948" spans="1:8">
      <c r="H948" t="s">
        <v>3235</v>
      </c>
    </row>
    <row r="949" spans="1:8">
      <c r="H949" t="s">
        <v>3236</v>
      </c>
    </row>
    <row r="950" spans="1:8">
      <c r="H950" t="s">
        <v>3237</v>
      </c>
    </row>
    <row r="951" spans="1:8">
      <c r="H951" t="s">
        <v>3238</v>
      </c>
    </row>
    <row r="952" spans="1:8">
      <c r="H952" t="s">
        <v>3239</v>
      </c>
    </row>
    <row r="953" spans="1:8">
      <c r="H953" t="s">
        <v>3240</v>
      </c>
    </row>
    <row r="954" spans="1:8">
      <c r="H954" t="s">
        <v>3241</v>
      </c>
    </row>
    <row r="955" spans="1:8">
      <c r="A955" t="s">
        <v>152</v>
      </c>
      <c r="B955">
        <f>HYPERLINK("https://github.com/apache/commons-lang/commit/a43c5746fc7faf57f063d0e025108998557d56b6", "a43c5746fc7faf57f063d0e025108998557d56b6")</f>
        <v>0</v>
      </c>
      <c r="C955">
        <f>HYPERLINK("https://github.com/apache/commons-lang/commit/056742acf7fa9de76993c24d0eb0fa84b99dbbdd", "056742acf7fa9de76993c24d0eb0fa84b99dbbdd")</f>
        <v>0</v>
      </c>
      <c r="D955" t="s">
        <v>321</v>
      </c>
      <c r="E955" t="s">
        <v>487</v>
      </c>
      <c r="F955" t="s">
        <v>902</v>
      </c>
      <c r="G955" t="s">
        <v>1161</v>
      </c>
      <c r="H955" t="s">
        <v>3247</v>
      </c>
    </row>
    <row r="956" spans="1:8">
      <c r="H956" t="s">
        <v>3248</v>
      </c>
    </row>
    <row r="957" spans="1:8">
      <c r="H957" t="s">
        <v>3249</v>
      </c>
    </row>
    <row r="958" spans="1:8">
      <c r="H958" t="s">
        <v>3250</v>
      </c>
    </row>
    <row r="959" spans="1:8">
      <c r="H959" t="s">
        <v>3241</v>
      </c>
    </row>
    <row r="960" spans="1:8">
      <c r="H960" t="s">
        <v>2647</v>
      </c>
    </row>
    <row r="961" spans="1:8">
      <c r="A961" t="s">
        <v>153</v>
      </c>
      <c r="B961">
        <f>HYPERLINK("https://github.com/apache/commons-lang/commit/f76a32ff88006ecf07a523c6daa3405acfc2243f", "f76a32ff88006ecf07a523c6daa3405acfc2243f")</f>
        <v>0</v>
      </c>
      <c r="C961">
        <f>HYPERLINK("https://github.com/apache/commons-lang/commit/ee707ddb02e4eb4d03fa01b9024af8be25ff2599", "ee707ddb02e4eb4d03fa01b9024af8be25ff2599")</f>
        <v>0</v>
      </c>
      <c r="D961" t="s">
        <v>312</v>
      </c>
      <c r="E961" t="s">
        <v>488</v>
      </c>
      <c r="F961" t="s">
        <v>903</v>
      </c>
      <c r="G961" t="s">
        <v>1162</v>
      </c>
      <c r="H961" t="s">
        <v>3252</v>
      </c>
    </row>
    <row r="962" spans="1:8">
      <c r="H962" t="s">
        <v>3253</v>
      </c>
    </row>
    <row r="963" spans="1:8">
      <c r="H963" t="s">
        <v>3254</v>
      </c>
    </row>
    <row r="964" spans="1:8">
      <c r="H964" t="s">
        <v>3255</v>
      </c>
    </row>
    <row r="965" spans="1:8">
      <c r="A965" t="s">
        <v>154</v>
      </c>
      <c r="B965">
        <f>HYPERLINK("https://github.com/apache/commons-lang/commit/5615bbb7ad2f739423e0eef92062988c01bd59f2", "5615bbb7ad2f739423e0eef92062988c01bd59f2")</f>
        <v>0</v>
      </c>
      <c r="C965">
        <f>HYPERLINK("https://github.com/apache/commons-lang/commit/da9ebdf72af4a2527255a7f06a65d4ce672af6de", "da9ebdf72af4a2527255a7f06a65d4ce672af6de")</f>
        <v>0</v>
      </c>
      <c r="D965" t="s">
        <v>316</v>
      </c>
      <c r="E965" t="s">
        <v>489</v>
      </c>
      <c r="F965" t="s">
        <v>904</v>
      </c>
      <c r="G965" t="s">
        <v>1163</v>
      </c>
      <c r="H965" t="s">
        <v>3256</v>
      </c>
    </row>
    <row r="966" spans="1:8">
      <c r="A966" t="s">
        <v>156</v>
      </c>
      <c r="B966">
        <f>HYPERLINK("https://github.com/apache/commons-lang/commit/151220646a488159159c7bb4a3739aefac0d8640", "151220646a488159159c7bb4a3739aefac0d8640")</f>
        <v>0</v>
      </c>
      <c r="C966">
        <f>HYPERLINK("https://github.com/apache/commons-lang/commit/1330e9dad70336423e7f52f0a0f5f97c107d620c", "1330e9dad70336423e7f52f0a0f5f97c107d620c")</f>
        <v>0</v>
      </c>
      <c r="D966" t="s">
        <v>312</v>
      </c>
      <c r="E966" t="s">
        <v>491</v>
      </c>
      <c r="F966" t="s">
        <v>906</v>
      </c>
      <c r="G966" t="s">
        <v>1054</v>
      </c>
      <c r="H966" t="s">
        <v>1453</v>
      </c>
    </row>
    <row r="967" spans="1:8">
      <c r="H967" t="s">
        <v>1454</v>
      </c>
    </row>
    <row r="968" spans="1:8">
      <c r="H968" t="s">
        <v>1455</v>
      </c>
    </row>
    <row r="969" spans="1:8">
      <c r="H969" t="s">
        <v>1456</v>
      </c>
    </row>
    <row r="970" spans="1:8">
      <c r="H970" t="s">
        <v>1457</v>
      </c>
    </row>
    <row r="971" spans="1:8">
      <c r="F971" t="s">
        <v>907</v>
      </c>
      <c r="G971" t="s">
        <v>1093</v>
      </c>
      <c r="H971" t="s">
        <v>1540</v>
      </c>
    </row>
    <row r="972" spans="1:8">
      <c r="A972" t="s">
        <v>157</v>
      </c>
      <c r="B972">
        <f>HYPERLINK("https://github.com/apache/commons-lang/commit/ead7d965e709182157694490c8bc8d744ec64161", "ead7d965e709182157694490c8bc8d744ec64161")</f>
        <v>0</v>
      </c>
      <c r="C972">
        <f>HYPERLINK("https://github.com/apache/commons-lang/commit/9c6d3ea78fa936c8eedbd72236fe3f6e217c2b96", "9c6d3ea78fa936c8eedbd72236fe3f6e217c2b96")</f>
        <v>0</v>
      </c>
      <c r="D972" t="s">
        <v>312</v>
      </c>
      <c r="E972" t="s">
        <v>492</v>
      </c>
      <c r="F972" t="s">
        <v>908</v>
      </c>
      <c r="G972" t="s">
        <v>1109</v>
      </c>
      <c r="H972" t="s">
        <v>1493</v>
      </c>
    </row>
    <row r="973" spans="1:8">
      <c r="A973" t="s">
        <v>158</v>
      </c>
      <c r="B973">
        <f>HYPERLINK("https://github.com/apache/commons-lang/commit/9ae054b7c894706fcaea519a14f48cc773835069", "9ae054b7c894706fcaea519a14f48cc773835069")</f>
        <v>0</v>
      </c>
      <c r="C973">
        <f>HYPERLINK("https://github.com/apache/commons-lang/commit/2be456f665e193c6fa7eefb838da858b57935c58", "2be456f665e193c6fa7eefb838da858b57935c58")</f>
        <v>0</v>
      </c>
      <c r="D973" t="s">
        <v>312</v>
      </c>
      <c r="E973" t="s">
        <v>493</v>
      </c>
      <c r="F973" t="s">
        <v>899</v>
      </c>
      <c r="G973" t="s">
        <v>1107</v>
      </c>
      <c r="H973" t="s">
        <v>2422</v>
      </c>
    </row>
    <row r="974" spans="1:8">
      <c r="H974" t="s">
        <v>2423</v>
      </c>
    </row>
    <row r="975" spans="1:8">
      <c r="H975" t="s">
        <v>2424</v>
      </c>
    </row>
    <row r="976" spans="1:8">
      <c r="H976" t="s">
        <v>2425</v>
      </c>
    </row>
    <row r="977" spans="1:8">
      <c r="A977" t="s">
        <v>159</v>
      </c>
      <c r="B977">
        <f>HYPERLINK("https://github.com/apache/commons-lang/commit/ef3132ba09c035790136e9031c92f3caff347612", "ef3132ba09c035790136e9031c92f3caff347612")</f>
        <v>0</v>
      </c>
      <c r="C977">
        <f>HYPERLINK("https://github.com/apache/commons-lang/commit/0c0a145ea2d72aa59464e56f2e3dc849b39be151", "0c0a145ea2d72aa59464e56f2e3dc849b39be151")</f>
        <v>0</v>
      </c>
      <c r="D977" t="s">
        <v>312</v>
      </c>
      <c r="E977" t="s">
        <v>494</v>
      </c>
      <c r="F977" t="s">
        <v>909</v>
      </c>
      <c r="G977" t="s">
        <v>1123</v>
      </c>
      <c r="H977" t="s">
        <v>2709</v>
      </c>
    </row>
    <row r="978" spans="1:8">
      <c r="H978" t="s">
        <v>2710</v>
      </c>
    </row>
    <row r="979" spans="1:8">
      <c r="A979" t="s">
        <v>160</v>
      </c>
      <c r="B979">
        <f>HYPERLINK("https://github.com/apache/commons-lang/commit/b4e69a6efc245c07bdd2ce55f9c80b6ae16544a3", "b4e69a6efc245c07bdd2ce55f9c80b6ae16544a3")</f>
        <v>0</v>
      </c>
      <c r="C979">
        <f>HYPERLINK("https://github.com/apache/commons-lang/commit/dbd36d9f55041dc39e12dd1f2303daf9650e78a7", "dbd36d9f55041dc39e12dd1f2303daf9650e78a7")</f>
        <v>0</v>
      </c>
      <c r="D979" t="s">
        <v>316</v>
      </c>
      <c r="E979" t="s">
        <v>495</v>
      </c>
      <c r="F979" t="s">
        <v>910</v>
      </c>
      <c r="G979" t="s">
        <v>1165</v>
      </c>
      <c r="H979" t="s">
        <v>3258</v>
      </c>
    </row>
    <row r="980" spans="1:8">
      <c r="H980" t="s">
        <v>2202</v>
      </c>
    </row>
    <row r="981" spans="1:8">
      <c r="H981" t="s">
        <v>1820</v>
      </c>
    </row>
    <row r="982" spans="1:8">
      <c r="H982" t="s">
        <v>1466</v>
      </c>
    </row>
    <row r="983" spans="1:8">
      <c r="H983" t="s">
        <v>2009</v>
      </c>
    </row>
    <row r="984" spans="1:8">
      <c r="A984" t="s">
        <v>161</v>
      </c>
      <c r="B984">
        <f>HYPERLINK("https://github.com/apache/commons-lang/commit/8542ccb689031ef8efb416a6c95dd8b9b2c5e5c1", "8542ccb689031ef8efb416a6c95dd8b9b2c5e5c1")</f>
        <v>0</v>
      </c>
      <c r="C984">
        <f>HYPERLINK("https://github.com/apache/commons-lang/commit/3456b2b6b1e27751bb9b4770e3bd0a6545afe1d3", "3456b2b6b1e27751bb9b4770e3bd0a6545afe1d3")</f>
        <v>0</v>
      </c>
      <c r="D984" t="s">
        <v>312</v>
      </c>
      <c r="E984" t="s">
        <v>496</v>
      </c>
      <c r="F984" t="s">
        <v>891</v>
      </c>
      <c r="G984" t="s">
        <v>1039</v>
      </c>
      <c r="H984" t="s">
        <v>3259</v>
      </c>
    </row>
    <row r="985" spans="1:8">
      <c r="H985" t="s">
        <v>3260</v>
      </c>
    </row>
    <row r="986" spans="1:8">
      <c r="A986" t="s">
        <v>162</v>
      </c>
      <c r="B986">
        <f>HYPERLINK("https://github.com/apache/commons-lang/commit/196067da9716e4ae4078743c0c56540ee64892f4", "196067da9716e4ae4078743c0c56540ee64892f4")</f>
        <v>0</v>
      </c>
      <c r="C986">
        <f>HYPERLINK("https://github.com/apache/commons-lang/commit/e5b0844c4f49d5913f54bb5982284f5e7b76240a", "e5b0844c4f49d5913f54bb5982284f5e7b76240a")</f>
        <v>0</v>
      </c>
      <c r="D986" t="s">
        <v>312</v>
      </c>
      <c r="E986" t="s">
        <v>497</v>
      </c>
      <c r="F986" t="s">
        <v>903</v>
      </c>
      <c r="G986" t="s">
        <v>1162</v>
      </c>
      <c r="H986" t="s">
        <v>1542</v>
      </c>
    </row>
    <row r="987" spans="1:8">
      <c r="H987" t="s">
        <v>3261</v>
      </c>
    </row>
    <row r="988" spans="1:8">
      <c r="A988" t="s">
        <v>163</v>
      </c>
      <c r="B988">
        <f>HYPERLINK("https://github.com/apache/commons-lang/commit/05510d7079702905de640b0c399908eddba7752b", "05510d7079702905de640b0c399908eddba7752b")</f>
        <v>0</v>
      </c>
      <c r="C988">
        <f>HYPERLINK("https://github.com/apache/commons-lang/commit/85b9694d48340fcfaa7b4377e4e1ecd66e8c6c85", "85b9694d48340fcfaa7b4377e4e1ecd66e8c6c85")</f>
        <v>0</v>
      </c>
      <c r="D988" t="s">
        <v>316</v>
      </c>
      <c r="E988" t="s">
        <v>498</v>
      </c>
      <c r="F988" t="s">
        <v>904</v>
      </c>
      <c r="G988" t="s">
        <v>1163</v>
      </c>
      <c r="H988" t="s">
        <v>3262</v>
      </c>
    </row>
    <row r="989" spans="1:8">
      <c r="A989" t="s">
        <v>164</v>
      </c>
      <c r="B989">
        <f>HYPERLINK("https://github.com/apache/commons-lang/commit/473359a5cc15b0f24987eb738bb61b6a6396bc71", "473359a5cc15b0f24987eb738bb61b6a6396bc71")</f>
        <v>0</v>
      </c>
      <c r="C989">
        <f>HYPERLINK("https://github.com/apache/commons-lang/commit/3dc67a2a4a5d190c3f4c417bb961f3acace003cc", "3dc67a2a4a5d190c3f4c417bb961f3acace003cc")</f>
        <v>0</v>
      </c>
      <c r="D989" t="s">
        <v>312</v>
      </c>
      <c r="E989" t="s">
        <v>499</v>
      </c>
      <c r="F989" t="s">
        <v>891</v>
      </c>
      <c r="G989" t="s">
        <v>1039</v>
      </c>
      <c r="H989" t="s">
        <v>3263</v>
      </c>
    </row>
    <row r="990" spans="1:8">
      <c r="A990" t="s">
        <v>165</v>
      </c>
      <c r="B990">
        <f>HYPERLINK("https://github.com/apache/commons-lang/commit/2541a62def1c6e106ab4f4e0c72c45872dffca00", "2541a62def1c6e106ab4f4e0c72c45872dffca00")</f>
        <v>0</v>
      </c>
      <c r="C990">
        <f>HYPERLINK("https://github.com/apache/commons-lang/commit/e5763ff6f0bb41135e1c11606f3be8a2f9e80b4c", "e5763ff6f0bb41135e1c11606f3be8a2f9e80b4c")</f>
        <v>0</v>
      </c>
      <c r="D990" t="s">
        <v>312</v>
      </c>
      <c r="E990" t="s">
        <v>500</v>
      </c>
      <c r="F990" t="s">
        <v>911</v>
      </c>
      <c r="G990" t="s">
        <v>1058</v>
      </c>
      <c r="H990" t="s">
        <v>3261</v>
      </c>
    </row>
    <row r="991" spans="1:8">
      <c r="A991" t="s">
        <v>166</v>
      </c>
      <c r="B991">
        <f>HYPERLINK("https://github.com/apache/commons-lang/commit/37fa5d6fa470c2a9879caf64b47b8e535753ebdb", "37fa5d6fa470c2a9879caf64b47b8e535753ebdb")</f>
        <v>0</v>
      </c>
      <c r="C991">
        <f>HYPERLINK("https://github.com/apache/commons-lang/commit/25d4c7db212d1f0cfa39c04de0439da118f30fbe", "25d4c7db212d1f0cfa39c04de0439da118f30fbe")</f>
        <v>0</v>
      </c>
      <c r="D991" t="s">
        <v>311</v>
      </c>
      <c r="E991" t="s">
        <v>501</v>
      </c>
      <c r="F991" t="s">
        <v>910</v>
      </c>
      <c r="G991" t="s">
        <v>1165</v>
      </c>
      <c r="H991" t="s">
        <v>3264</v>
      </c>
    </row>
    <row r="992" spans="1:8">
      <c r="A992" t="s">
        <v>167</v>
      </c>
      <c r="B992">
        <f>HYPERLINK("https://github.com/apache/commons-lang/commit/9d2f0b9a182d0f80bd5c3a925ee566b86805e6a3", "9d2f0b9a182d0f80bd5c3a925ee566b86805e6a3")</f>
        <v>0</v>
      </c>
      <c r="C992">
        <f>HYPERLINK("https://github.com/apache/commons-lang/commit/2fb208b8d8c77bd0abc425c41a7a4f9bd43495ba", "2fb208b8d8c77bd0abc425c41a7a4f9bd43495ba")</f>
        <v>0</v>
      </c>
      <c r="D992" t="s">
        <v>316</v>
      </c>
      <c r="E992" t="s">
        <v>502</v>
      </c>
      <c r="F992" t="s">
        <v>912</v>
      </c>
      <c r="G992" t="s">
        <v>1165</v>
      </c>
      <c r="H992" t="s">
        <v>3265</v>
      </c>
    </row>
    <row r="993" spans="1:8">
      <c r="A993" t="s">
        <v>168</v>
      </c>
      <c r="B993">
        <f>HYPERLINK("https://github.com/apache/commons-lang/commit/7e6b6fce8d8f26c984b70465b6c94bd2d4a54582", "7e6b6fce8d8f26c984b70465b6c94bd2d4a54582")</f>
        <v>0</v>
      </c>
      <c r="C993">
        <f>HYPERLINK("https://github.com/apache/commons-lang/commit/3933e63c7c38ab549cd52815fbe0a4b49cffacdd", "3933e63c7c38ab549cd52815fbe0a4b49cffacdd")</f>
        <v>0</v>
      </c>
      <c r="D993" t="s">
        <v>311</v>
      </c>
      <c r="E993" t="s">
        <v>503</v>
      </c>
      <c r="F993" t="s">
        <v>913</v>
      </c>
      <c r="G993" t="s">
        <v>1166</v>
      </c>
      <c r="H993" t="s">
        <v>3266</v>
      </c>
    </row>
    <row r="994" spans="1:8">
      <c r="A994" t="s">
        <v>169</v>
      </c>
      <c r="B994">
        <f>HYPERLINK("https://github.com/apache/commons-lang/commit/0ad6c30b0ed57cd0a5a3c18725926570b4032db8", "0ad6c30b0ed57cd0a5a3c18725926570b4032db8")</f>
        <v>0</v>
      </c>
      <c r="C994">
        <f>HYPERLINK("https://github.com/apache/commons-lang/commit/f5682c4c70d238abc8f29def3d91a1c558c8e043", "f5682c4c70d238abc8f29def3d91a1c558c8e043")</f>
        <v>0</v>
      </c>
      <c r="D994" t="s">
        <v>311</v>
      </c>
      <c r="E994" t="s">
        <v>504</v>
      </c>
      <c r="F994" t="s">
        <v>909</v>
      </c>
      <c r="G994" t="s">
        <v>1123</v>
      </c>
      <c r="H994" t="s">
        <v>3267</v>
      </c>
    </row>
    <row r="995" spans="1:8">
      <c r="H995" t="s">
        <v>3268</v>
      </c>
    </row>
    <row r="996" spans="1:8">
      <c r="H996" t="s">
        <v>3269</v>
      </c>
    </row>
    <row r="997" spans="1:8">
      <c r="H997" t="s">
        <v>3270</v>
      </c>
    </row>
    <row r="998" spans="1:8">
      <c r="A998" t="s">
        <v>170</v>
      </c>
      <c r="B998">
        <f>HYPERLINK("https://github.com/apache/commons-lang/commit/6be2343397b8192fc1328da21962dea27a8b2422", "6be2343397b8192fc1328da21962dea27a8b2422")</f>
        <v>0</v>
      </c>
      <c r="C998">
        <f>HYPERLINK("https://github.com/apache/commons-lang/commit/913ddd55dd7b58c93bf4d41110324bec7e4842f0", "913ddd55dd7b58c93bf4d41110324bec7e4842f0")</f>
        <v>0</v>
      </c>
      <c r="D998" t="s">
        <v>319</v>
      </c>
      <c r="E998" t="s">
        <v>505</v>
      </c>
      <c r="F998" t="s">
        <v>894</v>
      </c>
      <c r="G998" t="s">
        <v>1147</v>
      </c>
      <c r="H998" t="s">
        <v>3271</v>
      </c>
    </row>
    <row r="999" spans="1:8">
      <c r="H999" t="s">
        <v>3272</v>
      </c>
    </row>
    <row r="1000" spans="1:8">
      <c r="F1000" t="s">
        <v>895</v>
      </c>
      <c r="G1000" t="s">
        <v>1148</v>
      </c>
      <c r="H1000" t="s">
        <v>3271</v>
      </c>
    </row>
    <row r="1001" spans="1:8">
      <c r="H1001" t="s">
        <v>3272</v>
      </c>
    </row>
    <row r="1002" spans="1:8">
      <c r="F1002" t="s">
        <v>914</v>
      </c>
      <c r="G1002" t="s">
        <v>1149</v>
      </c>
      <c r="H1002" t="s">
        <v>3271</v>
      </c>
    </row>
    <row r="1003" spans="1:8">
      <c r="H1003" t="s">
        <v>3272</v>
      </c>
    </row>
    <row r="1004" spans="1:8">
      <c r="H1004" t="s">
        <v>1936</v>
      </c>
    </row>
    <row r="1005" spans="1:8">
      <c r="H1005" t="s">
        <v>3274</v>
      </c>
    </row>
    <row r="1006" spans="1:8">
      <c r="A1006" t="s">
        <v>177</v>
      </c>
      <c r="B1006">
        <f>HYPERLINK("https://github.com/apache/commons-lang/commit/4335b4067d5d6e8417c606f306f67e8d53353f14", "4335b4067d5d6e8417c606f306f67e8d53353f14")</f>
        <v>0</v>
      </c>
      <c r="C1006">
        <f>HYPERLINK("https://github.com/apache/commons-lang/commit/2c499868dbf7cedc9a56c3d873fe9e287d7e0f29", "2c499868dbf7cedc9a56c3d873fe9e287d7e0f29")</f>
        <v>0</v>
      </c>
      <c r="D1006" t="s">
        <v>312</v>
      </c>
      <c r="E1006" t="s">
        <v>512</v>
      </c>
      <c r="F1006" t="s">
        <v>922</v>
      </c>
      <c r="G1006" t="s">
        <v>1169</v>
      </c>
      <c r="H1006" t="s">
        <v>3293</v>
      </c>
    </row>
    <row r="1007" spans="1:8">
      <c r="H1007" t="s">
        <v>3294</v>
      </c>
    </row>
    <row r="1008" spans="1:8">
      <c r="H1008" t="s">
        <v>3295</v>
      </c>
    </row>
    <row r="1009" spans="1:8">
      <c r="H1009" t="s">
        <v>3296</v>
      </c>
    </row>
    <row r="1010" spans="1:8">
      <c r="H1010" t="s">
        <v>3297</v>
      </c>
    </row>
    <row r="1011" spans="1:8">
      <c r="F1011" t="s">
        <v>923</v>
      </c>
      <c r="G1011" t="s">
        <v>1170</v>
      </c>
      <c r="H1011" t="s">
        <v>3303</v>
      </c>
    </row>
    <row r="1012" spans="1:8">
      <c r="H1012" t="s">
        <v>3304</v>
      </c>
    </row>
    <row r="1013" spans="1:8">
      <c r="H1013" t="s">
        <v>3305</v>
      </c>
    </row>
    <row r="1014" spans="1:8">
      <c r="H1014" t="s">
        <v>3306</v>
      </c>
    </row>
    <row r="1015" spans="1:8">
      <c r="H1015" t="s">
        <v>3307</v>
      </c>
    </row>
    <row r="1016" spans="1:8">
      <c r="H1016" t="s">
        <v>3308</v>
      </c>
    </row>
    <row r="1017" spans="1:8">
      <c r="F1017" t="s">
        <v>924</v>
      </c>
      <c r="G1017" t="s">
        <v>1171</v>
      </c>
      <c r="H1017" t="s">
        <v>3311</v>
      </c>
    </row>
    <row r="1018" spans="1:8">
      <c r="A1018" t="s">
        <v>179</v>
      </c>
      <c r="B1018">
        <f>HYPERLINK("https://github.com/apache/commons-lang/commit/613e988c80025b6238a9c8b7b7835791cf10407f", "613e988c80025b6238a9c8b7b7835791cf10407f")</f>
        <v>0</v>
      </c>
      <c r="C1018">
        <f>HYPERLINK("https://github.com/apache/commons-lang/commit/6a82ecae175651cc8cd80e2751702b8f02efd8ec", "6a82ecae175651cc8cd80e2751702b8f02efd8ec")</f>
        <v>0</v>
      </c>
      <c r="D1018" t="s">
        <v>313</v>
      </c>
      <c r="E1018" t="s">
        <v>514</v>
      </c>
      <c r="F1018" t="s">
        <v>925</v>
      </c>
      <c r="G1018" t="s">
        <v>1140</v>
      </c>
      <c r="H1018" t="s">
        <v>3313</v>
      </c>
    </row>
    <row r="1019" spans="1:8">
      <c r="H1019" t="s">
        <v>3314</v>
      </c>
    </row>
    <row r="1020" spans="1:8">
      <c r="H1020" t="s">
        <v>3315</v>
      </c>
    </row>
    <row r="1021" spans="1:8">
      <c r="H1021" t="s">
        <v>3316</v>
      </c>
    </row>
    <row r="1022" spans="1:8">
      <c r="H1022" t="s">
        <v>3317</v>
      </c>
    </row>
    <row r="1023" spans="1:8">
      <c r="H1023" t="s">
        <v>3318</v>
      </c>
    </row>
    <row r="1024" spans="1:8">
      <c r="H1024" t="s">
        <v>3319</v>
      </c>
    </row>
    <row r="1025" spans="1:8">
      <c r="H1025" t="s">
        <v>3320</v>
      </c>
    </row>
    <row r="1026" spans="1:8">
      <c r="A1026" t="s">
        <v>191</v>
      </c>
      <c r="B1026">
        <f>HYPERLINK("https://github.com/apache/commons-lang/commit/9bb33616169fe9113284f23712f94254d18b0e23", "9bb33616169fe9113284f23712f94254d18b0e23")</f>
        <v>0</v>
      </c>
      <c r="C1026">
        <f>HYPERLINK("https://github.com/apache/commons-lang/commit/22861326c26a7feaa13f08f5cb8c8f68bedb1225", "22861326c26a7feaa13f08f5cb8c8f68bedb1225")</f>
        <v>0</v>
      </c>
      <c r="D1026" t="s">
        <v>312</v>
      </c>
      <c r="E1026" t="s">
        <v>526</v>
      </c>
      <c r="F1026" t="s">
        <v>936</v>
      </c>
      <c r="G1026" t="s">
        <v>1172</v>
      </c>
      <c r="H1026" t="s">
        <v>3321</v>
      </c>
    </row>
    <row r="1027" spans="1:8">
      <c r="H1027" t="s">
        <v>2202</v>
      </c>
    </row>
    <row r="1028" spans="1:8">
      <c r="F1028" t="s">
        <v>937</v>
      </c>
      <c r="G1028" t="s">
        <v>1173</v>
      </c>
      <c r="H1028" t="s">
        <v>3321</v>
      </c>
    </row>
    <row r="1029" spans="1:8">
      <c r="H1029" t="s">
        <v>3322</v>
      </c>
    </row>
    <row r="1030" spans="1:8">
      <c r="F1030" t="s">
        <v>938</v>
      </c>
      <c r="G1030" t="s">
        <v>1174</v>
      </c>
      <c r="H1030" t="s">
        <v>3323</v>
      </c>
    </row>
    <row r="1031" spans="1:8">
      <c r="F1031" t="s">
        <v>939</v>
      </c>
      <c r="G1031" t="s">
        <v>1175</v>
      </c>
      <c r="H1031" t="s">
        <v>3324</v>
      </c>
    </row>
    <row r="1032" spans="1:8">
      <c r="H1032" t="s">
        <v>3325</v>
      </c>
    </row>
    <row r="1033" spans="1:8">
      <c r="F1033" t="s">
        <v>940</v>
      </c>
      <c r="G1033" t="s">
        <v>1176</v>
      </c>
      <c r="H1033" t="s">
        <v>3321</v>
      </c>
    </row>
    <row r="1034" spans="1:8">
      <c r="H1034" t="s">
        <v>3326</v>
      </c>
    </row>
    <row r="1035" spans="1:8">
      <c r="H1035" t="s">
        <v>3327</v>
      </c>
    </row>
    <row r="1036" spans="1:8">
      <c r="A1036" t="s">
        <v>192</v>
      </c>
      <c r="B1036">
        <f>HYPERLINK("https://github.com/apache/commons-lang/commit/cc340ad2eb6a783f6abe8d02f2c32bb02b01505c", "cc340ad2eb6a783f6abe8d02f2c32bb02b01505c")</f>
        <v>0</v>
      </c>
      <c r="C1036">
        <f>HYPERLINK("https://github.com/apache/commons-lang/commit/dfa6882a3b9ae6d17c386312ad5e5902d852fb4e", "dfa6882a3b9ae6d17c386312ad5e5902d852fb4e")</f>
        <v>0</v>
      </c>
      <c r="D1036" t="s">
        <v>312</v>
      </c>
      <c r="E1036" t="s">
        <v>527</v>
      </c>
      <c r="F1036" t="s">
        <v>941</v>
      </c>
      <c r="G1036" t="s">
        <v>1133</v>
      </c>
      <c r="H1036" t="s">
        <v>1690</v>
      </c>
    </row>
    <row r="1037" spans="1:8">
      <c r="H1037" t="s">
        <v>3022</v>
      </c>
    </row>
    <row r="1038" spans="1:8">
      <c r="H1038" t="s">
        <v>3023</v>
      </c>
    </row>
    <row r="1039" spans="1:8">
      <c r="H1039" t="s">
        <v>3024</v>
      </c>
    </row>
    <row r="1040" spans="1:8">
      <c r="H1040" t="s">
        <v>3025</v>
      </c>
    </row>
    <row r="1041" spans="1:8">
      <c r="H1041" t="s">
        <v>3328</v>
      </c>
    </row>
    <row r="1042" spans="1:8">
      <c r="H1042" t="s">
        <v>3329</v>
      </c>
    </row>
    <row r="1043" spans="1:8">
      <c r="H1043" t="s">
        <v>3330</v>
      </c>
    </row>
    <row r="1044" spans="1:8">
      <c r="A1044" t="s">
        <v>193</v>
      </c>
      <c r="B1044">
        <f>HYPERLINK("https://github.com/apache/commons-lang/commit/9d9a50eef1e5079133a05a6f7074307a9879df14", "9d9a50eef1e5079133a05a6f7074307a9879df14")</f>
        <v>0</v>
      </c>
      <c r="C1044">
        <f>HYPERLINK("https://github.com/apache/commons-lang/commit/879ed3525155b8330c5394be9cd8ac5d56011f88", "879ed3525155b8330c5394be9cd8ac5d56011f88")</f>
        <v>0</v>
      </c>
      <c r="D1044" t="s">
        <v>316</v>
      </c>
      <c r="E1044" t="s">
        <v>528</v>
      </c>
      <c r="F1044" t="s">
        <v>942</v>
      </c>
      <c r="G1044" t="s">
        <v>1131</v>
      </c>
      <c r="H1044" t="s">
        <v>2927</v>
      </c>
    </row>
    <row r="1045" spans="1:8">
      <c r="H1045" t="s">
        <v>2928</v>
      </c>
    </row>
    <row r="1046" spans="1:8">
      <c r="H1046" t="s">
        <v>3331</v>
      </c>
    </row>
    <row r="1047" spans="1:8">
      <c r="A1047" t="s">
        <v>197</v>
      </c>
      <c r="B1047">
        <f>HYPERLINK("https://github.com/apache/commons-lang/commit/79c627478f482a55ab9bf821b2cfbe2237ab3d53", "79c627478f482a55ab9bf821b2cfbe2237ab3d53")</f>
        <v>0</v>
      </c>
      <c r="C1047">
        <f>HYPERLINK("https://github.com/apache/commons-lang/commit/ebdef1b95710b44324d40fa1e67a1bc1b370ee81", "ebdef1b95710b44324d40fa1e67a1bc1b370ee81")</f>
        <v>0</v>
      </c>
      <c r="D1047" t="s">
        <v>318</v>
      </c>
      <c r="E1047" t="s">
        <v>532</v>
      </c>
      <c r="F1047" t="s">
        <v>892</v>
      </c>
      <c r="G1047" t="s">
        <v>1055</v>
      </c>
      <c r="H1047" t="s">
        <v>3336</v>
      </c>
    </row>
    <row r="1048" spans="1:8">
      <c r="A1048" t="s">
        <v>198</v>
      </c>
      <c r="B1048">
        <f>HYPERLINK("https://github.com/apache/commons-lang/commit/a81da42d9039ae2bf4d3c02b2c23969116f979d5", "a81da42d9039ae2bf4d3c02b2c23969116f979d5")</f>
        <v>0</v>
      </c>
      <c r="C1048">
        <f>HYPERLINK("https://github.com/apache/commons-lang/commit/01ee7028e6940dbd074f3a76bb28f3a78b5d5b21", "01ee7028e6940dbd074f3a76bb28f3a78b5d5b21")</f>
        <v>0</v>
      </c>
      <c r="D1048" t="s">
        <v>318</v>
      </c>
      <c r="E1048" t="s">
        <v>533</v>
      </c>
      <c r="F1048" t="s">
        <v>892</v>
      </c>
      <c r="G1048" t="s">
        <v>1055</v>
      </c>
      <c r="H1048" t="s">
        <v>3337</v>
      </c>
    </row>
    <row r="1049" spans="1:8">
      <c r="A1049" t="s">
        <v>199</v>
      </c>
      <c r="B1049">
        <f>HYPERLINK("https://github.com/apache/commons-lang/commit/246ecda5e2b3a532925211002c549a3f057c27f1", "246ecda5e2b3a532925211002c549a3f057c27f1")</f>
        <v>0</v>
      </c>
      <c r="C1049">
        <f>HYPERLINK("https://github.com/apache/commons-lang/commit/a81da42d9039ae2bf4d3c02b2c23969116f979d5", "a81da42d9039ae2bf4d3c02b2c23969116f979d5")</f>
        <v>0</v>
      </c>
      <c r="D1049" t="s">
        <v>318</v>
      </c>
      <c r="E1049" t="s">
        <v>534</v>
      </c>
      <c r="F1049" t="s">
        <v>975</v>
      </c>
      <c r="G1049" t="s">
        <v>1177</v>
      </c>
      <c r="H1049" t="s">
        <v>3339</v>
      </c>
    </row>
    <row r="1050" spans="1:8">
      <c r="A1050" t="s">
        <v>200</v>
      </c>
      <c r="B1050">
        <f>HYPERLINK("https://github.com/apache/commons-lang/commit/d7af9435485453053a61f9baaca616602d8a4fd8", "d7af9435485453053a61f9baaca616602d8a4fd8")</f>
        <v>0</v>
      </c>
      <c r="C1050">
        <f>HYPERLINK("https://github.com/apache/commons-lang/commit/e582456625cc8a7056cc9354d2a75913f4ceb393", "e582456625cc8a7056cc9354d2a75913f4ceb393")</f>
        <v>0</v>
      </c>
      <c r="D1050" t="s">
        <v>318</v>
      </c>
      <c r="E1050" t="s">
        <v>535</v>
      </c>
      <c r="F1050" t="s">
        <v>975</v>
      </c>
      <c r="G1050" t="s">
        <v>1177</v>
      </c>
      <c r="H1050" t="s">
        <v>3340</v>
      </c>
    </row>
    <row r="1051" spans="1:8">
      <c r="A1051" t="s">
        <v>202</v>
      </c>
      <c r="B1051">
        <f>HYPERLINK("https://github.com/apache/commons-lang/commit/342a9184a9e11878e0117ffc5dc1946af3516d98", "342a9184a9e11878e0117ffc5dc1946af3516d98")</f>
        <v>0</v>
      </c>
      <c r="C1051">
        <f>HYPERLINK("https://github.com/apache/commons-lang/commit/c62d888e9493520c9ea53bae4b50156824500409", "c62d888e9493520c9ea53bae4b50156824500409")</f>
        <v>0</v>
      </c>
      <c r="D1051" t="s">
        <v>319</v>
      </c>
      <c r="E1051" t="s">
        <v>537</v>
      </c>
      <c r="F1051" t="s">
        <v>976</v>
      </c>
      <c r="G1051" t="s">
        <v>1178</v>
      </c>
      <c r="H1051" t="s">
        <v>3343</v>
      </c>
    </row>
    <row r="1052" spans="1:8">
      <c r="H1052" t="s">
        <v>3345</v>
      </c>
    </row>
    <row r="1053" spans="1:8">
      <c r="A1053" t="s">
        <v>204</v>
      </c>
      <c r="B1053">
        <f>HYPERLINK("https://github.com/apache/commons-lang/commit/0b748abd186ea0d9e10b4a5b43ec4f410ebbc64f", "0b748abd186ea0d9e10b4a5b43ec4f410ebbc64f")</f>
        <v>0</v>
      </c>
      <c r="C1053">
        <f>HYPERLINK("https://github.com/apache/commons-lang/commit/ca9cbf976e7dd5a6e0415a7400cef24ecff177bb", "ca9cbf976e7dd5a6e0415a7400cef24ecff177bb")</f>
        <v>0</v>
      </c>
      <c r="D1053" t="s">
        <v>319</v>
      </c>
      <c r="E1053" t="s">
        <v>539</v>
      </c>
      <c r="F1053" t="s">
        <v>976</v>
      </c>
      <c r="G1053" t="s">
        <v>1178</v>
      </c>
      <c r="H1053" t="s">
        <v>3347</v>
      </c>
    </row>
    <row r="1054" spans="1:8">
      <c r="H1054" t="s">
        <v>3348</v>
      </c>
    </row>
    <row r="1055" spans="1:8">
      <c r="H1055" t="s">
        <v>3349</v>
      </c>
    </row>
    <row r="1056" spans="1:8">
      <c r="H1056" t="s">
        <v>3350</v>
      </c>
    </row>
    <row r="1057" spans="8:8">
      <c r="H1057" t="s">
        <v>3351</v>
      </c>
    </row>
    <row r="1058" spans="8:8">
      <c r="H1058" t="s">
        <v>3352</v>
      </c>
    </row>
    <row r="1059" spans="8:8">
      <c r="H1059" t="s">
        <v>3353</v>
      </c>
    </row>
    <row r="1060" spans="8:8">
      <c r="H1060" t="s">
        <v>3354</v>
      </c>
    </row>
    <row r="1061" spans="8:8">
      <c r="H1061" t="s">
        <v>3355</v>
      </c>
    </row>
    <row r="1062" spans="8:8">
      <c r="H1062" t="s">
        <v>3356</v>
      </c>
    </row>
    <row r="1063" spans="8:8">
      <c r="H1063" t="s">
        <v>3357</v>
      </c>
    </row>
    <row r="1064" spans="8:8">
      <c r="H1064" t="s">
        <v>3343</v>
      </c>
    </row>
    <row r="1065" spans="8:8">
      <c r="H1065" t="s">
        <v>3358</v>
      </c>
    </row>
    <row r="1066" spans="8:8">
      <c r="H1066" t="s">
        <v>3359</v>
      </c>
    </row>
    <row r="1067" spans="8:8">
      <c r="H1067" t="s">
        <v>3360</v>
      </c>
    </row>
    <row r="1068" spans="8:8">
      <c r="H1068" t="s">
        <v>3361</v>
      </c>
    </row>
    <row r="1069" spans="8:8">
      <c r="H1069" t="s">
        <v>3362</v>
      </c>
    </row>
    <row r="1070" spans="8:8">
      <c r="H1070" t="s">
        <v>3363</v>
      </c>
    </row>
    <row r="1071" spans="8:8">
      <c r="H1071" t="s">
        <v>3364</v>
      </c>
    </row>
    <row r="1072" spans="8:8">
      <c r="H1072" t="s">
        <v>3365</v>
      </c>
    </row>
    <row r="1073" spans="8:8">
      <c r="H1073" t="s">
        <v>3366</v>
      </c>
    </row>
    <row r="1074" spans="8:8">
      <c r="H1074" t="s">
        <v>3367</v>
      </c>
    </row>
    <row r="1075" spans="8:8">
      <c r="H1075" t="s">
        <v>3368</v>
      </c>
    </row>
    <row r="1076" spans="8:8">
      <c r="H1076" t="s">
        <v>3369</v>
      </c>
    </row>
    <row r="1077" spans="8:8">
      <c r="H1077" t="s">
        <v>3370</v>
      </c>
    </row>
    <row r="1078" spans="8:8">
      <c r="H1078" t="s">
        <v>3371</v>
      </c>
    </row>
    <row r="1079" spans="8:8">
      <c r="H1079" t="s">
        <v>3372</v>
      </c>
    </row>
    <row r="1080" spans="8:8">
      <c r="H1080" t="s">
        <v>3373</v>
      </c>
    </row>
    <row r="1081" spans="8:8">
      <c r="H1081" t="s">
        <v>3374</v>
      </c>
    </row>
    <row r="1082" spans="8:8">
      <c r="H1082" t="s">
        <v>3375</v>
      </c>
    </row>
    <row r="1083" spans="8:8">
      <c r="H1083" t="s">
        <v>3376</v>
      </c>
    </row>
    <row r="1084" spans="8:8">
      <c r="H1084" t="s">
        <v>3377</v>
      </c>
    </row>
    <row r="1085" spans="8:8">
      <c r="H1085" t="s">
        <v>3378</v>
      </c>
    </row>
    <row r="1086" spans="8:8">
      <c r="H1086" t="s">
        <v>3379</v>
      </c>
    </row>
    <row r="1087" spans="8:8">
      <c r="H1087" t="s">
        <v>3380</v>
      </c>
    </row>
    <row r="1088" spans="8:8">
      <c r="H1088" t="s">
        <v>3381</v>
      </c>
    </row>
    <row r="1089" spans="1:8">
      <c r="H1089" t="s">
        <v>3382</v>
      </c>
    </row>
    <row r="1090" spans="1:8">
      <c r="H1090" t="s">
        <v>3383</v>
      </c>
    </row>
    <row r="1091" spans="1:8">
      <c r="H1091" t="s">
        <v>3384</v>
      </c>
    </row>
    <row r="1092" spans="1:8">
      <c r="H1092" t="s">
        <v>3385</v>
      </c>
    </row>
    <row r="1093" spans="1:8">
      <c r="A1093" t="s">
        <v>205</v>
      </c>
      <c r="B1093">
        <f>HYPERLINK("https://github.com/apache/commons-lang/commit/ff5b829efdb1f4ba42f516a030faf40a923da779", "ff5b829efdb1f4ba42f516a030faf40a923da779")</f>
        <v>0</v>
      </c>
      <c r="C1093">
        <f>HYPERLINK("https://github.com/apache/commons-lang/commit/016c0e58581e93f3e7ac8321a06e9d47c0623b0f", "016c0e58581e93f3e7ac8321a06e9d47c0623b0f")</f>
        <v>0</v>
      </c>
      <c r="D1093" t="s">
        <v>319</v>
      </c>
      <c r="E1093" t="s">
        <v>540</v>
      </c>
      <c r="F1093" t="s">
        <v>976</v>
      </c>
      <c r="G1093" t="s">
        <v>1178</v>
      </c>
      <c r="H1093" t="s">
        <v>3386</v>
      </c>
    </row>
    <row r="1094" spans="1:8">
      <c r="H1094" t="s">
        <v>3387</v>
      </c>
    </row>
    <row r="1095" spans="1:8">
      <c r="H1095" t="s">
        <v>3388</v>
      </c>
    </row>
    <row r="1096" spans="1:8">
      <c r="H1096" t="s">
        <v>3389</v>
      </c>
    </row>
    <row r="1097" spans="1:8">
      <c r="H1097" t="s">
        <v>3390</v>
      </c>
    </row>
    <row r="1098" spans="1:8">
      <c r="H1098" t="s">
        <v>3391</v>
      </c>
    </row>
    <row r="1099" spans="1:8">
      <c r="H1099" t="s">
        <v>3392</v>
      </c>
    </row>
    <row r="1100" spans="1:8">
      <c r="H1100" t="s">
        <v>3393</v>
      </c>
    </row>
    <row r="1101" spans="1:8">
      <c r="H1101" t="s">
        <v>3395</v>
      </c>
    </row>
    <row r="1102" spans="1:8">
      <c r="H1102" t="s">
        <v>3396</v>
      </c>
    </row>
    <row r="1103" spans="1:8">
      <c r="H1103" t="s">
        <v>3397</v>
      </c>
    </row>
    <row r="1104" spans="1:8">
      <c r="H1104" t="s">
        <v>3398</v>
      </c>
    </row>
    <row r="1105" spans="1:8">
      <c r="H1105" t="s">
        <v>3399</v>
      </c>
    </row>
    <row r="1106" spans="1:8">
      <c r="H1106" t="s">
        <v>3400</v>
      </c>
    </row>
    <row r="1107" spans="1:8">
      <c r="H1107" t="s">
        <v>3401</v>
      </c>
    </row>
    <row r="1108" spans="1:8">
      <c r="H1108" t="s">
        <v>3402</v>
      </c>
    </row>
    <row r="1109" spans="1:8">
      <c r="A1109" t="s">
        <v>207</v>
      </c>
      <c r="B1109">
        <f>HYPERLINK("https://github.com/apache/commons-lang/commit/e4939f079a6f1e50b8b22ddd3c9f86a1508b8a2c", "e4939f079a6f1e50b8b22ddd3c9f86a1508b8a2c")</f>
        <v>0</v>
      </c>
      <c r="C1109">
        <f>HYPERLINK("https://github.com/apache/commons-lang/commit/c3ba1f83b9820b7af47337b13178205f8cfe1eea", "c3ba1f83b9820b7af47337b13178205f8cfe1eea")</f>
        <v>0</v>
      </c>
      <c r="D1109" t="s">
        <v>313</v>
      </c>
      <c r="E1109" t="s">
        <v>542</v>
      </c>
      <c r="F1109" t="s">
        <v>891</v>
      </c>
      <c r="G1109" t="s">
        <v>1039</v>
      </c>
      <c r="H1109" t="s">
        <v>2337</v>
      </c>
    </row>
    <row r="1110" spans="1:8">
      <c r="A1110" t="s">
        <v>208</v>
      </c>
      <c r="B1110">
        <f>HYPERLINK("https://github.com/apache/commons-lang/commit/8d3331270432b8f9ba76365a0f5177d4b560265c", "8d3331270432b8f9ba76365a0f5177d4b560265c")</f>
        <v>0</v>
      </c>
      <c r="C1110">
        <f>HYPERLINK("https://github.com/apache/commons-lang/commit/7a3255738a29854c876e77c7735b6f8928d957de", "7a3255738a29854c876e77c7735b6f8928d957de")</f>
        <v>0</v>
      </c>
      <c r="D1110" t="s">
        <v>313</v>
      </c>
      <c r="E1110" t="s">
        <v>543</v>
      </c>
      <c r="F1110" t="s">
        <v>978</v>
      </c>
      <c r="G1110" t="s">
        <v>1154</v>
      </c>
      <c r="H1110" t="s">
        <v>3404</v>
      </c>
    </row>
    <row r="1111" spans="1:8">
      <c r="A1111" t="s">
        <v>209</v>
      </c>
      <c r="B1111">
        <f>HYPERLINK("https://github.com/apache/commons-lang/commit/396afc3e4693cfee182efe582455f2d97058c068", "396afc3e4693cfee182efe582455f2d97058c068")</f>
        <v>0</v>
      </c>
      <c r="C1111">
        <f>HYPERLINK("https://github.com/apache/commons-lang/commit/f291dea74fff3a2efe5b1fc0fdbadf57c5ac51a4", "f291dea74fff3a2efe5b1fc0fdbadf57c5ac51a4")</f>
        <v>0</v>
      </c>
      <c r="D1111" t="s">
        <v>322</v>
      </c>
      <c r="E1111" t="s">
        <v>544</v>
      </c>
      <c r="F1111" t="s">
        <v>917</v>
      </c>
      <c r="G1111" t="s">
        <v>1072</v>
      </c>
      <c r="H1111" t="s">
        <v>2236</v>
      </c>
    </row>
    <row r="1112" spans="1:8">
      <c r="A1112" t="s">
        <v>210</v>
      </c>
      <c r="B1112">
        <f>HYPERLINK("https://github.com/apache/commons-lang/commit/26375b2cfda9e713879ace60af8601eccb1960da", "26375b2cfda9e713879ace60af8601eccb1960da")</f>
        <v>0</v>
      </c>
      <c r="C1112">
        <f>HYPERLINK("https://github.com/apache/commons-lang/commit/9ad1a4df47e9d008581968c6f458a94f47a68375", "9ad1a4df47e9d008581968c6f458a94f47a68375")</f>
        <v>0</v>
      </c>
      <c r="D1112" t="s">
        <v>323</v>
      </c>
      <c r="E1112" t="s">
        <v>545</v>
      </c>
      <c r="F1112" t="s">
        <v>931</v>
      </c>
      <c r="G1112" t="s">
        <v>1041</v>
      </c>
      <c r="H1112" t="s">
        <v>1261</v>
      </c>
    </row>
    <row r="1113" spans="1:8">
      <c r="H1113" t="s">
        <v>1262</v>
      </c>
    </row>
    <row r="1114" spans="1:8">
      <c r="A1114" t="s">
        <v>211</v>
      </c>
      <c r="B1114">
        <f>HYPERLINK("https://github.com/apache/commons-lang/commit/6b3993188e2a6396f94461c0e7fbd5738ecaa14c", "6b3993188e2a6396f94461c0e7fbd5738ecaa14c")</f>
        <v>0</v>
      </c>
      <c r="C1114">
        <f>HYPERLINK("https://github.com/apache/commons-lang/commit/25a0fd71c28c60bdca99702fc214cce025a0f946", "25a0fd71c28c60bdca99702fc214cce025a0f946")</f>
        <v>0</v>
      </c>
      <c r="D1114" t="s">
        <v>323</v>
      </c>
      <c r="E1114" t="s">
        <v>546</v>
      </c>
      <c r="F1114" t="s">
        <v>916</v>
      </c>
      <c r="G1114" t="s">
        <v>1060</v>
      </c>
      <c r="H1114" t="s">
        <v>3405</v>
      </c>
    </row>
    <row r="1115" spans="1:8">
      <c r="H1115" t="s">
        <v>3406</v>
      </c>
    </row>
    <row r="1116" spans="1:8">
      <c r="H1116" t="s">
        <v>3407</v>
      </c>
    </row>
    <row r="1117" spans="1:8">
      <c r="H1117" t="s">
        <v>3408</v>
      </c>
    </row>
    <row r="1118" spans="1:8">
      <c r="H1118" t="s">
        <v>3409</v>
      </c>
    </row>
    <row r="1119" spans="1:8">
      <c r="H1119" t="s">
        <v>3410</v>
      </c>
    </row>
    <row r="1120" spans="1:8">
      <c r="H1120" t="s">
        <v>3411</v>
      </c>
    </row>
    <row r="1121" spans="1:8">
      <c r="H1121" t="s">
        <v>3412</v>
      </c>
    </row>
    <row r="1122" spans="1:8">
      <c r="H1122" t="s">
        <v>3413</v>
      </c>
    </row>
    <row r="1123" spans="1:8">
      <c r="A1123" t="s">
        <v>212</v>
      </c>
      <c r="B1123">
        <f>HYPERLINK("https://github.com/apache/commons-lang/commit/01d67b1bda06b33752fe3232594988561ff0c324", "01d67b1bda06b33752fe3232594988561ff0c324")</f>
        <v>0</v>
      </c>
      <c r="C1123">
        <f>HYPERLINK("https://github.com/apache/commons-lang/commit/dac619c84d257aac5908752777f3f1265bd5c42f", "dac619c84d257aac5908752777f3f1265bd5c42f")</f>
        <v>0</v>
      </c>
      <c r="D1123" t="s">
        <v>323</v>
      </c>
      <c r="E1123" t="s">
        <v>547</v>
      </c>
      <c r="F1123" t="s">
        <v>916</v>
      </c>
      <c r="G1123" t="s">
        <v>1060</v>
      </c>
      <c r="H1123" t="s">
        <v>3414</v>
      </c>
    </row>
    <row r="1124" spans="1:8">
      <c r="H1124" t="s">
        <v>3415</v>
      </c>
    </row>
    <row r="1125" spans="1:8">
      <c r="H1125" t="s">
        <v>3416</v>
      </c>
    </row>
    <row r="1126" spans="1:8">
      <c r="H1126" t="s">
        <v>3417</v>
      </c>
    </row>
    <row r="1127" spans="1:8">
      <c r="H1127" t="s">
        <v>3418</v>
      </c>
    </row>
    <row r="1128" spans="1:8">
      <c r="H1128" t="s">
        <v>3419</v>
      </c>
    </row>
    <row r="1129" spans="1:8">
      <c r="H1129" t="s">
        <v>3420</v>
      </c>
    </row>
    <row r="1130" spans="1:8">
      <c r="H1130" t="s">
        <v>3421</v>
      </c>
    </row>
    <row r="1131" spans="1:8">
      <c r="H1131" t="s">
        <v>3422</v>
      </c>
    </row>
    <row r="1132" spans="1:8">
      <c r="A1132" t="s">
        <v>213</v>
      </c>
      <c r="B1132">
        <f>HYPERLINK("https://github.com/apache/commons-lang/commit/2550d4cfa283603a23283c5495bfab75deff02dc", "2550d4cfa283603a23283c5495bfab75deff02dc")</f>
        <v>0</v>
      </c>
      <c r="C1132">
        <f>HYPERLINK("https://github.com/apache/commons-lang/commit/6ea7f2f7afcd6d60d62a5cd1392feda3471fc666", "6ea7f2f7afcd6d60d62a5cd1392feda3471fc666")</f>
        <v>0</v>
      </c>
      <c r="D1132" t="s">
        <v>312</v>
      </c>
      <c r="E1132" t="s">
        <v>548</v>
      </c>
      <c r="F1132" t="s">
        <v>979</v>
      </c>
      <c r="G1132" t="s">
        <v>1180</v>
      </c>
      <c r="H1132" t="s">
        <v>3423</v>
      </c>
    </row>
    <row r="1133" spans="1:8">
      <c r="A1133" t="s">
        <v>215</v>
      </c>
      <c r="B1133">
        <f>HYPERLINK("https://github.com/apache/commons-lang/commit/28daf04ae265d03b49f4ae7b05a16b075a105e4a", "28daf04ae265d03b49f4ae7b05a16b075a105e4a")</f>
        <v>0</v>
      </c>
      <c r="C1133">
        <f>HYPERLINK("https://github.com/apache/commons-lang/commit/5f8d99694bd80bb299af8b5c627ce41e1cf79766", "5f8d99694bd80bb299af8b5c627ce41e1cf79766")</f>
        <v>0</v>
      </c>
      <c r="D1133" t="s">
        <v>323</v>
      </c>
      <c r="E1133" t="s">
        <v>550</v>
      </c>
      <c r="F1133" t="s">
        <v>980</v>
      </c>
      <c r="G1133" t="s">
        <v>1088</v>
      </c>
      <c r="H1133" t="s">
        <v>2243</v>
      </c>
    </row>
    <row r="1134" spans="1:8">
      <c r="A1134" t="s">
        <v>216</v>
      </c>
      <c r="B1134">
        <f>HYPERLINK("https://github.com/apache/commons-lang/commit/7692a9d575394d661e3df3d452819ac0b5b83fc7", "7692a9d575394d661e3df3d452819ac0b5b83fc7")</f>
        <v>0</v>
      </c>
      <c r="C1134">
        <f>HYPERLINK("https://github.com/apache/commons-lang/commit/d048a375029149f4fabeae6050583a4521d6e2fd", "d048a375029149f4fabeae6050583a4521d6e2fd")</f>
        <v>0</v>
      </c>
      <c r="D1134" t="s">
        <v>323</v>
      </c>
      <c r="E1134" t="s">
        <v>551</v>
      </c>
      <c r="F1134" t="s">
        <v>891</v>
      </c>
      <c r="G1134" t="s">
        <v>1039</v>
      </c>
      <c r="H1134" t="s">
        <v>3425</v>
      </c>
    </row>
    <row r="1135" spans="1:8">
      <c r="H1135" t="s">
        <v>3426</v>
      </c>
    </row>
    <row r="1136" spans="1:8">
      <c r="H1136" t="s">
        <v>3427</v>
      </c>
    </row>
    <row r="1137" spans="1:8">
      <c r="H1137" t="s">
        <v>3428</v>
      </c>
    </row>
    <row r="1138" spans="1:8">
      <c r="H1138" t="s">
        <v>3429</v>
      </c>
    </row>
    <row r="1139" spans="1:8">
      <c r="H1139" t="s">
        <v>3430</v>
      </c>
    </row>
    <row r="1140" spans="1:8">
      <c r="H1140" t="s">
        <v>3431</v>
      </c>
    </row>
    <row r="1141" spans="1:8">
      <c r="H1141" t="s">
        <v>3432</v>
      </c>
    </row>
    <row r="1142" spans="1:8">
      <c r="A1142" t="s">
        <v>217</v>
      </c>
      <c r="B1142">
        <f>HYPERLINK("https://github.com/apache/commons-lang/commit/8a82d7b79b9de7edf2a7a22a7a32026d2b961662", "8a82d7b79b9de7edf2a7a22a7a32026d2b961662")</f>
        <v>0</v>
      </c>
      <c r="C1142">
        <f>HYPERLINK("https://github.com/apache/commons-lang/commit/ea47f03c4d6fba945be43d5c676075ba98b28138", "ea47f03c4d6fba945be43d5c676075ba98b28138")</f>
        <v>0</v>
      </c>
      <c r="D1142" t="s">
        <v>325</v>
      </c>
      <c r="E1142" t="s">
        <v>552</v>
      </c>
      <c r="F1142" t="s">
        <v>981</v>
      </c>
      <c r="G1142" t="s">
        <v>1181</v>
      </c>
      <c r="H1142" t="s">
        <v>3433</v>
      </c>
    </row>
    <row r="1143" spans="1:8">
      <c r="A1143" t="s">
        <v>218</v>
      </c>
      <c r="B1143">
        <f>HYPERLINK("https://github.com/apache/commons-lang/commit/954280893c34f560b35c3eb1c106852110d8ca27", "954280893c34f560b35c3eb1c106852110d8ca27")</f>
        <v>0</v>
      </c>
      <c r="C1143">
        <f>HYPERLINK("https://github.com/apache/commons-lang/commit/a3de60835eb20ddc38f7635f1c0bd94b21801457", "a3de60835eb20ddc38f7635f1c0bd94b21801457")</f>
        <v>0</v>
      </c>
      <c r="D1143" t="s">
        <v>325</v>
      </c>
      <c r="E1143" t="s">
        <v>553</v>
      </c>
      <c r="F1143" t="s">
        <v>918</v>
      </c>
      <c r="G1143" t="s">
        <v>1042</v>
      </c>
      <c r="H1143" t="s">
        <v>3445</v>
      </c>
    </row>
    <row r="1144" spans="1:8">
      <c r="H1144" t="s">
        <v>3446</v>
      </c>
    </row>
    <row r="1145" spans="1:8">
      <c r="H1145" t="s">
        <v>3447</v>
      </c>
    </row>
    <row r="1146" spans="1:8">
      <c r="H1146" t="s">
        <v>3448</v>
      </c>
    </row>
    <row r="1147" spans="1:8">
      <c r="H1147" t="s">
        <v>3449</v>
      </c>
    </row>
    <row r="1148" spans="1:8">
      <c r="H1148" t="s">
        <v>3450</v>
      </c>
    </row>
    <row r="1149" spans="1:8">
      <c r="A1149" t="s">
        <v>220</v>
      </c>
      <c r="B1149">
        <f>HYPERLINK("https://github.com/apache/commons-lang/commit/10641f9ae7d1d2f30aec5bc146a8d5b49c22d0a0", "10641f9ae7d1d2f30aec5bc146a8d5b49c22d0a0")</f>
        <v>0</v>
      </c>
      <c r="C1149">
        <f>HYPERLINK("https://github.com/apache/commons-lang/commit/3728344459e91509c4b5b80d67a50c98063e08bd", "3728344459e91509c4b5b80d67a50c98063e08bd")</f>
        <v>0</v>
      </c>
      <c r="D1149" t="s">
        <v>325</v>
      </c>
      <c r="E1149" t="s">
        <v>555</v>
      </c>
      <c r="F1149" t="s">
        <v>931</v>
      </c>
      <c r="G1149" t="s">
        <v>1041</v>
      </c>
      <c r="H1149" t="s">
        <v>3451</v>
      </c>
    </row>
    <row r="1150" spans="1:8">
      <c r="A1150" t="s">
        <v>221</v>
      </c>
      <c r="B1150">
        <f>HYPERLINK("https://github.com/apache/commons-lang/commit/ffc38b1f3b35ddfadb942240b9d2f933ec83d1be", "ffc38b1f3b35ddfadb942240b9d2f933ec83d1be")</f>
        <v>0</v>
      </c>
      <c r="C1150">
        <f>HYPERLINK("https://github.com/apache/commons-lang/commit/3181b407668fa09b83ff80126b5abdfc4074ab9a", "3181b407668fa09b83ff80126b5abdfc4074ab9a")</f>
        <v>0</v>
      </c>
      <c r="D1150" t="s">
        <v>323</v>
      </c>
      <c r="E1150" t="s">
        <v>556</v>
      </c>
      <c r="F1150" t="s">
        <v>981</v>
      </c>
      <c r="G1150" t="s">
        <v>1181</v>
      </c>
      <c r="H1150" t="s">
        <v>3452</v>
      </c>
    </row>
    <row r="1151" spans="1:8">
      <c r="A1151" t="s">
        <v>222</v>
      </c>
      <c r="B1151">
        <f>HYPERLINK("https://github.com/apache/commons-lang/commit/61836183b1d84a18dbcc084d1f41bcecf752f9fd", "61836183b1d84a18dbcc084d1f41bcecf752f9fd")</f>
        <v>0</v>
      </c>
      <c r="C1151">
        <f>HYPERLINK("https://github.com/apache/commons-lang/commit/4975b8903e359963eb48e2ad3d4095de0cfa8032", "4975b8903e359963eb48e2ad3d4095de0cfa8032")</f>
        <v>0</v>
      </c>
      <c r="D1151" t="s">
        <v>323</v>
      </c>
      <c r="E1151" t="s">
        <v>557</v>
      </c>
      <c r="F1151" t="s">
        <v>983</v>
      </c>
      <c r="G1151" t="s">
        <v>1183</v>
      </c>
      <c r="H1151" t="s">
        <v>3453</v>
      </c>
    </row>
    <row r="1152" spans="1:8">
      <c r="F1152" t="s">
        <v>984</v>
      </c>
      <c r="G1152" t="s">
        <v>1184</v>
      </c>
      <c r="H1152" t="s">
        <v>3453</v>
      </c>
    </row>
    <row r="1153" spans="1:8">
      <c r="F1153" t="s">
        <v>985</v>
      </c>
      <c r="G1153" t="s">
        <v>1185</v>
      </c>
      <c r="H1153" t="s">
        <v>3458</v>
      </c>
    </row>
    <row r="1154" spans="1:8">
      <c r="H1154" t="s">
        <v>3459</v>
      </c>
    </row>
    <row r="1155" spans="1:8">
      <c r="H1155" t="s">
        <v>3460</v>
      </c>
    </row>
    <row r="1156" spans="1:8">
      <c r="F1156" t="s">
        <v>898</v>
      </c>
      <c r="G1156" t="s">
        <v>1158</v>
      </c>
      <c r="H1156" t="s">
        <v>3453</v>
      </c>
    </row>
    <row r="1157" spans="1:8">
      <c r="A1157" t="s">
        <v>223</v>
      </c>
      <c r="B1157">
        <f>HYPERLINK("https://github.com/apache/commons-lang/commit/f29eb8e7f80502e64e612cda09d41ac8d779bc7c", "f29eb8e7f80502e64e612cda09d41ac8d779bc7c")</f>
        <v>0</v>
      </c>
      <c r="C1157">
        <f>HYPERLINK("https://github.com/apache/commons-lang/commit/d38919fcbda835f0ad82d65f25349bd7105b67cc", "d38919fcbda835f0ad82d65f25349bd7105b67cc")</f>
        <v>0</v>
      </c>
      <c r="D1157" t="s">
        <v>323</v>
      </c>
      <c r="E1157" t="s">
        <v>558</v>
      </c>
      <c r="F1157" t="s">
        <v>949</v>
      </c>
      <c r="G1157" t="s">
        <v>1087</v>
      </c>
      <c r="H1157" t="s">
        <v>3467</v>
      </c>
    </row>
    <row r="1158" spans="1:8">
      <c r="A1158" t="s">
        <v>224</v>
      </c>
      <c r="B1158">
        <f>HYPERLINK("https://github.com/apache/commons-lang/commit/442e8c27055475283623299bfad6ad7d0f01040b", "442e8c27055475283623299bfad6ad7d0f01040b")</f>
        <v>0</v>
      </c>
      <c r="C1158">
        <f>HYPERLINK("https://github.com/apache/commons-lang/commit/04c8de2334516375ca3b2c84cf80dacc6e328774", "04c8de2334516375ca3b2c84cf80dacc6e328774")</f>
        <v>0</v>
      </c>
      <c r="D1158" t="s">
        <v>323</v>
      </c>
      <c r="E1158" t="s">
        <v>559</v>
      </c>
      <c r="F1158" t="s">
        <v>986</v>
      </c>
      <c r="G1158" t="s">
        <v>1186</v>
      </c>
      <c r="H1158" t="s">
        <v>3468</v>
      </c>
    </row>
    <row r="1159" spans="1:8">
      <c r="A1159" t="s">
        <v>225</v>
      </c>
      <c r="B1159">
        <f>HYPERLINK("https://github.com/apache/commons-lang/commit/c9d3c58e44738bf38c3974f054daeab1d7bf0f89", "c9d3c58e44738bf38c3974f054daeab1d7bf0f89")</f>
        <v>0</v>
      </c>
      <c r="C1159">
        <f>HYPERLINK("https://github.com/apache/commons-lang/commit/76cc69c3f08cbf31efd56f631504496307ab7a5c", "76cc69c3f08cbf31efd56f631504496307ab7a5c")</f>
        <v>0</v>
      </c>
      <c r="D1159" t="s">
        <v>326</v>
      </c>
      <c r="E1159" t="s">
        <v>560</v>
      </c>
      <c r="F1159" t="s">
        <v>975</v>
      </c>
      <c r="G1159" t="s">
        <v>1177</v>
      </c>
      <c r="H1159" t="s">
        <v>3471</v>
      </c>
    </row>
    <row r="1160" spans="1:8">
      <c r="A1160" t="s">
        <v>226</v>
      </c>
      <c r="B1160">
        <f>HYPERLINK("https://github.com/apache/commons-lang/commit/2ed96f00f724c3331d6b56b6b5650b9632f43954", "2ed96f00f724c3331d6b56b6b5650b9632f43954")</f>
        <v>0</v>
      </c>
      <c r="C1160">
        <f>HYPERLINK("https://github.com/apache/commons-lang/commit/5aa87b52f1b3f958e1c13ce3b811379ad6f71d9b", "5aa87b52f1b3f958e1c13ce3b811379ad6f71d9b")</f>
        <v>0</v>
      </c>
      <c r="D1160" t="s">
        <v>325</v>
      </c>
      <c r="E1160" t="s">
        <v>561</v>
      </c>
      <c r="F1160" t="s">
        <v>975</v>
      </c>
      <c r="G1160" t="s">
        <v>1177</v>
      </c>
      <c r="H1160" t="s">
        <v>3471</v>
      </c>
    </row>
    <row r="1161" spans="1:8">
      <c r="A1161" t="s">
        <v>227</v>
      </c>
      <c r="B1161">
        <f>HYPERLINK("https://github.com/apache/commons-lang/commit/af8d0ab9bcd092b3681376b30b56f8e8faacf3c2", "af8d0ab9bcd092b3681376b30b56f8e8faacf3c2")</f>
        <v>0</v>
      </c>
      <c r="C1161">
        <f>HYPERLINK("https://github.com/apache/commons-lang/commit/c1501a24cb5f4ff073d539cc1f1a76ec5a1d01ae", "c1501a24cb5f4ff073d539cc1f1a76ec5a1d01ae")</f>
        <v>0</v>
      </c>
      <c r="D1161" t="s">
        <v>327</v>
      </c>
      <c r="E1161" t="s">
        <v>562</v>
      </c>
      <c r="F1161" t="s">
        <v>944</v>
      </c>
      <c r="G1161" t="s">
        <v>1070</v>
      </c>
      <c r="H1161" t="s">
        <v>3472</v>
      </c>
    </row>
    <row r="1162" spans="1:8">
      <c r="A1162" t="s">
        <v>231</v>
      </c>
      <c r="B1162">
        <f>HYPERLINK("https://github.com/apache/commons-lang/commit/5b7608d1549989d92dd159392c19d9ba8ce0e62e", "5b7608d1549989d92dd159392c19d9ba8ce0e62e")</f>
        <v>0</v>
      </c>
      <c r="C1162">
        <f>HYPERLINK("https://github.com/apache/commons-lang/commit/f431270c59b6d4558da8dff625a7738591a0d541", "f431270c59b6d4558da8dff625a7738591a0d541")</f>
        <v>0</v>
      </c>
      <c r="D1162" t="s">
        <v>327</v>
      </c>
      <c r="E1162" t="s">
        <v>566</v>
      </c>
      <c r="F1162" t="s">
        <v>944</v>
      </c>
      <c r="G1162" t="s">
        <v>1070</v>
      </c>
      <c r="H1162" t="s">
        <v>3481</v>
      </c>
    </row>
    <row r="1163" spans="1:8">
      <c r="H1163" t="s">
        <v>3482</v>
      </c>
    </row>
    <row r="1164" spans="1:8">
      <c r="H1164" t="s">
        <v>3483</v>
      </c>
    </row>
    <row r="1165" spans="1:8">
      <c r="H1165" t="s">
        <v>3484</v>
      </c>
    </row>
    <row r="1166" spans="1:8">
      <c r="H1166" t="s">
        <v>3485</v>
      </c>
    </row>
    <row r="1167" spans="1:8">
      <c r="H1167" t="s">
        <v>3486</v>
      </c>
    </row>
    <row r="1168" spans="1:8">
      <c r="H1168" t="s">
        <v>3487</v>
      </c>
    </row>
    <row r="1169" spans="1:8">
      <c r="H1169" t="s">
        <v>3488</v>
      </c>
    </row>
    <row r="1170" spans="1:8">
      <c r="H1170" t="s">
        <v>3489</v>
      </c>
    </row>
    <row r="1171" spans="1:8">
      <c r="H1171" t="s">
        <v>3490</v>
      </c>
    </row>
    <row r="1172" spans="1:8">
      <c r="H1172" t="s">
        <v>3491</v>
      </c>
    </row>
    <row r="1173" spans="1:8">
      <c r="H1173" t="s">
        <v>3492</v>
      </c>
    </row>
    <row r="1174" spans="1:8">
      <c r="A1174" t="s">
        <v>232</v>
      </c>
      <c r="B1174">
        <f>HYPERLINK("https://github.com/apache/commons-lang/commit/0822b4226f31e50ec244d311e56e3446a8e5811f", "0822b4226f31e50ec244d311e56e3446a8e5811f")</f>
        <v>0</v>
      </c>
      <c r="C1174">
        <f>HYPERLINK("https://github.com/apache/commons-lang/commit/f37f4b68f3343e2b8f8d82c40398f975116102f2", "f37f4b68f3343e2b8f8d82c40398f975116102f2")</f>
        <v>0</v>
      </c>
      <c r="D1174" t="s">
        <v>318</v>
      </c>
      <c r="E1174" t="s">
        <v>567</v>
      </c>
      <c r="F1174" t="s">
        <v>891</v>
      </c>
      <c r="G1174" t="s">
        <v>1039</v>
      </c>
      <c r="H1174" t="s">
        <v>2334</v>
      </c>
    </row>
    <row r="1175" spans="1:8">
      <c r="A1175" t="s">
        <v>233</v>
      </c>
      <c r="B1175">
        <f>HYPERLINK("https://github.com/apache/commons-lang/commit/54e63005446a2b0a4255ba16838122c5808ef886", "54e63005446a2b0a4255ba16838122c5808ef886")</f>
        <v>0</v>
      </c>
      <c r="C1175">
        <f>HYPERLINK("https://github.com/apache/commons-lang/commit/0343b4fda87161265acf30d5ee61e525e751358d", "0343b4fda87161265acf30d5ee61e525e751358d")</f>
        <v>0</v>
      </c>
      <c r="D1175" t="s">
        <v>328</v>
      </c>
      <c r="E1175" t="s">
        <v>568</v>
      </c>
      <c r="F1175" t="s">
        <v>990</v>
      </c>
      <c r="G1175" t="s">
        <v>1129</v>
      </c>
      <c r="H1175" t="s">
        <v>3493</v>
      </c>
    </row>
    <row r="1176" spans="1:8">
      <c r="A1176" t="s">
        <v>234</v>
      </c>
      <c r="B1176">
        <f>HYPERLINK("https://github.com/apache/commons-lang/commit/242b815437b9a988c2ce9e980295ca8a9e302e7a", "242b815437b9a988c2ce9e980295ca8a9e302e7a")</f>
        <v>0</v>
      </c>
      <c r="C1176">
        <f>HYPERLINK("https://github.com/apache/commons-lang/commit/b4842f559f0d8b8b5a98a19b1f3795a42c1a2614", "b4842f559f0d8b8b5a98a19b1f3795a42c1a2614")</f>
        <v>0</v>
      </c>
      <c r="D1176" t="s">
        <v>329</v>
      </c>
      <c r="E1176" t="s">
        <v>569</v>
      </c>
      <c r="F1176" t="s">
        <v>891</v>
      </c>
      <c r="G1176" t="s">
        <v>1039</v>
      </c>
      <c r="H1176" t="s">
        <v>3494</v>
      </c>
    </row>
    <row r="1177" spans="1:8">
      <c r="H1177" t="s">
        <v>3495</v>
      </c>
    </row>
    <row r="1178" spans="1:8">
      <c r="A1178" t="s">
        <v>235</v>
      </c>
      <c r="B1178">
        <f>HYPERLINK("https://github.com/apache/commons-lang/commit/1002c9e243883654f9c1e6beae643fb4e72fc172", "1002c9e243883654f9c1e6beae643fb4e72fc172")</f>
        <v>0</v>
      </c>
      <c r="C1178">
        <f>HYPERLINK("https://github.com/apache/commons-lang/commit/2fa0b168d62a07365b2787d0ed97fa1c2cfb673b", "2fa0b168d62a07365b2787d0ed97fa1c2cfb673b")</f>
        <v>0</v>
      </c>
      <c r="D1178" t="s">
        <v>326</v>
      </c>
      <c r="E1178" t="s">
        <v>570</v>
      </c>
      <c r="F1178" t="s">
        <v>991</v>
      </c>
      <c r="G1178" t="s">
        <v>1190</v>
      </c>
      <c r="H1178" t="s">
        <v>3498</v>
      </c>
    </row>
    <row r="1179" spans="1:8">
      <c r="H1179" t="s">
        <v>3499</v>
      </c>
    </row>
    <row r="1180" spans="1:8">
      <c r="A1180" t="s">
        <v>236</v>
      </c>
      <c r="B1180">
        <f>HYPERLINK("https://github.com/apache/commons-lang/commit/fac65b868c549d28b786568636bbc8362d2a78f2", "fac65b868c549d28b786568636bbc8362d2a78f2")</f>
        <v>0</v>
      </c>
      <c r="C1180">
        <f>HYPERLINK("https://github.com/apache/commons-lang/commit/c99a787752770b8952297e24e07bd404cb2f4f74", "c99a787752770b8952297e24e07bd404cb2f4f74")</f>
        <v>0</v>
      </c>
      <c r="D1180" t="s">
        <v>330</v>
      </c>
      <c r="E1180" t="s">
        <v>571</v>
      </c>
      <c r="F1180" t="s">
        <v>892</v>
      </c>
      <c r="G1180" t="s">
        <v>1055</v>
      </c>
      <c r="H1180" t="s">
        <v>3500</v>
      </c>
    </row>
    <row r="1181" spans="1:8">
      <c r="A1181" t="s">
        <v>237</v>
      </c>
      <c r="B1181">
        <f>HYPERLINK("https://github.com/apache/commons-lang/commit/9bd439b4e0aa69050ef1baa537e552fa4620e5d4", "9bd439b4e0aa69050ef1baa537e552fa4620e5d4")</f>
        <v>0</v>
      </c>
      <c r="C1181">
        <f>HYPERLINK("https://github.com/apache/commons-lang/commit/528f6e8e705097d5237f3e29d64c37ade4092e18", "528f6e8e705097d5237f3e29d64c37ade4092e18")</f>
        <v>0</v>
      </c>
      <c r="D1181" t="s">
        <v>331</v>
      </c>
      <c r="E1181" t="s">
        <v>572</v>
      </c>
      <c r="F1181" t="s">
        <v>931</v>
      </c>
      <c r="G1181" t="s">
        <v>1041</v>
      </c>
      <c r="H1181" t="s">
        <v>3501</v>
      </c>
    </row>
    <row r="1182" spans="1:8">
      <c r="A1182" t="s">
        <v>238</v>
      </c>
      <c r="B1182">
        <f>HYPERLINK("https://github.com/apache/commons-lang/commit/009e33bb5d2950ad46d80f0b84ac77f075378859", "009e33bb5d2950ad46d80f0b84ac77f075378859")</f>
        <v>0</v>
      </c>
      <c r="C1182">
        <f>HYPERLINK("https://github.com/apache/commons-lang/commit/1a1fc65b04bcbe2e95d0fa300fce110e1224906e", "1a1fc65b04bcbe2e95d0fa300fce110e1224906e")</f>
        <v>0</v>
      </c>
      <c r="D1182" t="s">
        <v>331</v>
      </c>
      <c r="E1182" t="s">
        <v>573</v>
      </c>
      <c r="F1182" t="s">
        <v>891</v>
      </c>
      <c r="G1182" t="s">
        <v>1039</v>
      </c>
      <c r="H1182" t="s">
        <v>2160</v>
      </c>
    </row>
    <row r="1183" spans="1:8">
      <c r="H1183" t="s">
        <v>2394</v>
      </c>
    </row>
    <row r="1184" spans="1:8">
      <c r="H1184" t="s">
        <v>2395</v>
      </c>
    </row>
    <row r="1185" spans="1:8">
      <c r="H1185" t="s">
        <v>2396</v>
      </c>
    </row>
    <row r="1186" spans="1:8">
      <c r="A1186" t="s">
        <v>239</v>
      </c>
      <c r="B1186">
        <f>HYPERLINK("https://github.com/apache/commons-lang/commit/0223a4d4cd127a1e209a04d8e1eff3296c0ed8c1", "0223a4d4cd127a1e209a04d8e1eff3296c0ed8c1")</f>
        <v>0</v>
      </c>
      <c r="C1186">
        <f>HYPERLINK("https://github.com/apache/commons-lang/commit/009e33bb5d2950ad46d80f0b84ac77f075378859", "009e33bb5d2950ad46d80f0b84ac77f075378859")</f>
        <v>0</v>
      </c>
      <c r="D1186" t="s">
        <v>331</v>
      </c>
      <c r="E1186" t="s">
        <v>574</v>
      </c>
      <c r="F1186" t="s">
        <v>896</v>
      </c>
      <c r="G1186" t="s">
        <v>1059</v>
      </c>
      <c r="H1186" t="s">
        <v>2006</v>
      </c>
    </row>
    <row r="1187" spans="1:8">
      <c r="H1187" t="s">
        <v>2880</v>
      </c>
    </row>
    <row r="1188" spans="1:8">
      <c r="H1188" t="s">
        <v>3502</v>
      </c>
    </row>
    <row r="1189" spans="1:8">
      <c r="H1189" t="s">
        <v>3503</v>
      </c>
    </row>
    <row r="1190" spans="1:8">
      <c r="H1190" t="s">
        <v>3504</v>
      </c>
    </row>
    <row r="1191" spans="1:8">
      <c r="H1191" t="s">
        <v>3505</v>
      </c>
    </row>
    <row r="1192" spans="1:8">
      <c r="H1192" t="s">
        <v>3506</v>
      </c>
    </row>
    <row r="1193" spans="1:8">
      <c r="H1193" t="s">
        <v>3507</v>
      </c>
    </row>
    <row r="1194" spans="1:8">
      <c r="H1194" t="s">
        <v>3508</v>
      </c>
    </row>
    <row r="1195" spans="1:8">
      <c r="H1195" t="s">
        <v>3509</v>
      </c>
    </row>
    <row r="1196" spans="1:8">
      <c r="H1196" t="s">
        <v>3510</v>
      </c>
    </row>
    <row r="1197" spans="1:8">
      <c r="H1197" t="s">
        <v>3511</v>
      </c>
    </row>
    <row r="1198" spans="1:8">
      <c r="H1198" t="s">
        <v>2298</v>
      </c>
    </row>
    <row r="1199" spans="1:8">
      <c r="H1199" t="s">
        <v>1531</v>
      </c>
    </row>
    <row r="1200" spans="1:8">
      <c r="H1200" t="s">
        <v>3512</v>
      </c>
    </row>
    <row r="1201" spans="1:8">
      <c r="H1201" t="s">
        <v>3513</v>
      </c>
    </row>
    <row r="1202" spans="1:8">
      <c r="H1202" t="s">
        <v>2307</v>
      </c>
    </row>
    <row r="1203" spans="1:8">
      <c r="H1203" t="s">
        <v>3514</v>
      </c>
    </row>
    <row r="1204" spans="1:8">
      <c r="H1204" t="s">
        <v>3515</v>
      </c>
    </row>
    <row r="1205" spans="1:8">
      <c r="H1205" t="s">
        <v>1530</v>
      </c>
    </row>
    <row r="1206" spans="1:8">
      <c r="H1206" t="s">
        <v>2305</v>
      </c>
    </row>
    <row r="1207" spans="1:8">
      <c r="H1207" t="s">
        <v>3516</v>
      </c>
    </row>
    <row r="1208" spans="1:8">
      <c r="F1208" t="s">
        <v>891</v>
      </c>
      <c r="G1208" t="s">
        <v>1039</v>
      </c>
      <c r="H1208" t="s">
        <v>3517</v>
      </c>
    </row>
    <row r="1209" spans="1:8">
      <c r="H1209" t="s">
        <v>3518</v>
      </c>
    </row>
    <row r="1210" spans="1:8">
      <c r="H1210" t="s">
        <v>3519</v>
      </c>
    </row>
    <row r="1211" spans="1:8">
      <c r="H1211" t="s">
        <v>3520</v>
      </c>
    </row>
    <row r="1212" spans="1:8">
      <c r="F1212" t="s">
        <v>954</v>
      </c>
      <c r="G1212" t="s">
        <v>1191</v>
      </c>
      <c r="H1212" t="s">
        <v>2160</v>
      </c>
    </row>
    <row r="1213" spans="1:8">
      <c r="H1213" t="s">
        <v>2394</v>
      </c>
    </row>
    <row r="1214" spans="1:8">
      <c r="H1214" t="s">
        <v>2395</v>
      </c>
    </row>
    <row r="1215" spans="1:8">
      <c r="H1215" t="s">
        <v>2396</v>
      </c>
    </row>
    <row r="1216" spans="1:8">
      <c r="A1216" t="s">
        <v>240</v>
      </c>
      <c r="B1216">
        <f>HYPERLINK("https://github.com/apache/commons-lang/commit/c503d742f094dc2048b72c3f78f5e2e6070a44e1", "c503d742f094dc2048b72c3f78f5e2e6070a44e1")</f>
        <v>0</v>
      </c>
      <c r="C1216">
        <f>HYPERLINK("https://github.com/apache/commons-lang/commit/1a1fc65b04bcbe2e95d0fa300fce110e1224906e", "1a1fc65b04bcbe2e95d0fa300fce110e1224906e")</f>
        <v>0</v>
      </c>
      <c r="D1216" t="s">
        <v>332</v>
      </c>
      <c r="E1216" t="s">
        <v>575</v>
      </c>
      <c r="F1216" t="s">
        <v>918</v>
      </c>
      <c r="G1216" t="s">
        <v>1042</v>
      </c>
      <c r="H1216" t="s">
        <v>2230</v>
      </c>
    </row>
    <row r="1217" spans="1:8">
      <c r="A1217" t="s">
        <v>241</v>
      </c>
      <c r="B1217">
        <f>HYPERLINK("https://github.com/apache/commons-lang/commit/f83e93685baf911d8fce96485e0d5ed8d783eedb", "f83e93685baf911d8fce96485e0d5ed8d783eedb")</f>
        <v>0</v>
      </c>
      <c r="C1217">
        <f>HYPERLINK("https://github.com/apache/commons-lang/commit/716f140d46c1737ca1c6b22a1db10fe041fbf810", "716f140d46c1737ca1c6b22a1db10fe041fbf810")</f>
        <v>0</v>
      </c>
      <c r="D1217" t="s">
        <v>323</v>
      </c>
      <c r="E1217" t="s">
        <v>576</v>
      </c>
      <c r="F1217" t="s">
        <v>992</v>
      </c>
      <c r="G1217" t="s">
        <v>1192</v>
      </c>
      <c r="H1217" t="s">
        <v>3523</v>
      </c>
    </row>
    <row r="1218" spans="1:8">
      <c r="H1218" t="s">
        <v>3524</v>
      </c>
    </row>
    <row r="1219" spans="1:8">
      <c r="H1219" t="s">
        <v>3525</v>
      </c>
    </row>
    <row r="1220" spans="1:8">
      <c r="H1220" t="s">
        <v>3526</v>
      </c>
    </row>
    <row r="1221" spans="1:8">
      <c r="H1221" t="s">
        <v>3527</v>
      </c>
    </row>
    <row r="1222" spans="1:8">
      <c r="H1222" t="s">
        <v>3528</v>
      </c>
    </row>
    <row r="1223" spans="1:8">
      <c r="H1223" t="s">
        <v>3529</v>
      </c>
    </row>
    <row r="1224" spans="1:8">
      <c r="A1224" t="s">
        <v>242</v>
      </c>
      <c r="B1224">
        <f>HYPERLINK("https://github.com/apache/commons-lang/commit/4388ded2d1a9a4907e9f7d23a74e416b54a28c85", "4388ded2d1a9a4907e9f7d23a74e416b54a28c85")</f>
        <v>0</v>
      </c>
      <c r="C1224">
        <f>HYPERLINK("https://github.com/apache/commons-lang/commit/de125de49a652391f0c38e97001c7863da878f1f", "de125de49a652391f0c38e97001c7863da878f1f")</f>
        <v>0</v>
      </c>
      <c r="D1224" t="s">
        <v>323</v>
      </c>
      <c r="E1224" t="s">
        <v>577</v>
      </c>
      <c r="F1224" t="s">
        <v>993</v>
      </c>
      <c r="G1224" t="s">
        <v>1193</v>
      </c>
      <c r="H1224" t="s">
        <v>3530</v>
      </c>
    </row>
    <row r="1225" spans="1:8">
      <c r="H1225" t="s">
        <v>3531</v>
      </c>
    </row>
    <row r="1226" spans="1:8">
      <c r="H1226" t="s">
        <v>3532</v>
      </c>
    </row>
    <row r="1227" spans="1:8">
      <c r="H1227" t="s">
        <v>3533</v>
      </c>
    </row>
    <row r="1228" spans="1:8">
      <c r="H1228" t="s">
        <v>3534</v>
      </c>
    </row>
    <row r="1229" spans="1:8">
      <c r="H1229" t="s">
        <v>3535</v>
      </c>
    </row>
    <row r="1230" spans="1:8">
      <c r="F1230" t="s">
        <v>994</v>
      </c>
      <c r="G1230" t="s">
        <v>1194</v>
      </c>
      <c r="H1230" t="s">
        <v>3530</v>
      </c>
    </row>
    <row r="1231" spans="1:8">
      <c r="H1231" t="s">
        <v>3531</v>
      </c>
    </row>
    <row r="1232" spans="1:8">
      <c r="H1232" t="s">
        <v>3532</v>
      </c>
    </row>
    <row r="1233" spans="1:8">
      <c r="H1233" t="s">
        <v>3533</v>
      </c>
    </row>
    <row r="1234" spans="1:8">
      <c r="H1234" t="s">
        <v>3534</v>
      </c>
    </row>
    <row r="1235" spans="1:8">
      <c r="H1235" t="s">
        <v>3535</v>
      </c>
    </row>
    <row r="1236" spans="1:8">
      <c r="A1236" t="s">
        <v>243</v>
      </c>
      <c r="B1236">
        <f>HYPERLINK("https://github.com/apache/commons-lang/commit/64d820bffae723b9c8669301b246ae199db61b5c", "64d820bffae723b9c8669301b246ae199db61b5c")</f>
        <v>0</v>
      </c>
      <c r="C1236">
        <f>HYPERLINK("https://github.com/apache/commons-lang/commit/bdb074610c87a210ea4c0d91d579cb4558f4b19f", "bdb074610c87a210ea4c0d91d579cb4558f4b19f")</f>
        <v>0</v>
      </c>
      <c r="D1236" t="s">
        <v>323</v>
      </c>
      <c r="E1236" t="s">
        <v>578</v>
      </c>
      <c r="F1236" t="s">
        <v>941</v>
      </c>
      <c r="G1236" t="s">
        <v>1133</v>
      </c>
      <c r="H1236" t="s">
        <v>3536</v>
      </c>
    </row>
    <row r="1237" spans="1:8">
      <c r="A1237" t="s">
        <v>244</v>
      </c>
      <c r="B1237">
        <f>HYPERLINK("https://github.com/apache/commons-lang/commit/09686fad46d49016057bae8f02dc79f409b7bd10", "09686fad46d49016057bae8f02dc79f409b7bd10")</f>
        <v>0</v>
      </c>
      <c r="C1237">
        <f>HYPERLINK("https://github.com/apache/commons-lang/commit/64d820bffae723b9c8669301b246ae199db61b5c", "64d820bffae723b9c8669301b246ae199db61b5c")</f>
        <v>0</v>
      </c>
      <c r="D1237" t="s">
        <v>323</v>
      </c>
      <c r="E1237" t="s">
        <v>579</v>
      </c>
      <c r="F1237" t="s">
        <v>955</v>
      </c>
      <c r="G1237" t="s">
        <v>1085</v>
      </c>
      <c r="H1237" t="s">
        <v>3537</v>
      </c>
    </row>
    <row r="1238" spans="1:8">
      <c r="H1238" t="s">
        <v>3538</v>
      </c>
    </row>
    <row r="1239" spans="1:8">
      <c r="H1239" t="s">
        <v>3539</v>
      </c>
    </row>
    <row r="1240" spans="1:8">
      <c r="H1240" t="s">
        <v>3540</v>
      </c>
    </row>
    <row r="1241" spans="1:8">
      <c r="H1241" t="s">
        <v>3541</v>
      </c>
    </row>
    <row r="1242" spans="1:8">
      <c r="H1242" t="s">
        <v>3542</v>
      </c>
    </row>
    <row r="1243" spans="1:8">
      <c r="H1243" t="s">
        <v>3543</v>
      </c>
    </row>
    <row r="1244" spans="1:8">
      <c r="H1244" t="s">
        <v>3544</v>
      </c>
    </row>
    <row r="1245" spans="1:8">
      <c r="H1245" t="s">
        <v>3545</v>
      </c>
    </row>
    <row r="1246" spans="1:8">
      <c r="H1246" t="s">
        <v>3546</v>
      </c>
    </row>
    <row r="1247" spans="1:8">
      <c r="H1247" t="s">
        <v>3547</v>
      </c>
    </row>
    <row r="1248" spans="1:8">
      <c r="H1248" t="s">
        <v>3548</v>
      </c>
    </row>
    <row r="1249" spans="8:8">
      <c r="H1249" t="s">
        <v>3549</v>
      </c>
    </row>
    <row r="1250" spans="8:8">
      <c r="H1250" t="s">
        <v>3550</v>
      </c>
    </row>
    <row r="1251" spans="8:8">
      <c r="H1251" t="s">
        <v>3551</v>
      </c>
    </row>
    <row r="1252" spans="8:8">
      <c r="H1252" t="s">
        <v>3552</v>
      </c>
    </row>
    <row r="1253" spans="8:8">
      <c r="H1253" t="s">
        <v>3553</v>
      </c>
    </row>
    <row r="1254" spans="8:8">
      <c r="H1254" t="s">
        <v>3554</v>
      </c>
    </row>
    <row r="1255" spans="8:8">
      <c r="H1255" t="s">
        <v>3555</v>
      </c>
    </row>
    <row r="1256" spans="8:8">
      <c r="H1256" t="s">
        <v>3556</v>
      </c>
    </row>
    <row r="1257" spans="8:8">
      <c r="H1257" t="s">
        <v>3557</v>
      </c>
    </row>
    <row r="1258" spans="8:8">
      <c r="H1258" t="s">
        <v>3558</v>
      </c>
    </row>
    <row r="1259" spans="8:8">
      <c r="H1259" t="s">
        <v>3559</v>
      </c>
    </row>
    <row r="1260" spans="8:8">
      <c r="H1260" t="s">
        <v>3560</v>
      </c>
    </row>
    <row r="1261" spans="8:8">
      <c r="H1261" t="s">
        <v>3561</v>
      </c>
    </row>
    <row r="1262" spans="8:8">
      <c r="H1262" t="s">
        <v>3562</v>
      </c>
    </row>
    <row r="1263" spans="8:8">
      <c r="H1263" t="s">
        <v>3563</v>
      </c>
    </row>
    <row r="1264" spans="8:8">
      <c r="H1264" t="s">
        <v>3564</v>
      </c>
    </row>
    <row r="1265" spans="1:8">
      <c r="H1265" t="s">
        <v>3565</v>
      </c>
    </row>
    <row r="1266" spans="1:8">
      <c r="H1266" t="s">
        <v>3566</v>
      </c>
    </row>
    <row r="1267" spans="1:8">
      <c r="A1267" t="s">
        <v>245</v>
      </c>
      <c r="B1267">
        <f>HYPERLINK("https://github.com/apache/commons-lang/commit/d9a2c69a9d1db6072e1d7b7ea4fcbd5c15d20b5d", "d9a2c69a9d1db6072e1d7b7ea4fcbd5c15d20b5d")</f>
        <v>0</v>
      </c>
      <c r="C1267">
        <f>HYPERLINK("https://github.com/apache/commons-lang/commit/ac5a216f767c6defa4da720c6ecb3baa05e30254", "ac5a216f767c6defa4da720c6ecb3baa05e30254")</f>
        <v>0</v>
      </c>
      <c r="D1267" t="s">
        <v>333</v>
      </c>
      <c r="E1267" t="s">
        <v>580</v>
      </c>
      <c r="F1267" t="s">
        <v>892</v>
      </c>
      <c r="G1267" t="s">
        <v>1055</v>
      </c>
      <c r="H1267" t="s">
        <v>3567</v>
      </c>
    </row>
    <row r="1268" spans="1:8">
      <c r="H1268" t="s">
        <v>3568</v>
      </c>
    </row>
    <row r="1269" spans="1:8">
      <c r="H1269" t="s">
        <v>3569</v>
      </c>
    </row>
    <row r="1270" spans="1:8">
      <c r="A1270" t="s">
        <v>246</v>
      </c>
      <c r="B1270">
        <f>HYPERLINK("https://github.com/apache/commons-lang/commit/8ac857c41ec8ae02e57eb0c1c1a012525e7e14b9", "8ac857c41ec8ae02e57eb0c1c1a012525e7e14b9")</f>
        <v>0</v>
      </c>
      <c r="C1270">
        <f>HYPERLINK("https://github.com/apache/commons-lang/commit/d9a2c69a9d1db6072e1d7b7ea4fcbd5c15d20b5d", "d9a2c69a9d1db6072e1d7b7ea4fcbd5c15d20b5d")</f>
        <v>0</v>
      </c>
      <c r="D1270" t="s">
        <v>333</v>
      </c>
      <c r="E1270" t="s">
        <v>581</v>
      </c>
      <c r="F1270" t="s">
        <v>892</v>
      </c>
      <c r="G1270" t="s">
        <v>1055</v>
      </c>
      <c r="H1270" t="s">
        <v>3570</v>
      </c>
    </row>
    <row r="1271" spans="1:8">
      <c r="H1271" t="s">
        <v>3571</v>
      </c>
    </row>
    <row r="1272" spans="1:8">
      <c r="A1272" t="s">
        <v>247</v>
      </c>
      <c r="B1272">
        <f>HYPERLINK("https://github.com/apache/commons-lang/commit/10d2363fcdd6e15568f765ba0dfd5f0cfa0b04eb", "10d2363fcdd6e15568f765ba0dfd5f0cfa0b04eb")</f>
        <v>0</v>
      </c>
      <c r="C1272">
        <f>HYPERLINK("https://github.com/apache/commons-lang/commit/6cfce2a094f05bd64c2f3f7694b520b5f5e6e504", "6cfce2a094f05bd64c2f3f7694b520b5f5e6e504")</f>
        <v>0</v>
      </c>
      <c r="D1272" t="s">
        <v>331</v>
      </c>
      <c r="E1272" t="s">
        <v>582</v>
      </c>
      <c r="F1272" t="s">
        <v>995</v>
      </c>
      <c r="G1272" t="s">
        <v>1083</v>
      </c>
      <c r="H1272" t="s">
        <v>1658</v>
      </c>
    </row>
    <row r="1273" spans="1:8">
      <c r="H1273" t="s">
        <v>1660</v>
      </c>
    </row>
    <row r="1274" spans="1:8">
      <c r="H1274" t="s">
        <v>1661</v>
      </c>
    </row>
    <row r="1275" spans="1:8">
      <c r="A1275" t="s">
        <v>248</v>
      </c>
      <c r="B1275">
        <f>HYPERLINK("https://github.com/apache/commons-lang/commit/ff4497aff8cc9de4e0b2c6e5e23e5b6550f76f29", "ff4497aff8cc9de4e0b2c6e5e23e5b6550f76f29")</f>
        <v>0</v>
      </c>
      <c r="C1275">
        <f>HYPERLINK("https://github.com/apache/commons-lang/commit/d79e43216faba4b3e73536915bfddc550cc0f20f", "d79e43216faba4b3e73536915bfddc550cc0f20f")</f>
        <v>0</v>
      </c>
      <c r="D1275" t="s">
        <v>331</v>
      </c>
      <c r="E1275" t="s">
        <v>583</v>
      </c>
      <c r="F1275" t="s">
        <v>891</v>
      </c>
      <c r="G1275" t="s">
        <v>1039</v>
      </c>
      <c r="H1275" t="s">
        <v>3572</v>
      </c>
    </row>
    <row r="1276" spans="1:8">
      <c r="H1276" t="s">
        <v>3573</v>
      </c>
    </row>
    <row r="1277" spans="1:8">
      <c r="A1277" t="s">
        <v>249</v>
      </c>
      <c r="B1277">
        <f>HYPERLINK("https://github.com/apache/commons-lang/commit/8d601ab71228f7c3dff950540e7ee6e4043e9053", "8d601ab71228f7c3dff950540e7ee6e4043e9053")</f>
        <v>0</v>
      </c>
      <c r="C1277">
        <f>HYPERLINK("https://github.com/apache/commons-lang/commit/8d95ae41975a2307501aa0f4a7eba296c59edce9", "8d95ae41975a2307501aa0f4a7eba296c59edce9")</f>
        <v>0</v>
      </c>
      <c r="D1277" t="s">
        <v>331</v>
      </c>
      <c r="E1277" t="s">
        <v>584</v>
      </c>
      <c r="F1277" t="s">
        <v>944</v>
      </c>
      <c r="G1277" t="s">
        <v>1070</v>
      </c>
      <c r="H1277" t="s">
        <v>3574</v>
      </c>
    </row>
    <row r="1278" spans="1:8">
      <c r="A1278" t="s">
        <v>250</v>
      </c>
      <c r="B1278">
        <f>HYPERLINK("https://github.com/apache/commons-lang/commit/aa75c23b2e51c8d42730c8b410e6a7148a7bb094", "aa75c23b2e51c8d42730c8b410e6a7148a7bb094")</f>
        <v>0</v>
      </c>
      <c r="C1278">
        <f>HYPERLINK("https://github.com/apache/commons-lang/commit/3415c02e7b6669f7fc3ca563dcfedf832815d192", "3415c02e7b6669f7fc3ca563dcfedf832815d192")</f>
        <v>0</v>
      </c>
      <c r="D1278" t="s">
        <v>334</v>
      </c>
      <c r="E1278" t="s">
        <v>585</v>
      </c>
      <c r="F1278" t="s">
        <v>990</v>
      </c>
      <c r="G1278" t="s">
        <v>1129</v>
      </c>
      <c r="H1278" t="s">
        <v>2896</v>
      </c>
    </row>
    <row r="1279" spans="1:8">
      <c r="A1279" t="s">
        <v>251</v>
      </c>
      <c r="B1279">
        <f>HYPERLINK("https://github.com/apache/commons-lang/commit/31fcd3bd8b3f0a9cd203d1e0767985e366ccfe28", "31fcd3bd8b3f0a9cd203d1e0767985e366ccfe28")</f>
        <v>0</v>
      </c>
      <c r="C1279">
        <f>HYPERLINK("https://github.com/apache/commons-lang/commit/5556118ad13fbb80a56d7b8de6f960e9ff8255b8", "5556118ad13fbb80a56d7b8de6f960e9ff8255b8")</f>
        <v>0</v>
      </c>
      <c r="D1279" t="s">
        <v>335</v>
      </c>
      <c r="E1279" t="s">
        <v>586</v>
      </c>
      <c r="F1279" t="s">
        <v>944</v>
      </c>
      <c r="G1279" t="s">
        <v>1070</v>
      </c>
      <c r="H1279" t="s">
        <v>3576</v>
      </c>
    </row>
    <row r="1280" spans="1:8">
      <c r="A1280" t="s">
        <v>253</v>
      </c>
      <c r="B1280">
        <f>HYPERLINK("https://github.com/apache/commons-lang/commit/66f8569ecc8173d61b7d182f4da0223ae7dbda38", "66f8569ecc8173d61b7d182f4da0223ae7dbda38")</f>
        <v>0</v>
      </c>
      <c r="C1280">
        <f>HYPERLINK("https://github.com/apache/commons-lang/commit/0181c8059c081d144cad36d003379bd50fcd9da7", "0181c8059c081d144cad36d003379bd50fcd9da7")</f>
        <v>0</v>
      </c>
      <c r="D1280" t="s">
        <v>336</v>
      </c>
      <c r="E1280" t="s">
        <v>588</v>
      </c>
      <c r="F1280" t="s">
        <v>903</v>
      </c>
      <c r="G1280" t="s">
        <v>1162</v>
      </c>
      <c r="H1280" t="s">
        <v>3578</v>
      </c>
    </row>
    <row r="1281" spans="1:8">
      <c r="H1281" t="s">
        <v>3579</v>
      </c>
    </row>
    <row r="1282" spans="1:8">
      <c r="A1282" t="s">
        <v>254</v>
      </c>
      <c r="B1282">
        <f>HYPERLINK("https://github.com/apache/commons-lang/commit/3ce7f9eecfacbf3de716a8338ad4929371a66ca2", "3ce7f9eecfacbf3de716a8338ad4929371a66ca2")</f>
        <v>0</v>
      </c>
      <c r="C1282">
        <f>HYPERLINK("https://github.com/apache/commons-lang/commit/6b9c3315885f8f9e4be19db9ef05257035b97bca", "6b9c3315885f8f9e4be19db9ef05257035b97bca")</f>
        <v>0</v>
      </c>
      <c r="D1282" t="s">
        <v>331</v>
      </c>
      <c r="E1282" t="s">
        <v>589</v>
      </c>
      <c r="F1282" t="s">
        <v>996</v>
      </c>
      <c r="G1282" t="s">
        <v>1195</v>
      </c>
      <c r="H1282" t="s">
        <v>3580</v>
      </c>
    </row>
    <row r="1283" spans="1:8">
      <c r="H1283" t="s">
        <v>3581</v>
      </c>
    </row>
    <row r="1284" spans="1:8">
      <c r="A1284" t="s">
        <v>255</v>
      </c>
      <c r="B1284">
        <f>HYPERLINK("https://github.com/apache/commons-lang/commit/f4ee399e31eb61741f5f2167d6af8f49c0e991b6", "f4ee399e31eb61741f5f2167d6af8f49c0e991b6")</f>
        <v>0</v>
      </c>
      <c r="C1284">
        <f>HYPERLINK("https://github.com/apache/commons-lang/commit/844cd4298e46027ba1201df4eceb2dcaa5c1bb26", "844cd4298e46027ba1201df4eceb2dcaa5c1bb26")</f>
        <v>0</v>
      </c>
      <c r="D1284" t="s">
        <v>331</v>
      </c>
      <c r="E1284" t="s">
        <v>590</v>
      </c>
      <c r="F1284" t="s">
        <v>891</v>
      </c>
      <c r="G1284" t="s">
        <v>1039</v>
      </c>
      <c r="H1284" t="s">
        <v>3582</v>
      </c>
    </row>
    <row r="1285" spans="1:8">
      <c r="H1285" t="s">
        <v>3583</v>
      </c>
    </row>
    <row r="1286" spans="1:8">
      <c r="H1286" t="s">
        <v>3584</v>
      </c>
    </row>
    <row r="1287" spans="1:8">
      <c r="H1287" t="s">
        <v>3585</v>
      </c>
    </row>
    <row r="1288" spans="1:8">
      <c r="A1288" t="s">
        <v>256</v>
      </c>
      <c r="B1288">
        <f>HYPERLINK("https://github.com/apache/commons-lang/commit/e685d847b4c70e354e47ea3990cefda3265aa5c6", "e685d847b4c70e354e47ea3990cefda3265aa5c6")</f>
        <v>0</v>
      </c>
      <c r="C1288">
        <f>HYPERLINK("https://github.com/apache/commons-lang/commit/111fd3f6eef8e7d1641a42ce0cc56b92f2d75f4a", "111fd3f6eef8e7d1641a42ce0cc56b92f2d75f4a")</f>
        <v>0</v>
      </c>
      <c r="D1288" t="s">
        <v>331</v>
      </c>
      <c r="E1288" t="s">
        <v>591</v>
      </c>
      <c r="F1288" t="s">
        <v>977</v>
      </c>
      <c r="G1288" t="s">
        <v>1179</v>
      </c>
      <c r="H1288" t="s">
        <v>3586</v>
      </c>
    </row>
    <row r="1289" spans="1:8">
      <c r="H1289" t="s">
        <v>3590</v>
      </c>
    </row>
    <row r="1290" spans="1:8">
      <c r="A1290" t="s">
        <v>257</v>
      </c>
      <c r="B1290">
        <f>HYPERLINK("https://github.com/apache/commons-lang/commit/796b051f28ca96f1dbbd5dfe4b5cae5579d0d14e", "796b051f28ca96f1dbbd5dfe4b5cae5579d0d14e")</f>
        <v>0</v>
      </c>
      <c r="C1290">
        <f>HYPERLINK("https://github.com/apache/commons-lang/commit/5a87fa172eb1368fe413af34511d1eb3f2674a9f", "5a87fa172eb1368fe413af34511d1eb3f2674a9f")</f>
        <v>0</v>
      </c>
      <c r="D1290" t="s">
        <v>323</v>
      </c>
      <c r="E1290" t="s">
        <v>592</v>
      </c>
      <c r="F1290" t="s">
        <v>997</v>
      </c>
      <c r="G1290" t="s">
        <v>1196</v>
      </c>
      <c r="H1290" t="s">
        <v>3591</v>
      </c>
    </row>
    <row r="1291" spans="1:8">
      <c r="H1291" t="s">
        <v>3592</v>
      </c>
    </row>
    <row r="1292" spans="1:8">
      <c r="F1292" t="s">
        <v>998</v>
      </c>
      <c r="G1292" t="s">
        <v>1197</v>
      </c>
      <c r="H1292" t="s">
        <v>3594</v>
      </c>
    </row>
    <row r="1293" spans="1:8">
      <c r="H1293" t="s">
        <v>3592</v>
      </c>
    </row>
    <row r="1294" spans="1:8">
      <c r="F1294" t="s">
        <v>999</v>
      </c>
      <c r="G1294" t="s">
        <v>1198</v>
      </c>
      <c r="H1294" t="s">
        <v>3591</v>
      </c>
    </row>
    <row r="1295" spans="1:8">
      <c r="H1295" t="s">
        <v>3592</v>
      </c>
    </row>
    <row r="1296" spans="1:8">
      <c r="F1296" t="s">
        <v>1000</v>
      </c>
      <c r="G1296" t="s">
        <v>1199</v>
      </c>
      <c r="H1296" t="s">
        <v>3591</v>
      </c>
    </row>
    <row r="1297" spans="1:8">
      <c r="H1297" t="s">
        <v>3592</v>
      </c>
    </row>
    <row r="1298" spans="1:8">
      <c r="F1298" t="s">
        <v>1001</v>
      </c>
      <c r="G1298" t="s">
        <v>1200</v>
      </c>
      <c r="H1298" t="s">
        <v>3591</v>
      </c>
    </row>
    <row r="1299" spans="1:8">
      <c r="H1299" t="s">
        <v>3592</v>
      </c>
    </row>
    <row r="1300" spans="1:8">
      <c r="A1300" t="s">
        <v>258</v>
      </c>
      <c r="B1300">
        <f>HYPERLINK("https://github.com/apache/commons-lang/commit/8e8e78d849825696237b9f540f3e082a44b1e838", "8e8e78d849825696237b9f540f3e082a44b1e838")</f>
        <v>0</v>
      </c>
      <c r="C1300">
        <f>HYPERLINK("https://github.com/apache/commons-lang/commit/125cfb4cab35daebe874a599877d6280b464212b", "125cfb4cab35daebe874a599877d6280b464212b")</f>
        <v>0</v>
      </c>
      <c r="D1300" t="s">
        <v>313</v>
      </c>
      <c r="E1300" t="s">
        <v>593</v>
      </c>
      <c r="F1300" t="s">
        <v>917</v>
      </c>
      <c r="G1300" t="s">
        <v>1072</v>
      </c>
      <c r="H1300" t="s">
        <v>3595</v>
      </c>
    </row>
    <row r="1301" spans="1:8">
      <c r="H1301" t="s">
        <v>3596</v>
      </c>
    </row>
    <row r="1302" spans="1:8">
      <c r="H1302" t="s">
        <v>3597</v>
      </c>
    </row>
    <row r="1303" spans="1:8">
      <c r="A1303" t="s">
        <v>259</v>
      </c>
      <c r="B1303">
        <f>HYPERLINK("https://github.com/apache/commons-lang/commit/6f03c0ce11db4a270124b9bf93338d3db9fccf5c", "6f03c0ce11db4a270124b9bf93338d3db9fccf5c")</f>
        <v>0</v>
      </c>
      <c r="C1303">
        <f>HYPERLINK("https://github.com/apache/commons-lang/commit/8e8e78d849825696237b9f540f3e082a44b1e838", "8e8e78d849825696237b9f540f3e082a44b1e838")</f>
        <v>0</v>
      </c>
      <c r="D1303" t="s">
        <v>313</v>
      </c>
      <c r="E1303" t="s">
        <v>593</v>
      </c>
      <c r="F1303" t="s">
        <v>949</v>
      </c>
      <c r="G1303" t="s">
        <v>1087</v>
      </c>
      <c r="H1303" t="s">
        <v>3598</v>
      </c>
    </row>
    <row r="1304" spans="1:8">
      <c r="A1304" t="s">
        <v>260</v>
      </c>
      <c r="B1304">
        <f>HYPERLINK("https://github.com/apache/commons-lang/commit/a26c66a8edcf029ca5f94354cee0db267e9ccc20", "a26c66a8edcf029ca5f94354cee0db267e9ccc20")</f>
        <v>0</v>
      </c>
      <c r="C1304">
        <f>HYPERLINK("https://github.com/apache/commons-lang/commit/758228f691b34c97f421ed92336772531495e0cc", "758228f691b34c97f421ed92336772531495e0cc")</f>
        <v>0</v>
      </c>
      <c r="D1304" t="s">
        <v>313</v>
      </c>
      <c r="E1304" t="s">
        <v>594</v>
      </c>
      <c r="F1304" t="s">
        <v>899</v>
      </c>
      <c r="G1304" t="s">
        <v>1107</v>
      </c>
      <c r="H1304" t="s">
        <v>3599</v>
      </c>
    </row>
    <row r="1305" spans="1:8">
      <c r="A1305" t="s">
        <v>261</v>
      </c>
      <c r="B1305">
        <f>HYPERLINK("https://github.com/apache/commons-lang/commit/0b70b01a9f1d9664bb5eac737175f58f06979b60", "0b70b01a9f1d9664bb5eac737175f58f06979b60")</f>
        <v>0</v>
      </c>
      <c r="C1305">
        <f>HYPERLINK("https://github.com/apache/commons-lang/commit/30dcb8de48393338deca5bfe68f251008f4d31d0", "30dcb8de48393338deca5bfe68f251008f4d31d0")</f>
        <v>0</v>
      </c>
      <c r="D1305" t="s">
        <v>331</v>
      </c>
      <c r="E1305" t="s">
        <v>595</v>
      </c>
      <c r="F1305" t="s">
        <v>1002</v>
      </c>
      <c r="G1305" t="s">
        <v>1119</v>
      </c>
      <c r="H1305" t="s">
        <v>3600</v>
      </c>
    </row>
    <row r="1306" spans="1:8">
      <c r="H1306" t="s">
        <v>3601</v>
      </c>
    </row>
    <row r="1307" spans="1:8">
      <c r="A1307" t="s">
        <v>262</v>
      </c>
      <c r="B1307">
        <f>HYPERLINK("https://github.com/apache/commons-lang/commit/7129c43b08da58e1c907dd2b90bb58e7a09bf85c", "7129c43b08da58e1c907dd2b90bb58e7a09bf85c")</f>
        <v>0</v>
      </c>
      <c r="C1307">
        <f>HYPERLINK("https://github.com/apache/commons-lang/commit/5d4916933d6259f1e698662bc7e85ed4db461d61", "5d4916933d6259f1e698662bc7e85ed4db461d61")</f>
        <v>0</v>
      </c>
      <c r="D1307" t="s">
        <v>337</v>
      </c>
      <c r="E1307" t="s">
        <v>596</v>
      </c>
      <c r="F1307" t="s">
        <v>891</v>
      </c>
      <c r="G1307" t="s">
        <v>1039</v>
      </c>
      <c r="H1307" t="s">
        <v>3602</v>
      </c>
    </row>
    <row r="1308" spans="1:8">
      <c r="H1308" t="s">
        <v>3603</v>
      </c>
    </row>
    <row r="1309" spans="1:8">
      <c r="H1309" t="s">
        <v>3604</v>
      </c>
    </row>
    <row r="1310" spans="1:8">
      <c r="H1310" t="s">
        <v>3605</v>
      </c>
    </row>
    <row r="1311" spans="1:8">
      <c r="H1311" t="s">
        <v>3606</v>
      </c>
    </row>
    <row r="1312" spans="1:8">
      <c r="H1312" t="s">
        <v>3607</v>
      </c>
    </row>
    <row r="1313" spans="1:8">
      <c r="A1313" t="s">
        <v>263</v>
      </c>
      <c r="B1313">
        <f>HYPERLINK("https://github.com/apache/commons-lang/commit/2cad60b6c25c87a6a59d3d315ec7d72c552fbc58", "2cad60b6c25c87a6a59d3d315ec7d72c552fbc58")</f>
        <v>0</v>
      </c>
      <c r="C1313">
        <f>HYPERLINK("https://github.com/apache/commons-lang/commit/ec2ec774925cb845f85a82f85c32d0019de31f01", "ec2ec774925cb845f85a82f85c32d0019de31f01")</f>
        <v>0</v>
      </c>
      <c r="D1313" t="s">
        <v>336</v>
      </c>
      <c r="E1313" t="s">
        <v>597</v>
      </c>
      <c r="F1313" t="s">
        <v>944</v>
      </c>
      <c r="G1313" t="s">
        <v>1070</v>
      </c>
      <c r="H1313" t="s">
        <v>2650</v>
      </c>
    </row>
    <row r="1314" spans="1:8">
      <c r="A1314" t="s">
        <v>279</v>
      </c>
      <c r="B1314">
        <f>HYPERLINK("https://github.com/apache/commons-lang/commit/e99b0dde8ee5069eaee745b62b57b109def4b22c", "e99b0dde8ee5069eaee745b62b57b109def4b22c")</f>
        <v>0</v>
      </c>
      <c r="C1314">
        <f>HYPERLINK("https://github.com/apache/commons-lang/commit/ca2e59c513edc2a8b30ff62595e01f8dff79f0d2", "ca2e59c513edc2a8b30ff62595e01f8dff79f0d2")</f>
        <v>0</v>
      </c>
      <c r="D1314" t="s">
        <v>331</v>
      </c>
      <c r="E1314" t="s">
        <v>613</v>
      </c>
      <c r="F1314" t="s">
        <v>1005</v>
      </c>
      <c r="G1314" t="s">
        <v>1203</v>
      </c>
      <c r="H1314" t="s">
        <v>3658</v>
      </c>
    </row>
    <row r="1315" spans="1:8">
      <c r="H1315" t="s">
        <v>3659</v>
      </c>
    </row>
    <row r="1316" spans="1:8">
      <c r="H1316" t="s">
        <v>3660</v>
      </c>
    </row>
    <row r="1317" spans="1:8">
      <c r="H1317" t="s">
        <v>3661</v>
      </c>
    </row>
    <row r="1318" spans="1:8">
      <c r="A1318" t="s">
        <v>282</v>
      </c>
      <c r="B1318">
        <f>HYPERLINK("https://github.com/apache/commons-lang/commit/4b77d24042a411204c25f81bf4e5f38e43ab94a1", "4b77d24042a411204c25f81bf4e5f38e43ab94a1")</f>
        <v>0</v>
      </c>
      <c r="C1318">
        <f>HYPERLINK("https://github.com/apache/commons-lang/commit/b30be60a81a14921b3c6bca9689f4886693f1bcd", "b30be60a81a14921b3c6bca9689f4886693f1bcd")</f>
        <v>0</v>
      </c>
      <c r="D1318" t="s">
        <v>339</v>
      </c>
      <c r="E1318" t="s">
        <v>616</v>
      </c>
      <c r="F1318" t="s">
        <v>1006</v>
      </c>
      <c r="G1318" t="s">
        <v>1204</v>
      </c>
      <c r="H1318" t="s">
        <v>3666</v>
      </c>
    </row>
    <row r="1319" spans="1:8">
      <c r="H1319" t="s">
        <v>3667</v>
      </c>
    </row>
    <row r="1320" spans="1:8">
      <c r="A1320" t="s">
        <v>283</v>
      </c>
      <c r="B1320">
        <f>HYPERLINK("https://github.com/apache/commons-lang/commit/c47e5f95f6853f127c291ef2293edd9a28aceec6", "c47e5f95f6853f127c291ef2293edd9a28aceec6")</f>
        <v>0</v>
      </c>
      <c r="C1320">
        <f>HYPERLINK("https://github.com/apache/commons-lang/commit/89d2edbf1726b8cd512076ded14b6d05f0840d23", "89d2edbf1726b8cd512076ded14b6d05f0840d23")</f>
        <v>0</v>
      </c>
      <c r="D1320" t="s">
        <v>339</v>
      </c>
      <c r="E1320" t="s">
        <v>617</v>
      </c>
      <c r="F1320" t="s">
        <v>917</v>
      </c>
      <c r="G1320" t="s">
        <v>1072</v>
      </c>
      <c r="H1320" t="s">
        <v>2235</v>
      </c>
    </row>
    <row r="1321" spans="1:8">
      <c r="A1321" t="s">
        <v>284</v>
      </c>
      <c r="B1321">
        <f>HYPERLINK("https://github.com/apache/commons-lang/commit/670a832d4d78c0206180ec2106a5e09592f65cc0", "670a832d4d78c0206180ec2106a5e09592f65cc0")</f>
        <v>0</v>
      </c>
      <c r="C1321">
        <f>HYPERLINK("https://github.com/apache/commons-lang/commit/e910e9c908f4808a524d600737edaeb0ff8c6f0f", "e910e9c908f4808a524d600737edaeb0ff8c6f0f")</f>
        <v>0</v>
      </c>
      <c r="D1321" t="s">
        <v>337</v>
      </c>
      <c r="E1321" t="s">
        <v>618</v>
      </c>
      <c r="F1321" t="s">
        <v>1007</v>
      </c>
      <c r="G1321" t="s">
        <v>1205</v>
      </c>
      <c r="H1321" t="s">
        <v>3668</v>
      </c>
    </row>
    <row r="1322" spans="1:8">
      <c r="F1322" t="s">
        <v>1008</v>
      </c>
      <c r="G1322" t="s">
        <v>1206</v>
      </c>
      <c r="H1322" t="s">
        <v>3668</v>
      </c>
    </row>
    <row r="1323" spans="1:8">
      <c r="F1323" t="s">
        <v>912</v>
      </c>
      <c r="G1323" t="s">
        <v>1165</v>
      </c>
      <c r="H1323" t="s">
        <v>3668</v>
      </c>
    </row>
    <row r="1324" spans="1:8">
      <c r="A1324" t="s">
        <v>288</v>
      </c>
      <c r="B1324">
        <f>HYPERLINK("https://github.com/apache/commons-lang/commit/7f90306f909e6dba46be275c0f492c8de353b492", "7f90306f909e6dba46be275c0f492c8de353b492")</f>
        <v>0</v>
      </c>
      <c r="C1324">
        <f>HYPERLINK("https://github.com/apache/commons-lang/commit/133327272a3c7466ff53acff875b473556d0a4b2", "133327272a3c7466ff53acff875b473556d0a4b2")</f>
        <v>0</v>
      </c>
      <c r="D1324" t="s">
        <v>337</v>
      </c>
      <c r="E1324" t="s">
        <v>622</v>
      </c>
      <c r="F1324" t="s">
        <v>1010</v>
      </c>
      <c r="G1324" t="s">
        <v>1208</v>
      </c>
      <c r="H1324" t="s">
        <v>3680</v>
      </c>
    </row>
    <row r="1325" spans="1:8">
      <c r="H1325" t="s">
        <v>3681</v>
      </c>
    </row>
    <row r="1326" spans="1:8">
      <c r="H1326" t="s">
        <v>3682</v>
      </c>
    </row>
    <row r="1327" spans="1:8">
      <c r="H1327" t="s">
        <v>3683</v>
      </c>
    </row>
    <row r="1328" spans="1:8">
      <c r="A1328" t="s">
        <v>289</v>
      </c>
      <c r="B1328">
        <f>HYPERLINK("https://github.com/apache/commons-lang/commit/8b54728564e3e0c75ef915fb17f172326e8be197", "8b54728564e3e0c75ef915fb17f172326e8be197")</f>
        <v>0</v>
      </c>
      <c r="C1328">
        <f>HYPERLINK("https://github.com/apache/commons-lang/commit/9214c65371dded64f0a8068e7b877f97d50a024f", "9214c65371dded64f0a8068e7b877f97d50a024f")</f>
        <v>0</v>
      </c>
      <c r="D1328" t="s">
        <v>337</v>
      </c>
      <c r="E1328" t="s">
        <v>623</v>
      </c>
      <c r="F1328" t="s">
        <v>1010</v>
      </c>
      <c r="G1328" t="s">
        <v>1208</v>
      </c>
      <c r="H1328" t="s">
        <v>3684</v>
      </c>
    </row>
    <row r="1329" spans="1:8">
      <c r="H1329" t="s">
        <v>3685</v>
      </c>
    </row>
    <row r="1330" spans="1:8">
      <c r="H1330" t="s">
        <v>3686</v>
      </c>
    </row>
    <row r="1331" spans="1:8">
      <c r="A1331" t="s">
        <v>290</v>
      </c>
      <c r="B1331">
        <f>HYPERLINK("https://github.com/apache/commons-lang/commit/c56c77ed9502d079b3e885a65bc4a4cf666ac8ee", "c56c77ed9502d079b3e885a65bc4a4cf666ac8ee")</f>
        <v>0</v>
      </c>
      <c r="C1331">
        <f>HYPERLINK("https://github.com/apache/commons-lang/commit/1dddec8ba867bc31233ba194f0753ea35818cbfd", "1dddec8ba867bc31233ba194f0753ea35818cbfd")</f>
        <v>0</v>
      </c>
      <c r="D1331" t="s">
        <v>337</v>
      </c>
      <c r="E1331" t="s">
        <v>624</v>
      </c>
      <c r="F1331" t="s">
        <v>1010</v>
      </c>
      <c r="G1331" t="s">
        <v>1208</v>
      </c>
      <c r="H1331" t="s">
        <v>3743</v>
      </c>
    </row>
    <row r="1332" spans="1:8">
      <c r="H1332" t="s">
        <v>3744</v>
      </c>
    </row>
    <row r="1333" spans="1:8">
      <c r="H1333" t="s">
        <v>3745</v>
      </c>
    </row>
    <row r="1334" spans="1:8">
      <c r="H1334" t="s">
        <v>3746</v>
      </c>
    </row>
    <row r="1335" spans="1:8">
      <c r="H1335" t="s">
        <v>3747</v>
      </c>
    </row>
    <row r="1336" spans="1:8">
      <c r="A1336" t="s">
        <v>291</v>
      </c>
      <c r="B1336">
        <f>HYPERLINK("https://github.com/apache/commons-lang/commit/e12eb5d4d79398f4d3dab7a593efd767c59b74c6", "e12eb5d4d79398f4d3dab7a593efd767c59b74c6")</f>
        <v>0</v>
      </c>
      <c r="C1336">
        <f>HYPERLINK("https://github.com/apache/commons-lang/commit/5f2fa64137db3c492b97271e6aa42ffd5598c475", "5f2fa64137db3c492b97271e6aa42ffd5598c475")</f>
        <v>0</v>
      </c>
      <c r="D1336" t="s">
        <v>337</v>
      </c>
      <c r="E1336" t="s">
        <v>625</v>
      </c>
      <c r="F1336" t="s">
        <v>1011</v>
      </c>
      <c r="G1336" t="s">
        <v>1209</v>
      </c>
      <c r="H1336" t="s">
        <v>1542</v>
      </c>
    </row>
    <row r="1337" spans="1:8">
      <c r="A1337" t="s">
        <v>292</v>
      </c>
      <c r="B1337">
        <f>HYPERLINK("https://github.com/apache/commons-lang/commit/039c5293a1121cda51e209079b1a8f414448b9cd", "039c5293a1121cda51e209079b1a8f414448b9cd")</f>
        <v>0</v>
      </c>
      <c r="C1337">
        <f>HYPERLINK("https://github.com/apache/commons-lang/commit/324363816774a1f9bca998950081130be6756611", "324363816774a1f9bca998950081130be6756611")</f>
        <v>0</v>
      </c>
      <c r="D1337" t="s">
        <v>337</v>
      </c>
      <c r="E1337" t="s">
        <v>626</v>
      </c>
      <c r="F1337" t="s">
        <v>1012</v>
      </c>
      <c r="G1337" t="s">
        <v>1210</v>
      </c>
      <c r="H1337" t="s">
        <v>3748</v>
      </c>
    </row>
    <row r="1338" spans="1:8">
      <c r="H1338" t="s">
        <v>3749</v>
      </c>
    </row>
    <row r="1339" spans="1:8">
      <c r="H1339" t="s">
        <v>3750</v>
      </c>
    </row>
    <row r="1340" spans="1:8">
      <c r="A1340" t="s">
        <v>294</v>
      </c>
      <c r="B1340">
        <f>HYPERLINK("https://github.com/apache/commons-lang/commit/7995aad79fab336a4534a5290fdd760df7f55dde", "7995aad79fab336a4534a5290fdd760df7f55dde")</f>
        <v>0</v>
      </c>
      <c r="C1340">
        <f>HYPERLINK("https://github.com/apache/commons-lang/commit/bcdff98f02c3ef011187f2dbf7934a3ea3a48db5", "bcdff98f02c3ef011187f2dbf7934a3ea3a48db5")</f>
        <v>0</v>
      </c>
      <c r="D1340" t="s">
        <v>337</v>
      </c>
      <c r="E1340" t="s">
        <v>628</v>
      </c>
      <c r="F1340" t="s">
        <v>975</v>
      </c>
      <c r="G1340" t="s">
        <v>1177</v>
      </c>
      <c r="H1340" t="s">
        <v>3755</v>
      </c>
    </row>
    <row r="1341" spans="1:8">
      <c r="H1341" t="s">
        <v>3756</v>
      </c>
    </row>
    <row r="1342" spans="1:8">
      <c r="H1342" t="s">
        <v>3757</v>
      </c>
    </row>
    <row r="1343" spans="1:8">
      <c r="H1343" t="s">
        <v>3758</v>
      </c>
    </row>
    <row r="1344" spans="1:8">
      <c r="H1344" t="s">
        <v>3759</v>
      </c>
    </row>
    <row r="1345" spans="1:8">
      <c r="H1345" t="s">
        <v>3760</v>
      </c>
    </row>
    <row r="1346" spans="1:8">
      <c r="H1346" t="s">
        <v>3761</v>
      </c>
    </row>
    <row r="1347" spans="1:8">
      <c r="H1347" t="s">
        <v>3762</v>
      </c>
    </row>
    <row r="1348" spans="1:8">
      <c r="H1348" t="s">
        <v>3763</v>
      </c>
    </row>
    <row r="1349" spans="1:8">
      <c r="H1349" t="s">
        <v>3764</v>
      </c>
    </row>
    <row r="1350" spans="1:8">
      <c r="A1350" t="s">
        <v>295</v>
      </c>
      <c r="B1350">
        <f>HYPERLINK("https://github.com/apache/commons-lang/commit/b4456352bcbe3672afba526ea143fca7a53f7843", "b4456352bcbe3672afba526ea143fca7a53f7843")</f>
        <v>0</v>
      </c>
      <c r="C1350">
        <f>HYPERLINK("https://github.com/apache/commons-lang/commit/c9e825e823e30c5b1e3ddc9de5e8fd0094d52ee5", "c9e825e823e30c5b1e3ddc9de5e8fd0094d52ee5")</f>
        <v>0</v>
      </c>
      <c r="D1350" t="s">
        <v>337</v>
      </c>
      <c r="E1350" t="s">
        <v>629</v>
      </c>
      <c r="F1350" t="s">
        <v>944</v>
      </c>
      <c r="G1350" t="s">
        <v>1070</v>
      </c>
      <c r="H1350" t="s">
        <v>3766</v>
      </c>
    </row>
    <row r="1351" spans="1:8">
      <c r="H1351" t="s">
        <v>3767</v>
      </c>
    </row>
    <row r="1352" spans="1:8">
      <c r="A1352" t="s">
        <v>296</v>
      </c>
      <c r="B1352">
        <f>HYPERLINK("https://github.com/apache/commons-lang/commit/b5bb3e6d3a4ea3b6908e858bbbfbe30931ff3583", "b5bb3e6d3a4ea3b6908e858bbbfbe30931ff3583")</f>
        <v>0</v>
      </c>
      <c r="C1352">
        <f>HYPERLINK("https://github.com/apache/commons-lang/commit/157ba27be7bfff51dd55c4e322bbe795ee9689fd", "157ba27be7bfff51dd55c4e322bbe795ee9689fd")</f>
        <v>0</v>
      </c>
      <c r="D1352" t="s">
        <v>337</v>
      </c>
      <c r="E1352" t="s">
        <v>630</v>
      </c>
      <c r="F1352" t="s">
        <v>1011</v>
      </c>
      <c r="G1352" t="s">
        <v>1209</v>
      </c>
      <c r="H1352" t="s">
        <v>3687</v>
      </c>
    </row>
    <row r="1353" spans="1:8">
      <c r="H1353" t="s">
        <v>3688</v>
      </c>
    </row>
    <row r="1354" spans="1:8">
      <c r="H1354" t="s">
        <v>3689</v>
      </c>
    </row>
    <row r="1355" spans="1:8">
      <c r="H1355" t="s">
        <v>3690</v>
      </c>
    </row>
    <row r="1356" spans="1:8">
      <c r="H1356" t="s">
        <v>3691</v>
      </c>
    </row>
    <row r="1357" spans="1:8">
      <c r="H1357" t="s">
        <v>3692</v>
      </c>
    </row>
    <row r="1358" spans="1:8">
      <c r="H1358" t="s">
        <v>3693</v>
      </c>
    </row>
    <row r="1359" spans="1:8">
      <c r="H1359" t="s">
        <v>3694</v>
      </c>
    </row>
    <row r="1360" spans="1:8">
      <c r="H1360" t="s">
        <v>3695</v>
      </c>
    </row>
    <row r="1361" spans="8:8">
      <c r="H1361" t="s">
        <v>3696</v>
      </c>
    </row>
    <row r="1362" spans="8:8">
      <c r="H1362" t="s">
        <v>3697</v>
      </c>
    </row>
    <row r="1363" spans="8:8">
      <c r="H1363" t="s">
        <v>3698</v>
      </c>
    </row>
    <row r="1364" spans="8:8">
      <c r="H1364" t="s">
        <v>3699</v>
      </c>
    </row>
    <row r="1365" spans="8:8">
      <c r="H1365" t="s">
        <v>3700</v>
      </c>
    </row>
    <row r="1366" spans="8:8">
      <c r="H1366" t="s">
        <v>3701</v>
      </c>
    </row>
    <row r="1367" spans="8:8">
      <c r="H1367" t="s">
        <v>3702</v>
      </c>
    </row>
    <row r="1368" spans="8:8">
      <c r="H1368" t="s">
        <v>3703</v>
      </c>
    </row>
    <row r="1369" spans="8:8">
      <c r="H1369" t="s">
        <v>3704</v>
      </c>
    </row>
    <row r="1370" spans="8:8">
      <c r="H1370" t="s">
        <v>3707</v>
      </c>
    </row>
    <row r="1371" spans="8:8">
      <c r="H1371" t="s">
        <v>3708</v>
      </c>
    </row>
    <row r="1372" spans="8:8">
      <c r="H1372" t="s">
        <v>3709</v>
      </c>
    </row>
    <row r="1373" spans="8:8">
      <c r="H1373" t="s">
        <v>3710</v>
      </c>
    </row>
    <row r="1374" spans="8:8">
      <c r="H1374" t="s">
        <v>3711</v>
      </c>
    </row>
    <row r="1375" spans="8:8">
      <c r="H1375" t="s">
        <v>3712</v>
      </c>
    </row>
    <row r="1376" spans="8:8">
      <c r="H1376" t="s">
        <v>3713</v>
      </c>
    </row>
    <row r="1377" spans="1:8">
      <c r="H1377" t="s">
        <v>3714</v>
      </c>
    </row>
    <row r="1378" spans="1:8">
      <c r="H1378" t="s">
        <v>3715</v>
      </c>
    </row>
    <row r="1379" spans="1:8">
      <c r="H1379" t="s">
        <v>3716</v>
      </c>
    </row>
    <row r="1380" spans="1:8">
      <c r="H1380" t="s">
        <v>3717</v>
      </c>
    </row>
    <row r="1381" spans="1:8">
      <c r="H1381" t="s">
        <v>3718</v>
      </c>
    </row>
    <row r="1382" spans="1:8">
      <c r="H1382" t="s">
        <v>3719</v>
      </c>
    </row>
    <row r="1383" spans="1:8">
      <c r="H1383" t="s">
        <v>3720</v>
      </c>
    </row>
    <row r="1384" spans="1:8">
      <c r="H1384" t="s">
        <v>3721</v>
      </c>
    </row>
    <row r="1385" spans="1:8">
      <c r="H1385" t="s">
        <v>3722</v>
      </c>
    </row>
    <row r="1386" spans="1:8">
      <c r="H1386" t="s">
        <v>3723</v>
      </c>
    </row>
    <row r="1387" spans="1:8">
      <c r="H1387" t="s">
        <v>3724</v>
      </c>
    </row>
    <row r="1388" spans="1:8">
      <c r="H1388" t="s">
        <v>3768</v>
      </c>
    </row>
    <row r="1389" spans="1:8">
      <c r="H1389" t="s">
        <v>3769</v>
      </c>
    </row>
    <row r="1390" spans="1:8">
      <c r="A1390" t="s">
        <v>298</v>
      </c>
      <c r="B1390">
        <f>HYPERLINK("https://github.com/apache/commons-lang/commit/d1e9e598c9bcbf91afa174fa9b6c2ef30bbc8157", "d1e9e598c9bcbf91afa174fa9b6c2ef30bbc8157")</f>
        <v>0</v>
      </c>
      <c r="C1390">
        <f>HYPERLINK("https://github.com/apache/commons-lang/commit/5e5af7a02bce3f216e1343b8274196afaf44d73a", "5e5af7a02bce3f216e1343b8274196afaf44d73a")</f>
        <v>0</v>
      </c>
      <c r="D1390" t="s">
        <v>337</v>
      </c>
      <c r="E1390" t="s">
        <v>632</v>
      </c>
      <c r="F1390" t="s">
        <v>899</v>
      </c>
      <c r="G1390" t="s">
        <v>1107</v>
      </c>
      <c r="H1390" t="s">
        <v>2419</v>
      </c>
    </row>
    <row r="1391" spans="1:8">
      <c r="H1391" t="s">
        <v>2420</v>
      </c>
    </row>
    <row r="1392" spans="1:8">
      <c r="H1392" t="s">
        <v>3771</v>
      </c>
    </row>
    <row r="1393" spans="1:8">
      <c r="A1393" t="s">
        <v>299</v>
      </c>
      <c r="B1393">
        <f>HYPERLINK("https://github.com/apache/commons-lang/commit/3b56144559e1665a9afd08ffa56a2006bcf0d53f", "3b56144559e1665a9afd08ffa56a2006bcf0d53f")</f>
        <v>0</v>
      </c>
      <c r="C1393">
        <f>HYPERLINK("https://github.com/apache/commons-lang/commit/eb15d360b471ac562d7211b8e7b56b2fa0ca45c5", "eb15d360b471ac562d7211b8e7b56b2fa0ca45c5")</f>
        <v>0</v>
      </c>
      <c r="D1393" t="s">
        <v>337</v>
      </c>
      <c r="E1393" t="s">
        <v>633</v>
      </c>
      <c r="F1393" t="s">
        <v>1016</v>
      </c>
      <c r="G1393" t="s">
        <v>1207</v>
      </c>
      <c r="H1393" t="s">
        <v>3772</v>
      </c>
    </row>
    <row r="1394" spans="1:8">
      <c r="A1394" t="s">
        <v>301</v>
      </c>
      <c r="B1394">
        <f>HYPERLINK("https://github.com/apache/commons-lang/commit/e3e29d585a455693829deb9231440aeda38eacd4", "e3e29d585a455693829deb9231440aeda38eacd4")</f>
        <v>0</v>
      </c>
      <c r="C1394">
        <f>HYPERLINK("https://github.com/apache/commons-lang/commit/b153aca87703259d5549b925b67f8c83c80e078b", "b153aca87703259d5549b925b67f8c83c80e078b")</f>
        <v>0</v>
      </c>
      <c r="D1394" t="s">
        <v>337</v>
      </c>
      <c r="E1394" t="s">
        <v>635</v>
      </c>
      <c r="F1394" t="s">
        <v>891</v>
      </c>
      <c r="G1394" t="s">
        <v>1039</v>
      </c>
      <c r="H1394" t="s">
        <v>2389</v>
      </c>
    </row>
    <row r="1395" spans="1:8">
      <c r="A1395" t="s">
        <v>302</v>
      </c>
      <c r="B1395">
        <f>HYPERLINK("https://github.com/apache/commons-lang/commit/dc146cae667976aebbcd283af0d63431e2338692", "dc146cae667976aebbcd283af0d63431e2338692")</f>
        <v>0</v>
      </c>
      <c r="C1395">
        <f>HYPERLINK("https://github.com/apache/commons-lang/commit/1f06eb4dceca711641d1930e02a3a8cae2f25258", "1f06eb4dceca711641d1930e02a3a8cae2f25258")</f>
        <v>0</v>
      </c>
      <c r="D1395" t="s">
        <v>337</v>
      </c>
      <c r="E1395" t="s">
        <v>636</v>
      </c>
      <c r="F1395" t="s">
        <v>891</v>
      </c>
      <c r="G1395" t="s">
        <v>1039</v>
      </c>
      <c r="H1395" t="s">
        <v>2338</v>
      </c>
    </row>
    <row r="1396" spans="1:8">
      <c r="H1396" t="s">
        <v>3777</v>
      </c>
    </row>
    <row r="1397" spans="1:8">
      <c r="A1397" t="s">
        <v>304</v>
      </c>
      <c r="B1397">
        <f>HYPERLINK("https://github.com/apache/commons-lang/commit/25e91c4242283d118ba978d4f38cd18e10c890dc", "25e91c4242283d118ba978d4f38cd18e10c890dc")</f>
        <v>0</v>
      </c>
      <c r="C1397">
        <f>HYPERLINK("https://github.com/apache/commons-lang/commit/eff43864b34ab2be2eae4e9ac0e780d34fab57b3", "eff43864b34ab2be2eae4e9ac0e780d34fab57b3")</f>
        <v>0</v>
      </c>
      <c r="D1397" t="s">
        <v>337</v>
      </c>
      <c r="E1397" t="s">
        <v>638</v>
      </c>
      <c r="F1397" t="s">
        <v>892</v>
      </c>
      <c r="G1397" t="s">
        <v>1055</v>
      </c>
      <c r="H1397" t="s">
        <v>3785</v>
      </c>
    </row>
    <row r="1398" spans="1:8">
      <c r="H1398" t="s">
        <v>3786</v>
      </c>
    </row>
    <row r="1399" spans="1:8">
      <c r="A1399" t="s">
        <v>305</v>
      </c>
      <c r="B1399">
        <f>HYPERLINK("https://github.com/apache/commons-lang/commit/3e66c1de179abff1c43efa9fba9fde20edf5ce63", "3e66c1de179abff1c43efa9fba9fde20edf5ce63")</f>
        <v>0</v>
      </c>
      <c r="C1399">
        <f>HYPERLINK("https://github.com/apache/commons-lang/commit/a6e18d94652a99b3b5080a3a7db7d39365dc6888", "a6e18d94652a99b3b5080a3a7db7d39365dc6888")</f>
        <v>0</v>
      </c>
      <c r="D1399" t="s">
        <v>342</v>
      </c>
      <c r="E1399" t="s">
        <v>639</v>
      </c>
      <c r="F1399" t="s">
        <v>1019</v>
      </c>
      <c r="G1399" t="s">
        <v>1216</v>
      </c>
      <c r="H1399" t="s">
        <v>3787</v>
      </c>
    </row>
    <row r="1400" spans="1:8">
      <c r="F1400" t="s">
        <v>1020</v>
      </c>
      <c r="G1400" t="s">
        <v>1217</v>
      </c>
      <c r="H1400" t="s">
        <v>3787</v>
      </c>
    </row>
    <row r="1401" spans="1:8">
      <c r="F1401" t="s">
        <v>1021</v>
      </c>
      <c r="G1401" t="s">
        <v>1218</v>
      </c>
      <c r="H1401" t="s">
        <v>3787</v>
      </c>
    </row>
    <row r="1402" spans="1:8">
      <c r="F1402" t="s">
        <v>1022</v>
      </c>
      <c r="G1402" t="s">
        <v>1219</v>
      </c>
      <c r="H1402" t="s">
        <v>3787</v>
      </c>
    </row>
    <row r="1403" spans="1:8">
      <c r="F1403" t="s">
        <v>1023</v>
      </c>
      <c r="G1403" t="s">
        <v>1220</v>
      </c>
      <c r="H1403" t="s">
        <v>3787</v>
      </c>
    </row>
    <row r="1404" spans="1:8">
      <c r="F1404" t="s">
        <v>1024</v>
      </c>
      <c r="G1404" t="s">
        <v>1221</v>
      </c>
      <c r="H1404" t="s">
        <v>3787</v>
      </c>
    </row>
    <row r="1405" spans="1:8">
      <c r="F1405" t="s">
        <v>1025</v>
      </c>
      <c r="G1405" t="s">
        <v>1222</v>
      </c>
      <c r="H1405" t="s">
        <v>3787</v>
      </c>
    </row>
    <row r="1406" spans="1:8">
      <c r="F1406" t="s">
        <v>1026</v>
      </c>
      <c r="G1406" t="s">
        <v>1223</v>
      </c>
      <c r="H1406" t="s">
        <v>3787</v>
      </c>
    </row>
    <row r="1407" spans="1:8">
      <c r="F1407" t="s">
        <v>1027</v>
      </c>
      <c r="G1407" t="s">
        <v>1224</v>
      </c>
      <c r="H1407" t="s">
        <v>3787</v>
      </c>
    </row>
    <row r="1408" spans="1:8">
      <c r="F1408" t="s">
        <v>1028</v>
      </c>
      <c r="G1408" t="s">
        <v>1225</v>
      </c>
      <c r="H1408" t="s">
        <v>3787</v>
      </c>
    </row>
    <row r="1409" spans="1:8">
      <c r="F1409" t="s">
        <v>1029</v>
      </c>
      <c r="G1409" t="s">
        <v>1226</v>
      </c>
      <c r="H1409" t="s">
        <v>3787</v>
      </c>
    </row>
    <row r="1410" spans="1:8">
      <c r="F1410" t="s">
        <v>1030</v>
      </c>
      <c r="G1410" t="s">
        <v>1227</v>
      </c>
      <c r="H1410" t="s">
        <v>3787</v>
      </c>
    </row>
    <row r="1411" spans="1:8">
      <c r="F1411" t="s">
        <v>1031</v>
      </c>
      <c r="G1411" t="s">
        <v>1228</v>
      </c>
      <c r="H1411" t="s">
        <v>3787</v>
      </c>
    </row>
    <row r="1412" spans="1:8">
      <c r="F1412" t="s">
        <v>1032</v>
      </c>
      <c r="G1412" t="s">
        <v>1229</v>
      </c>
      <c r="H1412" t="s">
        <v>3787</v>
      </c>
    </row>
    <row r="1413" spans="1:8">
      <c r="F1413" t="s">
        <v>1033</v>
      </c>
      <c r="G1413" t="s">
        <v>1230</v>
      </c>
      <c r="H1413" t="s">
        <v>3787</v>
      </c>
    </row>
    <row r="1414" spans="1:8">
      <c r="F1414" t="s">
        <v>1034</v>
      </c>
      <c r="G1414" t="s">
        <v>1231</v>
      </c>
      <c r="H1414" t="s">
        <v>3787</v>
      </c>
    </row>
    <row r="1415" spans="1:8">
      <c r="F1415" t="s">
        <v>1035</v>
      </c>
      <c r="G1415" t="s">
        <v>1232</v>
      </c>
      <c r="H1415" t="s">
        <v>3787</v>
      </c>
    </row>
    <row r="1416" spans="1:8">
      <c r="F1416" t="s">
        <v>1036</v>
      </c>
      <c r="G1416" t="s">
        <v>1233</v>
      </c>
      <c r="H1416" t="s">
        <v>3787</v>
      </c>
    </row>
    <row r="1417" spans="1:8">
      <c r="A1417" t="s">
        <v>308</v>
      </c>
      <c r="B1417">
        <f>HYPERLINK("https://github.com/apache/commons-lang/commit/152b1777fddc5127e77f9b14637d6abae18eaf05", "152b1777fddc5127e77f9b14637d6abae18eaf05")</f>
        <v>0</v>
      </c>
      <c r="C1417">
        <f>HYPERLINK("https://github.com/apache/commons-lang/commit/e0818e3383f71ddff62854f85712cb6b7d187c9b", "e0818e3383f71ddff62854f85712cb6b7d187c9b")</f>
        <v>0</v>
      </c>
      <c r="D1417" t="s">
        <v>337</v>
      </c>
      <c r="E1417" t="s">
        <v>641</v>
      </c>
      <c r="F1417" t="s">
        <v>1016</v>
      </c>
      <c r="G1417" t="s">
        <v>1207</v>
      </c>
      <c r="H1417" t="s">
        <v>3793</v>
      </c>
    </row>
    <row r="1418" spans="1:8">
      <c r="H1418" t="s">
        <v>3794</v>
      </c>
    </row>
    <row r="1419" spans="1:8">
      <c r="A1419" t="s">
        <v>309</v>
      </c>
      <c r="B1419">
        <f>HYPERLINK("https://github.com/apache/commons-lang/commit/11b1bc19ab360afce8a48167002bfcb747faeb68", "11b1bc19ab360afce8a48167002bfcb747faeb68")</f>
        <v>0</v>
      </c>
      <c r="C1419">
        <f>HYPERLINK("https://github.com/apache/commons-lang/commit/ae6457f4a55e6df27c146aff503d43f844092b19", "ae6457f4a55e6df27c146aff503d43f844092b19")</f>
        <v>0</v>
      </c>
      <c r="D1419" t="s">
        <v>337</v>
      </c>
      <c r="E1419" t="s">
        <v>642</v>
      </c>
      <c r="F1419" t="s">
        <v>1038</v>
      </c>
      <c r="G1419" t="s">
        <v>1235</v>
      </c>
      <c r="H1419" t="s">
        <v>3795</v>
      </c>
    </row>
    <row r="1420" spans="1:8">
      <c r="H1420" t="s">
        <v>3796</v>
      </c>
    </row>
  </sheetData>
  <hyperlinks>
    <hyperlink ref="E923"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971"/>
  <sheetViews>
    <sheetView workbookViewId="0"/>
  </sheetViews>
  <sheetFormatPr defaultRowHeight="15"/>
  <sheetData>
    <row r="1" spans="1:8">
      <c r="A1" s="1" t="s">
        <v>0</v>
      </c>
      <c r="B1" s="1" t="s">
        <v>1</v>
      </c>
      <c r="C1" s="1" t="s">
        <v>2</v>
      </c>
      <c r="D1" s="1" t="s">
        <v>3</v>
      </c>
      <c r="E1" s="1" t="s">
        <v>4</v>
      </c>
      <c r="F1" s="1" t="s">
        <v>5</v>
      </c>
      <c r="G1" s="1" t="s">
        <v>6</v>
      </c>
      <c r="H1" s="1" t="s">
        <v>7</v>
      </c>
    </row>
    <row r="2" spans="1:8">
      <c r="A2" t="s">
        <v>8</v>
      </c>
      <c r="B2">
        <f>HYPERLINK("https://github.com/apache/commons-lang/commit/e950d9b37e97f8573f0655520b88900e8acb2869", "e950d9b37e97f8573f0655520b88900e8acb2869")</f>
        <v>0</v>
      </c>
      <c r="C2">
        <f>HYPERLINK("https://github.com/apache/commons-lang/commit/742a42dbf347f6244dd37a7edee72ec2f8ca977f", "742a42dbf347f6244dd37a7edee72ec2f8ca977f")</f>
        <v>0</v>
      </c>
      <c r="D2" t="s">
        <v>310</v>
      </c>
      <c r="E2" t="s">
        <v>343</v>
      </c>
      <c r="F2" t="s">
        <v>643</v>
      </c>
      <c r="G2" t="s">
        <v>1039</v>
      </c>
      <c r="H2" t="s">
        <v>1236</v>
      </c>
    </row>
    <row r="3" spans="1:8">
      <c r="A3" t="s">
        <v>9</v>
      </c>
      <c r="B3">
        <f>HYPERLINK("https://github.com/apache/commons-lang/commit/3e5b0bd6a09fc0234b1e5a59d2ad4a5527b272fc", "3e5b0bd6a09fc0234b1e5a59d2ad4a5527b272fc")</f>
        <v>0</v>
      </c>
      <c r="C3">
        <f>HYPERLINK("https://github.com/apache/commons-lang/commit/da494749636b64fd60aae0bc60d07b6539169ada", "da494749636b64fd60aae0bc60d07b6539169ada")</f>
        <v>0</v>
      </c>
      <c r="D3" t="s">
        <v>311</v>
      </c>
      <c r="E3" t="s">
        <v>344</v>
      </c>
      <c r="F3" t="s">
        <v>644</v>
      </c>
      <c r="G3" t="s">
        <v>1040</v>
      </c>
      <c r="H3" t="s">
        <v>1242</v>
      </c>
    </row>
    <row r="4" spans="1:8">
      <c r="H4" t="s">
        <v>1243</v>
      </c>
    </row>
    <row r="5" spans="1:8">
      <c r="H5" t="s">
        <v>1244</v>
      </c>
    </row>
    <row r="6" spans="1:8">
      <c r="H6" t="s">
        <v>1245</v>
      </c>
    </row>
    <row r="7" spans="1:8">
      <c r="H7" t="s">
        <v>1246</v>
      </c>
    </row>
    <row r="8" spans="1:8">
      <c r="H8" t="s">
        <v>1247</v>
      </c>
    </row>
    <row r="9" spans="1:8">
      <c r="H9" t="s">
        <v>1248</v>
      </c>
    </row>
    <row r="10" spans="1:8">
      <c r="H10" t="s">
        <v>1249</v>
      </c>
    </row>
    <row r="11" spans="1:8">
      <c r="H11" t="s">
        <v>1250</v>
      </c>
    </row>
    <row r="12" spans="1:8">
      <c r="H12" t="s">
        <v>1251</v>
      </c>
    </row>
    <row r="13" spans="1:8">
      <c r="H13" t="s">
        <v>1252</v>
      </c>
    </row>
    <row r="14" spans="1:8">
      <c r="H14" t="s">
        <v>1253</v>
      </c>
    </row>
    <row r="15" spans="1:8">
      <c r="H15" t="s">
        <v>1254</v>
      </c>
    </row>
    <row r="16" spans="1:8">
      <c r="H16" t="s">
        <v>1255</v>
      </c>
    </row>
    <row r="17" spans="1:8">
      <c r="H17" t="s">
        <v>1256</v>
      </c>
    </row>
    <row r="18" spans="1:8">
      <c r="H18" t="s">
        <v>1257</v>
      </c>
    </row>
    <row r="19" spans="1:8">
      <c r="H19" t="s">
        <v>1258</v>
      </c>
    </row>
    <row r="20" spans="1:8">
      <c r="H20" t="s">
        <v>1259</v>
      </c>
    </row>
    <row r="21" spans="1:8">
      <c r="A21" t="s">
        <v>10</v>
      </c>
      <c r="B21">
        <f>HYPERLINK("https://github.com/apache/commons-lang/commit/dee1c299751cfaa830ba28ab9fb3015e9e1eb28f", "dee1c299751cfaa830ba28ab9fb3015e9e1eb28f")</f>
        <v>0</v>
      </c>
      <c r="C21">
        <f>HYPERLINK("https://github.com/apache/commons-lang/commit/5cab6528eae28321fcd7bea44e83bd46e91fac63", "5cab6528eae28321fcd7bea44e83bd46e91fac63")</f>
        <v>0</v>
      </c>
      <c r="D21" t="s">
        <v>311</v>
      </c>
      <c r="E21" t="s">
        <v>345</v>
      </c>
      <c r="F21" t="s">
        <v>645</v>
      </c>
      <c r="G21" t="s">
        <v>1041</v>
      </c>
      <c r="H21" t="s">
        <v>1261</v>
      </c>
    </row>
    <row r="22" spans="1:8">
      <c r="H22" t="s">
        <v>1262</v>
      </c>
    </row>
    <row r="23" spans="1:8">
      <c r="H23" t="s">
        <v>1242</v>
      </c>
    </row>
    <row r="24" spans="1:8">
      <c r="H24" t="s">
        <v>1243</v>
      </c>
    </row>
    <row r="25" spans="1:8">
      <c r="H25" t="s">
        <v>1244</v>
      </c>
    </row>
    <row r="26" spans="1:8">
      <c r="H26" t="s">
        <v>1245</v>
      </c>
    </row>
    <row r="27" spans="1:8">
      <c r="H27" t="s">
        <v>1246</v>
      </c>
    </row>
    <row r="28" spans="1:8">
      <c r="H28" t="s">
        <v>1247</v>
      </c>
    </row>
    <row r="29" spans="1:8">
      <c r="H29" t="s">
        <v>1248</v>
      </c>
    </row>
    <row r="30" spans="1:8">
      <c r="H30" t="s">
        <v>1249</v>
      </c>
    </row>
    <row r="31" spans="1:8">
      <c r="H31" t="s">
        <v>1250</v>
      </c>
    </row>
    <row r="32" spans="1:8">
      <c r="H32" t="s">
        <v>1251</v>
      </c>
    </row>
    <row r="33" spans="1:8">
      <c r="H33" t="s">
        <v>1252</v>
      </c>
    </row>
    <row r="34" spans="1:8">
      <c r="H34" t="s">
        <v>1253</v>
      </c>
    </row>
    <row r="35" spans="1:8">
      <c r="H35" t="s">
        <v>1254</v>
      </c>
    </row>
    <row r="36" spans="1:8">
      <c r="H36" t="s">
        <v>1255</v>
      </c>
    </row>
    <row r="37" spans="1:8">
      <c r="H37" t="s">
        <v>1256</v>
      </c>
    </row>
    <row r="38" spans="1:8">
      <c r="H38" t="s">
        <v>1257</v>
      </c>
    </row>
    <row r="39" spans="1:8">
      <c r="H39" t="s">
        <v>1258</v>
      </c>
    </row>
    <row r="40" spans="1:8">
      <c r="H40" t="s">
        <v>1259</v>
      </c>
    </row>
    <row r="41" spans="1:8">
      <c r="A41" t="s">
        <v>13</v>
      </c>
      <c r="B41">
        <f>HYPERLINK("https://github.com/apache/commons-lang/commit/80f68cc0c4f7bba91432f1ca3a0eeac80152a99d", "80f68cc0c4f7bba91432f1ca3a0eeac80152a99d")</f>
        <v>0</v>
      </c>
      <c r="C41">
        <f>HYPERLINK("https://github.com/apache/commons-lang/commit/8ebe30ba3091b05ae28f70ba235c558e9a1b4235", "8ebe30ba3091b05ae28f70ba235c558e9a1b4235")</f>
        <v>0</v>
      </c>
      <c r="D41" t="s">
        <v>312</v>
      </c>
      <c r="E41" t="s">
        <v>348</v>
      </c>
      <c r="F41" t="s">
        <v>648</v>
      </c>
      <c r="G41" t="s">
        <v>1044</v>
      </c>
      <c r="H41" t="s">
        <v>1268</v>
      </c>
    </row>
    <row r="42" spans="1:8">
      <c r="H42" t="s">
        <v>1269</v>
      </c>
    </row>
    <row r="43" spans="1:8">
      <c r="H43" t="s">
        <v>1270</v>
      </c>
    </row>
    <row r="44" spans="1:8">
      <c r="H44" t="s">
        <v>1271</v>
      </c>
    </row>
    <row r="45" spans="1:8">
      <c r="H45" t="s">
        <v>1272</v>
      </c>
    </row>
    <row r="46" spans="1:8">
      <c r="H46" t="s">
        <v>1273</v>
      </c>
    </row>
    <row r="47" spans="1:8">
      <c r="H47" t="s">
        <v>1274</v>
      </c>
    </row>
    <row r="48" spans="1:8">
      <c r="H48" t="s">
        <v>1275</v>
      </c>
    </row>
    <row r="49" spans="8:8">
      <c r="H49" t="s">
        <v>1276</v>
      </c>
    </row>
    <row r="50" spans="8:8">
      <c r="H50" t="s">
        <v>1277</v>
      </c>
    </row>
    <row r="51" spans="8:8">
      <c r="H51" t="s">
        <v>1278</v>
      </c>
    </row>
    <row r="52" spans="8:8">
      <c r="H52" t="s">
        <v>1279</v>
      </c>
    </row>
    <row r="53" spans="8:8">
      <c r="H53" t="s">
        <v>1280</v>
      </c>
    </row>
    <row r="54" spans="8:8">
      <c r="H54" t="s">
        <v>1281</v>
      </c>
    </row>
    <row r="55" spans="8:8">
      <c r="H55" t="s">
        <v>1282</v>
      </c>
    </row>
    <row r="56" spans="8:8">
      <c r="H56" t="s">
        <v>1283</v>
      </c>
    </row>
    <row r="57" spans="8:8">
      <c r="H57" t="s">
        <v>1284</v>
      </c>
    </row>
    <row r="58" spans="8:8">
      <c r="H58" t="s">
        <v>1285</v>
      </c>
    </row>
    <row r="59" spans="8:8">
      <c r="H59" t="s">
        <v>1286</v>
      </c>
    </row>
    <row r="60" spans="8:8">
      <c r="H60" t="s">
        <v>1287</v>
      </c>
    </row>
    <row r="61" spans="8:8">
      <c r="H61" t="s">
        <v>1288</v>
      </c>
    </row>
    <row r="62" spans="8:8">
      <c r="H62" t="s">
        <v>1289</v>
      </c>
    </row>
    <row r="63" spans="8:8">
      <c r="H63" t="s">
        <v>1290</v>
      </c>
    </row>
    <row r="64" spans="8:8">
      <c r="H64" t="s">
        <v>1291</v>
      </c>
    </row>
    <row r="65" spans="1:8">
      <c r="H65" t="s">
        <v>1292</v>
      </c>
    </row>
    <row r="66" spans="1:8">
      <c r="H66" t="s">
        <v>1293</v>
      </c>
    </row>
    <row r="67" spans="1:8">
      <c r="A67" t="s">
        <v>15</v>
      </c>
      <c r="B67">
        <f>HYPERLINK("https://github.com/apache/commons-lang/commit/19248809e78867606fe25c223ca9993554b1ff3b", "19248809e78867606fe25c223ca9993554b1ff3b")</f>
        <v>0</v>
      </c>
      <c r="C67">
        <f>HYPERLINK("https://github.com/apache/commons-lang/commit/3129990f428d5ab3de53ad2874451a5e8ce95d99", "3129990f428d5ab3de53ad2874451a5e8ce95d99")</f>
        <v>0</v>
      </c>
      <c r="D67" t="s">
        <v>311</v>
      </c>
      <c r="E67" t="s">
        <v>350</v>
      </c>
      <c r="F67" t="s">
        <v>650</v>
      </c>
      <c r="G67" t="s">
        <v>1046</v>
      </c>
      <c r="H67" t="s">
        <v>1295</v>
      </c>
    </row>
    <row r="68" spans="1:8">
      <c r="H68" t="s">
        <v>1296</v>
      </c>
    </row>
    <row r="69" spans="1:8">
      <c r="A69" t="s">
        <v>16</v>
      </c>
      <c r="B69">
        <f>HYPERLINK("https://github.com/apache/commons-lang/commit/31bf101e023c87ccea92a6e9b06b21dfc403d9e8", "31bf101e023c87ccea92a6e9b06b21dfc403d9e8")</f>
        <v>0</v>
      </c>
      <c r="C69">
        <f>HYPERLINK("https://github.com/apache/commons-lang/commit/24bc34a7afa80e467be83751c504943f5a57c175", "24bc34a7afa80e467be83751c504943f5a57c175")</f>
        <v>0</v>
      </c>
      <c r="D69" t="s">
        <v>311</v>
      </c>
      <c r="E69" t="s">
        <v>351</v>
      </c>
      <c r="F69" t="s">
        <v>651</v>
      </c>
      <c r="G69" t="s">
        <v>1047</v>
      </c>
      <c r="H69" t="s">
        <v>1297</v>
      </c>
    </row>
    <row r="70" spans="1:8">
      <c r="A70" t="s">
        <v>21</v>
      </c>
      <c r="B70">
        <f>HYPERLINK("https://github.com/apache/commons-lang/commit/713af7b691bcf202cf5ac8704c58926b656ee223", "713af7b691bcf202cf5ac8704c58926b656ee223")</f>
        <v>0</v>
      </c>
      <c r="C70">
        <f>HYPERLINK("https://github.com/apache/commons-lang/commit/e329c3556ce0b4a87568f3783adc193719670560", "e329c3556ce0b4a87568f3783adc193719670560")</f>
        <v>0</v>
      </c>
      <c r="D70" t="s">
        <v>311</v>
      </c>
      <c r="E70" t="s">
        <v>356</v>
      </c>
      <c r="F70" t="s">
        <v>654</v>
      </c>
      <c r="G70" t="s">
        <v>1050</v>
      </c>
      <c r="H70" t="s">
        <v>1303</v>
      </c>
    </row>
    <row r="71" spans="1:8">
      <c r="H71" t="s">
        <v>1304</v>
      </c>
    </row>
    <row r="72" spans="1:8">
      <c r="H72" t="s">
        <v>1305</v>
      </c>
    </row>
    <row r="73" spans="1:8">
      <c r="H73" t="s">
        <v>1306</v>
      </c>
    </row>
    <row r="74" spans="1:8">
      <c r="H74" t="s">
        <v>1307</v>
      </c>
    </row>
    <row r="75" spans="1:8">
      <c r="H75" t="s">
        <v>1308</v>
      </c>
    </row>
    <row r="76" spans="1:8">
      <c r="H76" t="s">
        <v>1309</v>
      </c>
    </row>
    <row r="77" spans="1:8">
      <c r="H77" t="s">
        <v>1310</v>
      </c>
    </row>
    <row r="78" spans="1:8">
      <c r="H78" t="s">
        <v>1311</v>
      </c>
    </row>
    <row r="79" spans="1:8">
      <c r="H79" t="s">
        <v>1312</v>
      </c>
    </row>
    <row r="80" spans="1:8">
      <c r="H80" t="s">
        <v>1313</v>
      </c>
    </row>
    <row r="81" spans="6:8">
      <c r="H81" t="s">
        <v>1314</v>
      </c>
    </row>
    <row r="82" spans="6:8">
      <c r="H82" t="s">
        <v>1315</v>
      </c>
    </row>
    <row r="83" spans="6:8">
      <c r="H83" t="s">
        <v>1316</v>
      </c>
    </row>
    <row r="84" spans="6:8">
      <c r="H84" t="s">
        <v>1317</v>
      </c>
    </row>
    <row r="85" spans="6:8">
      <c r="H85" t="s">
        <v>1318</v>
      </c>
    </row>
    <row r="86" spans="6:8">
      <c r="H86" t="s">
        <v>1319</v>
      </c>
    </row>
    <row r="87" spans="6:8">
      <c r="H87" t="s">
        <v>1320</v>
      </c>
    </row>
    <row r="88" spans="6:8">
      <c r="H88" t="s">
        <v>1321</v>
      </c>
    </row>
    <row r="89" spans="6:8">
      <c r="H89" t="s">
        <v>1322</v>
      </c>
    </row>
    <row r="90" spans="6:8">
      <c r="H90" t="s">
        <v>1323</v>
      </c>
    </row>
    <row r="91" spans="6:8">
      <c r="H91" t="s">
        <v>1324</v>
      </c>
    </row>
    <row r="92" spans="6:8">
      <c r="H92" t="s">
        <v>1325</v>
      </c>
    </row>
    <row r="93" spans="6:8">
      <c r="H93" t="s">
        <v>1326</v>
      </c>
    </row>
    <row r="94" spans="6:8">
      <c r="H94" t="s">
        <v>1327</v>
      </c>
    </row>
    <row r="95" spans="6:8">
      <c r="H95" t="s">
        <v>1328</v>
      </c>
    </row>
    <row r="96" spans="6:8">
      <c r="F96" t="s">
        <v>655</v>
      </c>
      <c r="G96" t="s">
        <v>1051</v>
      </c>
      <c r="H96" t="s">
        <v>1330</v>
      </c>
    </row>
    <row r="97" spans="6:8">
      <c r="H97" t="s">
        <v>1331</v>
      </c>
    </row>
    <row r="98" spans="6:8">
      <c r="H98" t="s">
        <v>1332</v>
      </c>
    </row>
    <row r="99" spans="6:8">
      <c r="H99" t="s">
        <v>1333</v>
      </c>
    </row>
    <row r="100" spans="6:8">
      <c r="H100" t="s">
        <v>1334</v>
      </c>
    </row>
    <row r="101" spans="6:8">
      <c r="H101" t="s">
        <v>1335</v>
      </c>
    </row>
    <row r="102" spans="6:8">
      <c r="H102" t="s">
        <v>1336</v>
      </c>
    </row>
    <row r="103" spans="6:8">
      <c r="H103" t="s">
        <v>1337</v>
      </c>
    </row>
    <row r="104" spans="6:8">
      <c r="H104" t="s">
        <v>1338</v>
      </c>
    </row>
    <row r="105" spans="6:8">
      <c r="H105" t="s">
        <v>1339</v>
      </c>
    </row>
    <row r="106" spans="6:8">
      <c r="H106" t="s">
        <v>1343</v>
      </c>
    </row>
    <row r="107" spans="6:8">
      <c r="H107" t="s">
        <v>1344</v>
      </c>
    </row>
    <row r="108" spans="6:8">
      <c r="H108" t="s">
        <v>1345</v>
      </c>
    </row>
    <row r="109" spans="6:8">
      <c r="H109" t="s">
        <v>1346</v>
      </c>
    </row>
    <row r="110" spans="6:8">
      <c r="H110" t="s">
        <v>1347</v>
      </c>
    </row>
    <row r="111" spans="6:8">
      <c r="F111" t="s">
        <v>656</v>
      </c>
      <c r="G111" t="s">
        <v>1052</v>
      </c>
      <c r="H111" t="s">
        <v>1349</v>
      </c>
    </row>
    <row r="112" spans="6:8">
      <c r="H112" t="s">
        <v>1350</v>
      </c>
    </row>
    <row r="113" spans="8:8">
      <c r="H113" t="s">
        <v>1351</v>
      </c>
    </row>
    <row r="114" spans="8:8">
      <c r="H114" t="s">
        <v>1352</v>
      </c>
    </row>
    <row r="115" spans="8:8">
      <c r="H115" t="s">
        <v>1353</v>
      </c>
    </row>
    <row r="116" spans="8:8">
      <c r="H116" t="s">
        <v>1354</v>
      </c>
    </row>
    <row r="117" spans="8:8">
      <c r="H117" t="s">
        <v>1355</v>
      </c>
    </row>
    <row r="118" spans="8:8">
      <c r="H118" t="s">
        <v>1356</v>
      </c>
    </row>
    <row r="119" spans="8:8">
      <c r="H119" t="s">
        <v>1357</v>
      </c>
    </row>
    <row r="120" spans="8:8">
      <c r="H120" t="s">
        <v>1358</v>
      </c>
    </row>
    <row r="121" spans="8:8">
      <c r="H121" t="s">
        <v>1359</v>
      </c>
    </row>
    <row r="122" spans="8:8">
      <c r="H122" t="s">
        <v>1360</v>
      </c>
    </row>
    <row r="123" spans="8:8">
      <c r="H123" t="s">
        <v>1361</v>
      </c>
    </row>
    <row r="124" spans="8:8">
      <c r="H124" t="s">
        <v>1362</v>
      </c>
    </row>
    <row r="125" spans="8:8">
      <c r="H125" t="s">
        <v>1363</v>
      </c>
    </row>
    <row r="126" spans="8:8">
      <c r="H126" t="s">
        <v>1364</v>
      </c>
    </row>
    <row r="127" spans="8:8">
      <c r="H127" t="s">
        <v>1365</v>
      </c>
    </row>
    <row r="128" spans="8:8">
      <c r="H128" t="s">
        <v>1366</v>
      </c>
    </row>
    <row r="129" spans="8:8">
      <c r="H129" t="s">
        <v>1367</v>
      </c>
    </row>
    <row r="130" spans="8:8">
      <c r="H130" t="s">
        <v>1368</v>
      </c>
    </row>
    <row r="131" spans="8:8">
      <c r="H131" t="s">
        <v>1369</v>
      </c>
    </row>
    <row r="132" spans="8:8">
      <c r="H132" t="s">
        <v>1370</v>
      </c>
    </row>
    <row r="133" spans="8:8">
      <c r="H133" t="s">
        <v>1371</v>
      </c>
    </row>
    <row r="134" spans="8:8">
      <c r="H134" t="s">
        <v>1372</v>
      </c>
    </row>
    <row r="135" spans="8:8">
      <c r="H135" t="s">
        <v>1373</v>
      </c>
    </row>
    <row r="136" spans="8:8">
      <c r="H136" t="s">
        <v>1374</v>
      </c>
    </row>
    <row r="137" spans="8:8">
      <c r="H137" t="s">
        <v>1375</v>
      </c>
    </row>
    <row r="138" spans="8:8">
      <c r="H138" t="s">
        <v>1376</v>
      </c>
    </row>
    <row r="139" spans="8:8">
      <c r="H139" t="s">
        <v>1377</v>
      </c>
    </row>
    <row r="140" spans="8:8">
      <c r="H140" t="s">
        <v>1378</v>
      </c>
    </row>
    <row r="141" spans="8:8">
      <c r="H141" t="s">
        <v>1379</v>
      </c>
    </row>
    <row r="142" spans="8:8">
      <c r="H142" t="s">
        <v>1380</v>
      </c>
    </row>
    <row r="143" spans="8:8">
      <c r="H143" t="s">
        <v>1381</v>
      </c>
    </row>
    <row r="144" spans="8:8">
      <c r="H144" t="s">
        <v>1382</v>
      </c>
    </row>
    <row r="145" spans="8:8">
      <c r="H145" t="s">
        <v>1383</v>
      </c>
    </row>
    <row r="146" spans="8:8">
      <c r="H146" t="s">
        <v>1384</v>
      </c>
    </row>
    <row r="147" spans="8:8">
      <c r="H147" t="s">
        <v>1385</v>
      </c>
    </row>
    <row r="148" spans="8:8">
      <c r="H148" t="s">
        <v>1386</v>
      </c>
    </row>
    <row r="149" spans="8:8">
      <c r="H149" t="s">
        <v>1387</v>
      </c>
    </row>
    <row r="150" spans="8:8">
      <c r="H150" t="s">
        <v>1388</v>
      </c>
    </row>
    <row r="151" spans="8:8">
      <c r="H151" t="s">
        <v>1389</v>
      </c>
    </row>
    <row r="152" spans="8:8">
      <c r="H152" t="s">
        <v>1390</v>
      </c>
    </row>
    <row r="153" spans="8:8">
      <c r="H153" t="s">
        <v>1391</v>
      </c>
    </row>
    <row r="154" spans="8:8">
      <c r="H154" t="s">
        <v>1392</v>
      </c>
    </row>
    <row r="155" spans="8:8">
      <c r="H155" t="s">
        <v>1393</v>
      </c>
    </row>
    <row r="156" spans="8:8">
      <c r="H156" t="s">
        <v>1394</v>
      </c>
    </row>
    <row r="157" spans="8:8">
      <c r="H157" t="s">
        <v>1395</v>
      </c>
    </row>
    <row r="158" spans="8:8">
      <c r="H158" t="s">
        <v>1396</v>
      </c>
    </row>
    <row r="159" spans="8:8">
      <c r="H159" t="s">
        <v>1397</v>
      </c>
    </row>
    <row r="160" spans="8:8">
      <c r="H160" t="s">
        <v>1398</v>
      </c>
    </row>
    <row r="161" spans="6:8">
      <c r="H161" t="s">
        <v>1399</v>
      </c>
    </row>
    <row r="162" spans="6:8">
      <c r="H162" t="s">
        <v>1400</v>
      </c>
    </row>
    <row r="163" spans="6:8">
      <c r="H163" t="s">
        <v>1401</v>
      </c>
    </row>
    <row r="164" spans="6:8">
      <c r="H164" t="s">
        <v>1402</v>
      </c>
    </row>
    <row r="165" spans="6:8">
      <c r="H165" t="s">
        <v>1403</v>
      </c>
    </row>
    <row r="166" spans="6:8">
      <c r="H166" t="s">
        <v>1404</v>
      </c>
    </row>
    <row r="167" spans="6:8">
      <c r="H167" t="s">
        <v>1405</v>
      </c>
    </row>
    <row r="168" spans="6:8">
      <c r="H168" t="s">
        <v>1406</v>
      </c>
    </row>
    <row r="169" spans="6:8">
      <c r="H169" t="s">
        <v>1407</v>
      </c>
    </row>
    <row r="170" spans="6:8">
      <c r="H170" t="s">
        <v>1408</v>
      </c>
    </row>
    <row r="171" spans="6:8">
      <c r="H171" t="s">
        <v>1409</v>
      </c>
    </row>
    <row r="172" spans="6:8">
      <c r="H172" t="s">
        <v>1410</v>
      </c>
    </row>
    <row r="173" spans="6:8">
      <c r="H173" t="s">
        <v>1411</v>
      </c>
    </row>
    <row r="174" spans="6:8">
      <c r="H174" t="s">
        <v>1412</v>
      </c>
    </row>
    <row r="175" spans="6:8">
      <c r="F175" t="s">
        <v>649</v>
      </c>
      <c r="G175" t="s">
        <v>1045</v>
      </c>
      <c r="H175" t="s">
        <v>1414</v>
      </c>
    </row>
    <row r="176" spans="6:8">
      <c r="H176" t="s">
        <v>1415</v>
      </c>
    </row>
    <row r="177" spans="8:8">
      <c r="H177" t="s">
        <v>1416</v>
      </c>
    </row>
    <row r="178" spans="8:8">
      <c r="H178" t="s">
        <v>1417</v>
      </c>
    </row>
    <row r="179" spans="8:8">
      <c r="H179" t="s">
        <v>1418</v>
      </c>
    </row>
    <row r="180" spans="8:8">
      <c r="H180" t="s">
        <v>1419</v>
      </c>
    </row>
    <row r="181" spans="8:8">
      <c r="H181" t="s">
        <v>1420</v>
      </c>
    </row>
    <row r="182" spans="8:8">
      <c r="H182" t="s">
        <v>1421</v>
      </c>
    </row>
    <row r="183" spans="8:8">
      <c r="H183" t="s">
        <v>1422</v>
      </c>
    </row>
    <row r="184" spans="8:8">
      <c r="H184" t="s">
        <v>1423</v>
      </c>
    </row>
    <row r="185" spans="8:8">
      <c r="H185" t="s">
        <v>1424</v>
      </c>
    </row>
    <row r="186" spans="8:8">
      <c r="H186" t="s">
        <v>1425</v>
      </c>
    </row>
    <row r="187" spans="8:8">
      <c r="H187" t="s">
        <v>1426</v>
      </c>
    </row>
    <row r="188" spans="8:8">
      <c r="H188" t="s">
        <v>1427</v>
      </c>
    </row>
    <row r="189" spans="8:8">
      <c r="H189" t="s">
        <v>1428</v>
      </c>
    </row>
    <row r="190" spans="8:8">
      <c r="H190" t="s">
        <v>1429</v>
      </c>
    </row>
    <row r="191" spans="8:8">
      <c r="H191" t="s">
        <v>1430</v>
      </c>
    </row>
    <row r="192" spans="8:8">
      <c r="H192" t="s">
        <v>1431</v>
      </c>
    </row>
    <row r="193" spans="8:8">
      <c r="H193" t="s">
        <v>1432</v>
      </c>
    </row>
    <row r="194" spans="8:8">
      <c r="H194" t="s">
        <v>1433</v>
      </c>
    </row>
    <row r="195" spans="8:8">
      <c r="H195" t="s">
        <v>1434</v>
      </c>
    </row>
    <row r="196" spans="8:8">
      <c r="H196" t="s">
        <v>1435</v>
      </c>
    </row>
    <row r="197" spans="8:8">
      <c r="H197" t="s">
        <v>1436</v>
      </c>
    </row>
    <row r="198" spans="8:8">
      <c r="H198" t="s">
        <v>1437</v>
      </c>
    </row>
    <row r="199" spans="8:8">
      <c r="H199" t="s">
        <v>1438</v>
      </c>
    </row>
    <row r="200" spans="8:8">
      <c r="H200" t="s">
        <v>1439</v>
      </c>
    </row>
    <row r="201" spans="8:8">
      <c r="H201" t="s">
        <v>1440</v>
      </c>
    </row>
    <row r="202" spans="8:8">
      <c r="H202" t="s">
        <v>1441</v>
      </c>
    </row>
    <row r="203" spans="8:8">
      <c r="H203" t="s">
        <v>1442</v>
      </c>
    </row>
    <row r="204" spans="8:8">
      <c r="H204" t="s">
        <v>1443</v>
      </c>
    </row>
    <row r="205" spans="8:8">
      <c r="H205" t="s">
        <v>1444</v>
      </c>
    </row>
    <row r="206" spans="8:8">
      <c r="H206" t="s">
        <v>1445</v>
      </c>
    </row>
    <row r="207" spans="8:8">
      <c r="H207" t="s">
        <v>1446</v>
      </c>
    </row>
    <row r="208" spans="8:8">
      <c r="H208" t="s">
        <v>1447</v>
      </c>
    </row>
    <row r="209" spans="1:8">
      <c r="H209" t="s">
        <v>1448</v>
      </c>
    </row>
    <row r="210" spans="1:8">
      <c r="A210" t="s">
        <v>24</v>
      </c>
      <c r="B210">
        <f>HYPERLINK("https://github.com/apache/commons-lang/commit/73ee6c3d270a91bd447f732b24c4d65169b0c8d6", "73ee6c3d270a91bd447f732b24c4d65169b0c8d6")</f>
        <v>0</v>
      </c>
      <c r="C210">
        <f>HYPERLINK("https://github.com/apache/commons-lang/commit/9bb3f9b9a3e513cbac7f02d6ee97995d741d09de", "9bb3f9b9a3e513cbac7f02d6ee97995d741d09de")</f>
        <v>0</v>
      </c>
      <c r="D210" t="s">
        <v>311</v>
      </c>
      <c r="E210" t="s">
        <v>359</v>
      </c>
      <c r="F210" t="s">
        <v>659</v>
      </c>
      <c r="G210" t="s">
        <v>1055</v>
      </c>
      <c r="H210" t="s">
        <v>1460</v>
      </c>
    </row>
    <row r="211" spans="1:8">
      <c r="H211" t="s">
        <v>1461</v>
      </c>
    </row>
    <row r="212" spans="1:8">
      <c r="H212" t="s">
        <v>1462</v>
      </c>
    </row>
    <row r="213" spans="1:8">
      <c r="H213" t="s">
        <v>1463</v>
      </c>
    </row>
    <row r="214" spans="1:8">
      <c r="H214" t="s">
        <v>1464</v>
      </c>
    </row>
    <row r="215" spans="1:8">
      <c r="H215" t="s">
        <v>1465</v>
      </c>
    </row>
    <row r="216" spans="1:8">
      <c r="A216" t="s">
        <v>29</v>
      </c>
      <c r="B216">
        <f>HYPERLINK("https://github.com/apache/commons-lang/commit/7e0990ccccee73e86c8aed976047e7fef65e27c0", "7e0990ccccee73e86c8aed976047e7fef65e27c0")</f>
        <v>0</v>
      </c>
      <c r="C216">
        <f>HYPERLINK("https://github.com/apache/commons-lang/commit/6c009fd7820c74bac251565bfee7999bb831ba38", "6c009fd7820c74bac251565bfee7999bb831ba38")</f>
        <v>0</v>
      </c>
      <c r="D216" t="s">
        <v>311</v>
      </c>
      <c r="E216" t="s">
        <v>364</v>
      </c>
      <c r="F216" t="s">
        <v>647</v>
      </c>
      <c r="G216" t="s">
        <v>1043</v>
      </c>
      <c r="H216" t="s">
        <v>1470</v>
      </c>
    </row>
    <row r="217" spans="1:8">
      <c r="A217" t="s">
        <v>30</v>
      </c>
      <c r="B217">
        <f>HYPERLINK("https://github.com/apache/commons-lang/commit/895cedb4049f691516460a6f39eca37411fb5dcf", "895cedb4049f691516460a6f39eca37411fb5dcf")</f>
        <v>0</v>
      </c>
      <c r="C217">
        <f>HYPERLINK("https://github.com/apache/commons-lang/commit/9001aa26130dd9b48d58dd7c8aab9deafc1154d6", "9001aa26130dd9b48d58dd7c8aab9deafc1154d6")</f>
        <v>0</v>
      </c>
      <c r="D217" t="s">
        <v>311</v>
      </c>
      <c r="E217" t="s">
        <v>365</v>
      </c>
      <c r="F217" t="s">
        <v>647</v>
      </c>
      <c r="G217" t="s">
        <v>1043</v>
      </c>
      <c r="H217" t="s">
        <v>1472</v>
      </c>
    </row>
    <row r="218" spans="1:8">
      <c r="H218" t="s">
        <v>1474</v>
      </c>
    </row>
    <row r="219" spans="1:8">
      <c r="H219" t="s">
        <v>1476</v>
      </c>
    </row>
    <row r="220" spans="1:8">
      <c r="A220" t="s">
        <v>31</v>
      </c>
      <c r="B220">
        <f>HYPERLINK("https://github.com/apache/commons-lang/commit/9ea271c0c7027120638d59f0c022594dfe10c7cc", "9ea271c0c7027120638d59f0c022594dfe10c7cc")</f>
        <v>0</v>
      </c>
      <c r="C220">
        <f>HYPERLINK("https://github.com/apache/commons-lang/commit/895cedb4049f691516460a6f39eca37411fb5dcf", "895cedb4049f691516460a6f39eca37411fb5dcf")</f>
        <v>0</v>
      </c>
      <c r="D220" t="s">
        <v>311</v>
      </c>
      <c r="E220" t="s">
        <v>366</v>
      </c>
      <c r="F220" t="s">
        <v>643</v>
      </c>
      <c r="G220" t="s">
        <v>1039</v>
      </c>
      <c r="H220" t="s">
        <v>1477</v>
      </c>
    </row>
    <row r="221" spans="1:8">
      <c r="H221" t="s">
        <v>1478</v>
      </c>
    </row>
    <row r="222" spans="1:8">
      <c r="H222" t="s">
        <v>1479</v>
      </c>
    </row>
    <row r="223" spans="1:8">
      <c r="H223" t="s">
        <v>1480</v>
      </c>
    </row>
    <row r="224" spans="1:8">
      <c r="H224" t="s">
        <v>1481</v>
      </c>
    </row>
    <row r="225" spans="1:8">
      <c r="A225" t="s">
        <v>33</v>
      </c>
      <c r="B225">
        <f>HYPERLINK("https://github.com/apache/commons-lang/commit/4c1e760dd8a93c118190c41bf911818ccf29ff27", "4c1e760dd8a93c118190c41bf911818ccf29ff27")</f>
        <v>0</v>
      </c>
      <c r="C225">
        <f>HYPERLINK("https://github.com/apache/commons-lang/commit/5d5af479953f8282959a0f9acbbcfb67c7d9a403", "5d5af479953f8282959a0f9acbbcfb67c7d9a403")</f>
        <v>0</v>
      </c>
      <c r="D225" t="s">
        <v>311</v>
      </c>
      <c r="E225" t="s">
        <v>368</v>
      </c>
      <c r="F225" t="s">
        <v>643</v>
      </c>
      <c r="G225" t="s">
        <v>1039</v>
      </c>
      <c r="H225" t="s">
        <v>1487</v>
      </c>
    </row>
    <row r="226" spans="1:8">
      <c r="A226" t="s">
        <v>38</v>
      </c>
      <c r="B226">
        <f>HYPERLINK("https://github.com/apache/commons-lang/commit/f434e7ba71f1f75cb0a31e78d9054196e1c5375b", "f434e7ba71f1f75cb0a31e78d9054196e1c5375b")</f>
        <v>0</v>
      </c>
      <c r="C226">
        <f>HYPERLINK("https://github.com/apache/commons-lang/commit/d381baaf330178e08595a7ac72e4c97729fef4c7", "d381baaf330178e08595a7ac72e4c97729fef4c7")</f>
        <v>0</v>
      </c>
      <c r="D226" t="s">
        <v>311</v>
      </c>
      <c r="E226" t="s">
        <v>373</v>
      </c>
      <c r="F226" t="s">
        <v>662</v>
      </c>
      <c r="G226" t="s">
        <v>1058</v>
      </c>
      <c r="H226" t="s">
        <v>1503</v>
      </c>
    </row>
    <row r="227" spans="1:8">
      <c r="H227" t="s">
        <v>1505</v>
      </c>
    </row>
    <row r="228" spans="1:8">
      <c r="H228" t="s">
        <v>1507</v>
      </c>
    </row>
    <row r="229" spans="1:8">
      <c r="H229" t="s">
        <v>1508</v>
      </c>
    </row>
    <row r="230" spans="1:8">
      <c r="H230" t="s">
        <v>1509</v>
      </c>
    </row>
    <row r="231" spans="1:8">
      <c r="A231" t="s">
        <v>40</v>
      </c>
      <c r="B231">
        <f>HYPERLINK("https://github.com/apache/commons-lang/commit/7ff6e3a30f0ef1589fe058fcc5a54b1a07fba3eb", "7ff6e3a30f0ef1589fe058fcc5a54b1a07fba3eb")</f>
        <v>0</v>
      </c>
      <c r="C231">
        <f>HYPERLINK("https://github.com/apache/commons-lang/commit/d33605dfc9c98234db8c330aee889d6cd4e0ba91", "d33605dfc9c98234db8c330aee889d6cd4e0ba91")</f>
        <v>0</v>
      </c>
      <c r="D231" t="s">
        <v>311</v>
      </c>
      <c r="E231" t="s">
        <v>375</v>
      </c>
      <c r="F231" t="s">
        <v>643</v>
      </c>
      <c r="G231" t="s">
        <v>1039</v>
      </c>
      <c r="H231" t="s">
        <v>1512</v>
      </c>
    </row>
    <row r="232" spans="1:8">
      <c r="H232" t="s">
        <v>1514</v>
      </c>
    </row>
    <row r="233" spans="1:8">
      <c r="H233" t="s">
        <v>1516</v>
      </c>
    </row>
    <row r="234" spans="1:8">
      <c r="A234" t="s">
        <v>41</v>
      </c>
      <c r="B234">
        <f>HYPERLINK("https://github.com/apache/commons-lang/commit/c7767ea25b004d44916cbc3eedcdb4601222df7f", "c7767ea25b004d44916cbc3eedcdb4601222df7f")</f>
        <v>0</v>
      </c>
      <c r="C234">
        <f>HYPERLINK("https://github.com/apache/commons-lang/commit/35b8cc4ce3f71d4c130e2a9cf13d2b77ef73ff9e", "35b8cc4ce3f71d4c130e2a9cf13d2b77ef73ff9e")</f>
        <v>0</v>
      </c>
      <c r="D234" t="s">
        <v>311</v>
      </c>
      <c r="E234" t="s">
        <v>376</v>
      </c>
      <c r="F234" t="s">
        <v>662</v>
      </c>
      <c r="G234" t="s">
        <v>1058</v>
      </c>
      <c r="H234" t="s">
        <v>1518</v>
      </c>
    </row>
    <row r="235" spans="1:8">
      <c r="A235" t="s">
        <v>47</v>
      </c>
      <c r="B235">
        <f>HYPERLINK("https://github.com/apache/commons-lang/commit/7c2ce42936602f10d2aabbfeb8b9789aeb7e97f3", "7c2ce42936602f10d2aabbfeb8b9789aeb7e97f3")</f>
        <v>0</v>
      </c>
      <c r="C235">
        <f>HYPERLINK("https://github.com/apache/commons-lang/commit/cebf61b873201dc8e97674c15d48bd954fe05496", "cebf61b873201dc8e97674c15d48bd954fe05496")</f>
        <v>0</v>
      </c>
      <c r="D235" t="s">
        <v>312</v>
      </c>
      <c r="E235" t="s">
        <v>382</v>
      </c>
      <c r="F235" t="s">
        <v>659</v>
      </c>
      <c r="G235" t="s">
        <v>1055</v>
      </c>
      <c r="H235" t="s">
        <v>1540</v>
      </c>
    </row>
    <row r="236" spans="1:8">
      <c r="A236" t="s">
        <v>48</v>
      </c>
      <c r="B236">
        <f>HYPERLINK("https://github.com/apache/commons-lang/commit/47367eb9ab75a06a1b2606790813ee6cb1ed6196", "47367eb9ab75a06a1b2606790813ee6cb1ed6196")</f>
        <v>0</v>
      </c>
      <c r="C236">
        <f>HYPERLINK("https://github.com/apache/commons-lang/commit/b75b09afe0be9fd009b1290b5ce75dcf1144b226", "b75b09afe0be9fd009b1290b5ce75dcf1144b226")</f>
        <v>0</v>
      </c>
      <c r="D236" t="s">
        <v>311</v>
      </c>
      <c r="E236" t="s">
        <v>383</v>
      </c>
      <c r="F236" t="s">
        <v>672</v>
      </c>
      <c r="G236" t="s">
        <v>1068</v>
      </c>
      <c r="H236" t="s">
        <v>1543</v>
      </c>
    </row>
    <row r="237" spans="1:8">
      <c r="H237" t="s">
        <v>1544</v>
      </c>
    </row>
    <row r="238" spans="1:8">
      <c r="H238" t="s">
        <v>1545</v>
      </c>
    </row>
    <row r="239" spans="1:8">
      <c r="H239" t="s">
        <v>1546</v>
      </c>
    </row>
    <row r="240" spans="1:8">
      <c r="A240" t="s">
        <v>49</v>
      </c>
      <c r="B240">
        <f>HYPERLINK("https://github.com/apache/commons-lang/commit/8d36a61bb5fc171f043d1cdcf8ab0b6c070ecb85", "8d36a61bb5fc171f043d1cdcf8ab0b6c070ecb85")</f>
        <v>0</v>
      </c>
      <c r="C240">
        <f>HYPERLINK("https://github.com/apache/commons-lang/commit/73031bac987aa02325d53b795400c1b674bc086f", "73031bac987aa02325d53b795400c1b674bc086f")</f>
        <v>0</v>
      </c>
      <c r="D240" t="s">
        <v>311</v>
      </c>
      <c r="E240" t="s">
        <v>384</v>
      </c>
      <c r="F240" t="s">
        <v>665</v>
      </c>
      <c r="G240" t="s">
        <v>1061</v>
      </c>
      <c r="H240" t="s">
        <v>1547</v>
      </c>
    </row>
    <row r="241" spans="1:8">
      <c r="A241" t="s">
        <v>55</v>
      </c>
      <c r="B241">
        <f>HYPERLINK("https://github.com/apache/commons-lang/commit/ebebaf310ba43de76c9a1eab83c48cd75a2dd760", "ebebaf310ba43de76c9a1eab83c48cd75a2dd760")</f>
        <v>0</v>
      </c>
      <c r="C241">
        <f>HYPERLINK("https://github.com/apache/commons-lang/commit/0b92157846c1147fc158815860adc0d37f605448", "0b92157846c1147fc158815860adc0d37f605448")</f>
        <v>0</v>
      </c>
      <c r="D241" t="s">
        <v>313</v>
      </c>
      <c r="E241" t="s">
        <v>390</v>
      </c>
      <c r="F241" t="s">
        <v>677</v>
      </c>
      <c r="G241" t="s">
        <v>1072</v>
      </c>
      <c r="H241" t="s">
        <v>1603</v>
      </c>
    </row>
    <row r="242" spans="1:8">
      <c r="A242" t="s">
        <v>57</v>
      </c>
      <c r="B242">
        <f>HYPERLINK("https://github.com/apache/commons-lang/commit/5e7cf0ed0e5a457e6e180e83ffbafa0b582e2759", "5e7cf0ed0e5a457e6e180e83ffbafa0b582e2759")</f>
        <v>0</v>
      </c>
      <c r="C242">
        <f>HYPERLINK("https://github.com/apache/commons-lang/commit/9250f20144195398b59244198d693f91ffe1b94d", "9250f20144195398b59244198d693f91ffe1b94d")</f>
        <v>0</v>
      </c>
      <c r="D242" t="s">
        <v>311</v>
      </c>
      <c r="E242" t="s">
        <v>392</v>
      </c>
      <c r="F242" t="s">
        <v>679</v>
      </c>
      <c r="G242" t="s">
        <v>1074</v>
      </c>
      <c r="H242" t="s">
        <v>1612</v>
      </c>
    </row>
    <row r="243" spans="1:8">
      <c r="H243" t="s">
        <v>1613</v>
      </c>
    </row>
    <row r="244" spans="1:8">
      <c r="H244" t="s">
        <v>1616</v>
      </c>
    </row>
    <row r="245" spans="1:8">
      <c r="H245" t="s">
        <v>1617</v>
      </c>
    </row>
    <row r="246" spans="1:8">
      <c r="A246" t="s">
        <v>58</v>
      </c>
      <c r="B246">
        <f>HYPERLINK("https://github.com/apache/commons-lang/commit/87f5f094fbe402f2a709c91307bad7210ef7abf2", "87f5f094fbe402f2a709c91307bad7210ef7abf2")</f>
        <v>0</v>
      </c>
      <c r="C246">
        <f>HYPERLINK("https://github.com/apache/commons-lang/commit/5e7cf0ed0e5a457e6e180e83ffbafa0b582e2759", "5e7cf0ed0e5a457e6e180e83ffbafa0b582e2759")</f>
        <v>0</v>
      </c>
      <c r="D246" t="s">
        <v>311</v>
      </c>
      <c r="E246" t="s">
        <v>393</v>
      </c>
      <c r="F246" t="s">
        <v>680</v>
      </c>
      <c r="G246" t="s">
        <v>1075</v>
      </c>
      <c r="H246" t="s">
        <v>1542</v>
      </c>
    </row>
    <row r="247" spans="1:8">
      <c r="H247" t="s">
        <v>1619</v>
      </c>
    </row>
    <row r="248" spans="1:8">
      <c r="H248" t="s">
        <v>1620</v>
      </c>
    </row>
    <row r="249" spans="1:8">
      <c r="H249" t="s">
        <v>1621</v>
      </c>
    </row>
    <row r="250" spans="1:8">
      <c r="H250" t="s">
        <v>1622</v>
      </c>
    </row>
    <row r="251" spans="1:8">
      <c r="H251" t="s">
        <v>1623</v>
      </c>
    </row>
    <row r="252" spans="1:8">
      <c r="H252" t="s">
        <v>1624</v>
      </c>
    </row>
    <row r="253" spans="1:8">
      <c r="H253" t="s">
        <v>1625</v>
      </c>
    </row>
    <row r="254" spans="1:8">
      <c r="H254" t="s">
        <v>1626</v>
      </c>
    </row>
    <row r="255" spans="1:8">
      <c r="H255" t="s">
        <v>1627</v>
      </c>
    </row>
    <row r="256" spans="1:8">
      <c r="H256" t="s">
        <v>1628</v>
      </c>
    </row>
    <row r="257" spans="1:8">
      <c r="H257" t="s">
        <v>1629</v>
      </c>
    </row>
    <row r="258" spans="1:8">
      <c r="H258" t="s">
        <v>1630</v>
      </c>
    </row>
    <row r="259" spans="1:8">
      <c r="H259" t="s">
        <v>1631</v>
      </c>
    </row>
    <row r="260" spans="1:8">
      <c r="H260" t="s">
        <v>1632</v>
      </c>
    </row>
    <row r="261" spans="1:8">
      <c r="H261" t="s">
        <v>1633</v>
      </c>
    </row>
    <row r="262" spans="1:8">
      <c r="A262" t="s">
        <v>60</v>
      </c>
      <c r="B262">
        <f>HYPERLINK("https://github.com/apache/commons-lang/commit/eaf7441da082e717f8c7bb69c14aaa1230de35bd", "eaf7441da082e717f8c7bb69c14aaa1230de35bd")</f>
        <v>0</v>
      </c>
      <c r="C262">
        <f>HYPERLINK("https://github.com/apache/commons-lang/commit/96e23c0fca8f2e6954eaefd6f7295dc14795d40b", "96e23c0fca8f2e6954eaefd6f7295dc14795d40b")</f>
        <v>0</v>
      </c>
      <c r="D262" t="s">
        <v>311</v>
      </c>
      <c r="E262" t="s">
        <v>395</v>
      </c>
      <c r="F262" t="s">
        <v>677</v>
      </c>
      <c r="G262" t="s">
        <v>1072</v>
      </c>
      <c r="H262" t="s">
        <v>1642</v>
      </c>
    </row>
    <row r="263" spans="1:8">
      <c r="A263" t="s">
        <v>61</v>
      </c>
      <c r="B263">
        <f>HYPERLINK("https://github.com/apache/commons-lang/commit/fbeb9d58da6d83b00dc0bb75244c5309b55caa9b", "fbeb9d58da6d83b00dc0bb75244c5309b55caa9b")</f>
        <v>0</v>
      </c>
      <c r="C263">
        <f>HYPERLINK("https://github.com/apache/commons-lang/commit/43eba0aec4b19ac87e360dbc5d51af5bc15df4ea", "43eba0aec4b19ac87e360dbc5d51af5bc15df4ea")</f>
        <v>0</v>
      </c>
      <c r="D263" t="s">
        <v>311</v>
      </c>
      <c r="E263" t="s">
        <v>396</v>
      </c>
      <c r="F263" t="s">
        <v>686</v>
      </c>
      <c r="G263" t="s">
        <v>1081</v>
      </c>
      <c r="H263" t="s">
        <v>1652</v>
      </c>
    </row>
    <row r="264" spans="1:8">
      <c r="H264" t="s">
        <v>1655</v>
      </c>
    </row>
    <row r="265" spans="1:8">
      <c r="A265" t="s">
        <v>65</v>
      </c>
      <c r="B265">
        <f>HYPERLINK("https://github.com/apache/commons-lang/commit/097aa30a36a6ed2e53fc81b1fde53009f2f3e8ad", "097aa30a36a6ed2e53fc81b1fde53009f2f3e8ad")</f>
        <v>0</v>
      </c>
      <c r="C265">
        <f>HYPERLINK("https://github.com/apache/commons-lang/commit/f4f34dc60ac7fb90d99da0b73285ecfdb76e3f37", "f4f34dc60ac7fb90d99da0b73285ecfdb76e3f37")</f>
        <v>0</v>
      </c>
      <c r="D265" t="s">
        <v>311</v>
      </c>
      <c r="E265" t="s">
        <v>400</v>
      </c>
      <c r="F265" t="s">
        <v>675</v>
      </c>
      <c r="G265" t="s">
        <v>1070</v>
      </c>
      <c r="H265" t="s">
        <v>1685</v>
      </c>
    </row>
    <row r="266" spans="1:8">
      <c r="A266" t="s">
        <v>68</v>
      </c>
      <c r="B266">
        <f>HYPERLINK("https://github.com/apache/commons-lang/commit/d669920cb2752c24b3bfb1e6602e3227c15f211b", "d669920cb2752c24b3bfb1e6602e3227c15f211b")</f>
        <v>0</v>
      </c>
      <c r="C266">
        <f>HYPERLINK("https://github.com/apache/commons-lang/commit/74d20911d4a81afe8831bc248f97d184f94ba038", "74d20911d4a81afe8831bc248f97d184f94ba038")</f>
        <v>0</v>
      </c>
      <c r="D266" t="s">
        <v>311</v>
      </c>
      <c r="E266" t="s">
        <v>403</v>
      </c>
      <c r="F266" t="s">
        <v>692</v>
      </c>
      <c r="G266" t="s">
        <v>1087</v>
      </c>
      <c r="H266" t="s">
        <v>1691</v>
      </c>
    </row>
    <row r="267" spans="1:8">
      <c r="H267" t="s">
        <v>1692</v>
      </c>
    </row>
    <row r="268" spans="1:8">
      <c r="H268" t="s">
        <v>1693</v>
      </c>
    </row>
    <row r="269" spans="1:8">
      <c r="A269" t="s">
        <v>69</v>
      </c>
      <c r="B269">
        <f>HYPERLINK("https://github.com/apache/commons-lang/commit/bcd86e7fbef492ad4146e226a1f5f787cc7ee210", "bcd86e7fbef492ad4146e226a1f5f787cc7ee210")</f>
        <v>0</v>
      </c>
      <c r="C269">
        <f>HYPERLINK("https://github.com/apache/commons-lang/commit/57b94c34eaf9f0158679060c635188b44a27c5c3", "57b94c34eaf9f0158679060c635188b44a27c5c3")</f>
        <v>0</v>
      </c>
      <c r="D269" t="s">
        <v>312</v>
      </c>
      <c r="E269" t="s">
        <v>404</v>
      </c>
      <c r="F269" t="s">
        <v>693</v>
      </c>
      <c r="G269" t="s">
        <v>1088</v>
      </c>
      <c r="H269" t="s">
        <v>1696</v>
      </c>
    </row>
    <row r="270" spans="1:8">
      <c r="A270" t="s">
        <v>70</v>
      </c>
      <c r="B270">
        <f>HYPERLINK("https://github.com/apache/commons-lang/commit/3378d09f1639c5a5545344a8347b775dacb3bb75", "3378d09f1639c5a5545344a8347b775dacb3bb75")</f>
        <v>0</v>
      </c>
      <c r="C270">
        <f>HYPERLINK("https://github.com/apache/commons-lang/commit/ab27cc9c095e076d9e570cc440ebb61b3e0c8909", "ab27cc9c095e076d9e570cc440ebb61b3e0c8909")</f>
        <v>0</v>
      </c>
      <c r="D270" t="s">
        <v>312</v>
      </c>
      <c r="E270" t="s">
        <v>405</v>
      </c>
      <c r="F270" t="s">
        <v>692</v>
      </c>
      <c r="G270" t="s">
        <v>1087</v>
      </c>
      <c r="H270" t="s">
        <v>1697</v>
      </c>
    </row>
    <row r="271" spans="1:8">
      <c r="A271" t="s">
        <v>72</v>
      </c>
      <c r="B271">
        <f>HYPERLINK("https://github.com/apache/commons-lang/commit/32e80fc5e88029f212c0d6d3f179ab8e532c2bae", "32e80fc5e88029f212c0d6d3f179ab8e532c2bae")</f>
        <v>0</v>
      </c>
      <c r="C271">
        <f>HYPERLINK("https://github.com/apache/commons-lang/commit/85c052b7b8f71848c4d5d073aba8485cab2ff314", "85c052b7b8f71848c4d5d073aba8485cab2ff314")</f>
        <v>0</v>
      </c>
      <c r="D271" t="s">
        <v>311</v>
      </c>
      <c r="E271" t="s">
        <v>407</v>
      </c>
      <c r="F271" t="s">
        <v>695</v>
      </c>
      <c r="G271" t="s">
        <v>1090</v>
      </c>
      <c r="H271" t="s">
        <v>1714</v>
      </c>
    </row>
    <row r="272" spans="1:8">
      <c r="H272" t="s">
        <v>1542</v>
      </c>
    </row>
    <row r="273" spans="1:8">
      <c r="A273" t="s">
        <v>73</v>
      </c>
      <c r="B273">
        <f>HYPERLINK("https://github.com/apache/commons-lang/commit/cdb9168538e2f01e3737e118baab9450076ca360", "cdb9168538e2f01e3737e118baab9450076ca360")</f>
        <v>0</v>
      </c>
      <c r="C273">
        <f>HYPERLINK("https://github.com/apache/commons-lang/commit/7952a5525444ab03243a9f80375050caf2419770", "7952a5525444ab03243a9f80375050caf2419770")</f>
        <v>0</v>
      </c>
      <c r="D273" t="s">
        <v>313</v>
      </c>
      <c r="E273" t="s">
        <v>408</v>
      </c>
      <c r="F273" t="s">
        <v>696</v>
      </c>
      <c r="G273" t="s">
        <v>1091</v>
      </c>
      <c r="H273" t="s">
        <v>1718</v>
      </c>
    </row>
    <row r="274" spans="1:8">
      <c r="H274" t="s">
        <v>1719</v>
      </c>
    </row>
    <row r="275" spans="1:8">
      <c r="H275" t="s">
        <v>1720</v>
      </c>
    </row>
    <row r="276" spans="1:8">
      <c r="H276" t="s">
        <v>1721</v>
      </c>
    </row>
    <row r="277" spans="1:8">
      <c r="H277" t="s">
        <v>1722</v>
      </c>
    </row>
    <row r="278" spans="1:8">
      <c r="A278" t="s">
        <v>74</v>
      </c>
      <c r="B278">
        <f>HYPERLINK("https://github.com/apache/commons-lang/commit/3535bf265b3eb34df28ff2ee5c029065e569add8", "3535bf265b3eb34df28ff2ee5c029065e569add8")</f>
        <v>0</v>
      </c>
      <c r="C278">
        <f>HYPERLINK("https://github.com/apache/commons-lang/commit/be164675feda702a738a9b5fe49c9b5fc17ac018", "be164675feda702a738a9b5fe49c9b5fc17ac018")</f>
        <v>0</v>
      </c>
      <c r="D278" t="s">
        <v>313</v>
      </c>
      <c r="E278" t="s">
        <v>409</v>
      </c>
      <c r="F278" t="s">
        <v>695</v>
      </c>
      <c r="G278" t="s">
        <v>1090</v>
      </c>
      <c r="H278" t="s">
        <v>1255</v>
      </c>
    </row>
    <row r="279" spans="1:8">
      <c r="A279" t="s">
        <v>77</v>
      </c>
      <c r="B279">
        <f>HYPERLINK("https://github.com/apache/commons-lang/commit/810e69f7a470eb9dce71de314f0a98c0f7840a24", "810e69f7a470eb9dce71de314f0a98c0f7840a24")</f>
        <v>0</v>
      </c>
      <c r="C279">
        <f>HYPERLINK("https://github.com/apache/commons-lang/commit/512574a9080150be1b4c4a115a9cb7bc435ef606", "512574a9080150be1b4c4a115a9cb7bc435ef606")</f>
        <v>0</v>
      </c>
      <c r="D279" t="s">
        <v>311</v>
      </c>
      <c r="E279" t="s">
        <v>412</v>
      </c>
      <c r="F279" t="s">
        <v>695</v>
      </c>
      <c r="G279" t="s">
        <v>1090</v>
      </c>
      <c r="H279" t="s">
        <v>1728</v>
      </c>
    </row>
    <row r="280" spans="1:8">
      <c r="H280" t="s">
        <v>1766</v>
      </c>
    </row>
    <row r="281" spans="1:8">
      <c r="H281" t="s">
        <v>1767</v>
      </c>
    </row>
    <row r="282" spans="1:8">
      <c r="A282" t="s">
        <v>78</v>
      </c>
      <c r="B282">
        <f>HYPERLINK("https://github.com/apache/commons-lang/commit/a5311d05afc8dfc2983c9c8e932216195f09de82", "a5311d05afc8dfc2983c9c8e932216195f09de82")</f>
        <v>0</v>
      </c>
      <c r="C282">
        <f>HYPERLINK("https://github.com/apache/commons-lang/commit/eea36f49f6b09c302f5f51cfd6184472f436261d", "eea36f49f6b09c302f5f51cfd6184472f436261d")</f>
        <v>0</v>
      </c>
      <c r="D282" t="s">
        <v>311</v>
      </c>
      <c r="E282" t="s">
        <v>413</v>
      </c>
      <c r="F282" t="s">
        <v>697</v>
      </c>
      <c r="G282" t="s">
        <v>1084</v>
      </c>
      <c r="H282" t="s">
        <v>1683</v>
      </c>
    </row>
    <row r="283" spans="1:8">
      <c r="H283" t="s">
        <v>1768</v>
      </c>
    </row>
    <row r="284" spans="1:8">
      <c r="A284" t="s">
        <v>80</v>
      </c>
      <c r="B284">
        <f>HYPERLINK("https://github.com/apache/commons-lang/commit/fd656864b6a54302929c5da5490bff8842edade4", "fd656864b6a54302929c5da5490bff8842edade4")</f>
        <v>0</v>
      </c>
      <c r="C284">
        <f>HYPERLINK("https://github.com/apache/commons-lang/commit/ac01ed3d678e703c087469b766e325e06593624d", "ac01ed3d678e703c087469b766e325e06593624d")</f>
        <v>0</v>
      </c>
      <c r="D284" t="s">
        <v>313</v>
      </c>
      <c r="E284" t="s">
        <v>415</v>
      </c>
      <c r="F284" t="s">
        <v>679</v>
      </c>
      <c r="G284" t="s">
        <v>1074</v>
      </c>
      <c r="H284" t="s">
        <v>1770</v>
      </c>
    </row>
    <row r="285" spans="1:8">
      <c r="A285" t="s">
        <v>83</v>
      </c>
      <c r="B285">
        <f>HYPERLINK("https://github.com/apache/commons-lang/commit/fceff5aa543a7cffd0043d77f47fa44069f3edad", "fceff5aa543a7cffd0043d77f47fa44069f3edad")</f>
        <v>0</v>
      </c>
      <c r="C285">
        <f>HYPERLINK("https://github.com/apache/commons-lang/commit/26d2f4a4a2f1dcb1e556cdaa5ad256786bbdf675", "26d2f4a4a2f1dcb1e556cdaa5ad256786bbdf675")</f>
        <v>0</v>
      </c>
      <c r="D285" t="s">
        <v>312</v>
      </c>
      <c r="E285" t="s">
        <v>418</v>
      </c>
      <c r="F285" t="s">
        <v>652</v>
      </c>
      <c r="G285" t="s">
        <v>1048</v>
      </c>
      <c r="H285" t="s">
        <v>1775</v>
      </c>
    </row>
    <row r="286" spans="1:8">
      <c r="A286" t="s">
        <v>84</v>
      </c>
      <c r="B286">
        <f>HYPERLINK("https://github.com/apache/commons-lang/commit/9cbf70d82285d7ebdd190f7cd59f2a9d82a09c61", "9cbf70d82285d7ebdd190f7cd59f2a9d82a09c61")</f>
        <v>0</v>
      </c>
      <c r="C286">
        <f>HYPERLINK("https://github.com/apache/commons-lang/commit/c62bd307657aab6bf4be06e5c4c232195f6620f9", "c62bd307657aab6bf4be06e5c4c232195f6620f9")</f>
        <v>0</v>
      </c>
      <c r="D286" t="s">
        <v>312</v>
      </c>
      <c r="E286" t="s">
        <v>419</v>
      </c>
      <c r="F286" t="s">
        <v>659</v>
      </c>
      <c r="G286" t="s">
        <v>1055</v>
      </c>
      <c r="H286" t="s">
        <v>1777</v>
      </c>
    </row>
    <row r="287" spans="1:8">
      <c r="A287" t="s">
        <v>85</v>
      </c>
      <c r="B287">
        <f>HYPERLINK("https://github.com/apache/commons-lang/commit/53d756b0037a7c6973a4a91e961db5187435ae60", "53d756b0037a7c6973a4a91e961db5187435ae60")</f>
        <v>0</v>
      </c>
      <c r="C287">
        <f>HYPERLINK("https://github.com/apache/commons-lang/commit/db951873904b927b43f35478586f064ea6ea6deb", "db951873904b927b43f35478586f064ea6ea6deb")</f>
        <v>0</v>
      </c>
      <c r="D287" t="s">
        <v>311</v>
      </c>
      <c r="E287" t="s">
        <v>420</v>
      </c>
      <c r="F287" t="s">
        <v>700</v>
      </c>
      <c r="G287" t="s">
        <v>1089</v>
      </c>
      <c r="H287" t="s">
        <v>1703</v>
      </c>
    </row>
    <row r="288" spans="1:8">
      <c r="H288" t="s">
        <v>1701</v>
      </c>
    </row>
    <row r="289" spans="8:8">
      <c r="H289" t="s">
        <v>1698</v>
      </c>
    </row>
    <row r="290" spans="8:8">
      <c r="H290" t="s">
        <v>1705</v>
      </c>
    </row>
    <row r="291" spans="8:8">
      <c r="H291" t="s">
        <v>1706</v>
      </c>
    </row>
    <row r="292" spans="8:8">
      <c r="H292" t="s">
        <v>1719</v>
      </c>
    </row>
    <row r="293" spans="8:8">
      <c r="H293" t="s">
        <v>1702</v>
      </c>
    </row>
    <row r="294" spans="8:8">
      <c r="H294" t="s">
        <v>1699</v>
      </c>
    </row>
    <row r="295" spans="8:8">
      <c r="H295" t="s">
        <v>1782</v>
      </c>
    </row>
    <row r="296" spans="8:8">
      <c r="H296" t="s">
        <v>1784</v>
      </c>
    </row>
    <row r="297" spans="8:8">
      <c r="H297" t="s">
        <v>1785</v>
      </c>
    </row>
    <row r="298" spans="8:8">
      <c r="H298" t="s">
        <v>1786</v>
      </c>
    </row>
    <row r="299" spans="8:8">
      <c r="H299" t="s">
        <v>1787</v>
      </c>
    </row>
    <row r="300" spans="8:8">
      <c r="H300" t="s">
        <v>1700</v>
      </c>
    </row>
    <row r="301" spans="8:8">
      <c r="H301" t="s">
        <v>1704</v>
      </c>
    </row>
    <row r="302" spans="8:8">
      <c r="H302" t="s">
        <v>1707</v>
      </c>
    </row>
    <row r="303" spans="8:8">
      <c r="H303" t="s">
        <v>1788</v>
      </c>
    </row>
    <row r="304" spans="8:8">
      <c r="H304" t="s">
        <v>1789</v>
      </c>
    </row>
    <row r="305" spans="1:8">
      <c r="A305" t="s">
        <v>87</v>
      </c>
      <c r="B305">
        <f>HYPERLINK("https://github.com/apache/commons-lang/commit/9425150104b52d9066d205776b18dd98e8299db1", "9425150104b52d9066d205776b18dd98e8299db1")</f>
        <v>0</v>
      </c>
      <c r="C305">
        <f>HYPERLINK("https://github.com/apache/commons-lang/commit/65cc70a5c475b6f4237c7135a1864f3c7be6cdfa", "65cc70a5c475b6f4237c7135a1864f3c7be6cdfa")</f>
        <v>0</v>
      </c>
      <c r="D305" t="s">
        <v>312</v>
      </c>
      <c r="E305" t="s">
        <v>422</v>
      </c>
      <c r="F305" t="s">
        <v>674</v>
      </c>
      <c r="G305" t="s">
        <v>1042</v>
      </c>
      <c r="H305" t="s">
        <v>3032</v>
      </c>
    </row>
    <row r="306" spans="1:8">
      <c r="H306" t="s">
        <v>3033</v>
      </c>
    </row>
    <row r="307" spans="1:8">
      <c r="H307" t="s">
        <v>3034</v>
      </c>
    </row>
    <row r="308" spans="1:8">
      <c r="H308" t="s">
        <v>3035</v>
      </c>
    </row>
    <row r="309" spans="1:8">
      <c r="H309" t="s">
        <v>3036</v>
      </c>
    </row>
    <row r="310" spans="1:8">
      <c r="H310" t="s">
        <v>3037</v>
      </c>
    </row>
    <row r="311" spans="1:8">
      <c r="A311" t="s">
        <v>91</v>
      </c>
      <c r="B311">
        <f>HYPERLINK("https://github.com/apache/commons-lang/commit/cd2c0146ab85e4cc7252eb56861f0baa99d0c37c", "cd2c0146ab85e4cc7252eb56861f0baa99d0c37c")</f>
        <v>0</v>
      </c>
      <c r="C311">
        <f>HYPERLINK("https://github.com/apache/commons-lang/commit/724842ee7b2e3bf55b720a659d77a4eaf2887905", "724842ee7b2e3bf55b720a659d77a4eaf2887905")</f>
        <v>0</v>
      </c>
      <c r="D311" t="s">
        <v>312</v>
      </c>
      <c r="E311" t="s">
        <v>426</v>
      </c>
      <c r="F311" t="s">
        <v>789</v>
      </c>
      <c r="G311" t="s">
        <v>1132</v>
      </c>
      <c r="H311" t="s">
        <v>3038</v>
      </c>
    </row>
    <row r="312" spans="1:8">
      <c r="A312" t="s">
        <v>94</v>
      </c>
      <c r="B312">
        <f>HYPERLINK("https://github.com/apache/commons-lang/commit/272ca375e3844e7ba13bd0290783121a60775c99", "272ca375e3844e7ba13bd0290783121a60775c99")</f>
        <v>0</v>
      </c>
      <c r="C312">
        <f>HYPERLINK("https://github.com/apache/commons-lang/commit/833e5bbd076bb84f5b93d52daad1ce0b7adb07b1", "833e5bbd076bb84f5b93d52daad1ce0b7adb07b1")</f>
        <v>0</v>
      </c>
      <c r="D312" t="s">
        <v>312</v>
      </c>
      <c r="E312" t="s">
        <v>429</v>
      </c>
      <c r="F312" t="s">
        <v>791</v>
      </c>
      <c r="G312" t="s">
        <v>1134</v>
      </c>
      <c r="H312" t="s">
        <v>3040</v>
      </c>
    </row>
    <row r="313" spans="1:8">
      <c r="A313" t="s">
        <v>96</v>
      </c>
      <c r="B313">
        <f>HYPERLINK("https://github.com/apache/commons-lang/commit/583c62281ee3a967ded84f31c8b45463d1275208", "583c62281ee3a967ded84f31c8b45463d1275208")</f>
        <v>0</v>
      </c>
      <c r="C313">
        <f>HYPERLINK("https://github.com/apache/commons-lang/commit/68c6547d0cc71c538a52b81f0ef3af69b9d80085", "68c6547d0cc71c538a52b81f0ef3af69b9d80085")</f>
        <v>0</v>
      </c>
      <c r="D313" t="s">
        <v>316</v>
      </c>
      <c r="E313" t="s">
        <v>431</v>
      </c>
      <c r="F313" t="s">
        <v>791</v>
      </c>
      <c r="G313" t="s">
        <v>1134</v>
      </c>
      <c r="H313" t="s">
        <v>3047</v>
      </c>
    </row>
    <row r="314" spans="1:8">
      <c r="H314" t="s">
        <v>3048</v>
      </c>
    </row>
    <row r="315" spans="1:8">
      <c r="H315" t="s">
        <v>3049</v>
      </c>
    </row>
    <row r="316" spans="1:8">
      <c r="H316" t="s">
        <v>2993</v>
      </c>
    </row>
    <row r="317" spans="1:8">
      <c r="H317" t="s">
        <v>3050</v>
      </c>
    </row>
    <row r="318" spans="1:8">
      <c r="H318" t="s">
        <v>3051</v>
      </c>
    </row>
    <row r="319" spans="1:8">
      <c r="A319" t="s">
        <v>97</v>
      </c>
      <c r="B319">
        <f>HYPERLINK("https://github.com/apache/commons-lang/commit/60e5d4933c8c1797ac909216d6764e3348384396", "60e5d4933c8c1797ac909216d6764e3348384396")</f>
        <v>0</v>
      </c>
      <c r="C319">
        <f>HYPERLINK("https://github.com/apache/commons-lang/commit/7f5ffc6036d4b2199af5b2d655691bc0af4478ee", "7f5ffc6036d4b2199af5b2d655691bc0af4478ee")</f>
        <v>0</v>
      </c>
      <c r="D319" t="s">
        <v>317</v>
      </c>
      <c r="E319" t="s">
        <v>432</v>
      </c>
      <c r="F319" t="s">
        <v>792</v>
      </c>
      <c r="G319" t="s">
        <v>1135</v>
      </c>
      <c r="H319" t="s">
        <v>3053</v>
      </c>
    </row>
    <row r="320" spans="1:8">
      <c r="H320" t="s">
        <v>3054</v>
      </c>
    </row>
    <row r="321" spans="8:8">
      <c r="H321" t="s">
        <v>3055</v>
      </c>
    </row>
    <row r="322" spans="8:8">
      <c r="H322" t="s">
        <v>3056</v>
      </c>
    </row>
    <row r="323" spans="8:8">
      <c r="H323" t="s">
        <v>3057</v>
      </c>
    </row>
    <row r="324" spans="8:8">
      <c r="H324" t="s">
        <v>3058</v>
      </c>
    </row>
    <row r="325" spans="8:8">
      <c r="H325" t="s">
        <v>2531</v>
      </c>
    </row>
    <row r="326" spans="8:8">
      <c r="H326" t="s">
        <v>3059</v>
      </c>
    </row>
    <row r="327" spans="8:8">
      <c r="H327" t="s">
        <v>3060</v>
      </c>
    </row>
    <row r="328" spans="8:8">
      <c r="H328" t="s">
        <v>3061</v>
      </c>
    </row>
    <row r="329" spans="8:8">
      <c r="H329" t="s">
        <v>3062</v>
      </c>
    </row>
    <row r="330" spans="8:8">
      <c r="H330" t="s">
        <v>3063</v>
      </c>
    </row>
    <row r="331" spans="8:8">
      <c r="H331" t="s">
        <v>3064</v>
      </c>
    </row>
    <row r="332" spans="8:8">
      <c r="H332" t="s">
        <v>3065</v>
      </c>
    </row>
    <row r="333" spans="8:8">
      <c r="H333" t="s">
        <v>3066</v>
      </c>
    </row>
    <row r="334" spans="8:8">
      <c r="H334" t="s">
        <v>3067</v>
      </c>
    </row>
    <row r="335" spans="8:8">
      <c r="H335" t="s">
        <v>3068</v>
      </c>
    </row>
    <row r="336" spans="8:8">
      <c r="H336" t="s">
        <v>3069</v>
      </c>
    </row>
    <row r="337" spans="1:8">
      <c r="H337" t="s">
        <v>3070</v>
      </c>
    </row>
    <row r="338" spans="1:8">
      <c r="H338" t="s">
        <v>3071</v>
      </c>
    </row>
    <row r="339" spans="1:8">
      <c r="H339" t="s">
        <v>3072</v>
      </c>
    </row>
    <row r="340" spans="1:8">
      <c r="H340" t="s">
        <v>3073</v>
      </c>
    </row>
    <row r="341" spans="1:8">
      <c r="H341" t="s">
        <v>3074</v>
      </c>
    </row>
    <row r="342" spans="1:8">
      <c r="H342" t="s">
        <v>3075</v>
      </c>
    </row>
    <row r="343" spans="1:8">
      <c r="H343" t="s">
        <v>3076</v>
      </c>
    </row>
    <row r="344" spans="1:8">
      <c r="H344" t="s">
        <v>3077</v>
      </c>
    </row>
    <row r="345" spans="1:8">
      <c r="H345" t="s">
        <v>3078</v>
      </c>
    </row>
    <row r="346" spans="1:8">
      <c r="H346" t="s">
        <v>3079</v>
      </c>
    </row>
    <row r="347" spans="1:8">
      <c r="F347" t="s">
        <v>794</v>
      </c>
      <c r="G347" t="s">
        <v>1137</v>
      </c>
      <c r="H347" t="s">
        <v>3084</v>
      </c>
    </row>
    <row r="348" spans="1:8">
      <c r="H348" t="s">
        <v>3085</v>
      </c>
    </row>
    <row r="349" spans="1:8">
      <c r="A349" t="s">
        <v>98</v>
      </c>
      <c r="B349">
        <f>HYPERLINK("https://github.com/apache/commons-lang/commit/65e3778b9ee924318cad305d8b89757b735c0014", "65e3778b9ee924318cad305d8b89757b735c0014")</f>
        <v>0</v>
      </c>
      <c r="C349">
        <f>HYPERLINK("https://github.com/apache/commons-lang/commit/efe31f5b60e95220ec4e1222c5608d49668725e9", "efe31f5b60e95220ec4e1222c5608d49668725e9")</f>
        <v>0</v>
      </c>
      <c r="D349" t="s">
        <v>317</v>
      </c>
      <c r="E349" t="s">
        <v>433</v>
      </c>
      <c r="F349" t="s">
        <v>796</v>
      </c>
      <c r="G349" t="s">
        <v>1139</v>
      </c>
      <c r="H349" t="s">
        <v>3086</v>
      </c>
    </row>
    <row r="350" spans="1:8">
      <c r="H350" t="s">
        <v>3087</v>
      </c>
    </row>
    <row r="351" spans="1:8">
      <c r="A351" t="s">
        <v>99</v>
      </c>
      <c r="B351">
        <f>HYPERLINK("https://github.com/apache/commons-lang/commit/585e4c6eb3a49dbbd18f39acc4c94d5d64100eff", "585e4c6eb3a49dbbd18f39acc4c94d5d64100eff")</f>
        <v>0</v>
      </c>
      <c r="C351">
        <f>HYPERLINK("https://github.com/apache/commons-lang/commit/e0da000caa33b68fb9c95747f3291da12c2b5749", "e0da000caa33b68fb9c95747f3291da12c2b5749")</f>
        <v>0</v>
      </c>
      <c r="D351" t="s">
        <v>317</v>
      </c>
      <c r="E351" t="s">
        <v>434</v>
      </c>
      <c r="F351" t="s">
        <v>797</v>
      </c>
      <c r="G351" t="s">
        <v>1140</v>
      </c>
      <c r="H351" t="s">
        <v>3088</v>
      </c>
    </row>
    <row r="352" spans="1:8">
      <c r="A352" t="s">
        <v>100</v>
      </c>
      <c r="B352">
        <f>HYPERLINK("https://github.com/apache/commons-lang/commit/50af57d0b8eb4f10add7ebdc0c20b6dd11a838e7", "50af57d0b8eb4f10add7ebdc0c20b6dd11a838e7")</f>
        <v>0</v>
      </c>
      <c r="C352">
        <f>HYPERLINK("https://github.com/apache/commons-lang/commit/5df3e1aad76a65c6e437e1f6c441601039742368", "5df3e1aad76a65c6e437e1f6c441601039742368")</f>
        <v>0</v>
      </c>
      <c r="D352" t="s">
        <v>312</v>
      </c>
      <c r="E352" t="s">
        <v>435</v>
      </c>
      <c r="F352" t="s">
        <v>676</v>
      </c>
      <c r="G352" t="s">
        <v>1071</v>
      </c>
      <c r="H352" t="s">
        <v>2646</v>
      </c>
    </row>
    <row r="353" spans="8:8">
      <c r="H353" t="s">
        <v>1652</v>
      </c>
    </row>
    <row r="354" spans="8:8">
      <c r="H354" t="s">
        <v>2202</v>
      </c>
    </row>
    <row r="355" spans="8:8">
      <c r="H355" t="s">
        <v>1820</v>
      </c>
    </row>
    <row r="356" spans="8:8">
      <c r="H356" t="s">
        <v>1466</v>
      </c>
    </row>
    <row r="357" spans="8:8">
      <c r="H357" t="s">
        <v>2647</v>
      </c>
    </row>
    <row r="358" spans="8:8">
      <c r="H358" t="s">
        <v>2648</v>
      </c>
    </row>
    <row r="359" spans="8:8">
      <c r="H359" t="s">
        <v>2649</v>
      </c>
    </row>
    <row r="360" spans="8:8">
      <c r="H360" t="s">
        <v>2650</v>
      </c>
    </row>
    <row r="361" spans="8:8">
      <c r="H361" t="s">
        <v>2009</v>
      </c>
    </row>
    <row r="362" spans="8:8">
      <c r="H362" t="s">
        <v>2651</v>
      </c>
    </row>
    <row r="363" spans="8:8">
      <c r="H363" t="s">
        <v>2652</v>
      </c>
    </row>
    <row r="364" spans="8:8">
      <c r="H364" t="s">
        <v>2653</v>
      </c>
    </row>
    <row r="365" spans="8:8">
      <c r="H365" t="s">
        <v>2654</v>
      </c>
    </row>
    <row r="366" spans="8:8">
      <c r="H366" t="s">
        <v>2655</v>
      </c>
    </row>
    <row r="367" spans="8:8">
      <c r="H367" t="s">
        <v>2656</v>
      </c>
    </row>
    <row r="368" spans="8:8">
      <c r="H368" t="s">
        <v>2657</v>
      </c>
    </row>
    <row r="369" spans="8:8">
      <c r="H369" t="s">
        <v>2658</v>
      </c>
    </row>
    <row r="370" spans="8:8">
      <c r="H370" t="s">
        <v>2659</v>
      </c>
    </row>
    <row r="371" spans="8:8">
      <c r="H371" t="s">
        <v>2660</v>
      </c>
    </row>
    <row r="372" spans="8:8">
      <c r="H372" t="s">
        <v>2661</v>
      </c>
    </row>
    <row r="373" spans="8:8">
      <c r="H373" t="s">
        <v>2662</v>
      </c>
    </row>
    <row r="374" spans="8:8">
      <c r="H374" t="s">
        <v>2663</v>
      </c>
    </row>
    <row r="375" spans="8:8">
      <c r="H375" t="s">
        <v>2664</v>
      </c>
    </row>
    <row r="376" spans="8:8">
      <c r="H376" t="s">
        <v>2665</v>
      </c>
    </row>
    <row r="377" spans="8:8">
      <c r="H377" t="s">
        <v>2666</v>
      </c>
    </row>
    <row r="378" spans="8:8">
      <c r="H378" t="s">
        <v>2667</v>
      </c>
    </row>
    <row r="379" spans="8:8">
      <c r="H379" t="s">
        <v>2668</v>
      </c>
    </row>
    <row r="380" spans="8:8">
      <c r="H380" t="s">
        <v>2669</v>
      </c>
    </row>
    <row r="381" spans="8:8">
      <c r="H381" t="s">
        <v>2670</v>
      </c>
    </row>
    <row r="382" spans="8:8">
      <c r="H382" t="s">
        <v>2671</v>
      </c>
    </row>
    <row r="383" spans="8:8">
      <c r="H383" t="s">
        <v>2672</v>
      </c>
    </row>
    <row r="384" spans="8:8">
      <c r="H384" t="s">
        <v>2673</v>
      </c>
    </row>
    <row r="385" spans="6:8">
      <c r="H385" t="s">
        <v>2674</v>
      </c>
    </row>
    <row r="386" spans="6:8">
      <c r="H386" t="s">
        <v>2675</v>
      </c>
    </row>
    <row r="387" spans="6:8">
      <c r="H387" t="s">
        <v>2676</v>
      </c>
    </row>
    <row r="388" spans="6:8">
      <c r="H388" t="s">
        <v>2677</v>
      </c>
    </row>
    <row r="389" spans="6:8">
      <c r="H389" t="s">
        <v>2678</v>
      </c>
    </row>
    <row r="390" spans="6:8">
      <c r="H390" t="s">
        <v>2679</v>
      </c>
    </row>
    <row r="391" spans="6:8">
      <c r="H391" t="s">
        <v>2680</v>
      </c>
    </row>
    <row r="392" spans="6:8">
      <c r="F392" t="s">
        <v>798</v>
      </c>
      <c r="G392" t="s">
        <v>1119</v>
      </c>
      <c r="H392" t="s">
        <v>1542</v>
      </c>
    </row>
    <row r="393" spans="6:8">
      <c r="H393" t="s">
        <v>2647</v>
      </c>
    </row>
    <row r="394" spans="6:8">
      <c r="H394" t="s">
        <v>2685</v>
      </c>
    </row>
    <row r="395" spans="6:8">
      <c r="H395" t="s">
        <v>2648</v>
      </c>
    </row>
    <row r="396" spans="6:8">
      <c r="H396" t="s">
        <v>2686</v>
      </c>
    </row>
    <row r="397" spans="6:8">
      <c r="H397" t="s">
        <v>2649</v>
      </c>
    </row>
    <row r="398" spans="6:8">
      <c r="H398" t="s">
        <v>2687</v>
      </c>
    </row>
    <row r="399" spans="6:8">
      <c r="H399" t="s">
        <v>2650</v>
      </c>
    </row>
    <row r="400" spans="6:8">
      <c r="H400" t="s">
        <v>2688</v>
      </c>
    </row>
    <row r="401" spans="1:8">
      <c r="H401" t="s">
        <v>1936</v>
      </c>
    </row>
    <row r="402" spans="1:8">
      <c r="H402" t="s">
        <v>2689</v>
      </c>
    </row>
    <row r="403" spans="1:8">
      <c r="F403" t="s">
        <v>799</v>
      </c>
      <c r="G403" t="s">
        <v>1120</v>
      </c>
      <c r="H403" t="s">
        <v>2646</v>
      </c>
    </row>
    <row r="404" spans="1:8">
      <c r="H404" t="s">
        <v>2691</v>
      </c>
    </row>
    <row r="405" spans="1:8">
      <c r="H405" t="s">
        <v>1652</v>
      </c>
    </row>
    <row r="406" spans="1:8">
      <c r="H406" t="s">
        <v>2202</v>
      </c>
    </row>
    <row r="407" spans="1:8">
      <c r="H407" t="s">
        <v>1466</v>
      </c>
    </row>
    <row r="408" spans="1:8">
      <c r="H408" t="s">
        <v>2647</v>
      </c>
    </row>
    <row r="409" spans="1:8">
      <c r="H409" t="s">
        <v>2648</v>
      </c>
    </row>
    <row r="410" spans="1:8">
      <c r="H410" t="s">
        <v>2649</v>
      </c>
    </row>
    <row r="411" spans="1:8">
      <c r="H411" t="s">
        <v>2650</v>
      </c>
    </row>
    <row r="412" spans="1:8">
      <c r="H412" t="s">
        <v>1936</v>
      </c>
    </row>
    <row r="413" spans="1:8">
      <c r="H413" t="s">
        <v>2009</v>
      </c>
    </row>
    <row r="414" spans="1:8">
      <c r="A414" t="s">
        <v>101</v>
      </c>
      <c r="B414">
        <f>HYPERLINK("https://github.com/apache/commons-lang/commit/69d0399fcde71d0079b1e994338450516969a31b", "69d0399fcde71d0079b1e994338450516969a31b")</f>
        <v>0</v>
      </c>
      <c r="C414">
        <f>HYPERLINK("https://github.com/apache/commons-lang/commit/784a817fef0bcd09432c32e54bf80d972d3d15bc", "784a817fef0bcd09432c32e54bf80d972d3d15bc")</f>
        <v>0</v>
      </c>
      <c r="D414" t="s">
        <v>312</v>
      </c>
      <c r="E414" t="s">
        <v>436</v>
      </c>
      <c r="F414" t="s">
        <v>800</v>
      </c>
      <c r="G414" t="s">
        <v>1121</v>
      </c>
      <c r="H414" t="s">
        <v>2202</v>
      </c>
    </row>
    <row r="415" spans="1:8">
      <c r="H415" t="s">
        <v>2697</v>
      </c>
    </row>
    <row r="416" spans="1:8">
      <c r="H416" t="s">
        <v>2698</v>
      </c>
    </row>
    <row r="417" spans="6:8">
      <c r="H417" t="s">
        <v>1652</v>
      </c>
    </row>
    <row r="418" spans="6:8">
      <c r="F418" t="s">
        <v>699</v>
      </c>
      <c r="G418" t="s">
        <v>1071</v>
      </c>
      <c r="H418" t="s">
        <v>2646</v>
      </c>
    </row>
    <row r="419" spans="6:8">
      <c r="H419" t="s">
        <v>1652</v>
      </c>
    </row>
    <row r="420" spans="6:8">
      <c r="H420" t="s">
        <v>2202</v>
      </c>
    </row>
    <row r="421" spans="6:8">
      <c r="H421" t="s">
        <v>1820</v>
      </c>
    </row>
    <row r="422" spans="6:8">
      <c r="H422" t="s">
        <v>1466</v>
      </c>
    </row>
    <row r="423" spans="6:8">
      <c r="H423" t="s">
        <v>2647</v>
      </c>
    </row>
    <row r="424" spans="6:8">
      <c r="H424" t="s">
        <v>2648</v>
      </c>
    </row>
    <row r="425" spans="6:8">
      <c r="H425" t="s">
        <v>2649</v>
      </c>
    </row>
    <row r="426" spans="6:8">
      <c r="H426" t="s">
        <v>2650</v>
      </c>
    </row>
    <row r="427" spans="6:8">
      <c r="H427" t="s">
        <v>2009</v>
      </c>
    </row>
    <row r="428" spans="6:8">
      <c r="H428" t="s">
        <v>2651</v>
      </c>
    </row>
    <row r="429" spans="6:8">
      <c r="H429" t="s">
        <v>2652</v>
      </c>
    </row>
    <row r="430" spans="6:8">
      <c r="H430" t="s">
        <v>2653</v>
      </c>
    </row>
    <row r="431" spans="6:8">
      <c r="H431" t="s">
        <v>2654</v>
      </c>
    </row>
    <row r="432" spans="6:8">
      <c r="H432" t="s">
        <v>2655</v>
      </c>
    </row>
    <row r="433" spans="8:8">
      <c r="H433" t="s">
        <v>2656</v>
      </c>
    </row>
    <row r="434" spans="8:8">
      <c r="H434" t="s">
        <v>2657</v>
      </c>
    </row>
    <row r="435" spans="8:8">
      <c r="H435" t="s">
        <v>2658</v>
      </c>
    </row>
    <row r="436" spans="8:8">
      <c r="H436" t="s">
        <v>2659</v>
      </c>
    </row>
    <row r="437" spans="8:8">
      <c r="H437" t="s">
        <v>2660</v>
      </c>
    </row>
    <row r="438" spans="8:8">
      <c r="H438" t="s">
        <v>2661</v>
      </c>
    </row>
    <row r="439" spans="8:8">
      <c r="H439" t="s">
        <v>2662</v>
      </c>
    </row>
    <row r="440" spans="8:8">
      <c r="H440" t="s">
        <v>2663</v>
      </c>
    </row>
    <row r="441" spans="8:8">
      <c r="H441" t="s">
        <v>2664</v>
      </c>
    </row>
    <row r="442" spans="8:8">
      <c r="H442" t="s">
        <v>2665</v>
      </c>
    </row>
    <row r="443" spans="8:8">
      <c r="H443" t="s">
        <v>2666</v>
      </c>
    </row>
    <row r="444" spans="8:8">
      <c r="H444" t="s">
        <v>2667</v>
      </c>
    </row>
    <row r="445" spans="8:8">
      <c r="H445" t="s">
        <v>2668</v>
      </c>
    </row>
    <row r="446" spans="8:8">
      <c r="H446" t="s">
        <v>2669</v>
      </c>
    </row>
    <row r="447" spans="8:8">
      <c r="H447" t="s">
        <v>2670</v>
      </c>
    </row>
    <row r="448" spans="8:8">
      <c r="H448" t="s">
        <v>2671</v>
      </c>
    </row>
    <row r="449" spans="6:8">
      <c r="H449" t="s">
        <v>2672</v>
      </c>
    </row>
    <row r="450" spans="6:8">
      <c r="H450" t="s">
        <v>2673</v>
      </c>
    </row>
    <row r="451" spans="6:8">
      <c r="H451" t="s">
        <v>2674</v>
      </c>
    </row>
    <row r="452" spans="6:8">
      <c r="H452" t="s">
        <v>2675</v>
      </c>
    </row>
    <row r="453" spans="6:8">
      <c r="H453" t="s">
        <v>2676</v>
      </c>
    </row>
    <row r="454" spans="6:8">
      <c r="H454" t="s">
        <v>2677</v>
      </c>
    </row>
    <row r="455" spans="6:8">
      <c r="H455" t="s">
        <v>2678</v>
      </c>
    </row>
    <row r="456" spans="6:8">
      <c r="H456" t="s">
        <v>2679</v>
      </c>
    </row>
    <row r="457" spans="6:8">
      <c r="H457" t="s">
        <v>2680</v>
      </c>
    </row>
    <row r="458" spans="6:8">
      <c r="F458" t="s">
        <v>801</v>
      </c>
      <c r="G458" t="s">
        <v>1119</v>
      </c>
      <c r="H458" t="s">
        <v>1542</v>
      </c>
    </row>
    <row r="459" spans="6:8">
      <c r="H459" t="s">
        <v>2647</v>
      </c>
    </row>
    <row r="460" spans="6:8">
      <c r="H460" t="s">
        <v>2685</v>
      </c>
    </row>
    <row r="461" spans="6:8">
      <c r="H461" t="s">
        <v>2648</v>
      </c>
    </row>
    <row r="462" spans="6:8">
      <c r="H462" t="s">
        <v>2686</v>
      </c>
    </row>
    <row r="463" spans="6:8">
      <c r="H463" t="s">
        <v>2649</v>
      </c>
    </row>
    <row r="464" spans="6:8">
      <c r="H464" t="s">
        <v>2687</v>
      </c>
    </row>
    <row r="465" spans="6:8">
      <c r="H465" t="s">
        <v>2650</v>
      </c>
    </row>
    <row r="466" spans="6:8">
      <c r="H466" t="s">
        <v>2688</v>
      </c>
    </row>
    <row r="467" spans="6:8">
      <c r="H467" t="s">
        <v>1936</v>
      </c>
    </row>
    <row r="468" spans="6:8">
      <c r="H468" t="s">
        <v>2689</v>
      </c>
    </row>
    <row r="469" spans="6:8">
      <c r="F469" t="s">
        <v>802</v>
      </c>
      <c r="G469" t="s">
        <v>1120</v>
      </c>
      <c r="H469" t="s">
        <v>2646</v>
      </c>
    </row>
    <row r="470" spans="6:8">
      <c r="H470" t="s">
        <v>2691</v>
      </c>
    </row>
    <row r="471" spans="6:8">
      <c r="H471" t="s">
        <v>1652</v>
      </c>
    </row>
    <row r="472" spans="6:8">
      <c r="H472" t="s">
        <v>2699</v>
      </c>
    </row>
    <row r="473" spans="6:8">
      <c r="H473" t="s">
        <v>2700</v>
      </c>
    </row>
    <row r="474" spans="6:8">
      <c r="H474" t="s">
        <v>2701</v>
      </c>
    </row>
    <row r="475" spans="6:8">
      <c r="H475" t="s">
        <v>2702</v>
      </c>
    </row>
    <row r="476" spans="6:8">
      <c r="H476" t="s">
        <v>2703</v>
      </c>
    </row>
    <row r="477" spans="6:8">
      <c r="H477" t="s">
        <v>2704</v>
      </c>
    </row>
    <row r="478" spans="6:8">
      <c r="H478" t="s">
        <v>2202</v>
      </c>
    </row>
    <row r="479" spans="6:8">
      <c r="H479" t="s">
        <v>2697</v>
      </c>
    </row>
    <row r="480" spans="6:8">
      <c r="H480" t="s">
        <v>2698</v>
      </c>
    </row>
    <row r="481" spans="1:8">
      <c r="H481" t="s">
        <v>1466</v>
      </c>
    </row>
    <row r="482" spans="1:8">
      <c r="H482" t="s">
        <v>2647</v>
      </c>
    </row>
    <row r="483" spans="1:8">
      <c r="H483" t="s">
        <v>2648</v>
      </c>
    </row>
    <row r="484" spans="1:8">
      <c r="H484" t="s">
        <v>2649</v>
      </c>
    </row>
    <row r="485" spans="1:8">
      <c r="H485" t="s">
        <v>2650</v>
      </c>
    </row>
    <row r="486" spans="1:8">
      <c r="H486" t="s">
        <v>1936</v>
      </c>
    </row>
    <row r="487" spans="1:8">
      <c r="H487" t="s">
        <v>2009</v>
      </c>
    </row>
    <row r="488" spans="1:8">
      <c r="A488" t="s">
        <v>103</v>
      </c>
      <c r="B488">
        <f>HYPERLINK("https://github.com/apache/commons-lang/commit/cba79c706bdb523861fd3a07a63fc9fef0b631ce", "cba79c706bdb523861fd3a07a63fc9fef0b631ce")</f>
        <v>0</v>
      </c>
      <c r="C488">
        <f>HYPERLINK("https://github.com/apache/commons-lang/commit/798b3306f8673c0b2d015b0fc69f63cf457a94e9", "798b3306f8673c0b2d015b0fc69f63cf457a94e9")</f>
        <v>0</v>
      </c>
      <c r="D488" t="s">
        <v>312</v>
      </c>
      <c r="E488" t="s">
        <v>438</v>
      </c>
      <c r="F488" t="s">
        <v>659</v>
      </c>
      <c r="G488" t="s">
        <v>1055</v>
      </c>
      <c r="H488" t="s">
        <v>3002</v>
      </c>
    </row>
    <row r="489" spans="1:8">
      <c r="A489" t="s">
        <v>104</v>
      </c>
      <c r="B489">
        <f>HYPERLINK("https://github.com/apache/commons-lang/commit/5ca11e049c01fe008ecafca8a4908b6e4a341931", "5ca11e049c01fe008ecafca8a4908b6e4a341931")</f>
        <v>0</v>
      </c>
      <c r="C489">
        <f>HYPERLINK("https://github.com/apache/commons-lang/commit/cba79c706bdb523861fd3a07a63fc9fef0b631ce", "cba79c706bdb523861fd3a07a63fc9fef0b631ce")</f>
        <v>0</v>
      </c>
      <c r="D489" t="s">
        <v>312</v>
      </c>
      <c r="E489" t="s">
        <v>439</v>
      </c>
      <c r="F489" t="s">
        <v>646</v>
      </c>
      <c r="G489" t="s">
        <v>1042</v>
      </c>
      <c r="H489" t="s">
        <v>2214</v>
      </c>
    </row>
    <row r="490" spans="1:8">
      <c r="H490" t="s">
        <v>2215</v>
      </c>
    </row>
    <row r="491" spans="1:8">
      <c r="H491" t="s">
        <v>2216</v>
      </c>
    </row>
    <row r="492" spans="1:8">
      <c r="H492" t="s">
        <v>2217</v>
      </c>
    </row>
    <row r="493" spans="1:8">
      <c r="H493" t="s">
        <v>2218</v>
      </c>
    </row>
    <row r="494" spans="1:8">
      <c r="H494" t="s">
        <v>2219</v>
      </c>
    </row>
    <row r="495" spans="1:8">
      <c r="H495" t="s">
        <v>2220</v>
      </c>
    </row>
    <row r="496" spans="1:8">
      <c r="H496" t="s">
        <v>2221</v>
      </c>
    </row>
    <row r="497" spans="1:8">
      <c r="H497" t="s">
        <v>2222</v>
      </c>
    </row>
    <row r="498" spans="1:8">
      <c r="H498" t="s">
        <v>2223</v>
      </c>
    </row>
    <row r="499" spans="1:8">
      <c r="H499" t="s">
        <v>2224</v>
      </c>
    </row>
    <row r="500" spans="1:8">
      <c r="H500" t="s">
        <v>2225</v>
      </c>
    </row>
    <row r="501" spans="1:8">
      <c r="H501" t="s">
        <v>2226</v>
      </c>
    </row>
    <row r="502" spans="1:8">
      <c r="H502" t="s">
        <v>2227</v>
      </c>
    </row>
    <row r="503" spans="1:8">
      <c r="H503" t="s">
        <v>2228</v>
      </c>
    </row>
    <row r="504" spans="1:8">
      <c r="H504" t="s">
        <v>2229</v>
      </c>
    </row>
    <row r="505" spans="1:8">
      <c r="H505" t="s">
        <v>2230</v>
      </c>
    </row>
    <row r="506" spans="1:8">
      <c r="H506" t="s">
        <v>2231</v>
      </c>
    </row>
    <row r="507" spans="1:8">
      <c r="H507" t="s">
        <v>2233</v>
      </c>
    </row>
    <row r="508" spans="1:8">
      <c r="H508" t="s">
        <v>3172</v>
      </c>
    </row>
    <row r="509" spans="1:8">
      <c r="A509" t="s">
        <v>105</v>
      </c>
      <c r="B509">
        <f>HYPERLINK("https://github.com/apache/commons-lang/commit/f62839527b087d0f6c3aa74c86cca9bd492fb64b", "f62839527b087d0f6c3aa74c86cca9bd492fb64b")</f>
        <v>0</v>
      </c>
      <c r="C509">
        <f>HYPERLINK("https://github.com/apache/commons-lang/commit/5ca11e049c01fe008ecafca8a4908b6e4a341931", "5ca11e049c01fe008ecafca8a4908b6e4a341931")</f>
        <v>0</v>
      </c>
      <c r="D509" t="s">
        <v>312</v>
      </c>
      <c r="E509" t="s">
        <v>440</v>
      </c>
      <c r="F509" t="s">
        <v>674</v>
      </c>
      <c r="G509" t="s">
        <v>1042</v>
      </c>
      <c r="H509" t="s">
        <v>3173</v>
      </c>
    </row>
    <row r="510" spans="1:8">
      <c r="H510" t="s">
        <v>3174</v>
      </c>
    </row>
    <row r="511" spans="1:8">
      <c r="A511" t="s">
        <v>106</v>
      </c>
      <c r="B511">
        <f>HYPERLINK("https://github.com/apache/commons-lang/commit/d34bc6a603a006d5ecd58bb5ba3e7dca88b94f1c", "d34bc6a603a006d5ecd58bb5ba3e7dca88b94f1c")</f>
        <v>0</v>
      </c>
      <c r="C511">
        <f>HYPERLINK("https://github.com/apache/commons-lang/commit/f62839527b087d0f6c3aa74c86cca9bd492fb64b", "f62839527b087d0f6c3aa74c86cca9bd492fb64b")</f>
        <v>0</v>
      </c>
      <c r="D511" t="s">
        <v>312</v>
      </c>
      <c r="E511" t="s">
        <v>441</v>
      </c>
      <c r="F511" t="s">
        <v>809</v>
      </c>
      <c r="G511" t="s">
        <v>1067</v>
      </c>
      <c r="H511" t="s">
        <v>2201</v>
      </c>
    </row>
    <row r="512" spans="1:8">
      <c r="H512" t="s">
        <v>2202</v>
      </c>
    </row>
    <row r="513" spans="1:8">
      <c r="H513" t="s">
        <v>2203</v>
      </c>
    </row>
    <row r="514" spans="1:8">
      <c r="H514" t="s">
        <v>2204</v>
      </c>
    </row>
    <row r="515" spans="1:8">
      <c r="H515" t="s">
        <v>2205</v>
      </c>
    </row>
    <row r="516" spans="1:8">
      <c r="H516" t="s">
        <v>1820</v>
      </c>
    </row>
    <row r="517" spans="1:8">
      <c r="H517" t="s">
        <v>1537</v>
      </c>
    </row>
    <row r="518" spans="1:8">
      <c r="H518" t="s">
        <v>2206</v>
      </c>
    </row>
    <row r="519" spans="1:8">
      <c r="H519" t="s">
        <v>1536</v>
      </c>
    </row>
    <row r="520" spans="1:8">
      <c r="H520" t="s">
        <v>2207</v>
      </c>
    </row>
    <row r="521" spans="1:8">
      <c r="H521" t="s">
        <v>1542</v>
      </c>
    </row>
    <row r="522" spans="1:8">
      <c r="H522" t="s">
        <v>2208</v>
      </c>
    </row>
    <row r="523" spans="1:8">
      <c r="H523" t="s">
        <v>2209</v>
      </c>
    </row>
    <row r="524" spans="1:8">
      <c r="H524" t="s">
        <v>2210</v>
      </c>
    </row>
    <row r="525" spans="1:8">
      <c r="H525" t="s">
        <v>2211</v>
      </c>
    </row>
    <row r="526" spans="1:8">
      <c r="H526" t="s">
        <v>1466</v>
      </c>
    </row>
    <row r="527" spans="1:8">
      <c r="H527" t="s">
        <v>2212</v>
      </c>
    </row>
    <row r="528" spans="1:8">
      <c r="A528" t="s">
        <v>107</v>
      </c>
      <c r="B528">
        <f>HYPERLINK("https://github.com/apache/commons-lang/commit/386cd26dab558f2a1e013d2ff4e32c464c92a54f", "386cd26dab558f2a1e013d2ff4e32c464c92a54f")</f>
        <v>0</v>
      </c>
      <c r="C528">
        <f>HYPERLINK("https://github.com/apache/commons-lang/commit/dc08c40f60c00a4adb8c794abd365c388fa45069", "dc08c40f60c00a4adb8c794abd365c388fa45069")</f>
        <v>0</v>
      </c>
      <c r="D528" t="s">
        <v>312</v>
      </c>
      <c r="E528" t="s">
        <v>442</v>
      </c>
      <c r="F528" t="s">
        <v>665</v>
      </c>
      <c r="G528" t="s">
        <v>1061</v>
      </c>
      <c r="H528" t="s">
        <v>2020</v>
      </c>
    </row>
    <row r="529" spans="1:8">
      <c r="H529" t="s">
        <v>2029</v>
      </c>
    </row>
    <row r="530" spans="1:8">
      <c r="H530" t="s">
        <v>2030</v>
      </c>
    </row>
    <row r="531" spans="1:8">
      <c r="A531" t="s">
        <v>108</v>
      </c>
      <c r="B531">
        <f>HYPERLINK("https://github.com/apache/commons-lang/commit/084cfeed41156acc3fae899b08281a1a13d6426b", "084cfeed41156acc3fae899b08281a1a13d6426b")</f>
        <v>0</v>
      </c>
      <c r="C531">
        <f>HYPERLINK("https://github.com/apache/commons-lang/commit/69717be43d79717d92f3cf89fde104a103abf7a7", "69717be43d79717d92f3cf89fde104a103abf7a7")</f>
        <v>0</v>
      </c>
      <c r="D531" t="s">
        <v>312</v>
      </c>
      <c r="E531" t="s">
        <v>443</v>
      </c>
      <c r="F531" t="s">
        <v>790</v>
      </c>
      <c r="G531" t="s">
        <v>1107</v>
      </c>
      <c r="H531" t="s">
        <v>3175</v>
      </c>
    </row>
    <row r="532" spans="1:8">
      <c r="A532" t="s">
        <v>109</v>
      </c>
      <c r="B532">
        <f>HYPERLINK("https://github.com/apache/commons-lang/commit/71711e3cf80ad675ef4b908aef7da99f50a3a41e", "71711e3cf80ad675ef4b908aef7da99f50a3a41e")</f>
        <v>0</v>
      </c>
      <c r="C532">
        <f>HYPERLINK("https://github.com/apache/commons-lang/commit/a4548304f909421ed57dd97e69d0dc4139931cd5", "a4548304f909421ed57dd97e69d0dc4139931cd5")</f>
        <v>0</v>
      </c>
      <c r="D532" t="s">
        <v>318</v>
      </c>
      <c r="E532" t="s">
        <v>444</v>
      </c>
      <c r="F532" t="s">
        <v>677</v>
      </c>
      <c r="G532" t="s">
        <v>1072</v>
      </c>
      <c r="H532" t="s">
        <v>2237</v>
      </c>
    </row>
    <row r="533" spans="1:8">
      <c r="A533" t="s">
        <v>110</v>
      </c>
      <c r="B533">
        <f>HYPERLINK("https://github.com/apache/commons-lang/commit/ef0dec934bd3fb197e877e30c262d3dcc83be9f7", "ef0dec934bd3fb197e877e30c262d3dcc83be9f7")</f>
        <v>0</v>
      </c>
      <c r="C533">
        <f>HYPERLINK("https://github.com/apache/commons-lang/commit/71711e3cf80ad675ef4b908aef7da99f50a3a41e", "71711e3cf80ad675ef4b908aef7da99f50a3a41e")</f>
        <v>0</v>
      </c>
      <c r="D533" t="s">
        <v>318</v>
      </c>
      <c r="E533" t="s">
        <v>445</v>
      </c>
      <c r="F533" t="s">
        <v>643</v>
      </c>
      <c r="G533" t="s">
        <v>1039</v>
      </c>
      <c r="H533" t="s">
        <v>3176</v>
      </c>
    </row>
    <row r="534" spans="1:8">
      <c r="H534" t="s">
        <v>3177</v>
      </c>
    </row>
    <row r="535" spans="1:8">
      <c r="H535" t="s">
        <v>3178</v>
      </c>
    </row>
    <row r="536" spans="1:8">
      <c r="H536" t="s">
        <v>2362</v>
      </c>
    </row>
    <row r="537" spans="1:8">
      <c r="H537" t="s">
        <v>2365</v>
      </c>
    </row>
    <row r="538" spans="1:8">
      <c r="H538" t="s">
        <v>3179</v>
      </c>
    </row>
    <row r="539" spans="1:8">
      <c r="H539" t="s">
        <v>3180</v>
      </c>
    </row>
    <row r="540" spans="1:8">
      <c r="A540" t="s">
        <v>111</v>
      </c>
      <c r="B540">
        <f>HYPERLINK("https://github.com/apache/commons-lang/commit/bb904728253b34b954cad3d1cc16734c5c9d9850", "bb904728253b34b954cad3d1cc16734c5c9d9850")</f>
        <v>0</v>
      </c>
      <c r="C540">
        <f>HYPERLINK("https://github.com/apache/commons-lang/commit/fd0deef56022e32cb677b0cef8dab06a60375522", "fd0deef56022e32cb677b0cef8dab06a60375522")</f>
        <v>0</v>
      </c>
      <c r="D540" t="s">
        <v>318</v>
      </c>
      <c r="E540" t="s">
        <v>446</v>
      </c>
      <c r="F540" t="s">
        <v>662</v>
      </c>
      <c r="G540" t="s">
        <v>1058</v>
      </c>
      <c r="H540" t="s">
        <v>3181</v>
      </c>
    </row>
    <row r="541" spans="1:8">
      <c r="H541" t="s">
        <v>3182</v>
      </c>
    </row>
    <row r="542" spans="1:8">
      <c r="F542" t="s">
        <v>647</v>
      </c>
      <c r="G542" t="s">
        <v>1043</v>
      </c>
      <c r="H542" t="s">
        <v>3183</v>
      </c>
    </row>
    <row r="543" spans="1:8">
      <c r="A543" t="s">
        <v>112</v>
      </c>
      <c r="B543">
        <f>HYPERLINK("https://github.com/apache/commons-lang/commit/791e7f38300de6fe7c0ec7f50ce3ddde02b5c0ea", "791e7f38300de6fe7c0ec7f50ce3ddde02b5c0ea")</f>
        <v>0</v>
      </c>
      <c r="C543">
        <f>HYPERLINK("https://github.com/apache/commons-lang/commit/13bd2d388e29e99fb98f613ea90dbeed79500702", "13bd2d388e29e99fb98f613ea90dbeed79500702")</f>
        <v>0</v>
      </c>
      <c r="D543" t="s">
        <v>312</v>
      </c>
      <c r="E543" t="s">
        <v>447</v>
      </c>
      <c r="F543" t="s">
        <v>679</v>
      </c>
      <c r="G543" t="s">
        <v>1074</v>
      </c>
      <c r="H543" t="s">
        <v>1770</v>
      </c>
    </row>
    <row r="544" spans="1:8">
      <c r="H544" t="s">
        <v>2189</v>
      </c>
    </row>
    <row r="545" spans="6:8">
      <c r="H545" t="s">
        <v>2190</v>
      </c>
    </row>
    <row r="546" spans="6:8">
      <c r="H546" t="s">
        <v>2191</v>
      </c>
    </row>
    <row r="547" spans="6:8">
      <c r="H547" t="s">
        <v>2195</v>
      </c>
    </row>
    <row r="548" spans="6:8">
      <c r="F548" t="s">
        <v>803</v>
      </c>
      <c r="G548" t="s">
        <v>1141</v>
      </c>
      <c r="H548" t="s">
        <v>2433</v>
      </c>
    </row>
    <row r="549" spans="6:8">
      <c r="H549" t="s">
        <v>3090</v>
      </c>
    </row>
    <row r="550" spans="6:8">
      <c r="H550" t="s">
        <v>3091</v>
      </c>
    </row>
    <row r="551" spans="6:8">
      <c r="H551" t="s">
        <v>3092</v>
      </c>
    </row>
    <row r="552" spans="6:8">
      <c r="H552" t="s">
        <v>3093</v>
      </c>
    </row>
    <row r="553" spans="6:8">
      <c r="H553" t="s">
        <v>3094</v>
      </c>
    </row>
    <row r="554" spans="6:8">
      <c r="H554" t="s">
        <v>3096</v>
      </c>
    </row>
    <row r="555" spans="6:8">
      <c r="H555" t="s">
        <v>2190</v>
      </c>
    </row>
    <row r="556" spans="6:8">
      <c r="H556" t="s">
        <v>3099</v>
      </c>
    </row>
    <row r="557" spans="6:8">
      <c r="H557" t="s">
        <v>3101</v>
      </c>
    </row>
    <row r="558" spans="6:8">
      <c r="H558" t="s">
        <v>2192</v>
      </c>
    </row>
    <row r="559" spans="6:8">
      <c r="F559" t="s">
        <v>805</v>
      </c>
      <c r="G559" t="s">
        <v>1143</v>
      </c>
      <c r="H559" t="s">
        <v>3144</v>
      </c>
    </row>
    <row r="560" spans="6:8">
      <c r="H560" t="s">
        <v>3145</v>
      </c>
    </row>
    <row r="561" spans="1:8">
      <c r="H561" t="s">
        <v>3146</v>
      </c>
    </row>
    <row r="562" spans="1:8">
      <c r="H562" t="s">
        <v>3148</v>
      </c>
    </row>
    <row r="563" spans="1:8">
      <c r="H563" t="s">
        <v>3150</v>
      </c>
    </row>
    <row r="564" spans="1:8">
      <c r="H564" t="s">
        <v>3151</v>
      </c>
    </row>
    <row r="565" spans="1:8">
      <c r="H565" t="s">
        <v>3152</v>
      </c>
    </row>
    <row r="566" spans="1:8">
      <c r="H566" t="s">
        <v>3154</v>
      </c>
    </row>
    <row r="567" spans="1:8">
      <c r="H567" t="s">
        <v>2190</v>
      </c>
    </row>
    <row r="568" spans="1:8">
      <c r="H568" t="s">
        <v>3157</v>
      </c>
    </row>
    <row r="569" spans="1:8">
      <c r="F569" t="s">
        <v>807</v>
      </c>
      <c r="G569" t="s">
        <v>1145</v>
      </c>
      <c r="H569" t="s">
        <v>3170</v>
      </c>
    </row>
    <row r="570" spans="1:8">
      <c r="H570" t="s">
        <v>2009</v>
      </c>
    </row>
    <row r="571" spans="1:8">
      <c r="F571" t="s">
        <v>808</v>
      </c>
      <c r="G571" t="s">
        <v>1146</v>
      </c>
      <c r="H571" t="s">
        <v>3170</v>
      </c>
    </row>
    <row r="572" spans="1:8">
      <c r="A572" t="s">
        <v>113</v>
      </c>
      <c r="B572">
        <f>HYPERLINK("https://github.com/apache/commons-lang/commit/351ace5692402babca76493118940b1fb8ff82da", "351ace5692402babca76493118940b1fb8ff82da")</f>
        <v>0</v>
      </c>
      <c r="C572">
        <f>HYPERLINK("https://github.com/apache/commons-lang/commit/da46e86e2f392277df00e10dfa543d09a1c85f84", "da46e86e2f392277df00e10dfa543d09a1c85f84")</f>
        <v>0</v>
      </c>
      <c r="D572" t="s">
        <v>312</v>
      </c>
      <c r="E572" t="s">
        <v>448</v>
      </c>
      <c r="F572" t="s">
        <v>693</v>
      </c>
      <c r="G572" t="s">
        <v>1088</v>
      </c>
      <c r="H572" t="s">
        <v>2782</v>
      </c>
    </row>
    <row r="573" spans="1:8">
      <c r="H573" t="s">
        <v>2783</v>
      </c>
    </row>
    <row r="574" spans="1:8">
      <c r="H574" t="s">
        <v>2784</v>
      </c>
    </row>
    <row r="575" spans="1:8">
      <c r="H575" t="s">
        <v>2786</v>
      </c>
    </row>
    <row r="576" spans="1:8">
      <c r="H576" t="s">
        <v>2787</v>
      </c>
    </row>
    <row r="577" spans="1:8">
      <c r="H577" t="s">
        <v>2789</v>
      </c>
    </row>
    <row r="578" spans="1:8">
      <c r="H578" t="s">
        <v>2790</v>
      </c>
    </row>
    <row r="579" spans="1:8">
      <c r="H579" t="s">
        <v>2792</v>
      </c>
    </row>
    <row r="580" spans="1:8">
      <c r="H580" t="s">
        <v>2793</v>
      </c>
    </row>
    <row r="581" spans="1:8">
      <c r="H581" t="s">
        <v>2795</v>
      </c>
    </row>
    <row r="582" spans="1:8">
      <c r="H582" t="s">
        <v>2796</v>
      </c>
    </row>
    <row r="583" spans="1:8">
      <c r="H583" t="s">
        <v>2798</v>
      </c>
    </row>
    <row r="584" spans="1:8">
      <c r="H584" t="s">
        <v>2799</v>
      </c>
    </row>
    <row r="585" spans="1:8">
      <c r="A585" t="s">
        <v>114</v>
      </c>
      <c r="B585">
        <f>HYPERLINK("https://github.com/apache/commons-lang/commit/9adc5370131a4dec49880767ac5e3041162603b4", "9adc5370131a4dec49880767ac5e3041162603b4")</f>
        <v>0</v>
      </c>
      <c r="C585">
        <f>HYPERLINK("https://github.com/apache/commons-lang/commit/07c1324202bfa5a60de6ab41777186d0050e3cd7", "07c1324202bfa5a60de6ab41777186d0050e3cd7")</f>
        <v>0</v>
      </c>
      <c r="D585" t="s">
        <v>312</v>
      </c>
      <c r="E585" t="s">
        <v>449</v>
      </c>
      <c r="F585" t="s">
        <v>664</v>
      </c>
      <c r="G585" t="s">
        <v>1060</v>
      </c>
      <c r="H585" t="s">
        <v>1953</v>
      </c>
    </row>
    <row r="586" spans="1:8">
      <c r="A586" t="s">
        <v>115</v>
      </c>
      <c r="B586">
        <f>HYPERLINK("https://github.com/apache/commons-lang/commit/bc1104da49ebd69897bb15200c18d369b2b87505", "bc1104da49ebd69897bb15200c18d369b2b87505")</f>
        <v>0</v>
      </c>
      <c r="C586">
        <f>HYPERLINK("https://github.com/apache/commons-lang/commit/1645f246d30ff4c79a99d10274db978293281ed9", "1645f246d30ff4c79a99d10274db978293281ed9")</f>
        <v>0</v>
      </c>
      <c r="D586" t="s">
        <v>312</v>
      </c>
      <c r="E586" t="s">
        <v>450</v>
      </c>
      <c r="F586" t="s">
        <v>653</v>
      </c>
      <c r="G586" t="s">
        <v>1049</v>
      </c>
      <c r="H586" t="s">
        <v>2285</v>
      </c>
    </row>
    <row r="587" spans="1:8">
      <c r="A587" t="s">
        <v>116</v>
      </c>
      <c r="B587">
        <f>HYPERLINK("https://github.com/apache/commons-lang/commit/c404121979002fca1140b90fb909157549de286f", "c404121979002fca1140b90fb909157549de286f")</f>
        <v>0</v>
      </c>
      <c r="C587">
        <f>HYPERLINK("https://github.com/apache/commons-lang/commit/00f699c1602dc108f3c4d343dccfe6e7a1cb5a58", "00f699c1602dc108f3c4d343dccfe6e7a1cb5a58")</f>
        <v>0</v>
      </c>
      <c r="D587" t="s">
        <v>312</v>
      </c>
      <c r="E587" t="s">
        <v>451</v>
      </c>
      <c r="F587" t="s">
        <v>657</v>
      </c>
      <c r="G587" t="s">
        <v>1053</v>
      </c>
      <c r="H587" t="s">
        <v>2096</v>
      </c>
    </row>
    <row r="588" spans="1:8">
      <c r="H588" t="s">
        <v>2097</v>
      </c>
    </row>
    <row r="589" spans="1:8">
      <c r="H589" t="s">
        <v>2098</v>
      </c>
    </row>
    <row r="590" spans="1:8">
      <c r="H590" t="s">
        <v>2099</v>
      </c>
    </row>
    <row r="591" spans="1:8">
      <c r="H591" t="s">
        <v>2100</v>
      </c>
    </row>
    <row r="592" spans="1:8">
      <c r="H592" t="s">
        <v>2102</v>
      </c>
    </row>
    <row r="593" spans="8:8">
      <c r="H593" t="s">
        <v>2105</v>
      </c>
    </row>
    <row r="594" spans="8:8">
      <c r="H594" t="s">
        <v>2106</v>
      </c>
    </row>
    <row r="595" spans="8:8">
      <c r="H595" t="s">
        <v>2107</v>
      </c>
    </row>
    <row r="596" spans="8:8">
      <c r="H596" t="s">
        <v>2108</v>
      </c>
    </row>
    <row r="597" spans="8:8">
      <c r="H597" t="s">
        <v>2109</v>
      </c>
    </row>
    <row r="598" spans="8:8">
      <c r="H598" t="s">
        <v>2110</v>
      </c>
    </row>
    <row r="599" spans="8:8">
      <c r="H599" t="s">
        <v>2111</v>
      </c>
    </row>
    <row r="600" spans="8:8">
      <c r="H600" t="s">
        <v>2112</v>
      </c>
    </row>
    <row r="601" spans="8:8">
      <c r="H601" t="s">
        <v>2113</v>
      </c>
    </row>
    <row r="602" spans="8:8">
      <c r="H602" t="s">
        <v>2114</v>
      </c>
    </row>
    <row r="603" spans="8:8">
      <c r="H603" t="s">
        <v>2115</v>
      </c>
    </row>
    <row r="604" spans="8:8">
      <c r="H604" t="s">
        <v>2116</v>
      </c>
    </row>
    <row r="605" spans="8:8">
      <c r="H605" t="s">
        <v>2117</v>
      </c>
    </row>
    <row r="606" spans="8:8">
      <c r="H606" t="s">
        <v>2118</v>
      </c>
    </row>
    <row r="607" spans="8:8">
      <c r="H607" t="s">
        <v>2119</v>
      </c>
    </row>
    <row r="608" spans="8:8">
      <c r="H608" t="s">
        <v>2120</v>
      </c>
    </row>
    <row r="609" spans="1:8">
      <c r="F609" t="s">
        <v>661</v>
      </c>
      <c r="G609" t="s">
        <v>1057</v>
      </c>
      <c r="H609" t="s">
        <v>2125</v>
      </c>
    </row>
    <row r="610" spans="1:8">
      <c r="H610" t="s">
        <v>2127</v>
      </c>
    </row>
    <row r="611" spans="1:8">
      <c r="H611" t="s">
        <v>2128</v>
      </c>
    </row>
    <row r="612" spans="1:8">
      <c r="H612" t="s">
        <v>2129</v>
      </c>
    </row>
    <row r="613" spans="1:8">
      <c r="H613" t="s">
        <v>2131</v>
      </c>
    </row>
    <row r="614" spans="1:8">
      <c r="H614" t="s">
        <v>2132</v>
      </c>
    </row>
    <row r="615" spans="1:8">
      <c r="H615" t="s">
        <v>2133</v>
      </c>
    </row>
    <row r="616" spans="1:8">
      <c r="H616" t="s">
        <v>2134</v>
      </c>
    </row>
    <row r="617" spans="1:8">
      <c r="H617" t="s">
        <v>2135</v>
      </c>
    </row>
    <row r="618" spans="1:8">
      <c r="H618" t="s">
        <v>2136</v>
      </c>
    </row>
    <row r="619" spans="1:8">
      <c r="H619" t="s">
        <v>2137</v>
      </c>
    </row>
    <row r="620" spans="1:8">
      <c r="H620" t="s">
        <v>2139</v>
      </c>
    </row>
    <row r="621" spans="1:8">
      <c r="H621" t="s">
        <v>3205</v>
      </c>
    </row>
    <row r="622" spans="1:8">
      <c r="A622" t="s">
        <v>117</v>
      </c>
      <c r="B622">
        <f>HYPERLINK("https://github.com/apache/commons-lang/commit/c5ef7421d9e7fe78ff5bd9bb5120d8d6d1d9a10b", "c5ef7421d9e7fe78ff5bd9bb5120d8d6d1d9a10b")</f>
        <v>0</v>
      </c>
      <c r="C622">
        <f>HYPERLINK("https://github.com/apache/commons-lang/commit/8a57de11eec842e392f7709eb56f202084998a40", "8a57de11eec842e392f7709eb56f202084998a40")</f>
        <v>0</v>
      </c>
      <c r="D622" t="s">
        <v>312</v>
      </c>
      <c r="E622" t="s">
        <v>452</v>
      </c>
      <c r="F622" t="s">
        <v>810</v>
      </c>
      <c r="G622" t="s">
        <v>1102</v>
      </c>
      <c r="H622" t="s">
        <v>1542</v>
      </c>
    </row>
    <row r="623" spans="1:8">
      <c r="H623" t="s">
        <v>1943</v>
      </c>
    </row>
    <row r="624" spans="1:8">
      <c r="H624" t="s">
        <v>2158</v>
      </c>
    </row>
    <row r="625" spans="1:8">
      <c r="H625" t="s">
        <v>1864</v>
      </c>
    </row>
    <row r="626" spans="1:8">
      <c r="H626" t="s">
        <v>2159</v>
      </c>
    </row>
    <row r="627" spans="1:8">
      <c r="H627" t="s">
        <v>2160</v>
      </c>
    </row>
    <row r="628" spans="1:8">
      <c r="H628" t="s">
        <v>2161</v>
      </c>
    </row>
    <row r="629" spans="1:8">
      <c r="H629" t="s">
        <v>2162</v>
      </c>
    </row>
    <row r="630" spans="1:8">
      <c r="A630" t="s">
        <v>118</v>
      </c>
      <c r="B630">
        <f>HYPERLINK("https://github.com/apache/commons-lang/commit/26b587c7babccea6ff3f79cc43e1ad2da6c6b3cb", "26b587c7babccea6ff3f79cc43e1ad2da6c6b3cb")</f>
        <v>0</v>
      </c>
      <c r="C630">
        <f>HYPERLINK("https://github.com/apache/commons-lang/commit/a2773b230e17d71022791d0ad50fafe0f6a856d1", "a2773b230e17d71022791d0ad50fafe0f6a856d1")</f>
        <v>0</v>
      </c>
      <c r="D630" t="s">
        <v>312</v>
      </c>
      <c r="E630" t="s">
        <v>453</v>
      </c>
      <c r="F630" t="s">
        <v>811</v>
      </c>
      <c r="G630" t="s">
        <v>1108</v>
      </c>
      <c r="H630" t="s">
        <v>2431</v>
      </c>
    </row>
    <row r="631" spans="1:8">
      <c r="H631" t="s">
        <v>2432</v>
      </c>
    </row>
    <row r="632" spans="1:8">
      <c r="H632" t="s">
        <v>2433</v>
      </c>
    </row>
    <row r="633" spans="1:8">
      <c r="H633" t="s">
        <v>2434</v>
      </c>
    </row>
    <row r="634" spans="1:8">
      <c r="A634" t="s">
        <v>119</v>
      </c>
      <c r="B634">
        <f>HYPERLINK("https://github.com/apache/commons-lang/commit/f04f89bfda742435b86313a7ff01eb975dbbe00c", "f04f89bfda742435b86313a7ff01eb975dbbe00c")</f>
        <v>0</v>
      </c>
      <c r="C634">
        <f>HYPERLINK("https://github.com/apache/commons-lang/commit/26b587c7babccea6ff3f79cc43e1ad2da6c6b3cb", "26b587c7babccea6ff3f79cc43e1ad2da6c6b3cb")</f>
        <v>0</v>
      </c>
      <c r="D634" t="s">
        <v>312</v>
      </c>
      <c r="E634" t="s">
        <v>454</v>
      </c>
      <c r="F634" t="s">
        <v>812</v>
      </c>
      <c r="G634" t="s">
        <v>1100</v>
      </c>
      <c r="H634" t="s">
        <v>2141</v>
      </c>
    </row>
    <row r="635" spans="1:8">
      <c r="H635" t="s">
        <v>2142</v>
      </c>
    </row>
    <row r="636" spans="1:8">
      <c r="H636" t="s">
        <v>2143</v>
      </c>
    </row>
    <row r="637" spans="1:8">
      <c r="H637" t="s">
        <v>1613</v>
      </c>
    </row>
    <row r="638" spans="1:8">
      <c r="H638" t="s">
        <v>2144</v>
      </c>
    </row>
    <row r="639" spans="1:8">
      <c r="H639" t="s">
        <v>2145</v>
      </c>
    </row>
    <row r="640" spans="1:8">
      <c r="H640" t="s">
        <v>2146</v>
      </c>
    </row>
    <row r="641" spans="1:8">
      <c r="H641" t="s">
        <v>2147</v>
      </c>
    </row>
    <row r="642" spans="1:8">
      <c r="H642" t="s">
        <v>2148</v>
      </c>
    </row>
    <row r="643" spans="1:8">
      <c r="H643" t="s">
        <v>2149</v>
      </c>
    </row>
    <row r="644" spans="1:8">
      <c r="H644" t="s">
        <v>2150</v>
      </c>
    </row>
    <row r="645" spans="1:8">
      <c r="H645" t="s">
        <v>1616</v>
      </c>
    </row>
    <row r="646" spans="1:8">
      <c r="H646" t="s">
        <v>1617</v>
      </c>
    </row>
    <row r="647" spans="1:8">
      <c r="A647" t="s">
        <v>120</v>
      </c>
      <c r="B647">
        <f>HYPERLINK("https://github.com/apache/commons-lang/commit/687dc10a611d3ded6239baa2b8ebdff7ebfb9871", "687dc10a611d3ded6239baa2b8ebdff7ebfb9871")</f>
        <v>0</v>
      </c>
      <c r="C647">
        <f>HYPERLINK("https://github.com/apache/commons-lang/commit/f04f89bfda742435b86313a7ff01eb975dbbe00c", "f04f89bfda742435b86313a7ff01eb975dbbe00c")</f>
        <v>0</v>
      </c>
      <c r="D647" t="s">
        <v>312</v>
      </c>
      <c r="E647" t="s">
        <v>455</v>
      </c>
      <c r="F647" t="s">
        <v>679</v>
      </c>
      <c r="G647" t="s">
        <v>1074</v>
      </c>
      <c r="H647" t="s">
        <v>2180</v>
      </c>
    </row>
    <row r="648" spans="1:8">
      <c r="H648" t="s">
        <v>2181</v>
      </c>
    </row>
    <row r="649" spans="1:8">
      <c r="H649" t="s">
        <v>2182</v>
      </c>
    </row>
    <row r="650" spans="1:8">
      <c r="H650" t="s">
        <v>2183</v>
      </c>
    </row>
    <row r="651" spans="1:8">
      <c r="H651" t="s">
        <v>2184</v>
      </c>
    </row>
    <row r="652" spans="1:8">
      <c r="H652" t="s">
        <v>2185</v>
      </c>
    </row>
    <row r="653" spans="1:8">
      <c r="H653" t="s">
        <v>2186</v>
      </c>
    </row>
    <row r="654" spans="1:8">
      <c r="H654" t="s">
        <v>2187</v>
      </c>
    </row>
    <row r="655" spans="1:8">
      <c r="H655" t="s">
        <v>2188</v>
      </c>
    </row>
    <row r="656" spans="1:8">
      <c r="H656" t="s">
        <v>2192</v>
      </c>
    </row>
    <row r="657" spans="1:8">
      <c r="H657" t="s">
        <v>2193</v>
      </c>
    </row>
    <row r="658" spans="1:8">
      <c r="H658" t="s">
        <v>2194</v>
      </c>
    </row>
    <row r="659" spans="1:8">
      <c r="A659" t="s">
        <v>121</v>
      </c>
      <c r="B659">
        <f>HYPERLINK("https://github.com/apache/commons-lang/commit/d8ae0bdbefd1df0dda95f3402c323ca93962d16e", "d8ae0bdbefd1df0dda95f3402c323ca93962d16e")</f>
        <v>0</v>
      </c>
      <c r="C659">
        <f>HYPERLINK("https://github.com/apache/commons-lang/commit/687dc10a611d3ded6239baa2b8ebdff7ebfb9871", "687dc10a611d3ded6239baa2b8ebdff7ebfb9871")</f>
        <v>0</v>
      </c>
      <c r="D659" t="s">
        <v>312</v>
      </c>
      <c r="E659" t="s">
        <v>456</v>
      </c>
      <c r="F659" t="s">
        <v>813</v>
      </c>
      <c r="G659" t="s">
        <v>1104</v>
      </c>
      <c r="H659" t="s">
        <v>2197</v>
      </c>
    </row>
    <row r="660" spans="1:8">
      <c r="H660" t="s">
        <v>2198</v>
      </c>
    </row>
    <row r="661" spans="1:8">
      <c r="H661" t="s">
        <v>2199</v>
      </c>
    </row>
    <row r="662" spans="1:8">
      <c r="A662" t="s">
        <v>122</v>
      </c>
      <c r="B662">
        <f>HYPERLINK("https://github.com/apache/commons-lang/commit/5e58c2cfd8e50f4c5a961f798caeb2859beadfe3", "5e58c2cfd8e50f4c5a961f798caeb2859beadfe3")</f>
        <v>0</v>
      </c>
      <c r="C662">
        <f>HYPERLINK("https://github.com/apache/commons-lang/commit/d8ae0bdbefd1df0dda95f3402c323ca93962d16e", "d8ae0bdbefd1df0dda95f3402c323ca93962d16e")</f>
        <v>0</v>
      </c>
      <c r="D662" t="s">
        <v>312</v>
      </c>
      <c r="E662" t="s">
        <v>457</v>
      </c>
      <c r="F662" t="s">
        <v>814</v>
      </c>
      <c r="G662" t="s">
        <v>1101</v>
      </c>
      <c r="H662" t="s">
        <v>2152</v>
      </c>
    </row>
    <row r="663" spans="1:8">
      <c r="H663" t="s">
        <v>2153</v>
      </c>
    </row>
    <row r="664" spans="1:8">
      <c r="H664" t="s">
        <v>2154</v>
      </c>
    </row>
    <row r="665" spans="1:8">
      <c r="H665" t="s">
        <v>2155</v>
      </c>
    </row>
    <row r="666" spans="1:8">
      <c r="H666" t="s">
        <v>2156</v>
      </c>
    </row>
    <row r="667" spans="1:8">
      <c r="H667" t="s">
        <v>2157</v>
      </c>
    </row>
    <row r="668" spans="1:8">
      <c r="A668" t="s">
        <v>125</v>
      </c>
      <c r="B668">
        <f>HYPERLINK("https://github.com/apache/commons-lang/commit/51a130b544000a8a7fe02ccc3bd44bf6e5051a22", "51a130b544000a8a7fe02ccc3bd44bf6e5051a22")</f>
        <v>0</v>
      </c>
      <c r="C668">
        <f>HYPERLINK("https://github.com/apache/commons-lang/commit/ba0205c20243c8e92ee4fec91d1549c6a6d94611", "ba0205c20243c8e92ee4fec91d1549c6a6d94611")</f>
        <v>0</v>
      </c>
      <c r="D668" t="s">
        <v>312</v>
      </c>
      <c r="E668" t="s">
        <v>460</v>
      </c>
      <c r="F668" t="s">
        <v>816</v>
      </c>
      <c r="G668" t="s">
        <v>1097</v>
      </c>
      <c r="H668" t="s">
        <v>1999</v>
      </c>
    </row>
    <row r="669" spans="1:8">
      <c r="H669" t="s">
        <v>2002</v>
      </c>
    </row>
    <row r="670" spans="1:8">
      <c r="A670" t="s">
        <v>127</v>
      </c>
      <c r="B670">
        <f>HYPERLINK("https://github.com/apache/commons-lang/commit/bf626b85ba69501c4b9d75f1473b9083872b31f3", "bf626b85ba69501c4b9d75f1473b9083872b31f3")</f>
        <v>0</v>
      </c>
      <c r="C670">
        <f>HYPERLINK("https://github.com/apache/commons-lang/commit/9e2d9541777439b115802814ac4924fb50a70f7d", "9e2d9541777439b115802814ac4924fb50a70f7d")</f>
        <v>0</v>
      </c>
      <c r="D670" t="s">
        <v>311</v>
      </c>
      <c r="E670" t="s">
        <v>462</v>
      </c>
      <c r="F670" t="s">
        <v>820</v>
      </c>
      <c r="G670" t="s">
        <v>1119</v>
      </c>
      <c r="H670" t="s">
        <v>3208</v>
      </c>
    </row>
    <row r="671" spans="1:8">
      <c r="A671" t="s">
        <v>129</v>
      </c>
      <c r="B671">
        <f>HYPERLINK("https://github.com/apache/commons-lang/commit/928950c9bf3a61fb51d1c291526ee0e1f8c8baf6", "928950c9bf3a61fb51d1c291526ee0e1f8c8baf6")</f>
        <v>0</v>
      </c>
      <c r="C671">
        <f>HYPERLINK("https://github.com/apache/commons-lang/commit/dab4ca0812b8717366dc4466616583047e6b4cf9", "dab4ca0812b8717366dc4466616583047e6b4cf9")</f>
        <v>0</v>
      </c>
      <c r="D671" t="s">
        <v>311</v>
      </c>
      <c r="E671" t="s">
        <v>464</v>
      </c>
      <c r="F671" t="s">
        <v>690</v>
      </c>
      <c r="G671" t="s">
        <v>1085</v>
      </c>
      <c r="H671" t="s">
        <v>2455</v>
      </c>
    </row>
    <row r="672" spans="1:8">
      <c r="A672" t="s">
        <v>130</v>
      </c>
      <c r="B672">
        <f>HYPERLINK("https://github.com/apache/commons-lang/commit/56e830a235ffdf79af12f8afa07a210aba3cab26", "56e830a235ffdf79af12f8afa07a210aba3cab26")</f>
        <v>0</v>
      </c>
      <c r="C672">
        <f>HYPERLINK("https://github.com/apache/commons-lang/commit/452a6c0cd87ed01dc6f60ab65578c6353c0d0522", "452a6c0cd87ed01dc6f60ab65578c6353c0d0522")</f>
        <v>0</v>
      </c>
      <c r="D672" t="s">
        <v>312</v>
      </c>
      <c r="E672" t="s">
        <v>465</v>
      </c>
      <c r="F672" t="s">
        <v>666</v>
      </c>
      <c r="G672" t="s">
        <v>1062</v>
      </c>
      <c r="H672" t="s">
        <v>2706</v>
      </c>
    </row>
    <row r="673" spans="6:8">
      <c r="H673" t="s">
        <v>2707</v>
      </c>
    </row>
    <row r="674" spans="6:8">
      <c r="H674" t="s">
        <v>1869</v>
      </c>
    </row>
    <row r="675" spans="6:8">
      <c r="H675" t="s">
        <v>2708</v>
      </c>
    </row>
    <row r="676" spans="6:8">
      <c r="H676" t="s">
        <v>1895</v>
      </c>
    </row>
    <row r="677" spans="6:8">
      <c r="H677" t="s">
        <v>1901</v>
      </c>
    </row>
    <row r="678" spans="6:8">
      <c r="H678" t="s">
        <v>2709</v>
      </c>
    </row>
    <row r="679" spans="6:8">
      <c r="H679" t="s">
        <v>2710</v>
      </c>
    </row>
    <row r="680" spans="6:8">
      <c r="H680" t="s">
        <v>2202</v>
      </c>
    </row>
    <row r="681" spans="6:8">
      <c r="H681" t="s">
        <v>1820</v>
      </c>
    </row>
    <row r="682" spans="6:8">
      <c r="H682" t="s">
        <v>1466</v>
      </c>
    </row>
    <row r="683" spans="6:8">
      <c r="F683" t="s">
        <v>667</v>
      </c>
      <c r="G683" t="s">
        <v>1063</v>
      </c>
      <c r="H683" t="s">
        <v>2713</v>
      </c>
    </row>
    <row r="684" spans="6:8">
      <c r="H684" t="s">
        <v>2714</v>
      </c>
    </row>
    <row r="685" spans="6:8">
      <c r="H685" t="s">
        <v>2715</v>
      </c>
    </row>
    <row r="686" spans="6:8">
      <c r="H686" t="s">
        <v>2716</v>
      </c>
    </row>
    <row r="687" spans="6:8">
      <c r="H687" t="s">
        <v>2717</v>
      </c>
    </row>
    <row r="688" spans="6:8">
      <c r="H688" t="s">
        <v>1466</v>
      </c>
    </row>
    <row r="689" spans="6:8">
      <c r="F689" t="s">
        <v>668</v>
      </c>
      <c r="G689" t="s">
        <v>1064</v>
      </c>
      <c r="H689" t="s">
        <v>2713</v>
      </c>
    </row>
    <row r="690" spans="6:8">
      <c r="H690" t="s">
        <v>2714</v>
      </c>
    </row>
    <row r="691" spans="6:8">
      <c r="H691" t="s">
        <v>2715</v>
      </c>
    </row>
    <row r="692" spans="6:8">
      <c r="H692" t="s">
        <v>2716</v>
      </c>
    </row>
    <row r="693" spans="6:8">
      <c r="H693" t="s">
        <v>2717</v>
      </c>
    </row>
    <row r="694" spans="6:8">
      <c r="H694" t="s">
        <v>1466</v>
      </c>
    </row>
    <row r="695" spans="6:8">
      <c r="F695" t="s">
        <v>669</v>
      </c>
      <c r="G695" t="s">
        <v>1065</v>
      </c>
      <c r="H695" t="s">
        <v>2713</v>
      </c>
    </row>
    <row r="696" spans="6:8">
      <c r="H696" t="s">
        <v>2714</v>
      </c>
    </row>
    <row r="697" spans="6:8">
      <c r="H697" t="s">
        <v>2715</v>
      </c>
    </row>
    <row r="698" spans="6:8">
      <c r="H698" t="s">
        <v>2716</v>
      </c>
    </row>
    <row r="699" spans="6:8">
      <c r="H699" t="s">
        <v>2717</v>
      </c>
    </row>
    <row r="700" spans="6:8">
      <c r="H700" t="s">
        <v>2741</v>
      </c>
    </row>
    <row r="701" spans="6:8">
      <c r="H701" t="s">
        <v>3211</v>
      </c>
    </row>
    <row r="702" spans="6:8">
      <c r="F702" t="s">
        <v>670</v>
      </c>
      <c r="G702" t="s">
        <v>1066</v>
      </c>
      <c r="H702" t="s">
        <v>2713</v>
      </c>
    </row>
    <row r="703" spans="6:8">
      <c r="H703" t="s">
        <v>2714</v>
      </c>
    </row>
    <row r="704" spans="6:8">
      <c r="H704" t="s">
        <v>2715</v>
      </c>
    </row>
    <row r="705" spans="1:8">
      <c r="H705" t="s">
        <v>2716</v>
      </c>
    </row>
    <row r="706" spans="1:8">
      <c r="H706" t="s">
        <v>2717</v>
      </c>
    </row>
    <row r="707" spans="1:8">
      <c r="H707" t="s">
        <v>2743</v>
      </c>
    </row>
    <row r="708" spans="1:8">
      <c r="H708" t="s">
        <v>3211</v>
      </c>
    </row>
    <row r="709" spans="1:8">
      <c r="F709" t="s">
        <v>671</v>
      </c>
      <c r="G709" t="s">
        <v>1067</v>
      </c>
      <c r="H709" t="s">
        <v>2745</v>
      </c>
    </row>
    <row r="710" spans="1:8">
      <c r="H710" t="s">
        <v>2746</v>
      </c>
    </row>
    <row r="711" spans="1:8">
      <c r="H711" t="s">
        <v>2747</v>
      </c>
    </row>
    <row r="712" spans="1:8">
      <c r="H712" t="s">
        <v>2748</v>
      </c>
    </row>
    <row r="713" spans="1:8">
      <c r="H713" t="s">
        <v>2743</v>
      </c>
    </row>
    <row r="714" spans="1:8">
      <c r="H714" t="s">
        <v>2717</v>
      </c>
    </row>
    <row r="715" spans="1:8">
      <c r="F715" t="s">
        <v>821</v>
      </c>
      <c r="G715" t="s">
        <v>1123</v>
      </c>
      <c r="H715" t="s">
        <v>2805</v>
      </c>
    </row>
    <row r="716" spans="1:8">
      <c r="H716" t="s">
        <v>1820</v>
      </c>
    </row>
    <row r="717" spans="1:8">
      <c r="H717" t="s">
        <v>1466</v>
      </c>
    </row>
    <row r="718" spans="1:8">
      <c r="A718" t="s">
        <v>131</v>
      </c>
      <c r="B718">
        <f>HYPERLINK("https://github.com/apache/commons-lang/commit/9adbbb0bbfe1d76549dd8b6704f183dacb1de29f", "9adbbb0bbfe1d76549dd8b6704f183dacb1de29f")</f>
        <v>0</v>
      </c>
      <c r="C718">
        <f>HYPERLINK("https://github.com/apache/commons-lang/commit/56463552475746e982e46f54c1b18487ef434c17", "56463552475746e982e46f54c1b18487ef434c17")</f>
        <v>0</v>
      </c>
      <c r="D718" t="s">
        <v>312</v>
      </c>
      <c r="E718" t="s">
        <v>466</v>
      </c>
      <c r="F718" t="s">
        <v>822</v>
      </c>
      <c r="G718" t="s">
        <v>1111</v>
      </c>
      <c r="H718" t="s">
        <v>3212</v>
      </c>
    </row>
    <row r="719" spans="1:8">
      <c r="A719" t="s">
        <v>132</v>
      </c>
      <c r="B719">
        <f>HYPERLINK("https://github.com/apache/commons-lang/commit/0714795b6fd29dd895d65a6e7397ee7f768cb1bf", "0714795b6fd29dd895d65a6e7397ee7f768cb1bf")</f>
        <v>0</v>
      </c>
      <c r="C719">
        <f>HYPERLINK("https://github.com/apache/commons-lang/commit/c090db27a496c00c1c28bf22e54cc57b7f593298", "c090db27a496c00c1c28bf22e54cc57b7f593298")</f>
        <v>0</v>
      </c>
      <c r="D719" t="s">
        <v>312</v>
      </c>
      <c r="E719" t="s">
        <v>467</v>
      </c>
      <c r="F719" t="s">
        <v>823</v>
      </c>
      <c r="G719" t="s">
        <v>1150</v>
      </c>
      <c r="H719" t="s">
        <v>3213</v>
      </c>
    </row>
    <row r="720" spans="1:8">
      <c r="F720" t="s">
        <v>824</v>
      </c>
      <c r="G720" t="s">
        <v>1151</v>
      </c>
      <c r="H720" t="s">
        <v>3213</v>
      </c>
    </row>
    <row r="721" spans="1:8">
      <c r="A721" t="s">
        <v>133</v>
      </c>
      <c r="B721">
        <f>HYPERLINK("https://github.com/apache/commons-lang/commit/8550f4da086fe77943124164c41c4210f348c940", "8550f4da086fe77943124164c41c4210f348c940")</f>
        <v>0</v>
      </c>
      <c r="C721">
        <f>HYPERLINK("https://github.com/apache/commons-lang/commit/87c4b35e52d7a419ca42aad26a011cb681f6bbe6", "87c4b35e52d7a419ca42aad26a011cb681f6bbe6")</f>
        <v>0</v>
      </c>
      <c r="D721" t="s">
        <v>312</v>
      </c>
      <c r="E721" t="s">
        <v>468</v>
      </c>
      <c r="F721" t="s">
        <v>675</v>
      </c>
      <c r="G721" t="s">
        <v>1070</v>
      </c>
      <c r="H721" t="s">
        <v>1820</v>
      </c>
    </row>
    <row r="722" spans="1:8">
      <c r="A722" t="s">
        <v>136</v>
      </c>
      <c r="B722">
        <f>HYPERLINK("https://github.com/apache/commons-lang/commit/ebfb96b0a95557559dc801fba31efc260ab24744", "ebfb96b0a95557559dc801fba31efc260ab24744")</f>
        <v>0</v>
      </c>
      <c r="C722">
        <f>HYPERLINK("https://github.com/apache/commons-lang/commit/1a433d2ec7b5b85b541e213b0d1e69b9e91a56b9", "1a433d2ec7b5b85b541e213b0d1e69b9e91a56b9")</f>
        <v>0</v>
      </c>
      <c r="D722" t="s">
        <v>312</v>
      </c>
      <c r="E722" t="s">
        <v>471</v>
      </c>
      <c r="F722" t="s">
        <v>862</v>
      </c>
      <c r="G722" t="s">
        <v>1142</v>
      </c>
      <c r="H722" t="s">
        <v>3111</v>
      </c>
    </row>
    <row r="723" spans="1:8">
      <c r="H723" t="s">
        <v>3112</v>
      </c>
    </row>
    <row r="724" spans="1:8">
      <c r="A724" t="s">
        <v>137</v>
      </c>
      <c r="B724">
        <f>HYPERLINK("https://github.com/apache/commons-lang/commit/228527bd83f3f73cc2ab030bb65b370eeb418b1c", "228527bd83f3f73cc2ab030bb65b370eeb418b1c")</f>
        <v>0</v>
      </c>
      <c r="C724">
        <f>HYPERLINK("https://github.com/apache/commons-lang/commit/64f0e8ecb072bfa5b7a98c8930bbdd6a854ca87a", "64f0e8ecb072bfa5b7a98c8930bbdd6a854ca87a")</f>
        <v>0</v>
      </c>
      <c r="D724" t="s">
        <v>312</v>
      </c>
      <c r="E724" t="s">
        <v>472</v>
      </c>
      <c r="F724" t="s">
        <v>862</v>
      </c>
      <c r="G724" t="s">
        <v>1142</v>
      </c>
      <c r="H724" t="s">
        <v>3119</v>
      </c>
    </row>
    <row r="725" spans="1:8">
      <c r="H725" t="s">
        <v>3126</v>
      </c>
    </row>
    <row r="726" spans="1:8">
      <c r="A726" t="s">
        <v>139</v>
      </c>
      <c r="B726">
        <f>HYPERLINK("https://github.com/apache/commons-lang/commit/e6e7f16e570f18518fad49c72547a3965e1bb8d4", "e6e7f16e570f18518fad49c72547a3965e1bb8d4")</f>
        <v>0</v>
      </c>
      <c r="C726">
        <f>HYPERLINK("https://github.com/apache/commons-lang/commit/00a4628d4e65d002fc11dee7854a020d5d8eb8f0", "00a4628d4e65d002fc11dee7854a020d5d8eb8f0")</f>
        <v>0</v>
      </c>
      <c r="D726" t="s">
        <v>312</v>
      </c>
      <c r="E726" t="s">
        <v>474</v>
      </c>
      <c r="F726" t="s">
        <v>862</v>
      </c>
      <c r="G726" t="s">
        <v>1142</v>
      </c>
      <c r="H726" t="s">
        <v>3109</v>
      </c>
    </row>
    <row r="727" spans="1:8">
      <c r="H727" t="s">
        <v>3110</v>
      </c>
    </row>
    <row r="728" spans="1:8">
      <c r="A728" t="s">
        <v>142</v>
      </c>
      <c r="B728">
        <f>HYPERLINK("https://github.com/apache/commons-lang/commit/485dd97b184fe42bf9b1434633be84cb6acc75f2", "485dd97b184fe42bf9b1434633be84cb6acc75f2")</f>
        <v>0</v>
      </c>
      <c r="C728">
        <f>HYPERLINK("https://github.com/apache/commons-lang/commit/b9a702bb49cd02c1f8e33f52b33312fa0aa467e7", "b9a702bb49cd02c1f8e33f52b33312fa0aa467e7")</f>
        <v>0</v>
      </c>
      <c r="D728" t="s">
        <v>318</v>
      </c>
      <c r="E728" t="s">
        <v>477</v>
      </c>
      <c r="F728" t="s">
        <v>892</v>
      </c>
      <c r="G728" t="s">
        <v>1055</v>
      </c>
      <c r="H728" t="s">
        <v>3216</v>
      </c>
    </row>
    <row r="729" spans="1:8">
      <c r="A729" t="s">
        <v>145</v>
      </c>
      <c r="B729">
        <f>HYPERLINK("https://github.com/apache/commons-lang/commit/022d08cfd31475073c664da109ad50bfe9539d82", "022d08cfd31475073c664da109ad50bfe9539d82")</f>
        <v>0</v>
      </c>
      <c r="C729">
        <f>HYPERLINK("https://github.com/apache/commons-lang/commit/4d7a616ccaf6c4a2aef171999f04c71d3749313d", "4d7a616ccaf6c4a2aef171999f04c71d3749313d")</f>
        <v>0</v>
      </c>
      <c r="D729" t="s">
        <v>319</v>
      </c>
      <c r="E729" t="s">
        <v>480</v>
      </c>
      <c r="F729" t="s">
        <v>894</v>
      </c>
      <c r="G729" t="s">
        <v>1147</v>
      </c>
      <c r="H729" t="s">
        <v>3091</v>
      </c>
    </row>
    <row r="730" spans="1:8">
      <c r="F730" t="s">
        <v>895</v>
      </c>
      <c r="G730" t="s">
        <v>1148</v>
      </c>
      <c r="H730" t="s">
        <v>3091</v>
      </c>
    </row>
    <row r="731" spans="1:8">
      <c r="A731" t="s">
        <v>146</v>
      </c>
      <c r="B731">
        <f>HYPERLINK("https://github.com/apache/commons-lang/commit/bc52782cd84f4356d2984e1aa01806f81754eb08", "bc52782cd84f4356d2984e1aa01806f81754eb08")</f>
        <v>0</v>
      </c>
      <c r="C731">
        <f>HYPERLINK("https://github.com/apache/commons-lang/commit/79f7a7ef529ae656a80f7e331f75e79999cef7ea", "79f7a7ef529ae656a80f7e331f75e79999cef7ea")</f>
        <v>0</v>
      </c>
      <c r="D731" t="s">
        <v>313</v>
      </c>
      <c r="E731" s="2" t="s">
        <v>481</v>
      </c>
      <c r="F731" t="s">
        <v>896</v>
      </c>
      <c r="G731" t="s">
        <v>1059</v>
      </c>
      <c r="H731" t="s">
        <v>3223</v>
      </c>
    </row>
    <row r="732" spans="1:8">
      <c r="A732" t="s">
        <v>150</v>
      </c>
      <c r="B732">
        <f>HYPERLINK("https://github.com/apache/commons-lang/commit/0a7381942ca183a63750cdcdcad6a6ac5c9aa95d", "0a7381942ca183a63750cdcdcad6a6ac5c9aa95d")</f>
        <v>0</v>
      </c>
      <c r="C732">
        <f>HYPERLINK("https://github.com/apache/commons-lang/commit/434575ed0a71439b8abe8ef59948bf15847fd9c0", "434575ed0a71439b8abe8ef59948bf15847fd9c0")</f>
        <v>0</v>
      </c>
      <c r="D732" t="s">
        <v>316</v>
      </c>
      <c r="E732" t="s">
        <v>485</v>
      </c>
      <c r="F732" t="s">
        <v>900</v>
      </c>
      <c r="G732" t="s">
        <v>1159</v>
      </c>
      <c r="H732" t="s">
        <v>3229</v>
      </c>
    </row>
    <row r="733" spans="1:8">
      <c r="H733" t="s">
        <v>3230</v>
      </c>
    </row>
    <row r="734" spans="1:8">
      <c r="H734" t="s">
        <v>3231</v>
      </c>
    </row>
    <row r="735" spans="1:8">
      <c r="H735" t="s">
        <v>3232</v>
      </c>
    </row>
    <row r="736" spans="1:8">
      <c r="H736" t="s">
        <v>3233</v>
      </c>
    </row>
    <row r="737" spans="1:8">
      <c r="A737" t="s">
        <v>151</v>
      </c>
      <c r="B737">
        <f>HYPERLINK("https://github.com/apache/commons-lang/commit/4f2cfd7a782f45989fcf0cbd2e49c3694d85c0af", "4f2cfd7a782f45989fcf0cbd2e49c3694d85c0af")</f>
        <v>0</v>
      </c>
      <c r="C737">
        <f>HYPERLINK("https://github.com/apache/commons-lang/commit/91a90af7673ade24edbb7c378b2a3b46fcf8e78a", "91a90af7673ade24edbb7c378b2a3b46fcf8e78a")</f>
        <v>0</v>
      </c>
      <c r="D737" t="s">
        <v>321</v>
      </c>
      <c r="E737" t="s">
        <v>486</v>
      </c>
      <c r="F737" t="s">
        <v>901</v>
      </c>
      <c r="G737" t="s">
        <v>1160</v>
      </c>
      <c r="H737" t="s">
        <v>3234</v>
      </c>
    </row>
    <row r="738" spans="1:8">
      <c r="H738" t="s">
        <v>3235</v>
      </c>
    </row>
    <row r="739" spans="1:8">
      <c r="H739" t="s">
        <v>3236</v>
      </c>
    </row>
    <row r="740" spans="1:8">
      <c r="H740" t="s">
        <v>3237</v>
      </c>
    </row>
    <row r="741" spans="1:8">
      <c r="H741" t="s">
        <v>3238</v>
      </c>
    </row>
    <row r="742" spans="1:8">
      <c r="H742" t="s">
        <v>3239</v>
      </c>
    </row>
    <row r="743" spans="1:8">
      <c r="H743" t="s">
        <v>3240</v>
      </c>
    </row>
    <row r="744" spans="1:8">
      <c r="H744" t="s">
        <v>3241</v>
      </c>
    </row>
    <row r="745" spans="1:8">
      <c r="A745" t="s">
        <v>152</v>
      </c>
      <c r="B745">
        <f>HYPERLINK("https://github.com/apache/commons-lang/commit/a43c5746fc7faf57f063d0e025108998557d56b6", "a43c5746fc7faf57f063d0e025108998557d56b6")</f>
        <v>0</v>
      </c>
      <c r="C745">
        <f>HYPERLINK("https://github.com/apache/commons-lang/commit/056742acf7fa9de76993c24d0eb0fa84b99dbbdd", "056742acf7fa9de76993c24d0eb0fa84b99dbbdd")</f>
        <v>0</v>
      </c>
      <c r="D745" t="s">
        <v>321</v>
      </c>
      <c r="E745" t="s">
        <v>487</v>
      </c>
      <c r="F745" t="s">
        <v>902</v>
      </c>
      <c r="G745" t="s">
        <v>1161</v>
      </c>
      <c r="H745" t="s">
        <v>3247</v>
      </c>
    </row>
    <row r="746" spans="1:8">
      <c r="H746" t="s">
        <v>3248</v>
      </c>
    </row>
    <row r="747" spans="1:8">
      <c r="H747" t="s">
        <v>3249</v>
      </c>
    </row>
    <row r="748" spans="1:8">
      <c r="H748" t="s">
        <v>3250</v>
      </c>
    </row>
    <row r="749" spans="1:8">
      <c r="H749" t="s">
        <v>3241</v>
      </c>
    </row>
    <row r="750" spans="1:8">
      <c r="H750" t="s">
        <v>2647</v>
      </c>
    </row>
    <row r="751" spans="1:8">
      <c r="A751" t="s">
        <v>153</v>
      </c>
      <c r="B751">
        <f>HYPERLINK("https://github.com/apache/commons-lang/commit/f76a32ff88006ecf07a523c6daa3405acfc2243f", "f76a32ff88006ecf07a523c6daa3405acfc2243f")</f>
        <v>0</v>
      </c>
      <c r="C751">
        <f>HYPERLINK("https://github.com/apache/commons-lang/commit/ee707ddb02e4eb4d03fa01b9024af8be25ff2599", "ee707ddb02e4eb4d03fa01b9024af8be25ff2599")</f>
        <v>0</v>
      </c>
      <c r="D751" t="s">
        <v>312</v>
      </c>
      <c r="E751" t="s">
        <v>488</v>
      </c>
      <c r="F751" t="s">
        <v>903</v>
      </c>
      <c r="G751" t="s">
        <v>1162</v>
      </c>
      <c r="H751" t="s">
        <v>3253</v>
      </c>
    </row>
    <row r="752" spans="1:8">
      <c r="H752" t="s">
        <v>3254</v>
      </c>
    </row>
    <row r="753" spans="1:8">
      <c r="H753" t="s">
        <v>3255</v>
      </c>
    </row>
    <row r="754" spans="1:8">
      <c r="A754" t="s">
        <v>154</v>
      </c>
      <c r="B754">
        <f>HYPERLINK("https://github.com/apache/commons-lang/commit/5615bbb7ad2f739423e0eef92062988c01bd59f2", "5615bbb7ad2f739423e0eef92062988c01bd59f2")</f>
        <v>0</v>
      </c>
      <c r="C754">
        <f>HYPERLINK("https://github.com/apache/commons-lang/commit/da9ebdf72af4a2527255a7f06a65d4ce672af6de", "da9ebdf72af4a2527255a7f06a65d4ce672af6de")</f>
        <v>0</v>
      </c>
      <c r="D754" t="s">
        <v>316</v>
      </c>
      <c r="E754" t="s">
        <v>489</v>
      </c>
      <c r="F754" t="s">
        <v>904</v>
      </c>
      <c r="G754" t="s">
        <v>1163</v>
      </c>
      <c r="H754" t="s">
        <v>3256</v>
      </c>
    </row>
    <row r="755" spans="1:8">
      <c r="A755" t="s">
        <v>156</v>
      </c>
      <c r="B755">
        <f>HYPERLINK("https://github.com/apache/commons-lang/commit/151220646a488159159c7bb4a3739aefac0d8640", "151220646a488159159c7bb4a3739aefac0d8640")</f>
        <v>0</v>
      </c>
      <c r="C755">
        <f>HYPERLINK("https://github.com/apache/commons-lang/commit/1330e9dad70336423e7f52f0a0f5f97c107d620c", "1330e9dad70336423e7f52f0a0f5f97c107d620c")</f>
        <v>0</v>
      </c>
      <c r="D755" t="s">
        <v>312</v>
      </c>
      <c r="E755" t="s">
        <v>491</v>
      </c>
      <c r="F755" t="s">
        <v>906</v>
      </c>
      <c r="G755" t="s">
        <v>1054</v>
      </c>
      <c r="H755" t="s">
        <v>1453</v>
      </c>
    </row>
    <row r="756" spans="1:8">
      <c r="H756" t="s">
        <v>1454</v>
      </c>
    </row>
    <row r="757" spans="1:8">
      <c r="H757" t="s">
        <v>1455</v>
      </c>
    </row>
    <row r="758" spans="1:8">
      <c r="H758" t="s">
        <v>1456</v>
      </c>
    </row>
    <row r="759" spans="1:8">
      <c r="H759" t="s">
        <v>1457</v>
      </c>
    </row>
    <row r="760" spans="1:8">
      <c r="F760" t="s">
        <v>907</v>
      </c>
      <c r="G760" t="s">
        <v>1093</v>
      </c>
      <c r="H760" t="s">
        <v>1540</v>
      </c>
    </row>
    <row r="761" spans="1:8">
      <c r="A761" t="s">
        <v>157</v>
      </c>
      <c r="B761">
        <f>HYPERLINK("https://github.com/apache/commons-lang/commit/ead7d965e709182157694490c8bc8d744ec64161", "ead7d965e709182157694490c8bc8d744ec64161")</f>
        <v>0</v>
      </c>
      <c r="C761">
        <f>HYPERLINK("https://github.com/apache/commons-lang/commit/9c6d3ea78fa936c8eedbd72236fe3f6e217c2b96", "9c6d3ea78fa936c8eedbd72236fe3f6e217c2b96")</f>
        <v>0</v>
      </c>
      <c r="D761" t="s">
        <v>312</v>
      </c>
      <c r="E761" t="s">
        <v>492</v>
      </c>
      <c r="F761" t="s">
        <v>908</v>
      </c>
      <c r="G761" t="s">
        <v>1109</v>
      </c>
      <c r="H761" t="s">
        <v>1493</v>
      </c>
    </row>
    <row r="762" spans="1:8">
      <c r="A762" t="s">
        <v>158</v>
      </c>
      <c r="B762">
        <f>HYPERLINK("https://github.com/apache/commons-lang/commit/9ae054b7c894706fcaea519a14f48cc773835069", "9ae054b7c894706fcaea519a14f48cc773835069")</f>
        <v>0</v>
      </c>
      <c r="C762">
        <f>HYPERLINK("https://github.com/apache/commons-lang/commit/2be456f665e193c6fa7eefb838da858b57935c58", "2be456f665e193c6fa7eefb838da858b57935c58")</f>
        <v>0</v>
      </c>
      <c r="D762" t="s">
        <v>312</v>
      </c>
      <c r="E762" t="s">
        <v>493</v>
      </c>
      <c r="F762" t="s">
        <v>899</v>
      </c>
      <c r="G762" t="s">
        <v>1107</v>
      </c>
      <c r="H762" t="s">
        <v>2422</v>
      </c>
    </row>
    <row r="763" spans="1:8">
      <c r="H763" t="s">
        <v>2423</v>
      </c>
    </row>
    <row r="764" spans="1:8">
      <c r="H764" t="s">
        <v>2424</v>
      </c>
    </row>
    <row r="765" spans="1:8">
      <c r="H765" t="s">
        <v>2425</v>
      </c>
    </row>
    <row r="766" spans="1:8">
      <c r="A766" t="s">
        <v>161</v>
      </c>
      <c r="B766">
        <f>HYPERLINK("https://github.com/apache/commons-lang/commit/8542ccb689031ef8efb416a6c95dd8b9b2c5e5c1", "8542ccb689031ef8efb416a6c95dd8b9b2c5e5c1")</f>
        <v>0</v>
      </c>
      <c r="C766">
        <f>HYPERLINK("https://github.com/apache/commons-lang/commit/3456b2b6b1e27751bb9b4770e3bd0a6545afe1d3", "3456b2b6b1e27751bb9b4770e3bd0a6545afe1d3")</f>
        <v>0</v>
      </c>
      <c r="D766" t="s">
        <v>312</v>
      </c>
      <c r="E766" t="s">
        <v>496</v>
      </c>
      <c r="F766" t="s">
        <v>891</v>
      </c>
      <c r="G766" t="s">
        <v>1039</v>
      </c>
      <c r="H766" t="s">
        <v>3260</v>
      </c>
    </row>
    <row r="767" spans="1:8">
      <c r="A767" t="s">
        <v>162</v>
      </c>
      <c r="B767">
        <f>HYPERLINK("https://github.com/apache/commons-lang/commit/196067da9716e4ae4078743c0c56540ee64892f4", "196067da9716e4ae4078743c0c56540ee64892f4")</f>
        <v>0</v>
      </c>
      <c r="C767">
        <f>HYPERLINK("https://github.com/apache/commons-lang/commit/e5b0844c4f49d5913f54bb5982284f5e7b76240a", "e5b0844c4f49d5913f54bb5982284f5e7b76240a")</f>
        <v>0</v>
      </c>
      <c r="D767" t="s">
        <v>312</v>
      </c>
      <c r="E767" t="s">
        <v>497</v>
      </c>
      <c r="F767" t="s">
        <v>903</v>
      </c>
      <c r="G767" t="s">
        <v>1162</v>
      </c>
      <c r="H767" t="s">
        <v>1542</v>
      </c>
    </row>
    <row r="768" spans="1:8">
      <c r="A768" t="s">
        <v>163</v>
      </c>
      <c r="B768">
        <f>HYPERLINK("https://github.com/apache/commons-lang/commit/05510d7079702905de640b0c399908eddba7752b", "05510d7079702905de640b0c399908eddba7752b")</f>
        <v>0</v>
      </c>
      <c r="C768">
        <f>HYPERLINK("https://github.com/apache/commons-lang/commit/85b9694d48340fcfaa7b4377e4e1ecd66e8c6c85", "85b9694d48340fcfaa7b4377e4e1ecd66e8c6c85")</f>
        <v>0</v>
      </c>
      <c r="D768" t="s">
        <v>316</v>
      </c>
      <c r="E768" t="s">
        <v>498</v>
      </c>
      <c r="F768" t="s">
        <v>904</v>
      </c>
      <c r="G768" t="s">
        <v>1163</v>
      </c>
      <c r="H768" t="s">
        <v>3262</v>
      </c>
    </row>
    <row r="769" spans="1:8">
      <c r="A769" t="s">
        <v>167</v>
      </c>
      <c r="B769">
        <f>HYPERLINK("https://github.com/apache/commons-lang/commit/9d2f0b9a182d0f80bd5c3a925ee566b86805e6a3", "9d2f0b9a182d0f80bd5c3a925ee566b86805e6a3")</f>
        <v>0</v>
      </c>
      <c r="C769">
        <f>HYPERLINK("https://github.com/apache/commons-lang/commit/2fb208b8d8c77bd0abc425c41a7a4f9bd43495ba", "2fb208b8d8c77bd0abc425c41a7a4f9bd43495ba")</f>
        <v>0</v>
      </c>
      <c r="D769" t="s">
        <v>316</v>
      </c>
      <c r="E769" t="s">
        <v>502</v>
      </c>
      <c r="F769" t="s">
        <v>912</v>
      </c>
      <c r="G769" t="s">
        <v>1165</v>
      </c>
      <c r="H769" t="s">
        <v>3265</v>
      </c>
    </row>
    <row r="770" spans="1:8">
      <c r="A770" t="s">
        <v>168</v>
      </c>
      <c r="B770">
        <f>HYPERLINK("https://github.com/apache/commons-lang/commit/7e6b6fce8d8f26c984b70465b6c94bd2d4a54582", "7e6b6fce8d8f26c984b70465b6c94bd2d4a54582")</f>
        <v>0</v>
      </c>
      <c r="C770">
        <f>HYPERLINK("https://github.com/apache/commons-lang/commit/3933e63c7c38ab549cd52815fbe0a4b49cffacdd", "3933e63c7c38ab549cd52815fbe0a4b49cffacdd")</f>
        <v>0</v>
      </c>
      <c r="D770" t="s">
        <v>311</v>
      </c>
      <c r="E770" t="s">
        <v>503</v>
      </c>
      <c r="F770" t="s">
        <v>913</v>
      </c>
      <c r="G770" t="s">
        <v>1166</v>
      </c>
      <c r="H770" t="s">
        <v>3266</v>
      </c>
    </row>
    <row r="771" spans="1:8">
      <c r="A771" t="s">
        <v>170</v>
      </c>
      <c r="B771">
        <f>HYPERLINK("https://github.com/apache/commons-lang/commit/6be2343397b8192fc1328da21962dea27a8b2422", "6be2343397b8192fc1328da21962dea27a8b2422")</f>
        <v>0</v>
      </c>
      <c r="C771">
        <f>HYPERLINK("https://github.com/apache/commons-lang/commit/913ddd55dd7b58c93bf4d41110324bec7e4842f0", "913ddd55dd7b58c93bf4d41110324bec7e4842f0")</f>
        <v>0</v>
      </c>
      <c r="D771" t="s">
        <v>319</v>
      </c>
      <c r="E771" t="s">
        <v>505</v>
      </c>
      <c r="F771" t="s">
        <v>914</v>
      </c>
      <c r="G771" t="s">
        <v>1149</v>
      </c>
      <c r="H771" t="s">
        <v>1936</v>
      </c>
    </row>
    <row r="772" spans="1:8">
      <c r="H772" t="s">
        <v>3274</v>
      </c>
    </row>
    <row r="773" spans="1:8">
      <c r="A773" t="s">
        <v>177</v>
      </c>
      <c r="B773">
        <f>HYPERLINK("https://github.com/apache/commons-lang/commit/4335b4067d5d6e8417c606f306f67e8d53353f14", "4335b4067d5d6e8417c606f306f67e8d53353f14")</f>
        <v>0</v>
      </c>
      <c r="C773">
        <f>HYPERLINK("https://github.com/apache/commons-lang/commit/2c499868dbf7cedc9a56c3d873fe9e287d7e0f29", "2c499868dbf7cedc9a56c3d873fe9e287d7e0f29")</f>
        <v>0</v>
      </c>
      <c r="D773" t="s">
        <v>312</v>
      </c>
      <c r="E773" t="s">
        <v>512</v>
      </c>
      <c r="F773" t="s">
        <v>922</v>
      </c>
      <c r="G773" t="s">
        <v>1169</v>
      </c>
      <c r="H773" t="s">
        <v>3293</v>
      </c>
    </row>
    <row r="774" spans="1:8">
      <c r="H774" t="s">
        <v>3294</v>
      </c>
    </row>
    <row r="775" spans="1:8">
      <c r="H775" t="s">
        <v>3295</v>
      </c>
    </row>
    <row r="776" spans="1:8">
      <c r="H776" t="s">
        <v>3296</v>
      </c>
    </row>
    <row r="777" spans="1:8">
      <c r="H777" t="s">
        <v>3297</v>
      </c>
    </row>
    <row r="778" spans="1:8">
      <c r="F778" t="s">
        <v>923</v>
      </c>
      <c r="G778" t="s">
        <v>1170</v>
      </c>
      <c r="H778" t="s">
        <v>3303</v>
      </c>
    </row>
    <row r="779" spans="1:8">
      <c r="H779" t="s">
        <v>3304</v>
      </c>
    </row>
    <row r="780" spans="1:8">
      <c r="H780" t="s">
        <v>3305</v>
      </c>
    </row>
    <row r="781" spans="1:8">
      <c r="H781" t="s">
        <v>3306</v>
      </c>
    </row>
    <row r="782" spans="1:8">
      <c r="H782" t="s">
        <v>3307</v>
      </c>
    </row>
    <row r="783" spans="1:8">
      <c r="H783" t="s">
        <v>3308</v>
      </c>
    </row>
    <row r="784" spans="1:8">
      <c r="F784" t="s">
        <v>924</v>
      </c>
      <c r="G784" t="s">
        <v>1171</v>
      </c>
      <c r="H784" t="s">
        <v>3311</v>
      </c>
    </row>
    <row r="785" spans="1:8">
      <c r="A785" t="s">
        <v>179</v>
      </c>
      <c r="B785">
        <f>HYPERLINK("https://github.com/apache/commons-lang/commit/613e988c80025b6238a9c8b7b7835791cf10407f", "613e988c80025b6238a9c8b7b7835791cf10407f")</f>
        <v>0</v>
      </c>
      <c r="C785">
        <f>HYPERLINK("https://github.com/apache/commons-lang/commit/6a82ecae175651cc8cd80e2751702b8f02efd8ec", "6a82ecae175651cc8cd80e2751702b8f02efd8ec")</f>
        <v>0</v>
      </c>
      <c r="D785" t="s">
        <v>313</v>
      </c>
      <c r="E785" t="s">
        <v>514</v>
      </c>
      <c r="F785" t="s">
        <v>925</v>
      </c>
      <c r="G785" t="s">
        <v>1140</v>
      </c>
      <c r="H785" t="s">
        <v>3313</v>
      </c>
    </row>
    <row r="786" spans="1:8">
      <c r="H786" t="s">
        <v>3314</v>
      </c>
    </row>
    <row r="787" spans="1:8">
      <c r="H787" t="s">
        <v>3315</v>
      </c>
    </row>
    <row r="788" spans="1:8">
      <c r="H788" t="s">
        <v>3316</v>
      </c>
    </row>
    <row r="789" spans="1:8">
      <c r="H789" t="s">
        <v>3317</v>
      </c>
    </row>
    <row r="790" spans="1:8">
      <c r="H790" t="s">
        <v>3318</v>
      </c>
    </row>
    <row r="791" spans="1:8">
      <c r="H791" t="s">
        <v>3319</v>
      </c>
    </row>
    <row r="792" spans="1:8">
      <c r="H792" t="s">
        <v>3320</v>
      </c>
    </row>
    <row r="793" spans="1:8">
      <c r="A793" t="s">
        <v>191</v>
      </c>
      <c r="B793">
        <f>HYPERLINK("https://github.com/apache/commons-lang/commit/9bb33616169fe9113284f23712f94254d18b0e23", "9bb33616169fe9113284f23712f94254d18b0e23")</f>
        <v>0</v>
      </c>
      <c r="C793">
        <f>HYPERLINK("https://github.com/apache/commons-lang/commit/22861326c26a7feaa13f08f5cb8c8f68bedb1225", "22861326c26a7feaa13f08f5cb8c8f68bedb1225")</f>
        <v>0</v>
      </c>
      <c r="D793" t="s">
        <v>312</v>
      </c>
      <c r="E793" t="s">
        <v>526</v>
      </c>
      <c r="F793" t="s">
        <v>936</v>
      </c>
      <c r="G793" t="s">
        <v>1172</v>
      </c>
      <c r="H793" t="s">
        <v>3321</v>
      </c>
    </row>
    <row r="794" spans="1:8">
      <c r="H794" t="s">
        <v>2202</v>
      </c>
    </row>
    <row r="795" spans="1:8">
      <c r="F795" t="s">
        <v>937</v>
      </c>
      <c r="G795" t="s">
        <v>1173</v>
      </c>
      <c r="H795" t="s">
        <v>3321</v>
      </c>
    </row>
    <row r="796" spans="1:8">
      <c r="H796" t="s">
        <v>3322</v>
      </c>
    </row>
    <row r="797" spans="1:8">
      <c r="F797" t="s">
        <v>938</v>
      </c>
      <c r="G797" t="s">
        <v>1174</v>
      </c>
      <c r="H797" t="s">
        <v>3323</v>
      </c>
    </row>
    <row r="798" spans="1:8">
      <c r="F798" t="s">
        <v>939</v>
      </c>
      <c r="G798" t="s">
        <v>1175</v>
      </c>
      <c r="H798" t="s">
        <v>3324</v>
      </c>
    </row>
    <row r="799" spans="1:8">
      <c r="H799" t="s">
        <v>3325</v>
      </c>
    </row>
    <row r="800" spans="1:8">
      <c r="F800" t="s">
        <v>940</v>
      </c>
      <c r="G800" t="s">
        <v>1176</v>
      </c>
      <c r="H800" t="s">
        <v>3321</v>
      </c>
    </row>
    <row r="801" spans="1:8">
      <c r="H801" t="s">
        <v>3326</v>
      </c>
    </row>
    <row r="802" spans="1:8">
      <c r="H802" t="s">
        <v>3327</v>
      </c>
    </row>
    <row r="803" spans="1:8">
      <c r="A803" t="s">
        <v>197</v>
      </c>
      <c r="B803">
        <f>HYPERLINK("https://github.com/apache/commons-lang/commit/79c627478f482a55ab9bf821b2cfbe2237ab3d53", "79c627478f482a55ab9bf821b2cfbe2237ab3d53")</f>
        <v>0</v>
      </c>
      <c r="C803">
        <f>HYPERLINK("https://github.com/apache/commons-lang/commit/ebdef1b95710b44324d40fa1e67a1bc1b370ee81", "ebdef1b95710b44324d40fa1e67a1bc1b370ee81")</f>
        <v>0</v>
      </c>
      <c r="D803" t="s">
        <v>318</v>
      </c>
      <c r="E803" t="s">
        <v>532</v>
      </c>
      <c r="F803" t="s">
        <v>892</v>
      </c>
      <c r="G803" t="s">
        <v>1055</v>
      </c>
      <c r="H803" t="s">
        <v>3336</v>
      </c>
    </row>
    <row r="804" spans="1:8">
      <c r="A804" t="s">
        <v>198</v>
      </c>
      <c r="B804">
        <f>HYPERLINK("https://github.com/apache/commons-lang/commit/a81da42d9039ae2bf4d3c02b2c23969116f979d5", "a81da42d9039ae2bf4d3c02b2c23969116f979d5")</f>
        <v>0</v>
      </c>
      <c r="C804">
        <f>HYPERLINK("https://github.com/apache/commons-lang/commit/01ee7028e6940dbd074f3a76bb28f3a78b5d5b21", "01ee7028e6940dbd074f3a76bb28f3a78b5d5b21")</f>
        <v>0</v>
      </c>
      <c r="D804" t="s">
        <v>318</v>
      </c>
      <c r="E804" t="s">
        <v>533</v>
      </c>
      <c r="F804" t="s">
        <v>892</v>
      </c>
      <c r="G804" t="s">
        <v>1055</v>
      </c>
      <c r="H804" t="s">
        <v>3337</v>
      </c>
    </row>
    <row r="805" spans="1:8">
      <c r="A805" t="s">
        <v>200</v>
      </c>
      <c r="B805">
        <f>HYPERLINK("https://github.com/apache/commons-lang/commit/d7af9435485453053a61f9baaca616602d8a4fd8", "d7af9435485453053a61f9baaca616602d8a4fd8")</f>
        <v>0</v>
      </c>
      <c r="C805">
        <f>HYPERLINK("https://github.com/apache/commons-lang/commit/e582456625cc8a7056cc9354d2a75913f4ceb393", "e582456625cc8a7056cc9354d2a75913f4ceb393")</f>
        <v>0</v>
      </c>
      <c r="D805" t="s">
        <v>318</v>
      </c>
      <c r="E805" t="s">
        <v>535</v>
      </c>
      <c r="F805" t="s">
        <v>975</v>
      </c>
      <c r="G805" t="s">
        <v>1177</v>
      </c>
      <c r="H805" t="s">
        <v>3340</v>
      </c>
    </row>
    <row r="806" spans="1:8">
      <c r="A806" t="s">
        <v>202</v>
      </c>
      <c r="B806">
        <f>HYPERLINK("https://github.com/apache/commons-lang/commit/342a9184a9e11878e0117ffc5dc1946af3516d98", "342a9184a9e11878e0117ffc5dc1946af3516d98")</f>
        <v>0</v>
      </c>
      <c r="C806">
        <f>HYPERLINK("https://github.com/apache/commons-lang/commit/c62d888e9493520c9ea53bae4b50156824500409", "c62d888e9493520c9ea53bae4b50156824500409")</f>
        <v>0</v>
      </c>
      <c r="D806" t="s">
        <v>319</v>
      </c>
      <c r="E806" t="s">
        <v>537</v>
      </c>
      <c r="F806" t="s">
        <v>976</v>
      </c>
      <c r="G806" t="s">
        <v>1178</v>
      </c>
      <c r="H806" t="s">
        <v>3343</v>
      </c>
    </row>
    <row r="807" spans="1:8">
      <c r="H807" t="s">
        <v>3345</v>
      </c>
    </row>
    <row r="808" spans="1:8">
      <c r="A808" t="s">
        <v>205</v>
      </c>
      <c r="B808">
        <f>HYPERLINK("https://github.com/apache/commons-lang/commit/ff5b829efdb1f4ba42f516a030faf40a923da779", "ff5b829efdb1f4ba42f516a030faf40a923da779")</f>
        <v>0</v>
      </c>
      <c r="C808">
        <f>HYPERLINK("https://github.com/apache/commons-lang/commit/016c0e58581e93f3e7ac8321a06e9d47c0623b0f", "016c0e58581e93f3e7ac8321a06e9d47c0623b0f")</f>
        <v>0</v>
      </c>
      <c r="D808" t="s">
        <v>319</v>
      </c>
      <c r="E808" t="s">
        <v>540</v>
      </c>
      <c r="F808" t="s">
        <v>976</v>
      </c>
      <c r="G808" t="s">
        <v>1178</v>
      </c>
      <c r="H808" t="s">
        <v>3399</v>
      </c>
    </row>
    <row r="809" spans="1:8">
      <c r="H809" t="s">
        <v>3400</v>
      </c>
    </row>
    <row r="810" spans="1:8">
      <c r="H810" t="s">
        <v>3401</v>
      </c>
    </row>
    <row r="811" spans="1:8">
      <c r="H811" t="s">
        <v>3402</v>
      </c>
    </row>
    <row r="812" spans="1:8">
      <c r="A812" t="s">
        <v>212</v>
      </c>
      <c r="B812">
        <f>HYPERLINK("https://github.com/apache/commons-lang/commit/01d67b1bda06b33752fe3232594988561ff0c324", "01d67b1bda06b33752fe3232594988561ff0c324")</f>
        <v>0</v>
      </c>
      <c r="C812">
        <f>HYPERLINK("https://github.com/apache/commons-lang/commit/dac619c84d257aac5908752777f3f1265bd5c42f", "dac619c84d257aac5908752777f3f1265bd5c42f")</f>
        <v>0</v>
      </c>
      <c r="D812" t="s">
        <v>323</v>
      </c>
      <c r="E812" t="s">
        <v>547</v>
      </c>
      <c r="F812" t="s">
        <v>916</v>
      </c>
      <c r="G812" t="s">
        <v>1060</v>
      </c>
      <c r="H812" t="s">
        <v>3414</v>
      </c>
    </row>
    <row r="813" spans="1:8">
      <c r="H813" t="s">
        <v>3415</v>
      </c>
    </row>
    <row r="814" spans="1:8">
      <c r="H814" t="s">
        <v>3416</v>
      </c>
    </row>
    <row r="815" spans="1:8">
      <c r="H815" t="s">
        <v>3417</v>
      </c>
    </row>
    <row r="816" spans="1:8">
      <c r="H816" t="s">
        <v>3418</v>
      </c>
    </row>
    <row r="817" spans="1:8">
      <c r="H817" t="s">
        <v>3419</v>
      </c>
    </row>
    <row r="818" spans="1:8">
      <c r="H818" t="s">
        <v>3420</v>
      </c>
    </row>
    <row r="819" spans="1:8">
      <c r="H819" t="s">
        <v>3421</v>
      </c>
    </row>
    <row r="820" spans="1:8">
      <c r="H820" t="s">
        <v>3422</v>
      </c>
    </row>
    <row r="821" spans="1:8">
      <c r="A821" t="s">
        <v>213</v>
      </c>
      <c r="B821">
        <f>HYPERLINK("https://github.com/apache/commons-lang/commit/2550d4cfa283603a23283c5495bfab75deff02dc", "2550d4cfa283603a23283c5495bfab75deff02dc")</f>
        <v>0</v>
      </c>
      <c r="C821">
        <f>HYPERLINK("https://github.com/apache/commons-lang/commit/6ea7f2f7afcd6d60d62a5cd1392feda3471fc666", "6ea7f2f7afcd6d60d62a5cd1392feda3471fc666")</f>
        <v>0</v>
      </c>
      <c r="D821" t="s">
        <v>312</v>
      </c>
      <c r="E821" t="s">
        <v>548</v>
      </c>
      <c r="F821" t="s">
        <v>979</v>
      </c>
      <c r="G821" t="s">
        <v>1180</v>
      </c>
      <c r="H821" t="s">
        <v>3423</v>
      </c>
    </row>
    <row r="822" spans="1:8">
      <c r="A822" t="s">
        <v>215</v>
      </c>
      <c r="B822">
        <f>HYPERLINK("https://github.com/apache/commons-lang/commit/28daf04ae265d03b49f4ae7b05a16b075a105e4a", "28daf04ae265d03b49f4ae7b05a16b075a105e4a")</f>
        <v>0</v>
      </c>
      <c r="C822">
        <f>HYPERLINK("https://github.com/apache/commons-lang/commit/5f8d99694bd80bb299af8b5c627ce41e1cf79766", "5f8d99694bd80bb299af8b5c627ce41e1cf79766")</f>
        <v>0</v>
      </c>
      <c r="D822" t="s">
        <v>323</v>
      </c>
      <c r="E822" t="s">
        <v>550</v>
      </c>
      <c r="F822" t="s">
        <v>980</v>
      </c>
      <c r="G822" t="s">
        <v>1088</v>
      </c>
      <c r="H822" t="s">
        <v>2243</v>
      </c>
    </row>
    <row r="823" spans="1:8">
      <c r="A823" t="s">
        <v>218</v>
      </c>
      <c r="B823">
        <f>HYPERLINK("https://github.com/apache/commons-lang/commit/954280893c34f560b35c3eb1c106852110d8ca27", "954280893c34f560b35c3eb1c106852110d8ca27")</f>
        <v>0</v>
      </c>
      <c r="C823">
        <f>HYPERLINK("https://github.com/apache/commons-lang/commit/a3de60835eb20ddc38f7635f1c0bd94b21801457", "a3de60835eb20ddc38f7635f1c0bd94b21801457")</f>
        <v>0</v>
      </c>
      <c r="D823" t="s">
        <v>325</v>
      </c>
      <c r="E823" t="s">
        <v>553</v>
      </c>
      <c r="F823" t="s">
        <v>918</v>
      </c>
      <c r="G823" t="s">
        <v>1042</v>
      </c>
      <c r="H823" t="s">
        <v>3445</v>
      </c>
    </row>
    <row r="824" spans="1:8">
      <c r="H824" t="s">
        <v>3446</v>
      </c>
    </row>
    <row r="825" spans="1:8">
      <c r="H825" t="s">
        <v>3447</v>
      </c>
    </row>
    <row r="826" spans="1:8">
      <c r="H826" t="s">
        <v>3448</v>
      </c>
    </row>
    <row r="827" spans="1:8">
      <c r="H827" t="s">
        <v>3449</v>
      </c>
    </row>
    <row r="828" spans="1:8">
      <c r="H828" t="s">
        <v>3450</v>
      </c>
    </row>
    <row r="829" spans="1:8">
      <c r="A829" t="s">
        <v>220</v>
      </c>
      <c r="B829">
        <f>HYPERLINK("https://github.com/apache/commons-lang/commit/10641f9ae7d1d2f30aec5bc146a8d5b49c22d0a0", "10641f9ae7d1d2f30aec5bc146a8d5b49c22d0a0")</f>
        <v>0</v>
      </c>
      <c r="C829">
        <f>HYPERLINK("https://github.com/apache/commons-lang/commit/3728344459e91509c4b5b80d67a50c98063e08bd", "3728344459e91509c4b5b80d67a50c98063e08bd")</f>
        <v>0</v>
      </c>
      <c r="D829" t="s">
        <v>325</v>
      </c>
      <c r="E829" t="s">
        <v>555</v>
      </c>
      <c r="F829" t="s">
        <v>931</v>
      </c>
      <c r="G829" t="s">
        <v>1041</v>
      </c>
      <c r="H829" t="s">
        <v>3451</v>
      </c>
    </row>
    <row r="830" spans="1:8">
      <c r="A830" t="s">
        <v>222</v>
      </c>
      <c r="B830">
        <f>HYPERLINK("https://github.com/apache/commons-lang/commit/61836183b1d84a18dbcc084d1f41bcecf752f9fd", "61836183b1d84a18dbcc084d1f41bcecf752f9fd")</f>
        <v>0</v>
      </c>
      <c r="C830">
        <f>HYPERLINK("https://github.com/apache/commons-lang/commit/4975b8903e359963eb48e2ad3d4095de0cfa8032", "4975b8903e359963eb48e2ad3d4095de0cfa8032")</f>
        <v>0</v>
      </c>
      <c r="D830" t="s">
        <v>323</v>
      </c>
      <c r="E830" t="s">
        <v>557</v>
      </c>
      <c r="F830" t="s">
        <v>983</v>
      </c>
      <c r="G830" t="s">
        <v>1183</v>
      </c>
      <c r="H830" t="s">
        <v>3453</v>
      </c>
    </row>
    <row r="831" spans="1:8">
      <c r="F831" t="s">
        <v>984</v>
      </c>
      <c r="G831" t="s">
        <v>1184</v>
      </c>
      <c r="H831" t="s">
        <v>3453</v>
      </c>
    </row>
    <row r="832" spans="1:8">
      <c r="F832" t="s">
        <v>985</v>
      </c>
      <c r="G832" t="s">
        <v>1185</v>
      </c>
      <c r="H832" t="s">
        <v>3458</v>
      </c>
    </row>
    <row r="833" spans="1:8">
      <c r="H833" t="s">
        <v>3459</v>
      </c>
    </row>
    <row r="834" spans="1:8">
      <c r="H834" t="s">
        <v>3460</v>
      </c>
    </row>
    <row r="835" spans="1:8">
      <c r="F835" t="s">
        <v>898</v>
      </c>
      <c r="G835" t="s">
        <v>1158</v>
      </c>
      <c r="H835" t="s">
        <v>3453</v>
      </c>
    </row>
    <row r="836" spans="1:8">
      <c r="A836" t="s">
        <v>223</v>
      </c>
      <c r="B836">
        <f>HYPERLINK("https://github.com/apache/commons-lang/commit/f29eb8e7f80502e64e612cda09d41ac8d779bc7c", "f29eb8e7f80502e64e612cda09d41ac8d779bc7c")</f>
        <v>0</v>
      </c>
      <c r="C836">
        <f>HYPERLINK("https://github.com/apache/commons-lang/commit/d38919fcbda835f0ad82d65f25349bd7105b67cc", "d38919fcbda835f0ad82d65f25349bd7105b67cc")</f>
        <v>0</v>
      </c>
      <c r="D836" t="s">
        <v>323</v>
      </c>
      <c r="E836" t="s">
        <v>558</v>
      </c>
      <c r="F836" t="s">
        <v>949</v>
      </c>
      <c r="G836" t="s">
        <v>1087</v>
      </c>
      <c r="H836" t="s">
        <v>3467</v>
      </c>
    </row>
    <row r="837" spans="1:8">
      <c r="A837" t="s">
        <v>225</v>
      </c>
      <c r="B837">
        <f>HYPERLINK("https://github.com/apache/commons-lang/commit/c9d3c58e44738bf38c3974f054daeab1d7bf0f89", "c9d3c58e44738bf38c3974f054daeab1d7bf0f89")</f>
        <v>0</v>
      </c>
      <c r="C837">
        <f>HYPERLINK("https://github.com/apache/commons-lang/commit/76cc69c3f08cbf31efd56f631504496307ab7a5c", "76cc69c3f08cbf31efd56f631504496307ab7a5c")</f>
        <v>0</v>
      </c>
      <c r="D837" t="s">
        <v>326</v>
      </c>
      <c r="E837" t="s">
        <v>560</v>
      </c>
      <c r="F837" t="s">
        <v>975</v>
      </c>
      <c r="G837" t="s">
        <v>1177</v>
      </c>
      <c r="H837" t="s">
        <v>3471</v>
      </c>
    </row>
    <row r="838" spans="1:8">
      <c r="A838" t="s">
        <v>227</v>
      </c>
      <c r="B838">
        <f>HYPERLINK("https://github.com/apache/commons-lang/commit/af8d0ab9bcd092b3681376b30b56f8e8faacf3c2", "af8d0ab9bcd092b3681376b30b56f8e8faacf3c2")</f>
        <v>0</v>
      </c>
      <c r="C838">
        <f>HYPERLINK("https://github.com/apache/commons-lang/commit/c1501a24cb5f4ff073d539cc1f1a76ec5a1d01ae", "c1501a24cb5f4ff073d539cc1f1a76ec5a1d01ae")</f>
        <v>0</v>
      </c>
      <c r="D838" t="s">
        <v>327</v>
      </c>
      <c r="E838" t="s">
        <v>562</v>
      </c>
      <c r="F838" t="s">
        <v>944</v>
      </c>
      <c r="G838" t="s">
        <v>1070</v>
      </c>
      <c r="H838" t="s">
        <v>3472</v>
      </c>
    </row>
    <row r="839" spans="1:8">
      <c r="A839" t="s">
        <v>231</v>
      </c>
      <c r="B839">
        <f>HYPERLINK("https://github.com/apache/commons-lang/commit/5b7608d1549989d92dd159392c19d9ba8ce0e62e", "5b7608d1549989d92dd159392c19d9ba8ce0e62e")</f>
        <v>0</v>
      </c>
      <c r="C839">
        <f>HYPERLINK("https://github.com/apache/commons-lang/commit/f431270c59b6d4558da8dff625a7738591a0d541", "f431270c59b6d4558da8dff625a7738591a0d541")</f>
        <v>0</v>
      </c>
      <c r="D839" t="s">
        <v>327</v>
      </c>
      <c r="E839" t="s">
        <v>566</v>
      </c>
      <c r="F839" t="s">
        <v>944</v>
      </c>
      <c r="G839" t="s">
        <v>1070</v>
      </c>
      <c r="H839" t="s">
        <v>3481</v>
      </c>
    </row>
    <row r="840" spans="1:8">
      <c r="H840" t="s">
        <v>3482</v>
      </c>
    </row>
    <row r="841" spans="1:8">
      <c r="H841" t="s">
        <v>3483</v>
      </c>
    </row>
    <row r="842" spans="1:8">
      <c r="H842" t="s">
        <v>3484</v>
      </c>
    </row>
    <row r="843" spans="1:8">
      <c r="H843" t="s">
        <v>3485</v>
      </c>
    </row>
    <row r="844" spans="1:8">
      <c r="H844" t="s">
        <v>3486</v>
      </c>
    </row>
    <row r="845" spans="1:8">
      <c r="H845" t="s">
        <v>3487</v>
      </c>
    </row>
    <row r="846" spans="1:8">
      <c r="H846" t="s">
        <v>3488</v>
      </c>
    </row>
    <row r="847" spans="1:8">
      <c r="H847" t="s">
        <v>3489</v>
      </c>
    </row>
    <row r="848" spans="1:8">
      <c r="H848" t="s">
        <v>3490</v>
      </c>
    </row>
    <row r="849" spans="1:8">
      <c r="H849" t="s">
        <v>3491</v>
      </c>
    </row>
    <row r="850" spans="1:8">
      <c r="H850" t="s">
        <v>3492</v>
      </c>
    </row>
    <row r="851" spans="1:8">
      <c r="A851" t="s">
        <v>233</v>
      </c>
      <c r="B851">
        <f>HYPERLINK("https://github.com/apache/commons-lang/commit/54e63005446a2b0a4255ba16838122c5808ef886", "54e63005446a2b0a4255ba16838122c5808ef886")</f>
        <v>0</v>
      </c>
      <c r="C851">
        <f>HYPERLINK("https://github.com/apache/commons-lang/commit/0343b4fda87161265acf30d5ee61e525e751358d", "0343b4fda87161265acf30d5ee61e525e751358d")</f>
        <v>0</v>
      </c>
      <c r="D851" t="s">
        <v>328</v>
      </c>
      <c r="E851" t="s">
        <v>568</v>
      </c>
      <c r="F851" t="s">
        <v>990</v>
      </c>
      <c r="G851" t="s">
        <v>1129</v>
      </c>
      <c r="H851" t="s">
        <v>3493</v>
      </c>
    </row>
    <row r="852" spans="1:8">
      <c r="A852" t="s">
        <v>235</v>
      </c>
      <c r="B852">
        <f>HYPERLINK("https://github.com/apache/commons-lang/commit/1002c9e243883654f9c1e6beae643fb4e72fc172", "1002c9e243883654f9c1e6beae643fb4e72fc172")</f>
        <v>0</v>
      </c>
      <c r="C852">
        <f>HYPERLINK("https://github.com/apache/commons-lang/commit/2fa0b168d62a07365b2787d0ed97fa1c2cfb673b", "2fa0b168d62a07365b2787d0ed97fa1c2cfb673b")</f>
        <v>0</v>
      </c>
      <c r="D852" t="s">
        <v>326</v>
      </c>
      <c r="E852" t="s">
        <v>570</v>
      </c>
      <c r="F852" t="s">
        <v>991</v>
      </c>
      <c r="G852" t="s">
        <v>1190</v>
      </c>
      <c r="H852" t="s">
        <v>3498</v>
      </c>
    </row>
    <row r="853" spans="1:8">
      <c r="H853" t="s">
        <v>3499</v>
      </c>
    </row>
    <row r="854" spans="1:8">
      <c r="A854" t="s">
        <v>237</v>
      </c>
      <c r="B854">
        <f>HYPERLINK("https://github.com/apache/commons-lang/commit/9bd439b4e0aa69050ef1baa537e552fa4620e5d4", "9bd439b4e0aa69050ef1baa537e552fa4620e5d4")</f>
        <v>0</v>
      </c>
      <c r="C854">
        <f>HYPERLINK("https://github.com/apache/commons-lang/commit/528f6e8e705097d5237f3e29d64c37ade4092e18", "528f6e8e705097d5237f3e29d64c37ade4092e18")</f>
        <v>0</v>
      </c>
      <c r="D854" t="s">
        <v>331</v>
      </c>
      <c r="E854" t="s">
        <v>572</v>
      </c>
      <c r="F854" t="s">
        <v>931</v>
      </c>
      <c r="G854" t="s">
        <v>1041</v>
      </c>
      <c r="H854" t="s">
        <v>3501</v>
      </c>
    </row>
    <row r="855" spans="1:8">
      <c r="A855" t="s">
        <v>238</v>
      </c>
      <c r="B855">
        <f>HYPERLINK("https://github.com/apache/commons-lang/commit/009e33bb5d2950ad46d80f0b84ac77f075378859", "009e33bb5d2950ad46d80f0b84ac77f075378859")</f>
        <v>0</v>
      </c>
      <c r="C855">
        <f>HYPERLINK("https://github.com/apache/commons-lang/commit/1a1fc65b04bcbe2e95d0fa300fce110e1224906e", "1a1fc65b04bcbe2e95d0fa300fce110e1224906e")</f>
        <v>0</v>
      </c>
      <c r="D855" t="s">
        <v>331</v>
      </c>
      <c r="E855" t="s">
        <v>573</v>
      </c>
      <c r="F855" t="s">
        <v>891</v>
      </c>
      <c r="G855" t="s">
        <v>1039</v>
      </c>
      <c r="H855" t="s">
        <v>2160</v>
      </c>
    </row>
    <row r="856" spans="1:8">
      <c r="H856" t="s">
        <v>2394</v>
      </c>
    </row>
    <row r="857" spans="1:8">
      <c r="H857" t="s">
        <v>2395</v>
      </c>
    </row>
    <row r="858" spans="1:8">
      <c r="H858" t="s">
        <v>2396</v>
      </c>
    </row>
    <row r="859" spans="1:8">
      <c r="A859" t="s">
        <v>241</v>
      </c>
      <c r="B859">
        <f>HYPERLINK("https://github.com/apache/commons-lang/commit/f83e93685baf911d8fce96485e0d5ed8d783eedb", "f83e93685baf911d8fce96485e0d5ed8d783eedb")</f>
        <v>0</v>
      </c>
      <c r="C859">
        <f>HYPERLINK("https://github.com/apache/commons-lang/commit/716f140d46c1737ca1c6b22a1db10fe041fbf810", "716f140d46c1737ca1c6b22a1db10fe041fbf810")</f>
        <v>0</v>
      </c>
      <c r="D859" t="s">
        <v>323</v>
      </c>
      <c r="E859" t="s">
        <v>576</v>
      </c>
      <c r="F859" t="s">
        <v>992</v>
      </c>
      <c r="G859" t="s">
        <v>1192</v>
      </c>
      <c r="H859" t="s">
        <v>3523</v>
      </c>
    </row>
    <row r="860" spans="1:8">
      <c r="H860" t="s">
        <v>3524</v>
      </c>
    </row>
    <row r="861" spans="1:8">
      <c r="H861" t="s">
        <v>3525</v>
      </c>
    </row>
    <row r="862" spans="1:8">
      <c r="H862" t="s">
        <v>3526</v>
      </c>
    </row>
    <row r="863" spans="1:8">
      <c r="H863" t="s">
        <v>3527</v>
      </c>
    </row>
    <row r="864" spans="1:8">
      <c r="H864" t="s">
        <v>3528</v>
      </c>
    </row>
    <row r="865" spans="1:8">
      <c r="H865" t="s">
        <v>3529</v>
      </c>
    </row>
    <row r="866" spans="1:8">
      <c r="A866" t="s">
        <v>242</v>
      </c>
      <c r="B866">
        <f>HYPERLINK("https://github.com/apache/commons-lang/commit/4388ded2d1a9a4907e9f7d23a74e416b54a28c85", "4388ded2d1a9a4907e9f7d23a74e416b54a28c85")</f>
        <v>0</v>
      </c>
      <c r="C866">
        <f>HYPERLINK("https://github.com/apache/commons-lang/commit/de125de49a652391f0c38e97001c7863da878f1f", "de125de49a652391f0c38e97001c7863da878f1f")</f>
        <v>0</v>
      </c>
      <c r="D866" t="s">
        <v>323</v>
      </c>
      <c r="E866" t="s">
        <v>577</v>
      </c>
      <c r="F866" t="s">
        <v>993</v>
      </c>
      <c r="G866" t="s">
        <v>1193</v>
      </c>
      <c r="H866" t="s">
        <v>3530</v>
      </c>
    </row>
    <row r="867" spans="1:8">
      <c r="H867" t="s">
        <v>3531</v>
      </c>
    </row>
    <row r="868" spans="1:8">
      <c r="H868" t="s">
        <v>3532</v>
      </c>
    </row>
    <row r="869" spans="1:8">
      <c r="H869" t="s">
        <v>3533</v>
      </c>
    </row>
    <row r="870" spans="1:8">
      <c r="H870" t="s">
        <v>3534</v>
      </c>
    </row>
    <row r="871" spans="1:8">
      <c r="H871" t="s">
        <v>3535</v>
      </c>
    </row>
    <row r="872" spans="1:8">
      <c r="F872" t="s">
        <v>994</v>
      </c>
      <c r="G872" t="s">
        <v>1194</v>
      </c>
      <c r="H872" t="s">
        <v>3530</v>
      </c>
    </row>
    <row r="873" spans="1:8">
      <c r="H873" t="s">
        <v>3531</v>
      </c>
    </row>
    <row r="874" spans="1:8">
      <c r="H874" t="s">
        <v>3532</v>
      </c>
    </row>
    <row r="875" spans="1:8">
      <c r="H875" t="s">
        <v>3533</v>
      </c>
    </row>
    <row r="876" spans="1:8">
      <c r="H876" t="s">
        <v>3534</v>
      </c>
    </row>
    <row r="877" spans="1:8">
      <c r="H877" t="s">
        <v>3535</v>
      </c>
    </row>
    <row r="878" spans="1:8">
      <c r="A878" t="s">
        <v>244</v>
      </c>
      <c r="B878">
        <f>HYPERLINK("https://github.com/apache/commons-lang/commit/09686fad46d49016057bae8f02dc79f409b7bd10", "09686fad46d49016057bae8f02dc79f409b7bd10")</f>
        <v>0</v>
      </c>
      <c r="C878">
        <f>HYPERLINK("https://github.com/apache/commons-lang/commit/64d820bffae723b9c8669301b246ae199db61b5c", "64d820bffae723b9c8669301b246ae199db61b5c")</f>
        <v>0</v>
      </c>
      <c r="D878" t="s">
        <v>323</v>
      </c>
      <c r="E878" t="s">
        <v>579</v>
      </c>
      <c r="F878" t="s">
        <v>955</v>
      </c>
      <c r="G878" t="s">
        <v>1085</v>
      </c>
      <c r="H878" t="s">
        <v>3537</v>
      </c>
    </row>
    <row r="879" spans="1:8">
      <c r="H879" t="s">
        <v>3538</v>
      </c>
    </row>
    <row r="880" spans="1:8">
      <c r="H880" t="s">
        <v>3539</v>
      </c>
    </row>
    <row r="881" spans="8:8">
      <c r="H881" t="s">
        <v>3540</v>
      </c>
    </row>
    <row r="882" spans="8:8">
      <c r="H882" t="s">
        <v>3541</v>
      </c>
    </row>
    <row r="883" spans="8:8">
      <c r="H883" t="s">
        <v>3542</v>
      </c>
    </row>
    <row r="884" spans="8:8">
      <c r="H884" t="s">
        <v>3543</v>
      </c>
    </row>
    <row r="885" spans="8:8">
      <c r="H885" t="s">
        <v>3544</v>
      </c>
    </row>
    <row r="886" spans="8:8">
      <c r="H886" t="s">
        <v>3545</v>
      </c>
    </row>
    <row r="887" spans="8:8">
      <c r="H887" t="s">
        <v>3546</v>
      </c>
    </row>
    <row r="888" spans="8:8">
      <c r="H888" t="s">
        <v>3547</v>
      </c>
    </row>
    <row r="889" spans="8:8">
      <c r="H889" t="s">
        <v>3548</v>
      </c>
    </row>
    <row r="890" spans="8:8">
      <c r="H890" t="s">
        <v>3549</v>
      </c>
    </row>
    <row r="891" spans="8:8">
      <c r="H891" t="s">
        <v>3550</v>
      </c>
    </row>
    <row r="892" spans="8:8">
      <c r="H892" t="s">
        <v>3551</v>
      </c>
    </row>
    <row r="893" spans="8:8">
      <c r="H893" t="s">
        <v>3552</v>
      </c>
    </row>
    <row r="894" spans="8:8">
      <c r="H894" t="s">
        <v>3553</v>
      </c>
    </row>
    <row r="895" spans="8:8">
      <c r="H895" t="s">
        <v>3554</v>
      </c>
    </row>
    <row r="896" spans="8:8">
      <c r="H896" t="s">
        <v>3555</v>
      </c>
    </row>
    <row r="897" spans="1:8">
      <c r="H897" t="s">
        <v>3556</v>
      </c>
    </row>
    <row r="898" spans="1:8">
      <c r="H898" t="s">
        <v>3557</v>
      </c>
    </row>
    <row r="899" spans="1:8">
      <c r="H899" t="s">
        <v>3558</v>
      </c>
    </row>
    <row r="900" spans="1:8">
      <c r="H900" t="s">
        <v>3559</v>
      </c>
    </row>
    <row r="901" spans="1:8">
      <c r="H901" t="s">
        <v>3560</v>
      </c>
    </row>
    <row r="902" spans="1:8">
      <c r="H902" t="s">
        <v>3561</v>
      </c>
    </row>
    <row r="903" spans="1:8">
      <c r="H903" t="s">
        <v>3562</v>
      </c>
    </row>
    <row r="904" spans="1:8">
      <c r="H904" t="s">
        <v>3563</v>
      </c>
    </row>
    <row r="905" spans="1:8">
      <c r="H905" t="s">
        <v>3564</v>
      </c>
    </row>
    <row r="906" spans="1:8">
      <c r="H906" t="s">
        <v>3565</v>
      </c>
    </row>
    <row r="907" spans="1:8">
      <c r="H907" t="s">
        <v>3566</v>
      </c>
    </row>
    <row r="908" spans="1:8">
      <c r="A908" t="s">
        <v>246</v>
      </c>
      <c r="B908">
        <f>HYPERLINK("https://github.com/apache/commons-lang/commit/8ac857c41ec8ae02e57eb0c1c1a012525e7e14b9", "8ac857c41ec8ae02e57eb0c1c1a012525e7e14b9")</f>
        <v>0</v>
      </c>
      <c r="C908">
        <f>HYPERLINK("https://github.com/apache/commons-lang/commit/d9a2c69a9d1db6072e1d7b7ea4fcbd5c15d20b5d", "d9a2c69a9d1db6072e1d7b7ea4fcbd5c15d20b5d")</f>
        <v>0</v>
      </c>
      <c r="D908" t="s">
        <v>333</v>
      </c>
      <c r="E908" t="s">
        <v>581</v>
      </c>
      <c r="F908" t="s">
        <v>892</v>
      </c>
      <c r="G908" t="s">
        <v>1055</v>
      </c>
      <c r="H908" t="s">
        <v>3570</v>
      </c>
    </row>
    <row r="909" spans="1:8">
      <c r="H909" t="s">
        <v>3571</v>
      </c>
    </row>
    <row r="910" spans="1:8">
      <c r="A910" t="s">
        <v>247</v>
      </c>
      <c r="B910">
        <f>HYPERLINK("https://github.com/apache/commons-lang/commit/10d2363fcdd6e15568f765ba0dfd5f0cfa0b04eb", "10d2363fcdd6e15568f765ba0dfd5f0cfa0b04eb")</f>
        <v>0</v>
      </c>
      <c r="C910">
        <f>HYPERLINK("https://github.com/apache/commons-lang/commit/6cfce2a094f05bd64c2f3f7694b520b5f5e6e504", "6cfce2a094f05bd64c2f3f7694b520b5f5e6e504")</f>
        <v>0</v>
      </c>
      <c r="D910" t="s">
        <v>331</v>
      </c>
      <c r="E910" t="s">
        <v>582</v>
      </c>
      <c r="F910" t="s">
        <v>995</v>
      </c>
      <c r="G910" t="s">
        <v>1083</v>
      </c>
      <c r="H910" t="s">
        <v>1660</v>
      </c>
    </row>
    <row r="911" spans="1:8">
      <c r="H911" t="s">
        <v>1661</v>
      </c>
    </row>
    <row r="912" spans="1:8">
      <c r="A912" t="s">
        <v>251</v>
      </c>
      <c r="B912">
        <f>HYPERLINK("https://github.com/apache/commons-lang/commit/31fcd3bd8b3f0a9cd203d1e0767985e366ccfe28", "31fcd3bd8b3f0a9cd203d1e0767985e366ccfe28")</f>
        <v>0</v>
      </c>
      <c r="C912">
        <f>HYPERLINK("https://github.com/apache/commons-lang/commit/5556118ad13fbb80a56d7b8de6f960e9ff8255b8", "5556118ad13fbb80a56d7b8de6f960e9ff8255b8")</f>
        <v>0</v>
      </c>
      <c r="D912" t="s">
        <v>335</v>
      </c>
      <c r="E912" t="s">
        <v>586</v>
      </c>
      <c r="F912" t="s">
        <v>944</v>
      </c>
      <c r="G912" t="s">
        <v>1070</v>
      </c>
      <c r="H912" t="s">
        <v>3576</v>
      </c>
    </row>
    <row r="913" spans="1:8">
      <c r="A913" t="s">
        <v>253</v>
      </c>
      <c r="B913">
        <f>HYPERLINK("https://github.com/apache/commons-lang/commit/66f8569ecc8173d61b7d182f4da0223ae7dbda38", "66f8569ecc8173d61b7d182f4da0223ae7dbda38")</f>
        <v>0</v>
      </c>
      <c r="C913">
        <f>HYPERLINK("https://github.com/apache/commons-lang/commit/0181c8059c081d144cad36d003379bd50fcd9da7", "0181c8059c081d144cad36d003379bd50fcd9da7")</f>
        <v>0</v>
      </c>
      <c r="D913" t="s">
        <v>336</v>
      </c>
      <c r="E913" t="s">
        <v>588</v>
      </c>
      <c r="F913" t="s">
        <v>903</v>
      </c>
      <c r="G913" t="s">
        <v>1162</v>
      </c>
      <c r="H913" t="s">
        <v>3578</v>
      </c>
    </row>
    <row r="914" spans="1:8">
      <c r="H914" t="s">
        <v>3579</v>
      </c>
    </row>
    <row r="915" spans="1:8">
      <c r="A915" t="s">
        <v>254</v>
      </c>
      <c r="B915">
        <f>HYPERLINK("https://github.com/apache/commons-lang/commit/3ce7f9eecfacbf3de716a8338ad4929371a66ca2", "3ce7f9eecfacbf3de716a8338ad4929371a66ca2")</f>
        <v>0</v>
      </c>
      <c r="C915">
        <f>HYPERLINK("https://github.com/apache/commons-lang/commit/6b9c3315885f8f9e4be19db9ef05257035b97bca", "6b9c3315885f8f9e4be19db9ef05257035b97bca")</f>
        <v>0</v>
      </c>
      <c r="D915" t="s">
        <v>331</v>
      </c>
      <c r="E915" t="s">
        <v>589</v>
      </c>
      <c r="F915" t="s">
        <v>996</v>
      </c>
      <c r="G915" t="s">
        <v>1195</v>
      </c>
      <c r="H915" t="s">
        <v>3580</v>
      </c>
    </row>
    <row r="916" spans="1:8">
      <c r="H916" t="s">
        <v>3581</v>
      </c>
    </row>
    <row r="917" spans="1:8">
      <c r="A917" t="s">
        <v>255</v>
      </c>
      <c r="B917">
        <f>HYPERLINK("https://github.com/apache/commons-lang/commit/f4ee399e31eb61741f5f2167d6af8f49c0e991b6", "f4ee399e31eb61741f5f2167d6af8f49c0e991b6")</f>
        <v>0</v>
      </c>
      <c r="C917">
        <f>HYPERLINK("https://github.com/apache/commons-lang/commit/844cd4298e46027ba1201df4eceb2dcaa5c1bb26", "844cd4298e46027ba1201df4eceb2dcaa5c1bb26")</f>
        <v>0</v>
      </c>
      <c r="D917" t="s">
        <v>331</v>
      </c>
      <c r="E917" t="s">
        <v>590</v>
      </c>
      <c r="F917" t="s">
        <v>891</v>
      </c>
      <c r="G917" t="s">
        <v>1039</v>
      </c>
      <c r="H917" t="s">
        <v>3582</v>
      </c>
    </row>
    <row r="918" spans="1:8">
      <c r="H918" t="s">
        <v>3583</v>
      </c>
    </row>
    <row r="919" spans="1:8">
      <c r="H919" t="s">
        <v>3584</v>
      </c>
    </row>
    <row r="920" spans="1:8">
      <c r="H920" t="s">
        <v>3585</v>
      </c>
    </row>
    <row r="921" spans="1:8">
      <c r="A921" t="s">
        <v>256</v>
      </c>
      <c r="B921">
        <f>HYPERLINK("https://github.com/apache/commons-lang/commit/e685d847b4c70e354e47ea3990cefda3265aa5c6", "e685d847b4c70e354e47ea3990cefda3265aa5c6")</f>
        <v>0</v>
      </c>
      <c r="C921">
        <f>HYPERLINK("https://github.com/apache/commons-lang/commit/111fd3f6eef8e7d1641a42ce0cc56b92f2d75f4a", "111fd3f6eef8e7d1641a42ce0cc56b92f2d75f4a")</f>
        <v>0</v>
      </c>
      <c r="D921" t="s">
        <v>331</v>
      </c>
      <c r="E921" t="s">
        <v>591</v>
      </c>
      <c r="F921" t="s">
        <v>977</v>
      </c>
      <c r="G921" t="s">
        <v>1179</v>
      </c>
      <c r="H921" t="s">
        <v>3586</v>
      </c>
    </row>
    <row r="922" spans="1:8">
      <c r="H922" t="s">
        <v>3590</v>
      </c>
    </row>
    <row r="923" spans="1:8">
      <c r="A923" t="s">
        <v>257</v>
      </c>
      <c r="B923">
        <f>HYPERLINK("https://github.com/apache/commons-lang/commit/796b051f28ca96f1dbbd5dfe4b5cae5579d0d14e", "796b051f28ca96f1dbbd5dfe4b5cae5579d0d14e")</f>
        <v>0</v>
      </c>
      <c r="C923">
        <f>HYPERLINK("https://github.com/apache/commons-lang/commit/5a87fa172eb1368fe413af34511d1eb3f2674a9f", "5a87fa172eb1368fe413af34511d1eb3f2674a9f")</f>
        <v>0</v>
      </c>
      <c r="D923" t="s">
        <v>323</v>
      </c>
      <c r="E923" t="s">
        <v>592</v>
      </c>
      <c r="F923" t="s">
        <v>997</v>
      </c>
      <c r="G923" t="s">
        <v>1196</v>
      </c>
      <c r="H923" t="s">
        <v>3591</v>
      </c>
    </row>
    <row r="924" spans="1:8">
      <c r="H924" t="s">
        <v>3592</v>
      </c>
    </row>
    <row r="925" spans="1:8">
      <c r="F925" t="s">
        <v>998</v>
      </c>
      <c r="G925" t="s">
        <v>1197</v>
      </c>
      <c r="H925" t="s">
        <v>3594</v>
      </c>
    </row>
    <row r="926" spans="1:8">
      <c r="H926" t="s">
        <v>3592</v>
      </c>
    </row>
    <row r="927" spans="1:8">
      <c r="F927" t="s">
        <v>999</v>
      </c>
      <c r="G927" t="s">
        <v>1198</v>
      </c>
      <c r="H927" t="s">
        <v>3591</v>
      </c>
    </row>
    <row r="928" spans="1:8">
      <c r="H928" t="s">
        <v>3592</v>
      </c>
    </row>
    <row r="929" spans="1:8">
      <c r="F929" t="s">
        <v>1000</v>
      </c>
      <c r="G929" t="s">
        <v>1199</v>
      </c>
      <c r="H929" t="s">
        <v>3591</v>
      </c>
    </row>
    <row r="930" spans="1:8">
      <c r="H930" t="s">
        <v>3592</v>
      </c>
    </row>
    <row r="931" spans="1:8">
      <c r="F931" t="s">
        <v>1001</v>
      </c>
      <c r="G931" t="s">
        <v>1200</v>
      </c>
      <c r="H931" t="s">
        <v>3591</v>
      </c>
    </row>
    <row r="932" spans="1:8">
      <c r="H932" t="s">
        <v>3592</v>
      </c>
    </row>
    <row r="933" spans="1:8">
      <c r="A933" t="s">
        <v>258</v>
      </c>
      <c r="B933">
        <f>HYPERLINK("https://github.com/apache/commons-lang/commit/8e8e78d849825696237b9f540f3e082a44b1e838", "8e8e78d849825696237b9f540f3e082a44b1e838")</f>
        <v>0</v>
      </c>
      <c r="C933">
        <f>HYPERLINK("https://github.com/apache/commons-lang/commit/125cfb4cab35daebe874a599877d6280b464212b", "125cfb4cab35daebe874a599877d6280b464212b")</f>
        <v>0</v>
      </c>
      <c r="D933" t="s">
        <v>313</v>
      </c>
      <c r="E933" t="s">
        <v>593</v>
      </c>
      <c r="F933" t="s">
        <v>917</v>
      </c>
      <c r="G933" t="s">
        <v>1072</v>
      </c>
      <c r="H933" t="s">
        <v>3595</v>
      </c>
    </row>
    <row r="934" spans="1:8">
      <c r="H934" t="s">
        <v>3596</v>
      </c>
    </row>
    <row r="935" spans="1:8">
      <c r="H935" t="s">
        <v>3597</v>
      </c>
    </row>
    <row r="936" spans="1:8">
      <c r="A936" t="s">
        <v>263</v>
      </c>
      <c r="B936">
        <f>HYPERLINK("https://github.com/apache/commons-lang/commit/2cad60b6c25c87a6a59d3d315ec7d72c552fbc58", "2cad60b6c25c87a6a59d3d315ec7d72c552fbc58")</f>
        <v>0</v>
      </c>
      <c r="C936">
        <f>HYPERLINK("https://github.com/apache/commons-lang/commit/ec2ec774925cb845f85a82f85c32d0019de31f01", "ec2ec774925cb845f85a82f85c32d0019de31f01")</f>
        <v>0</v>
      </c>
      <c r="D936" t="s">
        <v>336</v>
      </c>
      <c r="E936" t="s">
        <v>597</v>
      </c>
      <c r="F936" t="s">
        <v>944</v>
      </c>
      <c r="G936" t="s">
        <v>1070</v>
      </c>
      <c r="H936" t="s">
        <v>2650</v>
      </c>
    </row>
    <row r="937" spans="1:8">
      <c r="A937" t="s">
        <v>279</v>
      </c>
      <c r="B937">
        <f>HYPERLINK("https://github.com/apache/commons-lang/commit/e99b0dde8ee5069eaee745b62b57b109def4b22c", "e99b0dde8ee5069eaee745b62b57b109def4b22c")</f>
        <v>0</v>
      </c>
      <c r="C937">
        <f>HYPERLINK("https://github.com/apache/commons-lang/commit/ca2e59c513edc2a8b30ff62595e01f8dff79f0d2", "ca2e59c513edc2a8b30ff62595e01f8dff79f0d2")</f>
        <v>0</v>
      </c>
      <c r="D937" t="s">
        <v>331</v>
      </c>
      <c r="E937" t="s">
        <v>613</v>
      </c>
      <c r="F937" t="s">
        <v>1005</v>
      </c>
      <c r="G937" t="s">
        <v>1203</v>
      </c>
      <c r="H937" t="s">
        <v>3658</v>
      </c>
    </row>
    <row r="938" spans="1:8">
      <c r="H938" t="s">
        <v>3659</v>
      </c>
    </row>
    <row r="939" spans="1:8">
      <c r="H939" t="s">
        <v>3660</v>
      </c>
    </row>
    <row r="940" spans="1:8">
      <c r="H940" t="s">
        <v>3661</v>
      </c>
    </row>
    <row r="941" spans="1:8">
      <c r="A941" t="s">
        <v>282</v>
      </c>
      <c r="B941">
        <f>HYPERLINK("https://github.com/apache/commons-lang/commit/4b77d24042a411204c25f81bf4e5f38e43ab94a1", "4b77d24042a411204c25f81bf4e5f38e43ab94a1")</f>
        <v>0</v>
      </c>
      <c r="C941">
        <f>HYPERLINK("https://github.com/apache/commons-lang/commit/b30be60a81a14921b3c6bca9689f4886693f1bcd", "b30be60a81a14921b3c6bca9689f4886693f1bcd")</f>
        <v>0</v>
      </c>
      <c r="D941" t="s">
        <v>339</v>
      </c>
      <c r="E941" t="s">
        <v>616</v>
      </c>
      <c r="F941" t="s">
        <v>1006</v>
      </c>
      <c r="G941" t="s">
        <v>1204</v>
      </c>
      <c r="H941" t="s">
        <v>3666</v>
      </c>
    </row>
    <row r="942" spans="1:8">
      <c r="H942" t="s">
        <v>3667</v>
      </c>
    </row>
    <row r="943" spans="1:8">
      <c r="A943" t="s">
        <v>290</v>
      </c>
      <c r="B943">
        <f>HYPERLINK("https://github.com/apache/commons-lang/commit/c56c77ed9502d079b3e885a65bc4a4cf666ac8ee", "c56c77ed9502d079b3e885a65bc4a4cf666ac8ee")</f>
        <v>0</v>
      </c>
      <c r="C943">
        <f>HYPERLINK("https://github.com/apache/commons-lang/commit/1dddec8ba867bc31233ba194f0753ea35818cbfd", "1dddec8ba867bc31233ba194f0753ea35818cbfd")</f>
        <v>0</v>
      </c>
      <c r="D943" t="s">
        <v>337</v>
      </c>
      <c r="E943" t="s">
        <v>624</v>
      </c>
      <c r="F943" t="s">
        <v>1010</v>
      </c>
      <c r="G943" t="s">
        <v>1208</v>
      </c>
      <c r="H943" t="s">
        <v>3743</v>
      </c>
    </row>
    <row r="944" spans="1:8">
      <c r="H944" t="s">
        <v>3744</v>
      </c>
    </row>
    <row r="945" spans="1:8">
      <c r="H945" t="s">
        <v>3745</v>
      </c>
    </row>
    <row r="946" spans="1:8">
      <c r="H946" t="s">
        <v>3746</v>
      </c>
    </row>
    <row r="947" spans="1:8">
      <c r="H947" t="s">
        <v>3747</v>
      </c>
    </row>
    <row r="948" spans="1:8">
      <c r="A948" t="s">
        <v>291</v>
      </c>
      <c r="B948">
        <f>HYPERLINK("https://github.com/apache/commons-lang/commit/e12eb5d4d79398f4d3dab7a593efd767c59b74c6", "e12eb5d4d79398f4d3dab7a593efd767c59b74c6")</f>
        <v>0</v>
      </c>
      <c r="C948">
        <f>HYPERLINK("https://github.com/apache/commons-lang/commit/5f2fa64137db3c492b97271e6aa42ffd5598c475", "5f2fa64137db3c492b97271e6aa42ffd5598c475")</f>
        <v>0</v>
      </c>
      <c r="D948" t="s">
        <v>337</v>
      </c>
      <c r="E948" t="s">
        <v>625</v>
      </c>
      <c r="F948" t="s">
        <v>1011</v>
      </c>
      <c r="G948" t="s">
        <v>1209</v>
      </c>
      <c r="H948" t="s">
        <v>1542</v>
      </c>
    </row>
    <row r="949" spans="1:8">
      <c r="A949" t="s">
        <v>292</v>
      </c>
      <c r="B949">
        <f>HYPERLINK("https://github.com/apache/commons-lang/commit/039c5293a1121cda51e209079b1a8f414448b9cd", "039c5293a1121cda51e209079b1a8f414448b9cd")</f>
        <v>0</v>
      </c>
      <c r="C949">
        <f>HYPERLINK("https://github.com/apache/commons-lang/commit/324363816774a1f9bca998950081130be6756611", "324363816774a1f9bca998950081130be6756611")</f>
        <v>0</v>
      </c>
      <c r="D949" t="s">
        <v>337</v>
      </c>
      <c r="E949" t="s">
        <v>626</v>
      </c>
      <c r="F949" t="s">
        <v>1012</v>
      </c>
      <c r="G949" t="s">
        <v>1210</v>
      </c>
      <c r="H949" t="s">
        <v>3748</v>
      </c>
    </row>
    <row r="950" spans="1:8">
      <c r="H950" t="s">
        <v>3749</v>
      </c>
    </row>
    <row r="951" spans="1:8">
      <c r="H951" t="s">
        <v>3750</v>
      </c>
    </row>
    <row r="952" spans="1:8">
      <c r="A952" t="s">
        <v>294</v>
      </c>
      <c r="B952">
        <f>HYPERLINK("https://github.com/apache/commons-lang/commit/7995aad79fab336a4534a5290fdd760df7f55dde", "7995aad79fab336a4534a5290fdd760df7f55dde")</f>
        <v>0</v>
      </c>
      <c r="C952">
        <f>HYPERLINK("https://github.com/apache/commons-lang/commit/bcdff98f02c3ef011187f2dbf7934a3ea3a48db5", "bcdff98f02c3ef011187f2dbf7934a3ea3a48db5")</f>
        <v>0</v>
      </c>
      <c r="D952" t="s">
        <v>337</v>
      </c>
      <c r="E952" t="s">
        <v>628</v>
      </c>
      <c r="F952" t="s">
        <v>975</v>
      </c>
      <c r="G952" t="s">
        <v>1177</v>
      </c>
      <c r="H952" t="s">
        <v>3757</v>
      </c>
    </row>
    <row r="953" spans="1:8">
      <c r="H953" t="s">
        <v>3758</v>
      </c>
    </row>
    <row r="954" spans="1:8">
      <c r="H954" t="s">
        <v>3759</v>
      </c>
    </row>
    <row r="955" spans="1:8">
      <c r="H955" t="s">
        <v>3760</v>
      </c>
    </row>
    <row r="956" spans="1:8">
      <c r="H956" t="s">
        <v>3761</v>
      </c>
    </row>
    <row r="957" spans="1:8">
      <c r="H957" t="s">
        <v>3762</v>
      </c>
    </row>
    <row r="958" spans="1:8">
      <c r="H958" t="s">
        <v>3763</v>
      </c>
    </row>
    <row r="959" spans="1:8">
      <c r="H959" t="s">
        <v>3764</v>
      </c>
    </row>
    <row r="960" spans="1:8">
      <c r="A960" t="s">
        <v>305</v>
      </c>
      <c r="B960">
        <f>HYPERLINK("https://github.com/apache/commons-lang/commit/3e66c1de179abff1c43efa9fba9fde20edf5ce63", "3e66c1de179abff1c43efa9fba9fde20edf5ce63")</f>
        <v>0</v>
      </c>
      <c r="C960">
        <f>HYPERLINK("https://github.com/apache/commons-lang/commit/a6e18d94652a99b3b5080a3a7db7d39365dc6888", "a6e18d94652a99b3b5080a3a7db7d39365dc6888")</f>
        <v>0</v>
      </c>
      <c r="D960" t="s">
        <v>342</v>
      </c>
      <c r="E960" t="s">
        <v>639</v>
      </c>
      <c r="F960" t="s">
        <v>1020</v>
      </c>
      <c r="G960" t="s">
        <v>1217</v>
      </c>
      <c r="H960" t="s">
        <v>3787</v>
      </c>
    </row>
    <row r="961" spans="1:8">
      <c r="F961" t="s">
        <v>1021</v>
      </c>
      <c r="G961" t="s">
        <v>1218</v>
      </c>
      <c r="H961" t="s">
        <v>3787</v>
      </c>
    </row>
    <row r="962" spans="1:8">
      <c r="F962" t="s">
        <v>1028</v>
      </c>
      <c r="G962" t="s">
        <v>1225</v>
      </c>
      <c r="H962" t="s">
        <v>3787</v>
      </c>
    </row>
    <row r="963" spans="1:8">
      <c r="F963" t="s">
        <v>1029</v>
      </c>
      <c r="G963" t="s">
        <v>1226</v>
      </c>
      <c r="H963" t="s">
        <v>3787</v>
      </c>
    </row>
    <row r="964" spans="1:8">
      <c r="F964" t="s">
        <v>1030</v>
      </c>
      <c r="G964" t="s">
        <v>1227</v>
      </c>
      <c r="H964" t="s">
        <v>3787</v>
      </c>
    </row>
    <row r="965" spans="1:8">
      <c r="F965" t="s">
        <v>1031</v>
      </c>
      <c r="G965" t="s">
        <v>1228</v>
      </c>
      <c r="H965" t="s">
        <v>3787</v>
      </c>
    </row>
    <row r="966" spans="1:8">
      <c r="F966" t="s">
        <v>1032</v>
      </c>
      <c r="G966" t="s">
        <v>1229</v>
      </c>
      <c r="H966" t="s">
        <v>3787</v>
      </c>
    </row>
    <row r="967" spans="1:8">
      <c r="F967" t="s">
        <v>1033</v>
      </c>
      <c r="G967" t="s">
        <v>1230</v>
      </c>
      <c r="H967" t="s">
        <v>3787</v>
      </c>
    </row>
    <row r="968" spans="1:8">
      <c r="F968" t="s">
        <v>1034</v>
      </c>
      <c r="G968" t="s">
        <v>1231</v>
      </c>
      <c r="H968" t="s">
        <v>3787</v>
      </c>
    </row>
    <row r="969" spans="1:8">
      <c r="F969" t="s">
        <v>1035</v>
      </c>
      <c r="G969" t="s">
        <v>1232</v>
      </c>
      <c r="H969" t="s">
        <v>3787</v>
      </c>
    </row>
    <row r="970" spans="1:8">
      <c r="A970" t="s">
        <v>308</v>
      </c>
      <c r="B970">
        <f>HYPERLINK("https://github.com/apache/commons-lang/commit/152b1777fddc5127e77f9b14637d6abae18eaf05", "152b1777fddc5127e77f9b14637d6abae18eaf05")</f>
        <v>0</v>
      </c>
      <c r="C970">
        <f>HYPERLINK("https://github.com/apache/commons-lang/commit/e0818e3383f71ddff62854f85712cb6b7d187c9b", "e0818e3383f71ddff62854f85712cb6b7d187c9b")</f>
        <v>0</v>
      </c>
      <c r="D970" t="s">
        <v>337</v>
      </c>
      <c r="E970" t="s">
        <v>641</v>
      </c>
      <c r="F970" t="s">
        <v>1016</v>
      </c>
      <c r="G970" t="s">
        <v>1207</v>
      </c>
      <c r="H970" t="s">
        <v>3793</v>
      </c>
    </row>
    <row r="971" spans="1:8">
      <c r="H971" t="s">
        <v>3794</v>
      </c>
    </row>
  </sheetData>
  <hyperlinks>
    <hyperlink ref="E73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step 1</vt:lpstr>
      <vt:lpstr>step 1 refined</vt:lpstr>
      <vt:lpstr>step 2</vt:lpstr>
      <vt:lpstr>step 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2023-11-20T19:06:06Z</dcterms:created>
  <dcterms:modified xsi:type="dcterms:W3CDTF">2023-11-20T19:06:06Z</dcterms:modified>
</cp:coreProperties>
</file>