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ab Projects\SPECTRUM\packages\tobalciomodel\data-raw\"/>
    </mc:Choice>
  </mc:AlternateContent>
  <xr:revisionPtr revIDLastSave="0" documentId="13_ncr:1_{719303F3-7C9F-48A1-A1EC-2F09A047683C}" xr6:coauthVersionLast="47" xr6:coauthVersionMax="47" xr10:uidLastSave="{00000000-0000-0000-0000-000000000000}"/>
  <bookViews>
    <workbookView xWindow="28680" yWindow="-120" windowWidth="29040" windowHeight="15840" xr2:uid="{FBA0A95E-AF2B-4E0F-918C-1D135B017074}"/>
  </bookViews>
  <sheets>
    <sheet name="FM_cigs" sheetId="1" r:id="rId1"/>
    <sheet name="RYO_to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K3" i="1" s="1"/>
  <c r="I4" i="1"/>
  <c r="J4" i="1"/>
  <c r="K4" i="1" s="1"/>
  <c r="I5" i="1"/>
  <c r="J5" i="1"/>
  <c r="K5" i="1"/>
  <c r="I6" i="1"/>
  <c r="J6" i="1" s="1"/>
  <c r="K6" i="1" s="1"/>
  <c r="I7" i="1"/>
  <c r="J7" i="1"/>
  <c r="K7" i="1" s="1"/>
  <c r="I8" i="1"/>
  <c r="J8" i="1"/>
  <c r="K8" i="1"/>
  <c r="I9" i="1"/>
  <c r="J9" i="1"/>
  <c r="K9" i="1"/>
  <c r="I10" i="1"/>
  <c r="J10" i="1" s="1"/>
  <c r="K10" i="1" s="1"/>
  <c r="I11" i="1"/>
  <c r="J11" i="1"/>
  <c r="K11" i="1" s="1"/>
  <c r="I12" i="1"/>
  <c r="J12" i="1"/>
  <c r="K12" i="1"/>
  <c r="I13" i="1"/>
  <c r="J13" i="1"/>
  <c r="K13" i="1"/>
  <c r="I14" i="1"/>
  <c r="J14" i="1" s="1"/>
  <c r="K14" i="1" s="1"/>
  <c r="I15" i="1"/>
  <c r="J15" i="1"/>
  <c r="K15" i="1" s="1"/>
  <c r="I16" i="1"/>
  <c r="J16" i="1"/>
  <c r="K16" i="1"/>
  <c r="I17" i="1"/>
  <c r="J17" i="1"/>
  <c r="K17" i="1"/>
  <c r="I18" i="1"/>
  <c r="J18" i="1" s="1"/>
  <c r="K18" i="1" s="1"/>
  <c r="I19" i="1"/>
  <c r="J19" i="1"/>
  <c r="K19" i="1" s="1"/>
  <c r="I20" i="1"/>
  <c r="J20" i="1"/>
  <c r="K20" i="1"/>
  <c r="I21" i="1"/>
  <c r="J21" i="1"/>
  <c r="K21" i="1"/>
  <c r="I22" i="1"/>
  <c r="J22" i="1" s="1"/>
  <c r="K22" i="1" s="1"/>
  <c r="I23" i="1"/>
  <c r="J23" i="1"/>
  <c r="K23" i="1" s="1"/>
  <c r="I24" i="1"/>
  <c r="J24" i="1"/>
  <c r="K24" i="1"/>
  <c r="I25" i="1"/>
  <c r="J25" i="1"/>
  <c r="K25" i="1"/>
  <c r="I26" i="1"/>
  <c r="J26" i="1" s="1"/>
  <c r="K26" i="1" s="1"/>
  <c r="I27" i="1"/>
  <c r="J27" i="1"/>
  <c r="K27" i="1" s="1"/>
  <c r="I28" i="1"/>
  <c r="J28" i="1"/>
  <c r="K28" i="1"/>
  <c r="I29" i="1"/>
  <c r="J29" i="1"/>
  <c r="K29" i="1"/>
  <c r="I30" i="1"/>
  <c r="J30" i="1" s="1"/>
  <c r="K30" i="1" s="1"/>
  <c r="I31" i="1"/>
  <c r="J31" i="1"/>
  <c r="K31" i="1" s="1"/>
  <c r="I32" i="1"/>
  <c r="J32" i="1"/>
  <c r="K32" i="1"/>
  <c r="I33" i="1"/>
  <c r="J33" i="1"/>
  <c r="K33" i="1"/>
  <c r="I34" i="1"/>
  <c r="J34" i="1" s="1"/>
  <c r="K34" i="1" s="1"/>
  <c r="I35" i="1"/>
  <c r="J35" i="1"/>
  <c r="K35" i="1" s="1"/>
  <c r="I36" i="1"/>
  <c r="J36" i="1"/>
  <c r="K36" i="1"/>
  <c r="I37" i="1"/>
  <c r="J37" i="1"/>
  <c r="K37" i="1"/>
  <c r="I38" i="1"/>
  <c r="J38" i="1" s="1"/>
  <c r="K38" i="1" s="1"/>
  <c r="I39" i="1"/>
  <c r="J39" i="1"/>
  <c r="K39" i="1" s="1"/>
  <c r="I40" i="1"/>
  <c r="J40" i="1"/>
  <c r="K40" i="1"/>
  <c r="I41" i="1"/>
  <c r="J41" i="1"/>
  <c r="K41" i="1"/>
  <c r="I42" i="1"/>
  <c r="J42" i="1" s="1"/>
  <c r="K42" i="1" s="1"/>
  <c r="I43" i="1"/>
  <c r="J43" i="1"/>
  <c r="K43" i="1" s="1"/>
  <c r="I44" i="1"/>
  <c r="J44" i="1"/>
  <c r="K44" i="1"/>
  <c r="I45" i="1"/>
  <c r="J45" i="1"/>
  <c r="K45" i="1"/>
  <c r="I46" i="1"/>
  <c r="J46" i="1" s="1"/>
  <c r="K46" i="1" s="1"/>
  <c r="I47" i="1"/>
  <c r="J47" i="1"/>
  <c r="K47" i="1" s="1"/>
  <c r="I48" i="1"/>
  <c r="J48" i="1"/>
  <c r="K48" i="1"/>
  <c r="I49" i="1"/>
  <c r="J49" i="1"/>
  <c r="K49" i="1"/>
  <c r="I50" i="1"/>
  <c r="J50" i="1" s="1"/>
  <c r="K50" i="1" s="1"/>
  <c r="I51" i="1"/>
  <c r="J51" i="1"/>
  <c r="K51" i="1" s="1"/>
  <c r="I52" i="1"/>
  <c r="J52" i="1"/>
  <c r="K52" i="1"/>
  <c r="I53" i="1"/>
  <c r="J53" i="1"/>
  <c r="K53" i="1"/>
  <c r="I54" i="1"/>
  <c r="J54" i="1" s="1"/>
  <c r="K54" i="1" s="1"/>
  <c r="I55" i="1"/>
  <c r="J55" i="1"/>
  <c r="K55" i="1" s="1"/>
  <c r="I56" i="1"/>
  <c r="J56" i="1"/>
  <c r="K56" i="1" s="1"/>
  <c r="I57" i="1"/>
  <c r="J57" i="1"/>
  <c r="K57" i="1"/>
  <c r="I58" i="1"/>
  <c r="J58" i="1" s="1"/>
  <c r="K58" i="1" s="1"/>
  <c r="I59" i="1"/>
  <c r="J59" i="1"/>
  <c r="K59" i="1" s="1"/>
  <c r="I60" i="1"/>
  <c r="J60" i="1"/>
  <c r="K60" i="1"/>
  <c r="I61" i="1"/>
  <c r="J61" i="1"/>
  <c r="K61" i="1"/>
  <c r="I2" i="1"/>
  <c r="J2" i="1" s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3" i="2"/>
  <c r="L4" i="2"/>
  <c r="L5" i="2"/>
  <c r="L6" i="2"/>
  <c r="L7" i="2"/>
  <c r="L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H8" i="2"/>
  <c r="I8" i="2" s="1"/>
  <c r="H16" i="2"/>
  <c r="I16" i="2" s="1"/>
  <c r="H24" i="2"/>
  <c r="I24" i="2" s="1"/>
  <c r="H32" i="2"/>
  <c r="I32" i="2" s="1"/>
  <c r="H40" i="2"/>
  <c r="I40" i="2" s="1"/>
  <c r="H48" i="2"/>
  <c r="I48" i="2" s="1"/>
  <c r="H56" i="2"/>
  <c r="I56" i="2" s="1"/>
  <c r="G2" i="2"/>
  <c r="H2" i="2" s="1"/>
  <c r="I2" i="2" s="1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I52" i="2" s="1"/>
  <c r="G53" i="2"/>
  <c r="H53" i="2" s="1"/>
  <c r="I53" i="2" s="1"/>
  <c r="G54" i="2"/>
  <c r="H54" i="2" s="1"/>
  <c r="I54" i="2" s="1"/>
  <c r="G55" i="2"/>
  <c r="H55" i="2" s="1"/>
  <c r="I55" i="2" s="1"/>
  <c r="G56" i="2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J55" i="2" l="1"/>
  <c r="J43" i="2"/>
  <c r="J31" i="2"/>
  <c r="J58" i="2"/>
  <c r="J50" i="2"/>
  <c r="J42" i="2"/>
  <c r="J34" i="2"/>
  <c r="J26" i="2"/>
  <c r="J14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51" i="2"/>
  <c r="J39" i="2"/>
  <c r="J2" i="2"/>
  <c r="J54" i="2"/>
  <c r="J46" i="2"/>
  <c r="J38" i="2"/>
  <c r="J30" i="2"/>
  <c r="J18" i="2"/>
  <c r="J10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59" i="2"/>
  <c r="J47" i="2"/>
  <c r="J35" i="2"/>
  <c r="J27" i="2"/>
  <c r="J23" i="2"/>
  <c r="J19" i="2"/>
  <c r="J15" i="2"/>
  <c r="J11" i="2"/>
  <c r="J7" i="2"/>
  <c r="J3" i="2"/>
  <c r="J22" i="2"/>
  <c r="J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B25" i="2"/>
  <c r="B37" i="2" s="1"/>
  <c r="B49" i="2" s="1"/>
  <c r="B61" i="2" s="1"/>
  <c r="B24" i="2"/>
  <c r="B36" i="2" s="1"/>
  <c r="B48" i="2" s="1"/>
  <c r="B60" i="2" s="1"/>
  <c r="B23" i="2"/>
  <c r="B35" i="2" s="1"/>
  <c r="B47" i="2" s="1"/>
  <c r="B59" i="2" s="1"/>
  <c r="B22" i="2"/>
  <c r="B34" i="2" s="1"/>
  <c r="B46" i="2" s="1"/>
  <c r="B58" i="2" s="1"/>
  <c r="B21" i="2"/>
  <c r="B33" i="2" s="1"/>
  <c r="B45" i="2" s="1"/>
  <c r="B57" i="2" s="1"/>
  <c r="B20" i="2"/>
  <c r="B32" i="2" s="1"/>
  <c r="B44" i="2" s="1"/>
  <c r="B56" i="2" s="1"/>
  <c r="B19" i="2"/>
  <c r="B31" i="2" s="1"/>
  <c r="B43" i="2" s="1"/>
  <c r="B55" i="2" s="1"/>
  <c r="B18" i="2"/>
  <c r="B30" i="2" s="1"/>
  <c r="B42" i="2" s="1"/>
  <c r="B54" i="2" s="1"/>
  <c r="B17" i="2"/>
  <c r="B29" i="2" s="1"/>
  <c r="B41" i="2" s="1"/>
  <c r="B53" i="2" s="1"/>
  <c r="B16" i="2"/>
  <c r="B28" i="2" s="1"/>
  <c r="B40" i="2" s="1"/>
  <c r="B52" i="2" s="1"/>
  <c r="B15" i="2"/>
  <c r="B27" i="2" s="1"/>
  <c r="B39" i="2" s="1"/>
  <c r="B51" i="2" s="1"/>
  <c r="B14" i="2"/>
  <c r="B26" i="2" s="1"/>
  <c r="B38" i="2" s="1"/>
  <c r="B50" i="2" s="1"/>
  <c r="B15" i="1"/>
  <c r="B27" i="1" s="1"/>
  <c r="B39" i="1" s="1"/>
  <c r="B51" i="1" s="1"/>
  <c r="B16" i="1"/>
  <c r="B28" i="1" s="1"/>
  <c r="B40" i="1" s="1"/>
  <c r="B52" i="1" s="1"/>
  <c r="B17" i="1"/>
  <c r="B29" i="1" s="1"/>
  <c r="B41" i="1" s="1"/>
  <c r="B53" i="1" s="1"/>
  <c r="B18" i="1"/>
  <c r="B30" i="1" s="1"/>
  <c r="B42" i="1" s="1"/>
  <c r="B54" i="1" s="1"/>
  <c r="B19" i="1"/>
  <c r="B31" i="1" s="1"/>
  <c r="B43" i="1" s="1"/>
  <c r="B55" i="1" s="1"/>
  <c r="B20" i="1"/>
  <c r="B32" i="1" s="1"/>
  <c r="B44" i="1" s="1"/>
  <c r="B56" i="1" s="1"/>
  <c r="B21" i="1"/>
  <c r="B33" i="1" s="1"/>
  <c r="B45" i="1" s="1"/>
  <c r="B57" i="1" s="1"/>
  <c r="B22" i="1"/>
  <c r="B34" i="1" s="1"/>
  <c r="B46" i="1" s="1"/>
  <c r="B58" i="1" s="1"/>
  <c r="B23" i="1"/>
  <c r="B35" i="1" s="1"/>
  <c r="B47" i="1" s="1"/>
  <c r="B59" i="1" s="1"/>
  <c r="B24" i="1"/>
  <c r="B25" i="1"/>
  <c r="B37" i="1" s="1"/>
  <c r="B49" i="1" s="1"/>
  <c r="B61" i="1" s="1"/>
  <c r="B36" i="1"/>
  <c r="B48" i="1" s="1"/>
  <c r="B60" i="1" s="1"/>
  <c r="B14" i="1"/>
  <c r="B26" i="1" s="1"/>
  <c r="B38" i="1" s="1"/>
  <c r="B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Damon</author>
  </authors>
  <commentList>
    <comment ref="D1" authorId="0" shapeId="0" xr:uid="{E78E2355-A2A1-402E-A47D-85750DCFF804}">
      <text>
        <r>
          <rPr>
            <b/>
            <sz val="9"/>
            <color indexed="81"/>
            <rFont val="Tahoma"/>
            <family val="2"/>
          </rPr>
          <t>Damon:</t>
        </r>
        <r>
          <rPr>
            <sz val="9"/>
            <color indexed="81"/>
            <rFont val="Tahoma"/>
            <family val="2"/>
          </rPr>
          <t xml:space="preserve">
millions of sticks</t>
        </r>
      </text>
    </comment>
    <comment ref="F1" authorId="0" shapeId="0" xr:uid="{1BEDD8B1-46C6-488C-B469-34BC4F5CE563}">
      <text>
        <r>
          <rPr>
            <b/>
            <sz val="9"/>
            <color indexed="81"/>
            <rFont val="Tahoma"/>
            <family val="2"/>
          </rPr>
          <t>Damon:</t>
        </r>
        <r>
          <rPr>
            <sz val="9"/>
            <color indexed="81"/>
            <rFont val="Tahoma"/>
            <family val="2"/>
          </rPr>
          <t xml:space="preserve">
ONS data, price per pack of 20</t>
        </r>
      </text>
    </comment>
    <comment ref="I1" authorId="0" shapeId="0" xr:uid="{59F41652-E5B5-4CA3-BA27-E27849EA0197}">
      <text>
        <r>
          <rPr>
            <b/>
            <sz val="9"/>
            <color indexed="81"/>
            <rFont val="Tahoma"/>
            <family val="2"/>
          </rPr>
          <t>Damon:</t>
        </r>
        <r>
          <rPr>
            <sz val="9"/>
            <color indexed="81"/>
            <rFont val="Tahoma"/>
            <family val="2"/>
          </rPr>
          <t xml:space="preserve">
total expenditure in millions of pounds at market prices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Damon</author>
  </authors>
  <commentList>
    <comment ref="C1" authorId="0" shapeId="0" xr:uid="{0E033E04-3C6F-4BED-BC46-951EA911D33A}">
      <text>
        <r>
          <rPr>
            <b/>
            <sz val="9"/>
            <color indexed="81"/>
            <rFont val="Tahoma"/>
            <family val="2"/>
          </rPr>
          <t>Damon:</t>
        </r>
        <r>
          <rPr>
            <sz val="9"/>
            <color indexed="81"/>
            <rFont val="Tahoma"/>
            <family val="2"/>
          </rPr>
          <t xml:space="preserve">
total duty receipts (AVT + specific duties) in £m
</t>
        </r>
      </text>
    </comment>
    <comment ref="D1" authorId="0" shapeId="0" xr:uid="{95D15542-960A-4330-B62C-1AE560C41221}">
      <text>
        <r>
          <rPr>
            <b/>
            <sz val="9"/>
            <color indexed="81"/>
            <rFont val="Tahoma"/>
            <family val="2"/>
          </rPr>
          <t>Damon:</t>
        </r>
        <r>
          <rPr>
            <sz val="9"/>
            <color indexed="81"/>
            <rFont val="Tahoma"/>
            <family val="2"/>
          </rPr>
          <t xml:space="preserve">
1000s of kilograms</t>
        </r>
      </text>
    </comment>
    <comment ref="F1" authorId="0" shapeId="0" xr:uid="{7DCED703-B694-4CFD-AB50-7DBF4B8D5549}">
      <text>
        <r>
          <rPr>
            <b/>
            <sz val="9"/>
            <color indexed="81"/>
            <rFont val="Tahoma"/>
            <family val="2"/>
          </rPr>
          <t>Damon:</t>
        </r>
        <r>
          <rPr>
            <sz val="9"/>
            <color indexed="81"/>
            <rFont val="Tahoma"/>
            <family val="2"/>
          </rPr>
          <t xml:space="preserve">
price per 100g, taken from average of supermarket prices in Dec 2020 and adjusted using the Tobacco products CPI</t>
        </r>
      </text>
    </comment>
    <comment ref="J1" authorId="0" shapeId="0" xr:uid="{2EA4F320-844F-4702-91E3-A9EBA7E8817D}">
      <text>
        <r>
          <rPr>
            <b/>
            <sz val="9"/>
            <color indexed="81"/>
            <rFont val="Tahoma"/>
            <family val="2"/>
          </rPr>
          <t>Damon:</t>
        </r>
        <r>
          <rPr>
            <sz val="9"/>
            <color indexed="81"/>
            <rFont val="Tahoma"/>
            <family val="2"/>
          </rPr>
          <t xml:space="preserve">
total expenditure in millions of pounds at market prices
</t>
        </r>
      </text>
    </comment>
  </commentList>
</comments>
</file>

<file path=xl/sharedStrings.xml><?xml version="1.0" encoding="utf-8"?>
<sst xmlns="http://schemas.openxmlformats.org/spreadsheetml/2006/main" count="23" uniqueCount="18">
  <si>
    <t>year</t>
  </si>
  <si>
    <t>duty</t>
  </si>
  <si>
    <t>units</t>
  </si>
  <si>
    <t>price</t>
  </si>
  <si>
    <t>price_pence</t>
  </si>
  <si>
    <t>tob_cpi</t>
  </si>
  <si>
    <t>tob_cpi_dec2020:</t>
  </si>
  <si>
    <t>ryo_price_dec2020:</t>
  </si>
  <si>
    <t xml:space="preserve">price </t>
  </si>
  <si>
    <t>units_kgs</t>
  </si>
  <si>
    <t>units_100g</t>
  </si>
  <si>
    <t>exp_mp</t>
  </si>
  <si>
    <t>units_m</t>
  </si>
  <si>
    <t>units_g</t>
  </si>
  <si>
    <t>VAT</t>
  </si>
  <si>
    <t>Tax</t>
  </si>
  <si>
    <t>units_000kgs</t>
  </si>
  <si>
    <t>units_pack20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</si>
</sst>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m&quot; &quot;yyyy"/>
    <numFmt numFmtId="166" formatCode="&quot; &quot;#,##0&quot; &quot;;&quot;-&quot;#,##0&quot; &quot;;&quot; -&quot;00&quot; &quot;;&quot; &quot;@&quot; &quot;"/>
    <numFmt numFmtId="167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2" fillId="0" borderId="1" xfId="0" applyNumberFormat="1" applyFont="1" applyBorder="1"/>
    <xf numFmtId="3" fontId="2" fillId="0" borderId="0" xfId="0" applyNumberFormat="1" applyFont="1"/>
    <xf numFmtId="166" fontId="2" fillId="0" borderId="1" xfId="1" applyNumberFormat="1" applyFont="1" applyBorder="1"/>
    <xf numFmtId="166" fontId="2" fillId="0" borderId="0" xfId="1" applyNumberFormat="1" applyFont="1"/>
    <xf numFmtId="0" fontId="3" fillId="0" borderId="0" xfId="0" applyFont="1"/>
    <xf numFmtId="164" fontId="2" fillId="0" borderId="0" xfId="0" applyNumberFormat="1" applyFont="1" applyAlignment="1">
      <alignment horizontal="left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41E5-9A9C-4139-A202-3241AE0CEB51}">
  <dimension ref="A1:K61"/>
  <sheetViews>
    <sheetView tabSelected="1" workbookViewId="0">
      <selection activeCell="I2" sqref="I2:K61"/>
    </sheetView>
  </sheetViews>
  <sheetFormatPr defaultRowHeight="15.75" x14ac:dyDescent="0.25"/>
  <cols>
    <col min="1" max="1" width="22.28515625" style="5" customWidth="1"/>
    <col min="2" max="4" width="9.140625" style="5"/>
    <col min="7" max="7" width="11" bestFit="1" customWidth="1"/>
    <col min="8" max="8" width="14.140625" customWidth="1"/>
    <col min="9" max="9" width="10.140625" bestFit="1" customWidth="1"/>
  </cols>
  <sheetData>
    <row r="1" spans="1:11" x14ac:dyDescent="0.25">
      <c r="B1" s="5" t="s">
        <v>0</v>
      </c>
      <c r="C1" s="5" t="s">
        <v>1</v>
      </c>
      <c r="D1" s="5" t="s">
        <v>12</v>
      </c>
      <c r="E1" s="5" t="s">
        <v>4</v>
      </c>
      <c r="F1" s="5" t="s">
        <v>3</v>
      </c>
      <c r="G1" s="5" t="s">
        <v>2</v>
      </c>
      <c r="H1" s="5" t="s">
        <v>17</v>
      </c>
      <c r="I1" s="5" t="s">
        <v>11</v>
      </c>
      <c r="J1" s="5" t="s">
        <v>14</v>
      </c>
      <c r="K1" s="5" t="s">
        <v>15</v>
      </c>
    </row>
    <row r="2" spans="1:11" x14ac:dyDescent="0.25">
      <c r="A2" s="6">
        <v>42370</v>
      </c>
      <c r="B2" s="5">
        <v>2016</v>
      </c>
      <c r="C2" s="1">
        <v>783.09789893999994</v>
      </c>
      <c r="D2" s="3">
        <v>2166.6459105536742</v>
      </c>
      <c r="E2">
        <v>908</v>
      </c>
      <c r="F2" s="7">
        <f>E2/100</f>
        <v>9.08</v>
      </c>
      <c r="G2">
        <f>D2*1000000</f>
        <v>2166645910.5536742</v>
      </c>
      <c r="H2">
        <f>G2/20</f>
        <v>108332295.52768371</v>
      </c>
      <c r="I2" s="7">
        <f>(F2*H2)/1000000</f>
        <v>983.65724339136807</v>
      </c>
      <c r="J2" s="7">
        <f>I2*(0.2/1.2)</f>
        <v>163.94287389856137</v>
      </c>
      <c r="K2" s="7">
        <f>J2+C2</f>
        <v>947.04077283856134</v>
      </c>
    </row>
    <row r="3" spans="1:11" x14ac:dyDescent="0.25">
      <c r="A3" s="6">
        <v>42401</v>
      </c>
      <c r="B3" s="5">
        <v>2016</v>
      </c>
      <c r="C3" s="1">
        <v>548.19480306000003</v>
      </c>
      <c r="D3" s="3">
        <v>3599.3394872513045</v>
      </c>
      <c r="E3">
        <v>908</v>
      </c>
      <c r="F3" s="7">
        <f t="shared" ref="F3:F61" si="0">E3/100</f>
        <v>9.08</v>
      </c>
      <c r="G3">
        <f t="shared" ref="G3:G61" si="1">D3*1000000</f>
        <v>3599339487.2513046</v>
      </c>
      <c r="H3">
        <f t="shared" ref="H3:H61" si="2">G3/20</f>
        <v>179966974.36256522</v>
      </c>
      <c r="I3" s="7">
        <f t="shared" ref="I3:I61" si="3">(F3*H3)/1000000</f>
        <v>1634.100127212092</v>
      </c>
      <c r="J3" s="7">
        <f t="shared" ref="J3:J61" si="4">I3*(0.2/1.2)</f>
        <v>272.3500212020154</v>
      </c>
      <c r="K3" s="7">
        <f t="shared" ref="K3:K61" si="5">J3+C3</f>
        <v>820.54482426201548</v>
      </c>
    </row>
    <row r="4" spans="1:11" x14ac:dyDescent="0.25">
      <c r="A4" s="6">
        <v>42430</v>
      </c>
      <c r="B4" s="5">
        <v>2016</v>
      </c>
      <c r="C4" s="1">
        <v>919.03996745000006</v>
      </c>
      <c r="D4" s="3">
        <v>3503.8248623032782</v>
      </c>
      <c r="E4">
        <v>909</v>
      </c>
      <c r="F4" s="7">
        <f t="shared" si="0"/>
        <v>9.09</v>
      </c>
      <c r="G4">
        <f t="shared" si="1"/>
        <v>3503824862.3032784</v>
      </c>
      <c r="H4">
        <f t="shared" si="2"/>
        <v>175191243.11516392</v>
      </c>
      <c r="I4" s="7">
        <f t="shared" si="3"/>
        <v>1592.4883999168401</v>
      </c>
      <c r="J4" s="7">
        <f t="shared" si="4"/>
        <v>265.41473331947338</v>
      </c>
      <c r="K4" s="7">
        <f t="shared" si="5"/>
        <v>1184.4547007694734</v>
      </c>
    </row>
    <row r="5" spans="1:11" x14ac:dyDescent="0.25">
      <c r="A5" s="6">
        <v>42461</v>
      </c>
      <c r="B5" s="5">
        <v>2016</v>
      </c>
      <c r="C5" s="1">
        <v>892.65380577999986</v>
      </c>
      <c r="D5" s="3">
        <v>899.0144251908323</v>
      </c>
      <c r="E5">
        <v>925</v>
      </c>
      <c r="F5" s="7">
        <f t="shared" si="0"/>
        <v>9.25</v>
      </c>
      <c r="G5">
        <f t="shared" si="1"/>
        <v>899014425.19083226</v>
      </c>
      <c r="H5">
        <f t="shared" si="2"/>
        <v>44950721.259541616</v>
      </c>
      <c r="I5" s="7">
        <f t="shared" si="3"/>
        <v>415.79417165075995</v>
      </c>
      <c r="J5" s="7">
        <f t="shared" si="4"/>
        <v>69.299028608460006</v>
      </c>
      <c r="K5" s="7">
        <f t="shared" si="5"/>
        <v>961.95283438845991</v>
      </c>
    </row>
    <row r="6" spans="1:11" x14ac:dyDescent="0.25">
      <c r="A6" s="6">
        <v>42491</v>
      </c>
      <c r="B6" s="5">
        <v>2016</v>
      </c>
      <c r="C6" s="1">
        <v>233.34924358000001</v>
      </c>
      <c r="D6" s="3">
        <v>2042.6006806296753</v>
      </c>
      <c r="E6">
        <v>927</v>
      </c>
      <c r="F6" s="7">
        <f t="shared" si="0"/>
        <v>9.27</v>
      </c>
      <c r="G6">
        <f t="shared" si="1"/>
        <v>2042600680.6296751</v>
      </c>
      <c r="H6">
        <f t="shared" si="2"/>
        <v>102130034.03148375</v>
      </c>
      <c r="I6" s="7">
        <f t="shared" si="3"/>
        <v>946.74541547185436</v>
      </c>
      <c r="J6" s="7">
        <f t="shared" si="4"/>
        <v>157.7909025786424</v>
      </c>
      <c r="K6" s="7">
        <f t="shared" si="5"/>
        <v>391.14014615864244</v>
      </c>
    </row>
    <row r="7" spans="1:11" x14ac:dyDescent="0.25">
      <c r="A7" s="6">
        <v>42522</v>
      </c>
      <c r="B7" s="5">
        <v>2016</v>
      </c>
      <c r="C7" s="1">
        <v>537.77896013000009</v>
      </c>
      <c r="D7" s="3">
        <v>2383.2924914265977</v>
      </c>
      <c r="E7">
        <v>928</v>
      </c>
      <c r="F7" s="7">
        <f t="shared" si="0"/>
        <v>9.2799999999999994</v>
      </c>
      <c r="G7">
        <f t="shared" si="1"/>
        <v>2383292491.4265976</v>
      </c>
      <c r="H7">
        <f t="shared" si="2"/>
        <v>119164624.57132988</v>
      </c>
      <c r="I7" s="7">
        <f t="shared" si="3"/>
        <v>1105.8477160219411</v>
      </c>
      <c r="J7" s="7">
        <f t="shared" si="4"/>
        <v>184.30795267032354</v>
      </c>
      <c r="K7" s="7">
        <f t="shared" si="5"/>
        <v>722.0869128003236</v>
      </c>
    </row>
    <row r="8" spans="1:11" x14ac:dyDescent="0.25">
      <c r="A8" s="6">
        <v>42552</v>
      </c>
      <c r="B8" s="5">
        <v>2016</v>
      </c>
      <c r="C8" s="1">
        <v>623.09752220999997</v>
      </c>
      <c r="D8" s="3">
        <v>2495.5772000238244</v>
      </c>
      <c r="E8">
        <v>929</v>
      </c>
      <c r="F8" s="7">
        <f t="shared" si="0"/>
        <v>9.2899999999999991</v>
      </c>
      <c r="G8">
        <f t="shared" si="1"/>
        <v>2495577200.0238242</v>
      </c>
      <c r="H8">
        <f t="shared" si="2"/>
        <v>124778860.00119121</v>
      </c>
      <c r="I8" s="7">
        <f t="shared" si="3"/>
        <v>1159.1956094110662</v>
      </c>
      <c r="J8" s="7">
        <f t="shared" si="4"/>
        <v>193.19926823517773</v>
      </c>
      <c r="K8" s="7">
        <f t="shared" si="5"/>
        <v>816.29679044517775</v>
      </c>
    </row>
    <row r="9" spans="1:11" x14ac:dyDescent="0.25">
      <c r="A9" s="6">
        <v>42583</v>
      </c>
      <c r="B9" s="5">
        <v>2016</v>
      </c>
      <c r="C9" s="1">
        <v>654.37115747999997</v>
      </c>
      <c r="D9" s="3">
        <v>2753.6941643374466</v>
      </c>
      <c r="E9">
        <v>939</v>
      </c>
      <c r="F9" s="7">
        <f t="shared" si="0"/>
        <v>9.39</v>
      </c>
      <c r="G9">
        <f t="shared" si="1"/>
        <v>2753694164.3374467</v>
      </c>
      <c r="H9">
        <f t="shared" si="2"/>
        <v>137684708.21687233</v>
      </c>
      <c r="I9" s="7">
        <f t="shared" si="3"/>
        <v>1292.8594101564313</v>
      </c>
      <c r="J9" s="7">
        <f t="shared" si="4"/>
        <v>215.47656835940523</v>
      </c>
      <c r="K9" s="7">
        <f t="shared" si="5"/>
        <v>869.84772583940526</v>
      </c>
    </row>
    <row r="10" spans="1:11" x14ac:dyDescent="0.25">
      <c r="A10" s="6">
        <v>42614</v>
      </c>
      <c r="B10" s="5">
        <v>2016</v>
      </c>
      <c r="C10" s="1">
        <v>721.39815393499998</v>
      </c>
      <c r="D10" s="3">
        <v>2815.5507931567158</v>
      </c>
      <c r="E10">
        <v>943</v>
      </c>
      <c r="F10" s="7">
        <f t="shared" si="0"/>
        <v>9.43</v>
      </c>
      <c r="G10">
        <f t="shared" si="1"/>
        <v>2815550793.1567159</v>
      </c>
      <c r="H10">
        <f t="shared" si="2"/>
        <v>140777539.65783578</v>
      </c>
      <c r="I10" s="7">
        <f t="shared" si="3"/>
        <v>1327.5321989733914</v>
      </c>
      <c r="J10" s="7">
        <f t="shared" si="4"/>
        <v>221.25536649556526</v>
      </c>
      <c r="K10" s="7">
        <f t="shared" si="5"/>
        <v>942.65352043056521</v>
      </c>
    </row>
    <row r="11" spans="1:11" x14ac:dyDescent="0.25">
      <c r="A11" s="6">
        <v>42644</v>
      </c>
      <c r="B11" s="5">
        <v>2016</v>
      </c>
      <c r="C11" s="1">
        <v>727.38612625000007</v>
      </c>
      <c r="D11" s="3">
        <v>2376.3315046833754</v>
      </c>
      <c r="E11">
        <v>943</v>
      </c>
      <c r="F11" s="7">
        <f t="shared" si="0"/>
        <v>9.43</v>
      </c>
      <c r="G11">
        <f t="shared" si="1"/>
        <v>2376331504.6833754</v>
      </c>
      <c r="H11">
        <f t="shared" si="2"/>
        <v>118816575.23416877</v>
      </c>
      <c r="I11" s="7">
        <f t="shared" si="3"/>
        <v>1120.4403044582114</v>
      </c>
      <c r="J11" s="7">
        <f t="shared" si="4"/>
        <v>186.74005074303525</v>
      </c>
      <c r="K11" s="7">
        <f t="shared" si="5"/>
        <v>914.1261769930353</v>
      </c>
    </row>
    <row r="12" spans="1:11" x14ac:dyDescent="0.25">
      <c r="A12" s="6">
        <v>42675</v>
      </c>
      <c r="B12" s="5">
        <v>2016</v>
      </c>
      <c r="C12" s="1">
        <v>623.86272607000001</v>
      </c>
      <c r="D12" s="3">
        <v>2022.5250022656883</v>
      </c>
      <c r="E12">
        <v>947</v>
      </c>
      <c r="F12" s="7">
        <f t="shared" si="0"/>
        <v>9.4700000000000006</v>
      </c>
      <c r="G12">
        <f t="shared" si="1"/>
        <v>2022525002.2656882</v>
      </c>
      <c r="H12">
        <f t="shared" si="2"/>
        <v>101126250.11328441</v>
      </c>
      <c r="I12" s="7">
        <f t="shared" si="3"/>
        <v>957.66558857280336</v>
      </c>
      <c r="J12" s="7">
        <f t="shared" si="4"/>
        <v>159.61093142880057</v>
      </c>
      <c r="K12" s="7">
        <f t="shared" si="5"/>
        <v>783.47365749880055</v>
      </c>
    </row>
    <row r="13" spans="1:11" x14ac:dyDescent="0.25">
      <c r="A13" s="6">
        <v>42705</v>
      </c>
      <c r="B13" s="5">
        <v>2016</v>
      </c>
      <c r="C13" s="1">
        <v>529.31152384000006</v>
      </c>
      <c r="D13" s="3">
        <v>2938.1673011860862</v>
      </c>
      <c r="E13">
        <v>948</v>
      </c>
      <c r="F13" s="7">
        <f t="shared" si="0"/>
        <v>9.48</v>
      </c>
      <c r="G13">
        <f t="shared" si="1"/>
        <v>2938167301.1860862</v>
      </c>
      <c r="H13">
        <f t="shared" si="2"/>
        <v>146908365.0593043</v>
      </c>
      <c r="I13" s="7">
        <f t="shared" si="3"/>
        <v>1392.6913007622049</v>
      </c>
      <c r="J13" s="7">
        <f t="shared" si="4"/>
        <v>232.11521679370085</v>
      </c>
      <c r="K13" s="7">
        <f t="shared" si="5"/>
        <v>761.42674063370089</v>
      </c>
    </row>
    <row r="14" spans="1:11" x14ac:dyDescent="0.25">
      <c r="A14" s="6">
        <v>42736</v>
      </c>
      <c r="B14" s="5">
        <f>B2+1</f>
        <v>2017</v>
      </c>
      <c r="C14" s="1">
        <v>764.29246876999991</v>
      </c>
      <c r="D14" s="3">
        <v>2359.319726038299</v>
      </c>
      <c r="E14">
        <v>949</v>
      </c>
      <c r="F14" s="7">
        <f t="shared" si="0"/>
        <v>9.49</v>
      </c>
      <c r="G14">
        <f t="shared" si="1"/>
        <v>2359319726.0382991</v>
      </c>
      <c r="H14">
        <f t="shared" si="2"/>
        <v>117965986.30191496</v>
      </c>
      <c r="I14" s="7">
        <f t="shared" si="3"/>
        <v>1119.497210005173</v>
      </c>
      <c r="J14" s="7">
        <f t="shared" si="4"/>
        <v>186.58286833419552</v>
      </c>
      <c r="K14" s="7">
        <f t="shared" si="5"/>
        <v>950.87533710419541</v>
      </c>
    </row>
    <row r="15" spans="1:11" x14ac:dyDescent="0.25">
      <c r="A15" s="6">
        <v>42767</v>
      </c>
      <c r="B15" s="5">
        <f t="shared" ref="B15:B61" si="6">B3+1</f>
        <v>2017</v>
      </c>
      <c r="C15" s="1">
        <v>617.39512523999997</v>
      </c>
      <c r="D15" s="3">
        <v>2506.271606257008</v>
      </c>
      <c r="E15">
        <v>921</v>
      </c>
      <c r="F15" s="7">
        <f t="shared" si="0"/>
        <v>9.2100000000000009</v>
      </c>
      <c r="G15">
        <f t="shared" si="1"/>
        <v>2506271606.2570081</v>
      </c>
      <c r="H15">
        <f t="shared" si="2"/>
        <v>125313580.3128504</v>
      </c>
      <c r="I15" s="7">
        <f t="shared" si="3"/>
        <v>1154.1380746813525</v>
      </c>
      <c r="J15" s="7">
        <f t="shared" si="4"/>
        <v>192.35634578022544</v>
      </c>
      <c r="K15" s="7">
        <f t="shared" si="5"/>
        <v>809.75147102022538</v>
      </c>
    </row>
    <row r="16" spans="1:11" x14ac:dyDescent="0.25">
      <c r="A16" s="6">
        <v>42795</v>
      </c>
      <c r="B16" s="5">
        <f t="shared" si="6"/>
        <v>2017</v>
      </c>
      <c r="C16" s="1">
        <v>659.83176121999998</v>
      </c>
      <c r="D16" s="3">
        <v>2653.3604400720178</v>
      </c>
      <c r="E16">
        <v>941</v>
      </c>
      <c r="F16" s="7">
        <f t="shared" si="0"/>
        <v>9.41</v>
      </c>
      <c r="G16">
        <f t="shared" si="1"/>
        <v>2653360440.0720177</v>
      </c>
      <c r="H16">
        <f t="shared" si="2"/>
        <v>132668022.00360088</v>
      </c>
      <c r="I16" s="7">
        <f t="shared" si="3"/>
        <v>1248.4060870538842</v>
      </c>
      <c r="J16" s="7">
        <f t="shared" si="4"/>
        <v>208.06768117564738</v>
      </c>
      <c r="K16" s="7">
        <f t="shared" si="5"/>
        <v>867.89944239564738</v>
      </c>
    </row>
    <row r="17" spans="1:11" x14ac:dyDescent="0.25">
      <c r="A17" s="6">
        <v>42826</v>
      </c>
      <c r="B17" s="5">
        <f t="shared" si="6"/>
        <v>2017</v>
      </c>
      <c r="C17" s="1">
        <v>696.27885474000004</v>
      </c>
      <c r="D17" s="3">
        <v>1505.8313517561101</v>
      </c>
      <c r="E17">
        <v>950</v>
      </c>
      <c r="F17" s="7">
        <f t="shared" si="0"/>
        <v>9.5</v>
      </c>
      <c r="G17">
        <f t="shared" si="1"/>
        <v>1505831351.75611</v>
      </c>
      <c r="H17">
        <f t="shared" si="2"/>
        <v>75291567.587805495</v>
      </c>
      <c r="I17" s="7">
        <f t="shared" si="3"/>
        <v>715.26989208415227</v>
      </c>
      <c r="J17" s="7">
        <f t="shared" si="4"/>
        <v>119.21164868069206</v>
      </c>
      <c r="K17" s="7">
        <f t="shared" si="5"/>
        <v>815.49050342069211</v>
      </c>
    </row>
    <row r="18" spans="1:11" x14ac:dyDescent="0.25">
      <c r="A18" s="6">
        <v>42856</v>
      </c>
      <c r="B18" s="5">
        <f t="shared" si="6"/>
        <v>2017</v>
      </c>
      <c r="C18" s="1">
        <v>413.29201308</v>
      </c>
      <c r="D18" s="3">
        <v>2377.6689249081051</v>
      </c>
      <c r="E18">
        <v>951</v>
      </c>
      <c r="F18" s="7">
        <f t="shared" si="0"/>
        <v>9.51</v>
      </c>
      <c r="G18">
        <f t="shared" si="1"/>
        <v>2377668924.9081049</v>
      </c>
      <c r="H18">
        <f t="shared" si="2"/>
        <v>118883446.24540524</v>
      </c>
      <c r="I18" s="7">
        <f t="shared" si="3"/>
        <v>1130.581573793804</v>
      </c>
      <c r="J18" s="7">
        <f t="shared" si="4"/>
        <v>188.43026229896734</v>
      </c>
      <c r="K18" s="7">
        <f t="shared" si="5"/>
        <v>601.72227537896731</v>
      </c>
    </row>
    <row r="19" spans="1:11" x14ac:dyDescent="0.25">
      <c r="A19" s="6">
        <v>42887</v>
      </c>
      <c r="B19" s="5">
        <f t="shared" si="6"/>
        <v>2017</v>
      </c>
      <c r="C19" s="1">
        <v>639.44649477999997</v>
      </c>
      <c r="D19" s="3">
        <v>2531.1279136003996</v>
      </c>
      <c r="E19">
        <v>952</v>
      </c>
      <c r="F19" s="7">
        <f t="shared" si="0"/>
        <v>9.52</v>
      </c>
      <c r="G19">
        <f t="shared" si="1"/>
        <v>2531127913.6003995</v>
      </c>
      <c r="H19">
        <f t="shared" si="2"/>
        <v>126556395.68001997</v>
      </c>
      <c r="I19" s="7">
        <f t="shared" si="3"/>
        <v>1204.8168868737901</v>
      </c>
      <c r="J19" s="7">
        <f t="shared" si="4"/>
        <v>200.80281447896502</v>
      </c>
      <c r="K19" s="7">
        <f t="shared" si="5"/>
        <v>840.24930925896501</v>
      </c>
    </row>
    <row r="20" spans="1:11" x14ac:dyDescent="0.25">
      <c r="A20" s="6">
        <v>42917</v>
      </c>
      <c r="B20" s="5">
        <f t="shared" si="6"/>
        <v>2017</v>
      </c>
      <c r="C20" s="1">
        <v>687.76929751</v>
      </c>
      <c r="D20" s="3">
        <v>2395.0899800345478</v>
      </c>
      <c r="E20">
        <v>953</v>
      </c>
      <c r="F20" s="7">
        <f t="shared" si="0"/>
        <v>9.5299999999999994</v>
      </c>
      <c r="G20">
        <f t="shared" si="1"/>
        <v>2395089980.0345478</v>
      </c>
      <c r="H20">
        <f t="shared" si="2"/>
        <v>119754499.00172739</v>
      </c>
      <c r="I20" s="7">
        <f t="shared" si="3"/>
        <v>1141.260375486462</v>
      </c>
      <c r="J20" s="7">
        <f t="shared" si="4"/>
        <v>190.21006258107701</v>
      </c>
      <c r="K20" s="7">
        <f t="shared" si="5"/>
        <v>877.97936009107707</v>
      </c>
    </row>
    <row r="21" spans="1:11" x14ac:dyDescent="0.25">
      <c r="A21" s="6">
        <v>42948</v>
      </c>
      <c r="B21" s="5">
        <f t="shared" si="6"/>
        <v>2017</v>
      </c>
      <c r="C21" s="1">
        <v>637.07838449999997</v>
      </c>
      <c r="D21" s="3">
        <v>2672.0318937546099</v>
      </c>
      <c r="E21">
        <v>952</v>
      </c>
      <c r="F21" s="7">
        <f t="shared" si="0"/>
        <v>9.52</v>
      </c>
      <c r="G21">
        <f t="shared" si="1"/>
        <v>2672031893.7546101</v>
      </c>
      <c r="H21">
        <f t="shared" si="2"/>
        <v>133601594.68773051</v>
      </c>
      <c r="I21" s="7">
        <f t="shared" si="3"/>
        <v>1271.8871814271943</v>
      </c>
      <c r="J21" s="7">
        <f t="shared" si="4"/>
        <v>211.9811969045324</v>
      </c>
      <c r="K21" s="7">
        <f t="shared" si="5"/>
        <v>849.05958140453231</v>
      </c>
    </row>
    <row r="22" spans="1:11" x14ac:dyDescent="0.25">
      <c r="A22" s="6">
        <v>42979</v>
      </c>
      <c r="B22" s="5">
        <f t="shared" si="6"/>
        <v>2017</v>
      </c>
      <c r="C22" s="1">
        <v>722.39593433999994</v>
      </c>
      <c r="D22" s="3">
        <v>2323.8266772097459</v>
      </c>
      <c r="E22">
        <v>961</v>
      </c>
      <c r="F22" s="7">
        <f t="shared" si="0"/>
        <v>9.61</v>
      </c>
      <c r="G22">
        <f t="shared" si="1"/>
        <v>2323826677.2097459</v>
      </c>
      <c r="H22">
        <f t="shared" si="2"/>
        <v>116191333.8604873</v>
      </c>
      <c r="I22" s="7">
        <f t="shared" si="3"/>
        <v>1116.5987183992829</v>
      </c>
      <c r="J22" s="7">
        <f t="shared" si="4"/>
        <v>186.09978639988051</v>
      </c>
      <c r="K22" s="7">
        <f t="shared" si="5"/>
        <v>908.49572073988043</v>
      </c>
    </row>
    <row r="23" spans="1:11" x14ac:dyDescent="0.25">
      <c r="A23" s="6">
        <v>43009</v>
      </c>
      <c r="B23" s="5">
        <f t="shared" si="6"/>
        <v>2017</v>
      </c>
      <c r="C23" s="1">
        <v>632.81471651000004</v>
      </c>
      <c r="D23" s="3">
        <v>2001.3053995014745</v>
      </c>
      <c r="E23">
        <v>962</v>
      </c>
      <c r="F23" s="7">
        <f t="shared" si="0"/>
        <v>9.6199999999999992</v>
      </c>
      <c r="G23">
        <f t="shared" si="1"/>
        <v>2001305399.5014746</v>
      </c>
      <c r="H23">
        <f t="shared" si="2"/>
        <v>100065269.97507372</v>
      </c>
      <c r="I23" s="7">
        <f t="shared" si="3"/>
        <v>962.62789716020916</v>
      </c>
      <c r="J23" s="7">
        <f t="shared" si="4"/>
        <v>160.43798286003488</v>
      </c>
      <c r="K23" s="7">
        <f t="shared" si="5"/>
        <v>793.25269937003486</v>
      </c>
    </row>
    <row r="24" spans="1:11" x14ac:dyDescent="0.25">
      <c r="A24" s="6">
        <v>43040</v>
      </c>
      <c r="B24" s="5">
        <f t="shared" si="6"/>
        <v>2017</v>
      </c>
      <c r="C24" s="1">
        <v>538.11048256000004</v>
      </c>
      <c r="D24" s="3">
        <v>3661.6843542965235</v>
      </c>
      <c r="E24">
        <v>964</v>
      </c>
      <c r="F24" s="7">
        <f t="shared" si="0"/>
        <v>9.64</v>
      </c>
      <c r="G24">
        <f t="shared" si="1"/>
        <v>3661684354.2965236</v>
      </c>
      <c r="H24">
        <f t="shared" si="2"/>
        <v>183084217.71482617</v>
      </c>
      <c r="I24" s="7">
        <f t="shared" si="3"/>
        <v>1764.9318587709242</v>
      </c>
      <c r="J24" s="7">
        <f t="shared" si="4"/>
        <v>294.1553097951541</v>
      </c>
      <c r="K24" s="7">
        <f t="shared" si="5"/>
        <v>832.26579235515419</v>
      </c>
    </row>
    <row r="25" spans="1:11" x14ac:dyDescent="0.25">
      <c r="A25" s="6">
        <v>43070</v>
      </c>
      <c r="B25" s="5">
        <f t="shared" si="6"/>
        <v>2017</v>
      </c>
      <c r="C25" s="1">
        <v>997.91955675000008</v>
      </c>
      <c r="D25" s="3">
        <v>1599.5252649505035</v>
      </c>
      <c r="E25">
        <v>990</v>
      </c>
      <c r="F25" s="7">
        <f t="shared" si="0"/>
        <v>9.9</v>
      </c>
      <c r="G25">
        <f t="shared" si="1"/>
        <v>1599525264.9505036</v>
      </c>
      <c r="H25">
        <f t="shared" si="2"/>
        <v>79976263.247525185</v>
      </c>
      <c r="I25" s="7">
        <f t="shared" si="3"/>
        <v>791.76500615049929</v>
      </c>
      <c r="J25" s="7">
        <f t="shared" si="4"/>
        <v>131.96083435841658</v>
      </c>
      <c r="K25" s="7">
        <f t="shared" si="5"/>
        <v>1129.8803911084167</v>
      </c>
    </row>
    <row r="26" spans="1:11" x14ac:dyDescent="0.25">
      <c r="A26" s="6">
        <v>43101</v>
      </c>
      <c r="B26" s="5">
        <f t="shared" si="6"/>
        <v>2018</v>
      </c>
      <c r="C26" s="1">
        <v>453.31928773000004</v>
      </c>
      <c r="D26" s="3">
        <v>1537.8669843495957</v>
      </c>
      <c r="E26">
        <v>994</v>
      </c>
      <c r="F26" s="7">
        <f t="shared" si="0"/>
        <v>9.94</v>
      </c>
      <c r="G26">
        <f t="shared" si="1"/>
        <v>1537866984.3495958</v>
      </c>
      <c r="H26">
        <f t="shared" si="2"/>
        <v>76893349.217479795</v>
      </c>
      <c r="I26" s="7">
        <f t="shared" si="3"/>
        <v>764.31989122174912</v>
      </c>
      <c r="J26" s="7">
        <f t="shared" si="4"/>
        <v>127.38664853695821</v>
      </c>
      <c r="K26" s="7">
        <f t="shared" si="5"/>
        <v>580.70593626695825</v>
      </c>
    </row>
    <row r="27" spans="1:11" x14ac:dyDescent="0.25">
      <c r="A27" s="6">
        <v>43132</v>
      </c>
      <c r="B27" s="5">
        <f t="shared" si="6"/>
        <v>2018</v>
      </c>
      <c r="C27" s="1">
        <v>434.31574355000004</v>
      </c>
      <c r="D27" s="3">
        <v>2006.3494283663883</v>
      </c>
      <c r="E27">
        <v>996</v>
      </c>
      <c r="F27" s="7">
        <f t="shared" si="0"/>
        <v>9.9600000000000009</v>
      </c>
      <c r="G27">
        <f t="shared" si="1"/>
        <v>2006349428.3663883</v>
      </c>
      <c r="H27">
        <f t="shared" si="2"/>
        <v>100317471.41831942</v>
      </c>
      <c r="I27" s="7">
        <f t="shared" si="3"/>
        <v>999.16201532646153</v>
      </c>
      <c r="J27" s="7">
        <f t="shared" si="4"/>
        <v>166.52700255441027</v>
      </c>
      <c r="K27" s="7">
        <f t="shared" si="5"/>
        <v>600.84274610441025</v>
      </c>
    </row>
    <row r="28" spans="1:11" x14ac:dyDescent="0.25">
      <c r="A28" s="6">
        <v>43160</v>
      </c>
      <c r="B28" s="5">
        <f t="shared" si="6"/>
        <v>2018</v>
      </c>
      <c r="C28" s="1">
        <v>566.26663625082256</v>
      </c>
      <c r="D28" s="3">
        <v>2336.1325006885459</v>
      </c>
      <c r="E28">
        <v>997</v>
      </c>
      <c r="F28" s="7">
        <f t="shared" si="0"/>
        <v>9.9700000000000006</v>
      </c>
      <c r="G28">
        <f t="shared" si="1"/>
        <v>2336132500.6885457</v>
      </c>
      <c r="H28">
        <f t="shared" si="2"/>
        <v>116806625.03442729</v>
      </c>
      <c r="I28" s="7">
        <f t="shared" si="3"/>
        <v>1164.5620515932401</v>
      </c>
      <c r="J28" s="7">
        <f t="shared" si="4"/>
        <v>194.09367526554004</v>
      </c>
      <c r="K28" s="7">
        <f t="shared" si="5"/>
        <v>760.36031151636257</v>
      </c>
    </row>
    <row r="29" spans="1:11" x14ac:dyDescent="0.25">
      <c r="A29" s="6">
        <v>43191</v>
      </c>
      <c r="B29" s="5">
        <f t="shared" si="6"/>
        <v>2018</v>
      </c>
      <c r="C29" s="1">
        <v>652.0927709</v>
      </c>
      <c r="D29" s="3">
        <v>3032.9080474629859</v>
      </c>
      <c r="E29">
        <v>1012</v>
      </c>
      <c r="F29" s="7">
        <f t="shared" si="0"/>
        <v>10.119999999999999</v>
      </c>
      <c r="G29">
        <f t="shared" si="1"/>
        <v>3032908047.462986</v>
      </c>
      <c r="H29">
        <f t="shared" si="2"/>
        <v>151645402.37314931</v>
      </c>
      <c r="I29" s="7">
        <f t="shared" si="3"/>
        <v>1534.6514720162709</v>
      </c>
      <c r="J29" s="7">
        <f t="shared" si="4"/>
        <v>255.77524533604517</v>
      </c>
      <c r="K29" s="7">
        <f t="shared" si="5"/>
        <v>907.86801623604515</v>
      </c>
    </row>
    <row r="30" spans="1:11" x14ac:dyDescent="0.25">
      <c r="A30" s="6">
        <v>43221</v>
      </c>
      <c r="B30" s="5">
        <f t="shared" si="6"/>
        <v>2018</v>
      </c>
      <c r="C30" s="1">
        <v>848.11278446000006</v>
      </c>
      <c r="D30" s="3">
        <v>1836.1923021544903</v>
      </c>
      <c r="E30">
        <v>1023</v>
      </c>
      <c r="F30" s="7">
        <f t="shared" si="0"/>
        <v>10.23</v>
      </c>
      <c r="G30">
        <f t="shared" si="1"/>
        <v>1836192302.1544902</v>
      </c>
      <c r="H30">
        <f t="shared" si="2"/>
        <v>91809615.107724518</v>
      </c>
      <c r="I30" s="7">
        <f t="shared" si="3"/>
        <v>939.21236255202189</v>
      </c>
      <c r="J30" s="7">
        <f t="shared" si="4"/>
        <v>156.53539375867032</v>
      </c>
      <c r="K30" s="7">
        <f t="shared" si="5"/>
        <v>1004.6481782186704</v>
      </c>
    </row>
    <row r="31" spans="1:11" x14ac:dyDescent="0.25">
      <c r="A31" s="6">
        <v>43252</v>
      </c>
      <c r="B31" s="5">
        <f t="shared" si="6"/>
        <v>2018</v>
      </c>
      <c r="C31" s="1">
        <v>519.63707472999999</v>
      </c>
      <c r="D31" s="3">
        <v>2370.3430072759152</v>
      </c>
      <c r="E31">
        <v>1025</v>
      </c>
      <c r="F31" s="7">
        <f t="shared" si="0"/>
        <v>10.25</v>
      </c>
      <c r="G31">
        <f t="shared" si="1"/>
        <v>2370343007.2759151</v>
      </c>
      <c r="H31">
        <f t="shared" si="2"/>
        <v>118517150.36379576</v>
      </c>
      <c r="I31" s="7">
        <f t="shared" si="3"/>
        <v>1214.8007912289065</v>
      </c>
      <c r="J31" s="7">
        <f t="shared" si="4"/>
        <v>202.4667985381511</v>
      </c>
      <c r="K31" s="7">
        <f t="shared" si="5"/>
        <v>722.10387326815112</v>
      </c>
    </row>
    <row r="32" spans="1:11" x14ac:dyDescent="0.25">
      <c r="A32" s="6">
        <v>43282</v>
      </c>
      <c r="B32" s="5">
        <f t="shared" si="6"/>
        <v>2018</v>
      </c>
      <c r="C32" s="1">
        <v>671.71287499000005</v>
      </c>
      <c r="D32" s="3">
        <v>2146.2111185488679</v>
      </c>
      <c r="E32">
        <v>1026</v>
      </c>
      <c r="F32" s="7">
        <f t="shared" si="0"/>
        <v>10.26</v>
      </c>
      <c r="G32">
        <f t="shared" si="1"/>
        <v>2146211118.5488679</v>
      </c>
      <c r="H32">
        <f t="shared" si="2"/>
        <v>107310555.9274434</v>
      </c>
      <c r="I32" s="7">
        <f t="shared" si="3"/>
        <v>1101.0063038155693</v>
      </c>
      <c r="J32" s="7">
        <f t="shared" si="4"/>
        <v>183.50105063592824</v>
      </c>
      <c r="K32" s="7">
        <f t="shared" si="5"/>
        <v>855.21392562592825</v>
      </c>
    </row>
    <row r="33" spans="1:11" x14ac:dyDescent="0.25">
      <c r="A33" s="6">
        <v>43313</v>
      </c>
      <c r="B33" s="5">
        <f t="shared" si="6"/>
        <v>2018</v>
      </c>
      <c r="C33" s="1">
        <v>612.61418101999993</v>
      </c>
      <c r="D33" s="3">
        <v>2720.1205495185764</v>
      </c>
      <c r="E33">
        <v>1025</v>
      </c>
      <c r="F33" s="7">
        <f t="shared" si="0"/>
        <v>10.25</v>
      </c>
      <c r="G33">
        <f t="shared" si="1"/>
        <v>2720120549.5185761</v>
      </c>
      <c r="H33">
        <f t="shared" si="2"/>
        <v>136006027.47592881</v>
      </c>
      <c r="I33" s="7">
        <f t="shared" si="3"/>
        <v>1394.0617816282704</v>
      </c>
      <c r="J33" s="7">
        <f t="shared" si="4"/>
        <v>232.34363027137843</v>
      </c>
      <c r="K33" s="7">
        <f t="shared" si="5"/>
        <v>844.95781129137833</v>
      </c>
    </row>
    <row r="34" spans="1:11" x14ac:dyDescent="0.25">
      <c r="A34" s="6">
        <v>43344</v>
      </c>
      <c r="B34" s="5">
        <f t="shared" si="6"/>
        <v>2018</v>
      </c>
      <c r="C34" s="1">
        <v>772.41596560000005</v>
      </c>
      <c r="D34" s="3">
        <v>2078.0299282414203</v>
      </c>
      <c r="E34">
        <v>1025</v>
      </c>
      <c r="F34" s="7">
        <f t="shared" si="0"/>
        <v>10.25</v>
      </c>
      <c r="G34">
        <f t="shared" si="1"/>
        <v>2078029928.2414203</v>
      </c>
      <c r="H34">
        <f t="shared" si="2"/>
        <v>103901496.41207102</v>
      </c>
      <c r="I34" s="7">
        <f t="shared" si="3"/>
        <v>1064.990338223728</v>
      </c>
      <c r="J34" s="7">
        <f t="shared" si="4"/>
        <v>177.4983897039547</v>
      </c>
      <c r="K34" s="7">
        <f t="shared" si="5"/>
        <v>949.91435530395472</v>
      </c>
    </row>
    <row r="35" spans="1:11" x14ac:dyDescent="0.25">
      <c r="A35" s="6">
        <v>43374</v>
      </c>
      <c r="B35" s="5">
        <f t="shared" si="6"/>
        <v>2018</v>
      </c>
      <c r="C35" s="1">
        <v>591.77673361000006</v>
      </c>
      <c r="D35" s="3">
        <v>3491.4289975969805</v>
      </c>
      <c r="E35">
        <v>1028</v>
      </c>
      <c r="F35" s="7">
        <f t="shared" si="0"/>
        <v>10.28</v>
      </c>
      <c r="G35">
        <f t="shared" si="1"/>
        <v>3491428997.5969806</v>
      </c>
      <c r="H35">
        <f t="shared" si="2"/>
        <v>174571449.87984902</v>
      </c>
      <c r="I35" s="7">
        <f t="shared" si="3"/>
        <v>1794.5945047648477</v>
      </c>
      <c r="J35" s="7">
        <f t="shared" si="4"/>
        <v>299.09908412747467</v>
      </c>
      <c r="K35" s="7">
        <f t="shared" si="5"/>
        <v>890.87581773747479</v>
      </c>
    </row>
    <row r="36" spans="1:11" x14ac:dyDescent="0.25">
      <c r="A36" s="6">
        <v>43405</v>
      </c>
      <c r="B36" s="5">
        <f t="shared" si="6"/>
        <v>2018</v>
      </c>
      <c r="C36" s="1">
        <v>990.7640515999999</v>
      </c>
      <c r="D36" s="3">
        <v>746.22328100296556</v>
      </c>
      <c r="E36">
        <v>1063</v>
      </c>
      <c r="F36" s="7">
        <f t="shared" si="0"/>
        <v>10.63</v>
      </c>
      <c r="G36">
        <f t="shared" si="1"/>
        <v>746223281.00296557</v>
      </c>
      <c r="H36">
        <f t="shared" si="2"/>
        <v>37311164.050148278</v>
      </c>
      <c r="I36" s="7">
        <f t="shared" si="3"/>
        <v>396.61767385307621</v>
      </c>
      <c r="J36" s="7">
        <f t="shared" si="4"/>
        <v>66.102945642179378</v>
      </c>
      <c r="K36" s="7">
        <f t="shared" si="5"/>
        <v>1056.8669972421792</v>
      </c>
    </row>
    <row r="37" spans="1:11" x14ac:dyDescent="0.25">
      <c r="A37" s="6">
        <v>43435</v>
      </c>
      <c r="B37" s="5">
        <f t="shared" si="6"/>
        <v>2018</v>
      </c>
      <c r="C37" s="1">
        <v>226.43806043999999</v>
      </c>
      <c r="D37" s="3">
        <v>1916.6717037218286</v>
      </c>
      <c r="E37">
        <v>1063</v>
      </c>
      <c r="F37" s="7">
        <f t="shared" si="0"/>
        <v>10.63</v>
      </c>
      <c r="G37">
        <f t="shared" si="1"/>
        <v>1916671703.7218287</v>
      </c>
      <c r="H37">
        <f t="shared" si="2"/>
        <v>95833585.186091438</v>
      </c>
      <c r="I37" s="7">
        <f t="shared" si="3"/>
        <v>1018.7110105281521</v>
      </c>
      <c r="J37" s="7">
        <f t="shared" si="4"/>
        <v>169.78516842135869</v>
      </c>
      <c r="K37" s="7">
        <f t="shared" si="5"/>
        <v>396.22322886135868</v>
      </c>
    </row>
    <row r="38" spans="1:11" x14ac:dyDescent="0.25">
      <c r="A38" s="6">
        <v>43466</v>
      </c>
      <c r="B38" s="5">
        <f t="shared" si="6"/>
        <v>2019</v>
      </c>
      <c r="C38" s="1">
        <v>578.88387968999996</v>
      </c>
      <c r="D38" s="3">
        <v>1781.1747166588884</v>
      </c>
      <c r="E38">
        <v>1066</v>
      </c>
      <c r="F38" s="7">
        <f t="shared" si="0"/>
        <v>10.66</v>
      </c>
      <c r="G38">
        <f t="shared" si="1"/>
        <v>1781174716.6588883</v>
      </c>
      <c r="H38">
        <f t="shared" si="2"/>
        <v>89058735.832944423</v>
      </c>
      <c r="I38" s="7">
        <f t="shared" si="3"/>
        <v>949.36612397918759</v>
      </c>
      <c r="J38" s="7">
        <f t="shared" si="4"/>
        <v>158.22768732986461</v>
      </c>
      <c r="K38" s="7">
        <f t="shared" si="5"/>
        <v>737.11156701986454</v>
      </c>
    </row>
    <row r="39" spans="1:11" x14ac:dyDescent="0.25">
      <c r="A39" s="6">
        <v>43497</v>
      </c>
      <c r="B39" s="5">
        <f t="shared" si="6"/>
        <v>2019</v>
      </c>
      <c r="C39" s="1">
        <v>533.79008040000008</v>
      </c>
      <c r="D39" s="3">
        <v>2487.4770304614258</v>
      </c>
      <c r="E39">
        <v>1076</v>
      </c>
      <c r="F39" s="7">
        <f t="shared" si="0"/>
        <v>10.76</v>
      </c>
      <c r="G39">
        <f t="shared" si="1"/>
        <v>2487477030.4614258</v>
      </c>
      <c r="H39">
        <f t="shared" si="2"/>
        <v>124373851.52307129</v>
      </c>
      <c r="I39" s="7">
        <f t="shared" si="3"/>
        <v>1338.2626423882471</v>
      </c>
      <c r="J39" s="7">
        <f t="shared" si="4"/>
        <v>223.04377373137453</v>
      </c>
      <c r="K39" s="7">
        <f t="shared" si="5"/>
        <v>756.83385413137466</v>
      </c>
    </row>
    <row r="40" spans="1:11" x14ac:dyDescent="0.25">
      <c r="A40" s="6">
        <v>43525</v>
      </c>
      <c r="B40" s="5">
        <f t="shared" si="6"/>
        <v>2019</v>
      </c>
      <c r="C40" s="1">
        <v>749.5968508899997</v>
      </c>
      <c r="D40" s="3">
        <v>1681.9855502629432</v>
      </c>
      <c r="E40">
        <v>1083</v>
      </c>
      <c r="F40" s="7">
        <f t="shared" si="0"/>
        <v>10.83</v>
      </c>
      <c r="G40">
        <f t="shared" si="1"/>
        <v>1681985550.2629433</v>
      </c>
      <c r="H40">
        <f t="shared" si="2"/>
        <v>84099277.51314716</v>
      </c>
      <c r="I40" s="7">
        <f t="shared" si="3"/>
        <v>910.79517546738373</v>
      </c>
      <c r="J40" s="7">
        <f t="shared" si="4"/>
        <v>151.79919591123064</v>
      </c>
      <c r="K40" s="7">
        <f t="shared" si="5"/>
        <v>901.39604680123034</v>
      </c>
    </row>
    <row r="41" spans="1:11" x14ac:dyDescent="0.25">
      <c r="A41" s="6">
        <v>43556</v>
      </c>
      <c r="B41" s="5">
        <f t="shared" si="6"/>
        <v>2019</v>
      </c>
      <c r="C41" s="1">
        <v>511.58661202000002</v>
      </c>
      <c r="D41" s="3">
        <v>1724.0854678759758</v>
      </c>
      <c r="E41">
        <v>1077</v>
      </c>
      <c r="F41" s="7">
        <f t="shared" si="0"/>
        <v>10.77</v>
      </c>
      <c r="G41">
        <f t="shared" si="1"/>
        <v>1724085467.8759758</v>
      </c>
      <c r="H41">
        <f t="shared" si="2"/>
        <v>86204273.393798798</v>
      </c>
      <c r="I41" s="7">
        <f t="shared" si="3"/>
        <v>928.42002445121295</v>
      </c>
      <c r="J41" s="7">
        <f t="shared" si="4"/>
        <v>154.73667074186883</v>
      </c>
      <c r="K41" s="7">
        <f t="shared" si="5"/>
        <v>666.32328276186888</v>
      </c>
    </row>
    <row r="42" spans="1:11" x14ac:dyDescent="0.25">
      <c r="A42" s="6">
        <v>43586</v>
      </c>
      <c r="B42" s="5">
        <f t="shared" si="6"/>
        <v>2019</v>
      </c>
      <c r="C42" s="1">
        <v>522.73246515999995</v>
      </c>
      <c r="D42" s="3">
        <v>2058.7949474391712</v>
      </c>
      <c r="E42">
        <v>1077</v>
      </c>
      <c r="F42" s="7">
        <f t="shared" si="0"/>
        <v>10.77</v>
      </c>
      <c r="G42">
        <f t="shared" si="1"/>
        <v>2058794947.4391713</v>
      </c>
      <c r="H42">
        <f t="shared" si="2"/>
        <v>102939747.37195857</v>
      </c>
      <c r="I42" s="7">
        <f t="shared" si="3"/>
        <v>1108.6610791959936</v>
      </c>
      <c r="J42" s="7">
        <f t="shared" si="4"/>
        <v>184.77684653266562</v>
      </c>
      <c r="K42" s="7">
        <f t="shared" si="5"/>
        <v>707.50931169266551</v>
      </c>
    </row>
    <row r="43" spans="1:11" x14ac:dyDescent="0.25">
      <c r="A43" s="6">
        <v>43617</v>
      </c>
      <c r="B43" s="5">
        <f t="shared" si="6"/>
        <v>2019</v>
      </c>
      <c r="C43" s="1">
        <v>626.78232245000004</v>
      </c>
      <c r="D43" s="3">
        <v>1956.2095060924762</v>
      </c>
      <c r="E43">
        <v>1077</v>
      </c>
      <c r="F43" s="7">
        <f t="shared" si="0"/>
        <v>10.77</v>
      </c>
      <c r="G43">
        <f t="shared" si="1"/>
        <v>1956209506.0924761</v>
      </c>
      <c r="H43">
        <f t="shared" si="2"/>
        <v>97810475.304623812</v>
      </c>
      <c r="I43" s="7">
        <f t="shared" si="3"/>
        <v>1053.4188190307984</v>
      </c>
      <c r="J43" s="7">
        <f t="shared" si="4"/>
        <v>175.56980317179975</v>
      </c>
      <c r="K43" s="7">
        <f t="shared" si="5"/>
        <v>802.35212562179981</v>
      </c>
    </row>
    <row r="44" spans="1:11" x14ac:dyDescent="0.25">
      <c r="A44" s="6">
        <v>43647</v>
      </c>
      <c r="B44" s="5">
        <f t="shared" si="6"/>
        <v>2019</v>
      </c>
      <c r="C44" s="1">
        <v>598.69733168999994</v>
      </c>
      <c r="D44" s="3">
        <v>2374.2833948806706</v>
      </c>
      <c r="E44">
        <v>1077</v>
      </c>
      <c r="F44" s="7">
        <f t="shared" si="0"/>
        <v>10.77</v>
      </c>
      <c r="G44">
        <f t="shared" si="1"/>
        <v>2374283394.8806705</v>
      </c>
      <c r="H44">
        <f t="shared" si="2"/>
        <v>118714169.74403353</v>
      </c>
      <c r="I44" s="7">
        <f t="shared" si="3"/>
        <v>1278.5516081432411</v>
      </c>
      <c r="J44" s="7">
        <f t="shared" si="4"/>
        <v>213.0919346905402</v>
      </c>
      <c r="K44" s="7">
        <f t="shared" si="5"/>
        <v>811.78926638054008</v>
      </c>
    </row>
    <row r="45" spans="1:11" x14ac:dyDescent="0.25">
      <c r="A45" s="6">
        <v>43678</v>
      </c>
      <c r="B45" s="5">
        <f t="shared" si="6"/>
        <v>2019</v>
      </c>
      <c r="C45" s="1">
        <v>717.24916914999994</v>
      </c>
      <c r="D45" s="3">
        <v>2489.8892972423218</v>
      </c>
      <c r="E45">
        <v>1077</v>
      </c>
      <c r="F45" s="7">
        <f t="shared" si="0"/>
        <v>10.77</v>
      </c>
      <c r="G45">
        <f t="shared" si="1"/>
        <v>2489889297.242322</v>
      </c>
      <c r="H45">
        <f t="shared" si="2"/>
        <v>124494464.8621161</v>
      </c>
      <c r="I45" s="7">
        <f t="shared" si="3"/>
        <v>1340.8053865649904</v>
      </c>
      <c r="J45" s="7">
        <f t="shared" si="4"/>
        <v>223.46756442749842</v>
      </c>
      <c r="K45" s="7">
        <f t="shared" si="5"/>
        <v>940.71673357749842</v>
      </c>
    </row>
    <row r="46" spans="1:11" x14ac:dyDescent="0.25">
      <c r="A46" s="6">
        <v>43709</v>
      </c>
      <c r="B46" s="5">
        <f t="shared" si="6"/>
        <v>2019</v>
      </c>
      <c r="C46" s="1">
        <v>767.21796332999998</v>
      </c>
      <c r="D46" s="3">
        <v>1798.1354807160467</v>
      </c>
      <c r="E46">
        <v>1078</v>
      </c>
      <c r="F46" s="7">
        <f t="shared" si="0"/>
        <v>10.78</v>
      </c>
      <c r="G46">
        <f t="shared" si="1"/>
        <v>1798135480.7160466</v>
      </c>
      <c r="H46">
        <f t="shared" si="2"/>
        <v>89906774.035802335</v>
      </c>
      <c r="I46" s="7">
        <f t="shared" si="3"/>
        <v>969.19502410594919</v>
      </c>
      <c r="J46" s="7">
        <f t="shared" si="4"/>
        <v>161.53250401765823</v>
      </c>
      <c r="K46" s="7">
        <f t="shared" si="5"/>
        <v>928.75046734765817</v>
      </c>
    </row>
    <row r="47" spans="1:11" x14ac:dyDescent="0.25">
      <c r="A47" s="6">
        <v>43739</v>
      </c>
      <c r="B47" s="5">
        <f t="shared" si="6"/>
        <v>2019</v>
      </c>
      <c r="C47" s="1">
        <v>540.52670962000002</v>
      </c>
      <c r="D47" s="3">
        <v>1700.54053989153</v>
      </c>
      <c r="E47">
        <v>1079</v>
      </c>
      <c r="F47" s="7">
        <f t="shared" si="0"/>
        <v>10.79</v>
      </c>
      <c r="G47">
        <f t="shared" si="1"/>
        <v>1700540539.89153</v>
      </c>
      <c r="H47">
        <f t="shared" si="2"/>
        <v>85027026.994576499</v>
      </c>
      <c r="I47" s="7">
        <f t="shared" si="3"/>
        <v>917.44162127148036</v>
      </c>
      <c r="J47" s="7">
        <f t="shared" si="4"/>
        <v>152.90693687858007</v>
      </c>
      <c r="K47" s="7">
        <f t="shared" si="5"/>
        <v>693.43364649858006</v>
      </c>
    </row>
    <row r="48" spans="1:11" x14ac:dyDescent="0.25">
      <c r="A48" s="6">
        <v>43770</v>
      </c>
      <c r="B48" s="5">
        <f t="shared" si="6"/>
        <v>2019</v>
      </c>
      <c r="C48" s="1">
        <v>504.98990297999995</v>
      </c>
      <c r="D48" s="3">
        <v>1554.8219754690363</v>
      </c>
      <c r="E48">
        <v>1079</v>
      </c>
      <c r="F48" s="7">
        <f t="shared" si="0"/>
        <v>10.79</v>
      </c>
      <c r="G48">
        <f t="shared" si="1"/>
        <v>1554821975.4690363</v>
      </c>
      <c r="H48">
        <f t="shared" si="2"/>
        <v>77741098.77345182</v>
      </c>
      <c r="I48" s="7">
        <f t="shared" si="3"/>
        <v>838.82645576554512</v>
      </c>
      <c r="J48" s="7">
        <f t="shared" si="4"/>
        <v>139.80440929425754</v>
      </c>
      <c r="K48" s="7">
        <f t="shared" si="5"/>
        <v>644.79431227425744</v>
      </c>
    </row>
    <row r="49" spans="1:11" x14ac:dyDescent="0.25">
      <c r="A49" s="6">
        <v>43800</v>
      </c>
      <c r="B49" s="5">
        <f t="shared" si="6"/>
        <v>2019</v>
      </c>
      <c r="C49" s="1">
        <v>470.94440599999996</v>
      </c>
      <c r="D49" s="3">
        <v>2798.7180099756274</v>
      </c>
      <c r="E49">
        <v>1080</v>
      </c>
      <c r="F49" s="7">
        <f t="shared" si="0"/>
        <v>10.8</v>
      </c>
      <c r="G49">
        <f t="shared" si="1"/>
        <v>2798718009.9756274</v>
      </c>
      <c r="H49">
        <f t="shared" si="2"/>
        <v>139935900.49878138</v>
      </c>
      <c r="I49" s="7">
        <f t="shared" si="3"/>
        <v>1511.3077253868391</v>
      </c>
      <c r="J49" s="7">
        <f t="shared" si="4"/>
        <v>251.88462089780654</v>
      </c>
      <c r="K49" s="7">
        <f t="shared" si="5"/>
        <v>722.82902689780644</v>
      </c>
    </row>
    <row r="50" spans="1:11" x14ac:dyDescent="0.25">
      <c r="A50" s="6">
        <v>43831</v>
      </c>
      <c r="B50" s="5">
        <f t="shared" si="6"/>
        <v>2020</v>
      </c>
      <c r="C50" s="1">
        <v>865.78019800999994</v>
      </c>
      <c r="D50" s="3">
        <v>1252.4162776318728</v>
      </c>
      <c r="E50">
        <v>1080</v>
      </c>
      <c r="F50" s="7">
        <f t="shared" si="0"/>
        <v>10.8</v>
      </c>
      <c r="G50">
        <f t="shared" si="1"/>
        <v>1252416277.6318729</v>
      </c>
      <c r="H50">
        <f t="shared" si="2"/>
        <v>62620813.881593645</v>
      </c>
      <c r="I50" s="7">
        <f t="shared" si="3"/>
        <v>676.30478992121141</v>
      </c>
      <c r="J50" s="7">
        <f t="shared" si="4"/>
        <v>112.71746498686858</v>
      </c>
      <c r="K50" s="7">
        <f t="shared" si="5"/>
        <v>978.49766299686848</v>
      </c>
    </row>
    <row r="51" spans="1:11" x14ac:dyDescent="0.25">
      <c r="A51" s="6">
        <v>43862</v>
      </c>
      <c r="B51" s="5">
        <f t="shared" si="6"/>
        <v>2020</v>
      </c>
      <c r="C51" s="1">
        <v>375.46925267000006</v>
      </c>
      <c r="D51" s="3">
        <v>2155.9256488087635</v>
      </c>
      <c r="E51">
        <v>1080</v>
      </c>
      <c r="F51" s="7">
        <f t="shared" si="0"/>
        <v>10.8</v>
      </c>
      <c r="G51">
        <f t="shared" si="1"/>
        <v>2155925648.8087635</v>
      </c>
      <c r="H51">
        <f t="shared" si="2"/>
        <v>107796282.44043818</v>
      </c>
      <c r="I51" s="7">
        <f t="shared" si="3"/>
        <v>1164.1998503567324</v>
      </c>
      <c r="J51" s="7">
        <f t="shared" si="4"/>
        <v>194.03330839278877</v>
      </c>
      <c r="K51" s="7">
        <f t="shared" si="5"/>
        <v>569.5025610627888</v>
      </c>
    </row>
    <row r="52" spans="1:11" x14ac:dyDescent="0.25">
      <c r="A52" s="6">
        <v>43891</v>
      </c>
      <c r="B52" s="5">
        <f t="shared" si="6"/>
        <v>2020</v>
      </c>
      <c r="C52" s="1">
        <v>648.14037724000298</v>
      </c>
      <c r="D52" s="3">
        <v>4046.6418782282353</v>
      </c>
      <c r="E52">
        <v>1102</v>
      </c>
      <c r="F52" s="7">
        <f t="shared" si="0"/>
        <v>11.02</v>
      </c>
      <c r="G52">
        <f t="shared" si="1"/>
        <v>4046641878.2282352</v>
      </c>
      <c r="H52">
        <f t="shared" si="2"/>
        <v>202332093.91141176</v>
      </c>
      <c r="I52" s="7">
        <f t="shared" si="3"/>
        <v>2229.6996749037576</v>
      </c>
      <c r="J52" s="7">
        <f t="shared" si="4"/>
        <v>371.61661248395961</v>
      </c>
      <c r="K52" s="7">
        <f t="shared" si="5"/>
        <v>1019.7569897239625</v>
      </c>
    </row>
    <row r="53" spans="1:11" x14ac:dyDescent="0.25">
      <c r="A53" s="6">
        <v>43922</v>
      </c>
      <c r="B53" s="5">
        <f t="shared" si="6"/>
        <v>2020</v>
      </c>
      <c r="C53" s="1">
        <v>1209.65929676</v>
      </c>
      <c r="D53" s="3">
        <v>577.08939963753608</v>
      </c>
      <c r="E53">
        <v>1110</v>
      </c>
      <c r="F53" s="7">
        <f t="shared" si="0"/>
        <v>11.1</v>
      </c>
      <c r="G53">
        <f t="shared" si="1"/>
        <v>577089399.63753605</v>
      </c>
      <c r="H53">
        <f t="shared" si="2"/>
        <v>28854469.981876802</v>
      </c>
      <c r="I53" s="7">
        <f t="shared" si="3"/>
        <v>320.28461679883247</v>
      </c>
      <c r="J53" s="7">
        <f t="shared" si="4"/>
        <v>53.380769466472088</v>
      </c>
      <c r="K53" s="7">
        <f t="shared" si="5"/>
        <v>1263.0400662264719</v>
      </c>
    </row>
    <row r="54" spans="1:11" x14ac:dyDescent="0.25">
      <c r="A54" s="6">
        <v>43952</v>
      </c>
      <c r="B54" s="5">
        <f t="shared" si="6"/>
        <v>2020</v>
      </c>
      <c r="C54" s="1">
        <v>182.78910164000001</v>
      </c>
      <c r="D54" s="3">
        <v>1227.7748165552246</v>
      </c>
      <c r="E54">
        <v>1112</v>
      </c>
      <c r="F54" s="7">
        <f t="shared" si="0"/>
        <v>11.12</v>
      </c>
      <c r="G54">
        <f t="shared" si="1"/>
        <v>1227774816.5552247</v>
      </c>
      <c r="H54">
        <f t="shared" si="2"/>
        <v>61388740.827761233</v>
      </c>
      <c r="I54" s="7">
        <f t="shared" si="3"/>
        <v>682.64279800470479</v>
      </c>
      <c r="J54" s="7">
        <f t="shared" si="4"/>
        <v>113.77379966745082</v>
      </c>
      <c r="K54" s="7">
        <f t="shared" si="5"/>
        <v>296.56290130745083</v>
      </c>
    </row>
    <row r="55" spans="1:11" x14ac:dyDescent="0.25">
      <c r="A55" s="6">
        <v>43983</v>
      </c>
      <c r="B55" s="5">
        <f t="shared" si="6"/>
        <v>2020</v>
      </c>
      <c r="C55" s="1">
        <v>383.88142238</v>
      </c>
      <c r="D55" s="3">
        <v>2089.294936424446</v>
      </c>
      <c r="E55">
        <v>1112</v>
      </c>
      <c r="F55" s="7">
        <f t="shared" si="0"/>
        <v>11.12</v>
      </c>
      <c r="G55">
        <f t="shared" si="1"/>
        <v>2089294936.4244459</v>
      </c>
      <c r="H55">
        <f t="shared" si="2"/>
        <v>104464746.82122229</v>
      </c>
      <c r="I55" s="7">
        <f t="shared" si="3"/>
        <v>1161.6479846519919</v>
      </c>
      <c r="J55" s="7">
        <f t="shared" si="4"/>
        <v>193.60799744199866</v>
      </c>
      <c r="K55" s="7">
        <f t="shared" si="5"/>
        <v>577.48941982199869</v>
      </c>
    </row>
    <row r="56" spans="1:11" x14ac:dyDescent="0.25">
      <c r="A56" s="6">
        <v>44013</v>
      </c>
      <c r="B56" s="5">
        <f t="shared" si="6"/>
        <v>2020</v>
      </c>
      <c r="C56" s="1">
        <v>654.43440180000005</v>
      </c>
      <c r="D56" s="3">
        <v>2231.2158727783221</v>
      </c>
      <c r="E56">
        <v>1117</v>
      </c>
      <c r="F56" s="7">
        <f t="shared" si="0"/>
        <v>11.17</v>
      </c>
      <c r="G56">
        <f t="shared" si="1"/>
        <v>2231215872.7783222</v>
      </c>
      <c r="H56">
        <f t="shared" si="2"/>
        <v>111560793.63891611</v>
      </c>
      <c r="I56" s="7">
        <f t="shared" si="3"/>
        <v>1246.1340649466929</v>
      </c>
      <c r="J56" s="7">
        <f t="shared" si="4"/>
        <v>207.68901082444884</v>
      </c>
      <c r="K56" s="7">
        <f t="shared" si="5"/>
        <v>862.12341262444886</v>
      </c>
    </row>
    <row r="57" spans="1:11" x14ac:dyDescent="0.25">
      <c r="A57" s="6">
        <v>44044</v>
      </c>
      <c r="B57" s="5">
        <f t="shared" si="6"/>
        <v>2020</v>
      </c>
      <c r="C57" s="1">
        <v>677.11868182000001</v>
      </c>
      <c r="D57" s="3">
        <v>2624.5879915132491</v>
      </c>
      <c r="E57">
        <v>1115</v>
      </c>
      <c r="F57" s="7">
        <f t="shared" si="0"/>
        <v>11.15</v>
      </c>
      <c r="G57">
        <f t="shared" si="1"/>
        <v>2624587991.5132489</v>
      </c>
      <c r="H57">
        <f t="shared" si="2"/>
        <v>131229399.57566245</v>
      </c>
      <c r="I57" s="7">
        <f t="shared" si="3"/>
        <v>1463.2078052686365</v>
      </c>
      <c r="J57" s="7">
        <f t="shared" si="4"/>
        <v>243.8679675447728</v>
      </c>
      <c r="K57" s="7">
        <f t="shared" si="5"/>
        <v>920.9866493647728</v>
      </c>
    </row>
    <row r="58" spans="1:11" x14ac:dyDescent="0.25">
      <c r="A58" s="6">
        <v>44075</v>
      </c>
      <c r="B58" s="5">
        <f t="shared" si="6"/>
        <v>2020</v>
      </c>
      <c r="C58" s="1">
        <v>819.29345650999994</v>
      </c>
      <c r="D58" s="3">
        <v>2026.9804205608771</v>
      </c>
      <c r="E58">
        <v>1118</v>
      </c>
      <c r="F58" s="7">
        <f t="shared" si="0"/>
        <v>11.18</v>
      </c>
      <c r="G58">
        <f t="shared" si="1"/>
        <v>2026980420.5608771</v>
      </c>
      <c r="H58">
        <f t="shared" si="2"/>
        <v>101349021.02804385</v>
      </c>
      <c r="I58" s="7">
        <f t="shared" si="3"/>
        <v>1133.0820550935302</v>
      </c>
      <c r="J58" s="7">
        <f t="shared" si="4"/>
        <v>188.84700918225505</v>
      </c>
      <c r="K58" s="7">
        <f t="shared" si="5"/>
        <v>1008.140465692255</v>
      </c>
    </row>
    <row r="59" spans="1:11" x14ac:dyDescent="0.25">
      <c r="A59" s="6">
        <v>44105</v>
      </c>
      <c r="B59" s="5">
        <f t="shared" si="6"/>
        <v>2020</v>
      </c>
      <c r="C59" s="1">
        <v>631.74499913</v>
      </c>
      <c r="D59" s="3">
        <v>2163.1508829277846</v>
      </c>
      <c r="E59">
        <v>1118</v>
      </c>
      <c r="F59" s="7">
        <f t="shared" si="0"/>
        <v>11.18</v>
      </c>
      <c r="G59">
        <f t="shared" si="1"/>
        <v>2163150882.9277844</v>
      </c>
      <c r="H59">
        <f t="shared" si="2"/>
        <v>108157544.14638922</v>
      </c>
      <c r="I59" s="7">
        <f t="shared" si="3"/>
        <v>1209.2013435566314</v>
      </c>
      <c r="J59" s="7">
        <f t="shared" si="4"/>
        <v>201.5335572594386</v>
      </c>
      <c r="K59" s="7">
        <f t="shared" si="5"/>
        <v>833.27855638943856</v>
      </c>
    </row>
    <row r="60" spans="1:11" x14ac:dyDescent="0.25">
      <c r="A60" s="6">
        <v>44136</v>
      </c>
      <c r="B60" s="5">
        <f t="shared" si="6"/>
        <v>2020</v>
      </c>
      <c r="C60" s="1">
        <v>666.62430996000001</v>
      </c>
      <c r="D60" s="3">
        <v>1625.3303220259074</v>
      </c>
      <c r="E60">
        <v>1120</v>
      </c>
      <c r="F60" s="7">
        <f t="shared" si="0"/>
        <v>11.2</v>
      </c>
      <c r="G60">
        <f t="shared" si="1"/>
        <v>1625330322.0259075</v>
      </c>
      <c r="H60">
        <f t="shared" si="2"/>
        <v>81266516.101295382</v>
      </c>
      <c r="I60" s="7">
        <f t="shared" si="3"/>
        <v>910.18498033450817</v>
      </c>
      <c r="J60" s="7">
        <f t="shared" si="4"/>
        <v>151.69749672241804</v>
      </c>
      <c r="K60" s="7">
        <f t="shared" si="5"/>
        <v>818.32180668241801</v>
      </c>
    </row>
    <row r="61" spans="1:11" x14ac:dyDescent="0.25">
      <c r="A61" s="6">
        <v>44166</v>
      </c>
      <c r="B61" s="5">
        <f t="shared" si="6"/>
        <v>2020</v>
      </c>
      <c r="C61" s="1">
        <v>501.48115626000003</v>
      </c>
      <c r="D61" s="3">
        <v>2400.6934079074485</v>
      </c>
      <c r="E61">
        <v>1145</v>
      </c>
      <c r="F61" s="7">
        <f t="shared" si="0"/>
        <v>11.45</v>
      </c>
      <c r="G61">
        <f t="shared" si="1"/>
        <v>2400693407.9074488</v>
      </c>
      <c r="H61">
        <f t="shared" si="2"/>
        <v>120034670.39537244</v>
      </c>
      <c r="I61" s="7">
        <f t="shared" si="3"/>
        <v>1374.3969760270143</v>
      </c>
      <c r="J61" s="7">
        <f t="shared" si="4"/>
        <v>229.06616267116908</v>
      </c>
      <c r="K61" s="7">
        <f t="shared" si="5"/>
        <v>730.54731893116912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0547-8B0C-4957-96AC-ED52E412215A}">
  <dimension ref="A1:R61"/>
  <sheetViews>
    <sheetView workbookViewId="0">
      <selection activeCell="L2" sqref="L2"/>
    </sheetView>
  </sheetViews>
  <sheetFormatPr defaultRowHeight="15.75" x14ac:dyDescent="0.25"/>
  <cols>
    <col min="1" max="1" width="22.28515625" style="5" customWidth="1"/>
    <col min="2" max="4" width="9.140625" style="5"/>
    <col min="7" max="8" width="12.140625" customWidth="1"/>
    <col min="9" max="9" width="11.28515625" customWidth="1"/>
    <col min="10" max="10" width="11.140625" bestFit="1" customWidth="1"/>
  </cols>
  <sheetData>
    <row r="1" spans="1:18" x14ac:dyDescent="0.25">
      <c r="B1" s="5" t="s">
        <v>0</v>
      </c>
      <c r="C1" s="5" t="s">
        <v>1</v>
      </c>
      <c r="D1" s="5" t="s">
        <v>16</v>
      </c>
      <c r="E1" s="5" t="s">
        <v>5</v>
      </c>
      <c r="F1" s="5" t="s">
        <v>8</v>
      </c>
      <c r="G1" s="5" t="s">
        <v>9</v>
      </c>
      <c r="H1" s="5" t="s">
        <v>13</v>
      </c>
      <c r="I1" s="5" t="s">
        <v>10</v>
      </c>
      <c r="J1" s="5" t="s">
        <v>11</v>
      </c>
      <c r="K1" s="5" t="s">
        <v>14</v>
      </c>
      <c r="L1" s="5" t="s">
        <v>15</v>
      </c>
      <c r="P1" t="s">
        <v>6</v>
      </c>
      <c r="R1">
        <v>133.30000000000001</v>
      </c>
    </row>
    <row r="2" spans="1:18" x14ac:dyDescent="0.25">
      <c r="A2" s="6">
        <v>42370</v>
      </c>
      <c r="B2" s="5">
        <v>2016</v>
      </c>
      <c r="C2" s="2">
        <v>123.9744591</v>
      </c>
      <c r="D2" s="4">
        <v>398.04800123829006</v>
      </c>
      <c r="E2">
        <v>102.1</v>
      </c>
      <c r="F2" s="7">
        <f>E2*($R$2/$R$1)</f>
        <v>39.522580645161284</v>
      </c>
      <c r="G2">
        <f>D2*1000</f>
        <v>398048.00123829005</v>
      </c>
      <c r="H2">
        <f>G2*1000</f>
        <v>398048001.23829007</v>
      </c>
      <c r="I2">
        <f>H2/100</f>
        <v>3980480.0123829008</v>
      </c>
      <c r="J2" s="7">
        <f t="shared" ref="J2:J61" si="0">(F2*I2)/1000000</f>
        <v>157.3188422958558</v>
      </c>
      <c r="K2" s="7">
        <f>J2*(0.2/1.2)</f>
        <v>26.219807049309303</v>
      </c>
      <c r="L2" s="7">
        <f>K2+C2</f>
        <v>150.1942661493093</v>
      </c>
      <c r="P2" t="s">
        <v>7</v>
      </c>
      <c r="R2" s="7">
        <v>51.6</v>
      </c>
    </row>
    <row r="3" spans="1:18" x14ac:dyDescent="0.25">
      <c r="A3" s="6">
        <v>42401</v>
      </c>
      <c r="B3" s="5">
        <v>2016</v>
      </c>
      <c r="C3" s="2">
        <v>73.933435750000001</v>
      </c>
      <c r="D3" s="4">
        <v>571.56697200387634</v>
      </c>
      <c r="E3">
        <v>102.4</v>
      </c>
      <c r="F3" s="7">
        <f t="shared" ref="F3:F61" si="1">E3*($R$2/$R$1)</f>
        <v>39.638709677419357</v>
      </c>
      <c r="G3">
        <f t="shared" ref="G3:G61" si="2">D3*1000</f>
        <v>571566.97200387635</v>
      </c>
      <c r="H3">
        <f t="shared" ref="H3:H61" si="3">G3*1000</f>
        <v>571566972.00387633</v>
      </c>
      <c r="I3">
        <f t="shared" ref="I3:I61" si="4">H3/100</f>
        <v>5715669.7200387632</v>
      </c>
      <c r="J3" s="7">
        <f t="shared" si="0"/>
        <v>226.56177264463332</v>
      </c>
      <c r="K3" s="7">
        <f t="shared" ref="K3:K61" si="5">J3*(0.2/1.2)</f>
        <v>37.760295440772225</v>
      </c>
      <c r="L3" s="7">
        <f t="shared" ref="L3:L61" si="6">K3+C3</f>
        <v>111.69373119077223</v>
      </c>
    </row>
    <row r="4" spans="1:18" x14ac:dyDescent="0.25">
      <c r="A4" s="6">
        <v>42430</v>
      </c>
      <c r="B4" s="5">
        <v>2016</v>
      </c>
      <c r="C4" s="2">
        <v>106.16284938</v>
      </c>
      <c r="D4" s="4">
        <v>912.31521903743464</v>
      </c>
      <c r="E4">
        <v>102.6</v>
      </c>
      <c r="F4" s="7">
        <f t="shared" si="1"/>
        <v>39.71612903225806</v>
      </c>
      <c r="G4">
        <f t="shared" si="2"/>
        <v>912315.21903743467</v>
      </c>
      <c r="H4">
        <f t="shared" si="3"/>
        <v>912315219.0374347</v>
      </c>
      <c r="I4">
        <f t="shared" si="4"/>
        <v>9123152.1903743464</v>
      </c>
      <c r="J4" s="7">
        <f t="shared" si="0"/>
        <v>362.3362895738353</v>
      </c>
      <c r="K4" s="7">
        <f t="shared" si="5"/>
        <v>60.389381595639222</v>
      </c>
      <c r="L4" s="7">
        <f t="shared" si="6"/>
        <v>166.55223097563922</v>
      </c>
    </row>
    <row r="5" spans="1:18" x14ac:dyDescent="0.25">
      <c r="A5" s="6">
        <v>42461</v>
      </c>
      <c r="B5" s="5">
        <v>2016</v>
      </c>
      <c r="C5" s="2">
        <v>174.28609282999997</v>
      </c>
      <c r="D5" s="4">
        <v>159.69659702170622</v>
      </c>
      <c r="E5">
        <v>104.4</v>
      </c>
      <c r="F5" s="7">
        <f t="shared" si="1"/>
        <v>40.412903225806453</v>
      </c>
      <c r="G5">
        <f t="shared" si="2"/>
        <v>159696.59702170623</v>
      </c>
      <c r="H5">
        <f t="shared" si="3"/>
        <v>159696597.02170622</v>
      </c>
      <c r="I5">
        <f t="shared" si="4"/>
        <v>1596965.9702170622</v>
      </c>
      <c r="J5" s="7">
        <f t="shared" si="0"/>
        <v>64.538031209288235</v>
      </c>
      <c r="K5" s="7">
        <f t="shared" si="5"/>
        <v>10.756338534881374</v>
      </c>
      <c r="L5" s="7">
        <f t="shared" si="6"/>
        <v>185.04243136488134</v>
      </c>
    </row>
    <row r="6" spans="1:18" x14ac:dyDescent="0.25">
      <c r="A6" s="6">
        <v>42491</v>
      </c>
      <c r="B6" s="5">
        <v>2016</v>
      </c>
      <c r="C6" s="2">
        <v>31.635895870000002</v>
      </c>
      <c r="D6" s="4">
        <v>412.97435088339222</v>
      </c>
      <c r="E6">
        <v>104.7</v>
      </c>
      <c r="F6" s="7">
        <f t="shared" si="1"/>
        <v>40.529032258064518</v>
      </c>
      <c r="G6">
        <f t="shared" si="2"/>
        <v>412974.35088339221</v>
      </c>
      <c r="H6">
        <f t="shared" si="3"/>
        <v>412974350.88339221</v>
      </c>
      <c r="I6">
        <f t="shared" si="4"/>
        <v>4129743.508833922</v>
      </c>
      <c r="J6" s="7">
        <f t="shared" si="0"/>
        <v>167.37450788706258</v>
      </c>
      <c r="K6" s="7">
        <f t="shared" si="5"/>
        <v>27.895751314510434</v>
      </c>
      <c r="L6" s="7">
        <f t="shared" si="6"/>
        <v>59.531647184510433</v>
      </c>
    </row>
    <row r="7" spans="1:18" x14ac:dyDescent="0.25">
      <c r="A7" s="6">
        <v>42522</v>
      </c>
      <c r="B7" s="5">
        <v>2016</v>
      </c>
      <c r="C7" s="2">
        <v>81.810218910000003</v>
      </c>
      <c r="D7" s="4">
        <v>487.10735103483091</v>
      </c>
      <c r="E7">
        <v>104.8</v>
      </c>
      <c r="F7" s="7">
        <f t="shared" si="1"/>
        <v>40.567741935483866</v>
      </c>
      <c r="G7">
        <f t="shared" si="2"/>
        <v>487107.35103483091</v>
      </c>
      <c r="H7">
        <f t="shared" si="3"/>
        <v>487107351.03483093</v>
      </c>
      <c r="I7">
        <f t="shared" si="4"/>
        <v>4871073.5103483088</v>
      </c>
      <c r="J7" s="7">
        <f t="shared" si="0"/>
        <v>197.60845311658167</v>
      </c>
      <c r="K7" s="7">
        <f t="shared" si="5"/>
        <v>32.934742186096948</v>
      </c>
      <c r="L7" s="7">
        <f t="shared" si="6"/>
        <v>114.74496109609694</v>
      </c>
    </row>
    <row r="8" spans="1:18" x14ac:dyDescent="0.25">
      <c r="A8" s="6">
        <v>42552</v>
      </c>
      <c r="B8" s="5">
        <v>2016</v>
      </c>
      <c r="C8" s="2">
        <v>96.495966240000001</v>
      </c>
      <c r="D8" s="4">
        <v>495.36841610297824</v>
      </c>
      <c r="E8">
        <v>105</v>
      </c>
      <c r="F8" s="7">
        <f t="shared" si="1"/>
        <v>40.645161290322577</v>
      </c>
      <c r="G8">
        <f t="shared" si="2"/>
        <v>495368.41610297823</v>
      </c>
      <c r="H8">
        <f t="shared" si="3"/>
        <v>495368416.10297823</v>
      </c>
      <c r="I8">
        <f t="shared" si="4"/>
        <v>4953684.1610297821</v>
      </c>
      <c r="J8" s="7">
        <f t="shared" si="0"/>
        <v>201.34329170637179</v>
      </c>
      <c r="K8" s="7">
        <f t="shared" si="5"/>
        <v>33.557215284395305</v>
      </c>
      <c r="L8" s="7">
        <f t="shared" si="6"/>
        <v>130.05318152439531</v>
      </c>
    </row>
    <row r="9" spans="1:18" x14ac:dyDescent="0.25">
      <c r="A9" s="6">
        <v>42583</v>
      </c>
      <c r="B9" s="5">
        <v>2016</v>
      </c>
      <c r="C9" s="2">
        <v>98.132483229999991</v>
      </c>
      <c r="D9" s="4">
        <v>576.42979646643107</v>
      </c>
      <c r="E9">
        <v>106</v>
      </c>
      <c r="F9" s="7">
        <f t="shared" si="1"/>
        <v>41.032258064516128</v>
      </c>
      <c r="G9">
        <f t="shared" si="2"/>
        <v>576429.79646643111</v>
      </c>
      <c r="H9">
        <f t="shared" si="3"/>
        <v>576429796.46643114</v>
      </c>
      <c r="I9">
        <f t="shared" si="4"/>
        <v>5764297.9646643111</v>
      </c>
      <c r="J9" s="7">
        <f t="shared" si="0"/>
        <v>236.5221616468711</v>
      </c>
      <c r="K9" s="7">
        <f t="shared" si="5"/>
        <v>39.420360274478519</v>
      </c>
      <c r="L9" s="7">
        <f t="shared" si="6"/>
        <v>137.55284350447852</v>
      </c>
    </row>
    <row r="10" spans="1:18" x14ac:dyDescent="0.25">
      <c r="A10" s="6">
        <v>42614</v>
      </c>
      <c r="B10" s="5">
        <v>2016</v>
      </c>
      <c r="C10" s="2">
        <v>114.19074268000001</v>
      </c>
      <c r="D10" s="4">
        <v>615.04174220090863</v>
      </c>
      <c r="E10">
        <v>106.3</v>
      </c>
      <c r="F10" s="7">
        <f t="shared" si="1"/>
        <v>41.148387096774194</v>
      </c>
      <c r="G10">
        <f t="shared" si="2"/>
        <v>615041.7422009086</v>
      </c>
      <c r="H10">
        <f t="shared" si="3"/>
        <v>615041742.20090854</v>
      </c>
      <c r="I10">
        <f t="shared" si="4"/>
        <v>6150417.4220090853</v>
      </c>
      <c r="J10" s="7">
        <f t="shared" si="0"/>
        <v>253.07975688757384</v>
      </c>
      <c r="K10" s="7">
        <f t="shared" si="5"/>
        <v>42.179959481262308</v>
      </c>
      <c r="L10" s="7">
        <f t="shared" si="6"/>
        <v>156.37070216126233</v>
      </c>
    </row>
    <row r="11" spans="1:18" x14ac:dyDescent="0.25">
      <c r="A11" s="6">
        <v>42644</v>
      </c>
      <c r="B11" s="5">
        <v>2016</v>
      </c>
      <c r="C11" s="2">
        <v>121.83976912999999</v>
      </c>
      <c r="D11" s="4">
        <v>433.02623281171134</v>
      </c>
      <c r="E11">
        <v>106.5</v>
      </c>
      <c r="F11" s="7">
        <f t="shared" si="1"/>
        <v>41.225806451612904</v>
      </c>
      <c r="G11">
        <f t="shared" si="2"/>
        <v>433026.23281171132</v>
      </c>
      <c r="H11">
        <f t="shared" si="3"/>
        <v>433026232.81171131</v>
      </c>
      <c r="I11">
        <f t="shared" si="4"/>
        <v>4330262.3281171136</v>
      </c>
      <c r="J11" s="7">
        <f t="shared" si="0"/>
        <v>178.51855662366683</v>
      </c>
      <c r="K11" s="7">
        <f t="shared" si="5"/>
        <v>29.75309277061114</v>
      </c>
      <c r="L11" s="7">
        <f t="shared" si="6"/>
        <v>151.59286190061113</v>
      </c>
    </row>
    <row r="12" spans="1:18" x14ac:dyDescent="0.25">
      <c r="A12" s="6">
        <v>42675</v>
      </c>
      <c r="B12" s="5">
        <v>2016</v>
      </c>
      <c r="C12" s="2">
        <v>85.782496720000012</v>
      </c>
      <c r="D12" s="4">
        <v>484.86798238263503</v>
      </c>
      <c r="E12">
        <v>106.7</v>
      </c>
      <c r="F12" s="7">
        <f t="shared" si="1"/>
        <v>41.303225806451614</v>
      </c>
      <c r="G12">
        <f t="shared" si="2"/>
        <v>484867.98238263506</v>
      </c>
      <c r="H12">
        <f t="shared" si="3"/>
        <v>484867982.38263506</v>
      </c>
      <c r="I12">
        <f t="shared" si="4"/>
        <v>4848679.8238263503</v>
      </c>
      <c r="J12" s="7">
        <f t="shared" si="0"/>
        <v>200.26611762668577</v>
      </c>
      <c r="K12" s="7">
        <f t="shared" si="5"/>
        <v>33.3776862711143</v>
      </c>
      <c r="L12" s="7">
        <f t="shared" si="6"/>
        <v>119.16018299111431</v>
      </c>
    </row>
    <row r="13" spans="1:18" x14ac:dyDescent="0.25">
      <c r="A13" s="6">
        <v>42705</v>
      </c>
      <c r="B13" s="5">
        <v>2016</v>
      </c>
      <c r="C13" s="2">
        <v>96.052347310000002</v>
      </c>
      <c r="D13" s="4">
        <v>685.32801070166579</v>
      </c>
      <c r="E13">
        <v>106.8</v>
      </c>
      <c r="F13" s="7">
        <f t="shared" si="1"/>
        <v>41.341935483870962</v>
      </c>
      <c r="G13">
        <f t="shared" si="2"/>
        <v>685328.01070166577</v>
      </c>
      <c r="H13">
        <f t="shared" si="3"/>
        <v>685328010.70166576</v>
      </c>
      <c r="I13">
        <f t="shared" si="4"/>
        <v>6853280.1070166575</v>
      </c>
      <c r="J13" s="7">
        <f t="shared" si="0"/>
        <v>283.32786403717893</v>
      </c>
      <c r="K13" s="7">
        <f t="shared" si="5"/>
        <v>47.221310672863162</v>
      </c>
      <c r="L13" s="7">
        <f t="shared" si="6"/>
        <v>143.27365798286317</v>
      </c>
    </row>
    <row r="14" spans="1:18" x14ac:dyDescent="0.25">
      <c r="A14" s="6">
        <v>42736</v>
      </c>
      <c r="B14" s="5">
        <f>B2+1</f>
        <v>2017</v>
      </c>
      <c r="C14" s="2">
        <v>135.76347891999998</v>
      </c>
      <c r="D14" s="4">
        <v>462.89897208480562</v>
      </c>
      <c r="E14">
        <v>106.9</v>
      </c>
      <c r="F14" s="7">
        <f t="shared" si="1"/>
        <v>41.380645161290325</v>
      </c>
      <c r="G14">
        <f t="shared" si="2"/>
        <v>462898.9720848056</v>
      </c>
      <c r="H14">
        <f t="shared" si="3"/>
        <v>462898972.08480561</v>
      </c>
      <c r="I14">
        <f t="shared" si="4"/>
        <v>4628989.7208480565</v>
      </c>
      <c r="J14" s="7">
        <f t="shared" si="0"/>
        <v>191.55058109367377</v>
      </c>
      <c r="K14" s="7">
        <f t="shared" si="5"/>
        <v>31.925096848945632</v>
      </c>
      <c r="L14" s="7">
        <f t="shared" si="6"/>
        <v>167.68857576894561</v>
      </c>
    </row>
    <row r="15" spans="1:18" x14ac:dyDescent="0.25">
      <c r="A15" s="6">
        <v>42767</v>
      </c>
      <c r="B15" s="5">
        <f t="shared" ref="B15:B61" si="7">B3+1</f>
        <v>2017</v>
      </c>
      <c r="C15" s="2">
        <v>91.700286369999986</v>
      </c>
      <c r="D15" s="4">
        <v>524.00627440686515</v>
      </c>
      <c r="E15">
        <v>107.6</v>
      </c>
      <c r="F15" s="7">
        <f t="shared" si="1"/>
        <v>41.651612903225804</v>
      </c>
      <c r="G15">
        <f t="shared" si="2"/>
        <v>524006.27440686512</v>
      </c>
      <c r="H15">
        <f t="shared" si="3"/>
        <v>524006274.40686512</v>
      </c>
      <c r="I15">
        <f t="shared" si="4"/>
        <v>5240062.7440686515</v>
      </c>
      <c r="J15" s="7">
        <f t="shared" si="0"/>
        <v>218.25706500456263</v>
      </c>
      <c r="K15" s="7">
        <f t="shared" si="5"/>
        <v>36.376177500760441</v>
      </c>
      <c r="L15" s="7">
        <f t="shared" si="6"/>
        <v>128.07646387076042</v>
      </c>
    </row>
    <row r="16" spans="1:18" x14ac:dyDescent="0.25">
      <c r="A16" s="6">
        <v>42795</v>
      </c>
      <c r="B16" s="5">
        <f t="shared" si="7"/>
        <v>2017</v>
      </c>
      <c r="C16" s="2">
        <v>103.80564296</v>
      </c>
      <c r="D16" s="4">
        <v>667.6419870422676</v>
      </c>
      <c r="E16">
        <v>109.8</v>
      </c>
      <c r="F16" s="7">
        <f t="shared" si="1"/>
        <v>42.50322580645161</v>
      </c>
      <c r="G16">
        <f t="shared" si="2"/>
        <v>667641.98704226757</v>
      </c>
      <c r="H16">
        <f t="shared" si="3"/>
        <v>667641987.04226756</v>
      </c>
      <c r="I16">
        <f t="shared" si="4"/>
        <v>6676419.8704226753</v>
      </c>
      <c r="J16" s="7">
        <f t="shared" si="0"/>
        <v>283.76938133125537</v>
      </c>
      <c r="K16" s="7">
        <f t="shared" si="5"/>
        <v>47.294896888542567</v>
      </c>
      <c r="L16" s="7">
        <f t="shared" si="6"/>
        <v>151.10053984854255</v>
      </c>
    </row>
    <row r="17" spans="1:12" x14ac:dyDescent="0.25">
      <c r="A17" s="6">
        <v>42826</v>
      </c>
      <c r="B17" s="5">
        <f t="shared" si="7"/>
        <v>2017</v>
      </c>
      <c r="C17" s="2">
        <v>138.01872518999997</v>
      </c>
      <c r="D17" s="4">
        <v>338.38636091910189</v>
      </c>
      <c r="E17">
        <v>110.9</v>
      </c>
      <c r="F17" s="7">
        <f t="shared" si="1"/>
        <v>42.929032258064517</v>
      </c>
      <c r="G17">
        <f t="shared" si="2"/>
        <v>338386.36091910186</v>
      </c>
      <c r="H17">
        <f t="shared" si="3"/>
        <v>338386360.91910183</v>
      </c>
      <c r="I17">
        <f t="shared" si="4"/>
        <v>3383863.6091910182</v>
      </c>
      <c r="J17" s="7">
        <f t="shared" si="0"/>
        <v>145.26599003585184</v>
      </c>
      <c r="K17" s="7">
        <f t="shared" si="5"/>
        <v>24.210998339308642</v>
      </c>
      <c r="L17" s="7">
        <f t="shared" si="6"/>
        <v>162.22972352930861</v>
      </c>
    </row>
    <row r="18" spans="1:12" x14ac:dyDescent="0.25">
      <c r="A18" s="6">
        <v>42856</v>
      </c>
      <c r="B18" s="5">
        <f t="shared" si="7"/>
        <v>2017</v>
      </c>
      <c r="C18" s="2">
        <v>70.983306930000012</v>
      </c>
      <c r="D18" s="4">
        <v>521.58114439624342</v>
      </c>
      <c r="E18">
        <v>111.1</v>
      </c>
      <c r="F18" s="7">
        <f t="shared" si="1"/>
        <v>43.00645161290322</v>
      </c>
      <c r="G18">
        <f t="shared" si="2"/>
        <v>521581.14439624344</v>
      </c>
      <c r="H18">
        <f t="shared" si="3"/>
        <v>521581144.39624345</v>
      </c>
      <c r="I18">
        <f t="shared" si="4"/>
        <v>5215811.4439624343</v>
      </c>
      <c r="J18" s="7">
        <f t="shared" si="0"/>
        <v>224.3135424867973</v>
      </c>
      <c r="K18" s="7">
        <f t="shared" si="5"/>
        <v>37.385590414466222</v>
      </c>
      <c r="L18" s="7">
        <f t="shared" si="6"/>
        <v>108.36889734446623</v>
      </c>
    </row>
    <row r="19" spans="1:12" x14ac:dyDescent="0.25">
      <c r="A19" s="6">
        <v>42887</v>
      </c>
      <c r="B19" s="5">
        <f t="shared" si="7"/>
        <v>2017</v>
      </c>
      <c r="C19" s="2">
        <v>109.41207666</v>
      </c>
      <c r="D19" s="4">
        <v>505.49275301520709</v>
      </c>
      <c r="E19">
        <v>111.2</v>
      </c>
      <c r="F19" s="7">
        <f t="shared" si="1"/>
        <v>43.045161290322582</v>
      </c>
      <c r="G19">
        <f t="shared" si="2"/>
        <v>505492.75301520707</v>
      </c>
      <c r="H19">
        <f t="shared" si="3"/>
        <v>505492753.01520705</v>
      </c>
      <c r="I19">
        <f t="shared" si="4"/>
        <v>5054927.5301520703</v>
      </c>
      <c r="J19" s="7">
        <f t="shared" si="0"/>
        <v>217.59017084628783</v>
      </c>
      <c r="K19" s="7">
        <f t="shared" si="5"/>
        <v>36.26502847438131</v>
      </c>
      <c r="L19" s="7">
        <f t="shared" si="6"/>
        <v>145.67710513438129</v>
      </c>
    </row>
    <row r="20" spans="1:12" x14ac:dyDescent="0.25">
      <c r="A20" s="6">
        <v>42917</v>
      </c>
      <c r="B20" s="5">
        <f t="shared" si="7"/>
        <v>2017</v>
      </c>
      <c r="C20" s="2">
        <v>106.0372148</v>
      </c>
      <c r="D20" s="4">
        <v>540.56863212089422</v>
      </c>
      <c r="E20">
        <v>111.3</v>
      </c>
      <c r="F20" s="7">
        <f t="shared" si="1"/>
        <v>43.08387096774193</v>
      </c>
      <c r="G20">
        <f t="shared" si="2"/>
        <v>540568.63212089427</v>
      </c>
      <c r="H20">
        <f t="shared" si="3"/>
        <v>540568632.12089431</v>
      </c>
      <c r="I20">
        <f t="shared" si="4"/>
        <v>5405686.3212089427</v>
      </c>
      <c r="J20" s="7">
        <f t="shared" si="0"/>
        <v>232.89789195505367</v>
      </c>
      <c r="K20" s="7">
        <f t="shared" si="5"/>
        <v>38.816315325842282</v>
      </c>
      <c r="L20" s="7">
        <f t="shared" si="6"/>
        <v>144.85353012584227</v>
      </c>
    </row>
    <row r="21" spans="1:12" x14ac:dyDescent="0.25">
      <c r="A21" s="6">
        <v>42948</v>
      </c>
      <c r="B21" s="5">
        <f t="shared" si="7"/>
        <v>2017</v>
      </c>
      <c r="C21" s="2">
        <v>113.39508196000001</v>
      </c>
      <c r="D21" s="4">
        <v>574.84080550126339</v>
      </c>
      <c r="E21">
        <v>111.2</v>
      </c>
      <c r="F21" s="7">
        <f t="shared" si="1"/>
        <v>43.045161290322582</v>
      </c>
      <c r="G21">
        <f t="shared" si="2"/>
        <v>574840.80550126336</v>
      </c>
      <c r="H21">
        <f t="shared" si="3"/>
        <v>574840805.50126338</v>
      </c>
      <c r="I21">
        <f t="shared" si="4"/>
        <v>5748408.055012634</v>
      </c>
      <c r="J21" s="7">
        <f t="shared" si="0"/>
        <v>247.44115189060838</v>
      </c>
      <c r="K21" s="7">
        <f t="shared" si="5"/>
        <v>41.240191981768071</v>
      </c>
      <c r="L21" s="7">
        <f t="shared" si="6"/>
        <v>154.63527394176808</v>
      </c>
    </row>
    <row r="22" spans="1:12" x14ac:dyDescent="0.25">
      <c r="A22" s="6">
        <v>42979</v>
      </c>
      <c r="B22" s="5">
        <f t="shared" si="7"/>
        <v>2017</v>
      </c>
      <c r="C22" s="2">
        <v>120.58435577000002</v>
      </c>
      <c r="D22" s="4">
        <v>535.22599342136618</v>
      </c>
      <c r="E22">
        <v>112.1</v>
      </c>
      <c r="F22" s="7">
        <f t="shared" si="1"/>
        <v>43.393548387096772</v>
      </c>
      <c r="G22">
        <f t="shared" si="2"/>
        <v>535225.99342136621</v>
      </c>
      <c r="H22">
        <f t="shared" si="3"/>
        <v>535225993.42136621</v>
      </c>
      <c r="I22">
        <f t="shared" si="4"/>
        <v>5352259.9342136625</v>
      </c>
      <c r="J22" s="7">
        <f t="shared" si="0"/>
        <v>232.25355043561996</v>
      </c>
      <c r="K22" s="7">
        <f t="shared" si="5"/>
        <v>38.708925072603328</v>
      </c>
      <c r="L22" s="7">
        <f t="shared" si="6"/>
        <v>159.29328084260334</v>
      </c>
    </row>
    <row r="23" spans="1:12" x14ac:dyDescent="0.25">
      <c r="A23" s="6">
        <v>43009</v>
      </c>
      <c r="B23" s="5">
        <f t="shared" si="7"/>
        <v>2017</v>
      </c>
      <c r="C23" s="2">
        <v>112.27435663999998</v>
      </c>
      <c r="D23" s="4">
        <v>510.39995700052441</v>
      </c>
      <c r="E23">
        <v>112.2</v>
      </c>
      <c r="F23" s="7">
        <f t="shared" si="1"/>
        <v>43.432258064516127</v>
      </c>
      <c r="G23">
        <f t="shared" si="2"/>
        <v>510399.95700052439</v>
      </c>
      <c r="H23">
        <f t="shared" si="3"/>
        <v>510399957.0005244</v>
      </c>
      <c r="I23">
        <f t="shared" si="4"/>
        <v>5103999.5700052436</v>
      </c>
      <c r="J23" s="7">
        <f t="shared" si="0"/>
        <v>221.67822648564709</v>
      </c>
      <c r="K23" s="7">
        <f t="shared" si="5"/>
        <v>36.946371080941184</v>
      </c>
      <c r="L23" s="7">
        <f t="shared" si="6"/>
        <v>149.22072772094117</v>
      </c>
    </row>
    <row r="24" spans="1:12" x14ac:dyDescent="0.25">
      <c r="A24" s="6">
        <v>43040</v>
      </c>
      <c r="B24" s="5">
        <f t="shared" si="7"/>
        <v>2017</v>
      </c>
      <c r="C24" s="2">
        <v>107.06659898000001</v>
      </c>
      <c r="D24" s="4">
        <v>761.78984887047864</v>
      </c>
      <c r="E24">
        <v>112.4</v>
      </c>
      <c r="F24" s="7">
        <f t="shared" si="1"/>
        <v>43.509677419354837</v>
      </c>
      <c r="G24">
        <f t="shared" si="2"/>
        <v>761789.84887047869</v>
      </c>
      <c r="H24">
        <f t="shared" si="3"/>
        <v>761789848.87047863</v>
      </c>
      <c r="I24">
        <f t="shared" si="4"/>
        <v>7617898.4887047866</v>
      </c>
      <c r="J24" s="7">
        <f t="shared" si="0"/>
        <v>331.45230585693599</v>
      </c>
      <c r="K24" s="7">
        <f t="shared" si="5"/>
        <v>55.242050976156008</v>
      </c>
      <c r="L24" s="7">
        <f t="shared" si="6"/>
        <v>162.30864995615602</v>
      </c>
    </row>
    <row r="25" spans="1:12" x14ac:dyDescent="0.25">
      <c r="A25" s="6">
        <v>43070</v>
      </c>
      <c r="B25" s="5">
        <f t="shared" si="7"/>
        <v>2017</v>
      </c>
      <c r="C25" s="2">
        <v>162.1712081</v>
      </c>
      <c r="D25" s="4">
        <v>422.64460046116284</v>
      </c>
      <c r="E25">
        <v>115.4</v>
      </c>
      <c r="F25" s="7">
        <f t="shared" si="1"/>
        <v>44.670967741935485</v>
      </c>
      <c r="G25">
        <f t="shared" si="2"/>
        <v>422644.60046116286</v>
      </c>
      <c r="H25">
        <f t="shared" si="3"/>
        <v>422644600.46116287</v>
      </c>
      <c r="I25">
        <f t="shared" si="4"/>
        <v>4226446.0046116291</v>
      </c>
      <c r="J25" s="7">
        <f t="shared" si="0"/>
        <v>188.79943313503819</v>
      </c>
      <c r="K25" s="7">
        <f t="shared" si="5"/>
        <v>31.466572189173036</v>
      </c>
      <c r="L25" s="7">
        <f t="shared" si="6"/>
        <v>193.63778028917304</v>
      </c>
    </row>
    <row r="26" spans="1:12" x14ac:dyDescent="0.25">
      <c r="A26" s="6">
        <v>43101</v>
      </c>
      <c r="B26" s="5">
        <f t="shared" si="7"/>
        <v>2018</v>
      </c>
      <c r="C26" s="2">
        <v>93.480532730000007</v>
      </c>
      <c r="D26" s="4">
        <v>370.16119658196942</v>
      </c>
      <c r="E26">
        <v>115.8</v>
      </c>
      <c r="F26" s="7">
        <f t="shared" si="1"/>
        <v>44.825806451612898</v>
      </c>
      <c r="G26">
        <f t="shared" si="2"/>
        <v>370161.19658196945</v>
      </c>
      <c r="H26">
        <f t="shared" si="3"/>
        <v>370161196.58196944</v>
      </c>
      <c r="I26">
        <f t="shared" si="4"/>
        <v>3701611.9658196946</v>
      </c>
      <c r="J26" s="7">
        <f t="shared" si="0"/>
        <v>165.92774153880796</v>
      </c>
      <c r="K26" s="7">
        <f t="shared" si="5"/>
        <v>27.654623589801332</v>
      </c>
      <c r="L26" s="7">
        <f t="shared" si="6"/>
        <v>121.13515631980134</v>
      </c>
    </row>
    <row r="27" spans="1:12" x14ac:dyDescent="0.25">
      <c r="A27" s="6">
        <v>43132</v>
      </c>
      <c r="B27" s="5">
        <f t="shared" si="7"/>
        <v>2018</v>
      </c>
      <c r="C27" s="2">
        <v>81.87225346000001</v>
      </c>
      <c r="D27" s="4">
        <v>474.85898598426616</v>
      </c>
      <c r="E27">
        <v>116</v>
      </c>
      <c r="F27" s="7">
        <f t="shared" si="1"/>
        <v>44.903225806451609</v>
      </c>
      <c r="G27">
        <f t="shared" si="2"/>
        <v>474858.98598426615</v>
      </c>
      <c r="H27">
        <f t="shared" si="3"/>
        <v>474858985.98426616</v>
      </c>
      <c r="I27">
        <f t="shared" si="4"/>
        <v>4748589.8598426618</v>
      </c>
      <c r="J27" s="7">
        <f t="shared" si="0"/>
        <v>213.22700273874142</v>
      </c>
      <c r="K27" s="7">
        <f t="shared" si="5"/>
        <v>35.537833789790241</v>
      </c>
      <c r="L27" s="7">
        <f t="shared" si="6"/>
        <v>117.41008724979025</v>
      </c>
    </row>
    <row r="28" spans="1:12" x14ac:dyDescent="0.25">
      <c r="A28" s="6">
        <v>43160</v>
      </c>
      <c r="B28" s="5">
        <f t="shared" si="7"/>
        <v>2018</v>
      </c>
      <c r="C28" s="2">
        <v>105.02931052</v>
      </c>
      <c r="D28" s="4">
        <v>556.8566671037164</v>
      </c>
      <c r="E28">
        <v>116.1</v>
      </c>
      <c r="F28" s="7">
        <f t="shared" si="1"/>
        <v>44.941935483870964</v>
      </c>
      <c r="G28">
        <f t="shared" si="2"/>
        <v>556856.66710371641</v>
      </c>
      <c r="H28">
        <f t="shared" si="3"/>
        <v>556856667.10371637</v>
      </c>
      <c r="I28">
        <f t="shared" si="4"/>
        <v>5568566.6710371636</v>
      </c>
      <c r="J28" s="7">
        <f t="shared" si="0"/>
        <v>250.26216406738629</v>
      </c>
      <c r="K28" s="7">
        <f t="shared" si="5"/>
        <v>41.710360677897718</v>
      </c>
      <c r="L28" s="7">
        <f t="shared" si="6"/>
        <v>146.73967119789771</v>
      </c>
    </row>
    <row r="29" spans="1:12" x14ac:dyDescent="0.25">
      <c r="A29" s="6">
        <v>43191</v>
      </c>
      <c r="B29" s="5">
        <f t="shared" si="7"/>
        <v>2018</v>
      </c>
      <c r="C29" s="2">
        <v>123.16555763000001</v>
      </c>
      <c r="D29" s="4">
        <v>513.54121733429781</v>
      </c>
      <c r="E29">
        <v>117.7</v>
      </c>
      <c r="F29" s="7">
        <f t="shared" si="1"/>
        <v>45.561290322580646</v>
      </c>
      <c r="G29">
        <f t="shared" si="2"/>
        <v>513541.21733429783</v>
      </c>
      <c r="H29">
        <f t="shared" si="3"/>
        <v>513541217.33429784</v>
      </c>
      <c r="I29">
        <f t="shared" si="4"/>
        <v>5135412.1733429786</v>
      </c>
      <c r="J29" s="7">
        <f t="shared" si="0"/>
        <v>233.97600495579431</v>
      </c>
      <c r="K29" s="7">
        <f t="shared" si="5"/>
        <v>38.996000825965723</v>
      </c>
      <c r="L29" s="7">
        <f t="shared" si="6"/>
        <v>162.16155845596575</v>
      </c>
    </row>
    <row r="30" spans="1:12" x14ac:dyDescent="0.25">
      <c r="A30" s="6">
        <v>43221</v>
      </c>
      <c r="B30" s="5">
        <f t="shared" si="7"/>
        <v>2018</v>
      </c>
      <c r="C30" s="2">
        <v>113.58504645000001</v>
      </c>
      <c r="D30" s="4">
        <v>557.88327190523546</v>
      </c>
      <c r="E30">
        <v>119.1</v>
      </c>
      <c r="F30" s="7">
        <f t="shared" si="1"/>
        <v>46.103225806451611</v>
      </c>
      <c r="G30">
        <f t="shared" si="2"/>
        <v>557883.27190523548</v>
      </c>
      <c r="H30">
        <f t="shared" si="3"/>
        <v>557883271.90523553</v>
      </c>
      <c r="I30">
        <f t="shared" si="4"/>
        <v>5578832.7190523557</v>
      </c>
      <c r="J30" s="7">
        <f t="shared" si="0"/>
        <v>257.20218458289116</v>
      </c>
      <c r="K30" s="7">
        <f t="shared" si="5"/>
        <v>42.867030763815201</v>
      </c>
      <c r="L30" s="7">
        <f t="shared" si="6"/>
        <v>156.45207721381522</v>
      </c>
    </row>
    <row r="31" spans="1:12" x14ac:dyDescent="0.25">
      <c r="A31" s="6">
        <v>43252</v>
      </c>
      <c r="B31" s="5">
        <f t="shared" si="7"/>
        <v>2018</v>
      </c>
      <c r="C31" s="2">
        <v>123.39262208</v>
      </c>
      <c r="D31" s="4">
        <v>554.42692187358705</v>
      </c>
      <c r="E31">
        <v>119.3</v>
      </c>
      <c r="F31" s="7">
        <f t="shared" si="1"/>
        <v>46.180645161290322</v>
      </c>
      <c r="G31">
        <f t="shared" si="2"/>
        <v>554426.92187358707</v>
      </c>
      <c r="H31">
        <f t="shared" si="3"/>
        <v>554426921.87358701</v>
      </c>
      <c r="I31">
        <f t="shared" si="4"/>
        <v>5544269.21873587</v>
      </c>
      <c r="J31" s="7">
        <f t="shared" si="0"/>
        <v>256.03792946910551</v>
      </c>
      <c r="K31" s="7">
        <f t="shared" si="5"/>
        <v>42.67298824485092</v>
      </c>
      <c r="L31" s="7">
        <f t="shared" si="6"/>
        <v>166.06561032485092</v>
      </c>
    </row>
    <row r="32" spans="1:12" x14ac:dyDescent="0.25">
      <c r="A32" s="6">
        <v>43282</v>
      </c>
      <c r="B32" s="5">
        <f t="shared" si="7"/>
        <v>2018</v>
      </c>
      <c r="C32" s="2">
        <v>122.62814657999999</v>
      </c>
      <c r="D32" s="4">
        <v>556.36519920426804</v>
      </c>
      <c r="E32">
        <v>119.5</v>
      </c>
      <c r="F32" s="7">
        <f t="shared" si="1"/>
        <v>46.258064516129032</v>
      </c>
      <c r="G32">
        <f t="shared" si="2"/>
        <v>556365.19920426805</v>
      </c>
      <c r="H32">
        <f t="shared" si="3"/>
        <v>556365199.2042681</v>
      </c>
      <c r="I32">
        <f t="shared" si="4"/>
        <v>5563651.9920426812</v>
      </c>
      <c r="J32" s="7">
        <f t="shared" si="0"/>
        <v>257.36377279320016</v>
      </c>
      <c r="K32" s="7">
        <f t="shared" si="5"/>
        <v>42.893962132200031</v>
      </c>
      <c r="L32" s="7">
        <f t="shared" si="6"/>
        <v>165.52210871220001</v>
      </c>
    </row>
    <row r="33" spans="1:12" x14ac:dyDescent="0.25">
      <c r="A33" s="6">
        <v>43313</v>
      </c>
      <c r="B33" s="5">
        <f t="shared" si="7"/>
        <v>2018</v>
      </c>
      <c r="C33" s="2">
        <v>123.05685476000002</v>
      </c>
      <c r="D33" s="4">
        <v>627.60762663893661</v>
      </c>
      <c r="E33">
        <v>119.2</v>
      </c>
      <c r="F33" s="7">
        <f t="shared" si="1"/>
        <v>46.141935483870967</v>
      </c>
      <c r="G33">
        <f t="shared" si="2"/>
        <v>627607.62663893658</v>
      </c>
      <c r="H33">
        <f t="shared" si="3"/>
        <v>627607626.63893652</v>
      </c>
      <c r="I33">
        <f t="shared" si="4"/>
        <v>6276076.2663893653</v>
      </c>
      <c r="J33" s="7">
        <f t="shared" si="0"/>
        <v>289.59030617559188</v>
      </c>
      <c r="K33" s="7">
        <f t="shared" si="5"/>
        <v>48.265051029265315</v>
      </c>
      <c r="L33" s="7">
        <f t="shared" si="6"/>
        <v>171.32190578926534</v>
      </c>
    </row>
    <row r="34" spans="1:12" x14ac:dyDescent="0.25">
      <c r="A34" s="6">
        <v>43344</v>
      </c>
      <c r="B34" s="5">
        <f t="shared" si="7"/>
        <v>2018</v>
      </c>
      <c r="C34" s="2">
        <v>138.81425485999998</v>
      </c>
      <c r="D34" s="4">
        <v>475.82229776652497</v>
      </c>
      <c r="E34">
        <v>119.3</v>
      </c>
      <c r="F34" s="7">
        <f t="shared" si="1"/>
        <v>46.180645161290322</v>
      </c>
      <c r="G34">
        <f t="shared" si="2"/>
        <v>475822.29776652495</v>
      </c>
      <c r="H34">
        <f t="shared" si="3"/>
        <v>475822297.76652497</v>
      </c>
      <c r="I34">
        <f t="shared" si="4"/>
        <v>4758222.9776652493</v>
      </c>
      <c r="J34" s="7">
        <f t="shared" si="0"/>
        <v>219.7378069298571</v>
      </c>
      <c r="K34" s="7">
        <f t="shared" si="5"/>
        <v>36.622967821642852</v>
      </c>
      <c r="L34" s="7">
        <f t="shared" si="6"/>
        <v>175.43722268164282</v>
      </c>
    </row>
    <row r="35" spans="1:12" x14ac:dyDescent="0.25">
      <c r="A35" s="6">
        <v>43374</v>
      </c>
      <c r="B35" s="5">
        <f t="shared" si="7"/>
        <v>2018</v>
      </c>
      <c r="C35" s="2">
        <v>105.24237581999999</v>
      </c>
      <c r="D35" s="4">
        <v>1065.3167955761348</v>
      </c>
      <c r="E35">
        <v>119.7</v>
      </c>
      <c r="F35" s="7">
        <f t="shared" si="1"/>
        <v>46.335483870967742</v>
      </c>
      <c r="G35">
        <f t="shared" si="2"/>
        <v>1065316.7955761349</v>
      </c>
      <c r="H35">
        <f t="shared" si="3"/>
        <v>1065316795.5761349</v>
      </c>
      <c r="I35">
        <f t="shared" si="4"/>
        <v>10653167.955761349</v>
      </c>
      <c r="J35" s="7">
        <f t="shared" si="0"/>
        <v>493.61969198889034</v>
      </c>
      <c r="K35" s="7">
        <f t="shared" si="5"/>
        <v>82.269948664815061</v>
      </c>
      <c r="L35" s="7">
        <f t="shared" si="6"/>
        <v>187.51232448481505</v>
      </c>
    </row>
    <row r="36" spans="1:12" x14ac:dyDescent="0.25">
      <c r="A36" s="6">
        <v>43405</v>
      </c>
      <c r="B36" s="5">
        <f t="shared" si="7"/>
        <v>2018</v>
      </c>
      <c r="C36" s="2">
        <v>236.87457904000001</v>
      </c>
      <c r="D36" s="4">
        <v>161.82382748774768</v>
      </c>
      <c r="E36">
        <v>123.8</v>
      </c>
      <c r="F36" s="7">
        <f t="shared" si="1"/>
        <v>47.92258064516129</v>
      </c>
      <c r="G36">
        <f t="shared" si="2"/>
        <v>161823.82748774768</v>
      </c>
      <c r="H36">
        <f t="shared" si="3"/>
        <v>161823827.48774767</v>
      </c>
      <c r="I36">
        <f t="shared" si="4"/>
        <v>1618238.2748774767</v>
      </c>
      <c r="J36" s="7">
        <f t="shared" si="0"/>
        <v>77.550154230902564</v>
      </c>
      <c r="K36" s="7">
        <f t="shared" si="5"/>
        <v>12.925025705150428</v>
      </c>
      <c r="L36" s="7">
        <f t="shared" si="6"/>
        <v>249.79960474515045</v>
      </c>
    </row>
    <row r="37" spans="1:12" x14ac:dyDescent="0.25">
      <c r="A37" s="6">
        <v>43435</v>
      </c>
      <c r="B37" s="5">
        <f t="shared" si="7"/>
        <v>2018</v>
      </c>
      <c r="C37" s="2">
        <v>37.971961119999996</v>
      </c>
      <c r="D37" s="4">
        <v>431.41795469848711</v>
      </c>
      <c r="E37">
        <v>123.7</v>
      </c>
      <c r="F37" s="7">
        <f t="shared" si="1"/>
        <v>47.883870967741935</v>
      </c>
      <c r="G37">
        <f t="shared" si="2"/>
        <v>431417.95469848713</v>
      </c>
      <c r="H37">
        <f t="shared" si="3"/>
        <v>431417954.6984871</v>
      </c>
      <c r="I37">
        <f t="shared" si="4"/>
        <v>4314179.5469848709</v>
      </c>
      <c r="J37" s="7">
        <f t="shared" si="0"/>
        <v>206.57961675949491</v>
      </c>
      <c r="K37" s="7">
        <f t="shared" si="5"/>
        <v>34.42993612658249</v>
      </c>
      <c r="L37" s="7">
        <f t="shared" si="6"/>
        <v>72.401897246582479</v>
      </c>
    </row>
    <row r="38" spans="1:12" x14ac:dyDescent="0.25">
      <c r="A38" s="6">
        <v>43466</v>
      </c>
      <c r="B38" s="5">
        <f t="shared" si="7"/>
        <v>2019</v>
      </c>
      <c r="C38" s="2">
        <v>101.23222307</v>
      </c>
      <c r="D38" s="4">
        <v>457.78156837843591</v>
      </c>
      <c r="E38">
        <v>124</v>
      </c>
      <c r="F38" s="7">
        <f t="shared" si="1"/>
        <v>48</v>
      </c>
      <c r="G38">
        <f t="shared" si="2"/>
        <v>457781.56837843591</v>
      </c>
      <c r="H38">
        <f t="shared" si="3"/>
        <v>457781568.37843591</v>
      </c>
      <c r="I38">
        <f t="shared" si="4"/>
        <v>4577815.6837843591</v>
      </c>
      <c r="J38" s="7">
        <f t="shared" si="0"/>
        <v>219.73515282164925</v>
      </c>
      <c r="K38" s="7">
        <f t="shared" si="5"/>
        <v>36.62252547027488</v>
      </c>
      <c r="L38" s="7">
        <f t="shared" si="6"/>
        <v>137.8547485402749</v>
      </c>
    </row>
    <row r="39" spans="1:12" x14ac:dyDescent="0.25">
      <c r="A39" s="6">
        <v>43497</v>
      </c>
      <c r="B39" s="5">
        <f t="shared" si="7"/>
        <v>2019</v>
      </c>
      <c r="C39" s="2">
        <v>107.41844501999999</v>
      </c>
      <c r="D39" s="4">
        <v>471.75591059024077</v>
      </c>
      <c r="E39">
        <v>125.7</v>
      </c>
      <c r="F39" s="7">
        <f t="shared" si="1"/>
        <v>48.658064516129031</v>
      </c>
      <c r="G39">
        <f t="shared" si="2"/>
        <v>471755.91059024079</v>
      </c>
      <c r="H39">
        <f t="shared" si="3"/>
        <v>471755910.59024078</v>
      </c>
      <c r="I39">
        <f t="shared" si="4"/>
        <v>4717559.1059024073</v>
      </c>
      <c r="J39" s="7">
        <f t="shared" si="0"/>
        <v>229.54729533365133</v>
      </c>
      <c r="K39" s="7">
        <f t="shared" si="5"/>
        <v>38.25788255560856</v>
      </c>
      <c r="L39" s="7">
        <f t="shared" si="6"/>
        <v>145.67632757560855</v>
      </c>
    </row>
    <row r="40" spans="1:12" x14ac:dyDescent="0.25">
      <c r="A40" s="6">
        <v>43525</v>
      </c>
      <c r="B40" s="5">
        <f t="shared" si="7"/>
        <v>2019</v>
      </c>
      <c r="C40" s="2">
        <v>110.69752442000001</v>
      </c>
      <c r="D40" s="4">
        <v>543.9606339654805</v>
      </c>
      <c r="E40">
        <v>126.5</v>
      </c>
      <c r="F40" s="7">
        <f t="shared" si="1"/>
        <v>48.967741935483872</v>
      </c>
      <c r="G40">
        <f t="shared" si="2"/>
        <v>543960.63396548049</v>
      </c>
      <c r="H40">
        <f t="shared" si="3"/>
        <v>543960633.96548045</v>
      </c>
      <c r="I40">
        <f t="shared" si="4"/>
        <v>5439606.3396548042</v>
      </c>
      <c r="J40" s="7">
        <f t="shared" si="0"/>
        <v>266.3652394708385</v>
      </c>
      <c r="K40" s="7">
        <f t="shared" si="5"/>
        <v>44.394206578473089</v>
      </c>
      <c r="L40" s="7">
        <f t="shared" si="6"/>
        <v>155.09173099847311</v>
      </c>
    </row>
    <row r="41" spans="1:12" x14ac:dyDescent="0.25">
      <c r="A41" s="6">
        <v>43556</v>
      </c>
      <c r="B41" s="5">
        <f t="shared" si="7"/>
        <v>2019</v>
      </c>
      <c r="C41" s="2">
        <v>127.64036276</v>
      </c>
      <c r="D41" s="4">
        <v>499.07062595354785</v>
      </c>
      <c r="E41">
        <v>125.9</v>
      </c>
      <c r="F41" s="7">
        <f t="shared" si="1"/>
        <v>48.735483870967741</v>
      </c>
      <c r="G41">
        <f t="shared" si="2"/>
        <v>499070.62595354783</v>
      </c>
      <c r="H41">
        <f t="shared" si="3"/>
        <v>499070625.95354784</v>
      </c>
      <c r="I41">
        <f t="shared" si="4"/>
        <v>4990706.2595354784</v>
      </c>
      <c r="J41" s="7">
        <f t="shared" si="0"/>
        <v>243.22448441632906</v>
      </c>
      <c r="K41" s="7">
        <f t="shared" si="5"/>
        <v>40.537414069388184</v>
      </c>
      <c r="L41" s="7">
        <f t="shared" si="6"/>
        <v>168.17777682938819</v>
      </c>
    </row>
    <row r="42" spans="1:12" x14ac:dyDescent="0.25">
      <c r="A42" s="6">
        <v>43586</v>
      </c>
      <c r="B42" s="5">
        <f t="shared" si="7"/>
        <v>2019</v>
      </c>
      <c r="C42" s="2">
        <v>117.10692238</v>
      </c>
      <c r="D42" s="4">
        <v>565.23269243554228</v>
      </c>
      <c r="E42">
        <v>125.9</v>
      </c>
      <c r="F42" s="7">
        <f t="shared" si="1"/>
        <v>48.735483870967741</v>
      </c>
      <c r="G42">
        <f t="shared" si="2"/>
        <v>565232.69243554224</v>
      </c>
      <c r="H42">
        <f t="shared" si="3"/>
        <v>565232692.43554223</v>
      </c>
      <c r="I42">
        <f t="shared" si="4"/>
        <v>5652326.9243554221</v>
      </c>
      <c r="J42" s="7">
        <f t="shared" si="0"/>
        <v>275.46888765536039</v>
      </c>
      <c r="K42" s="7">
        <f t="shared" si="5"/>
        <v>45.911481275893401</v>
      </c>
      <c r="L42" s="7">
        <f t="shared" si="6"/>
        <v>163.01840365589339</v>
      </c>
    </row>
    <row r="43" spans="1:12" x14ac:dyDescent="0.25">
      <c r="A43" s="6">
        <v>43617</v>
      </c>
      <c r="B43" s="5">
        <f t="shared" si="7"/>
        <v>2019</v>
      </c>
      <c r="C43" s="2">
        <v>132.63185128000001</v>
      </c>
      <c r="D43" s="4">
        <v>498.83056629021945</v>
      </c>
      <c r="E43">
        <v>125.8</v>
      </c>
      <c r="F43" s="7">
        <f t="shared" si="1"/>
        <v>48.696774193548386</v>
      </c>
      <c r="G43">
        <f t="shared" si="2"/>
        <v>498830.56629021943</v>
      </c>
      <c r="H43">
        <f t="shared" si="3"/>
        <v>498830566.29021943</v>
      </c>
      <c r="I43">
        <f t="shared" si="4"/>
        <v>4988305.6629021941</v>
      </c>
      <c r="J43" s="7">
        <f t="shared" si="0"/>
        <v>242.91439447474681</v>
      </c>
      <c r="K43" s="7">
        <f t="shared" si="5"/>
        <v>40.485732412457807</v>
      </c>
      <c r="L43" s="7">
        <f t="shared" si="6"/>
        <v>173.1175836924578</v>
      </c>
    </row>
    <row r="44" spans="1:12" x14ac:dyDescent="0.25">
      <c r="A44" s="6">
        <v>43647</v>
      </c>
      <c r="B44" s="5">
        <f t="shared" si="7"/>
        <v>2019</v>
      </c>
      <c r="C44" s="2">
        <v>117.05059238</v>
      </c>
      <c r="D44" s="4">
        <v>693.67625962071168</v>
      </c>
      <c r="E44">
        <v>125.8</v>
      </c>
      <c r="F44" s="7">
        <f t="shared" si="1"/>
        <v>48.696774193548386</v>
      </c>
      <c r="G44">
        <f t="shared" si="2"/>
        <v>693676.25962071167</v>
      </c>
      <c r="H44">
        <f t="shared" si="3"/>
        <v>693676259.62071168</v>
      </c>
      <c r="I44">
        <f t="shared" si="4"/>
        <v>6936762.5962071167</v>
      </c>
      <c r="J44" s="7">
        <f t="shared" si="0"/>
        <v>337.79796178175042</v>
      </c>
      <c r="K44" s="7">
        <f t="shared" si="5"/>
        <v>56.299660296958407</v>
      </c>
      <c r="L44" s="7">
        <f t="shared" si="6"/>
        <v>173.35025267695841</v>
      </c>
    </row>
    <row r="45" spans="1:12" x14ac:dyDescent="0.25">
      <c r="A45" s="6">
        <v>43678</v>
      </c>
      <c r="B45" s="5">
        <f t="shared" si="7"/>
        <v>2019</v>
      </c>
      <c r="C45" s="2">
        <v>162.77113431999999</v>
      </c>
      <c r="D45" s="4">
        <v>588.04014455572121</v>
      </c>
      <c r="E45">
        <v>125.7</v>
      </c>
      <c r="F45" s="7">
        <f t="shared" si="1"/>
        <v>48.658064516129031</v>
      </c>
      <c r="G45">
        <f t="shared" si="2"/>
        <v>588040.1445557212</v>
      </c>
      <c r="H45">
        <f t="shared" si="3"/>
        <v>588040144.55572116</v>
      </c>
      <c r="I45">
        <f t="shared" si="4"/>
        <v>5880401.4455572115</v>
      </c>
      <c r="J45" s="7">
        <f t="shared" si="0"/>
        <v>286.12895291866124</v>
      </c>
      <c r="K45" s="7">
        <f t="shared" si="5"/>
        <v>47.688158819776881</v>
      </c>
      <c r="L45" s="7">
        <f t="shared" si="6"/>
        <v>210.45929313977686</v>
      </c>
    </row>
    <row r="46" spans="1:12" x14ac:dyDescent="0.25">
      <c r="A46" s="6">
        <v>43709</v>
      </c>
      <c r="B46" s="5">
        <f t="shared" si="7"/>
        <v>2019</v>
      </c>
      <c r="C46" s="2">
        <v>137.98361992</v>
      </c>
      <c r="D46" s="4">
        <v>502.03045284466231</v>
      </c>
      <c r="E46">
        <v>125.8</v>
      </c>
      <c r="F46" s="7">
        <f t="shared" si="1"/>
        <v>48.696774193548386</v>
      </c>
      <c r="G46">
        <f t="shared" si="2"/>
        <v>502030.4528446623</v>
      </c>
      <c r="H46">
        <f t="shared" si="3"/>
        <v>502030452.84466231</v>
      </c>
      <c r="I46">
        <f t="shared" si="4"/>
        <v>5020304.5284466231</v>
      </c>
      <c r="J46" s="7">
        <f t="shared" si="0"/>
        <v>244.47263600461361</v>
      </c>
      <c r="K46" s="7">
        <f t="shared" si="5"/>
        <v>40.745439334102272</v>
      </c>
      <c r="L46" s="7">
        <f t="shared" si="6"/>
        <v>178.72905925410225</v>
      </c>
    </row>
    <row r="47" spans="1:12" x14ac:dyDescent="0.25">
      <c r="A47" s="6">
        <v>43739</v>
      </c>
      <c r="B47" s="5">
        <f t="shared" si="7"/>
        <v>2019</v>
      </c>
      <c r="C47" s="2">
        <v>117.80144576000001</v>
      </c>
      <c r="D47" s="4">
        <v>506.34941900703177</v>
      </c>
      <c r="E47">
        <v>125.9</v>
      </c>
      <c r="F47" s="7">
        <f t="shared" si="1"/>
        <v>48.735483870967741</v>
      </c>
      <c r="G47">
        <f t="shared" si="2"/>
        <v>506349.41900703177</v>
      </c>
      <c r="H47">
        <f t="shared" si="3"/>
        <v>506349419.0070318</v>
      </c>
      <c r="I47">
        <f t="shared" si="4"/>
        <v>5063494.1900703181</v>
      </c>
      <c r="J47" s="7">
        <f t="shared" si="0"/>
        <v>246.77183943091086</v>
      </c>
      <c r="K47" s="7">
        <f t="shared" si="5"/>
        <v>41.128639905151815</v>
      </c>
      <c r="L47" s="7">
        <f t="shared" si="6"/>
        <v>158.93008566515181</v>
      </c>
    </row>
    <row r="48" spans="1:12" x14ac:dyDescent="0.25">
      <c r="A48" s="6">
        <v>43770</v>
      </c>
      <c r="B48" s="5">
        <f t="shared" si="7"/>
        <v>2019</v>
      </c>
      <c r="C48" s="2">
        <v>118.81489117</v>
      </c>
      <c r="D48" s="4">
        <v>482.38830121457494</v>
      </c>
      <c r="E48">
        <v>126</v>
      </c>
      <c r="F48" s="7">
        <f t="shared" si="1"/>
        <v>48.774193548387096</v>
      </c>
      <c r="G48">
        <f t="shared" si="2"/>
        <v>482388.30121457495</v>
      </c>
      <c r="H48">
        <f t="shared" si="3"/>
        <v>482388301.21457493</v>
      </c>
      <c r="I48">
        <f t="shared" si="4"/>
        <v>4823883.0121457493</v>
      </c>
      <c r="J48" s="7">
        <f t="shared" si="0"/>
        <v>235.2810036891733</v>
      </c>
      <c r="K48" s="7">
        <f t="shared" si="5"/>
        <v>39.21350061486222</v>
      </c>
      <c r="L48" s="7">
        <f t="shared" si="6"/>
        <v>158.02839178486221</v>
      </c>
    </row>
    <row r="49" spans="1:12" x14ac:dyDescent="0.25">
      <c r="A49" s="6">
        <v>43800</v>
      </c>
      <c r="B49" s="5">
        <f t="shared" si="7"/>
        <v>2019</v>
      </c>
      <c r="C49" s="2">
        <v>113.19241488000002</v>
      </c>
      <c r="D49" s="4">
        <v>704.9196975921584</v>
      </c>
      <c r="E49">
        <v>126</v>
      </c>
      <c r="F49" s="7">
        <f t="shared" si="1"/>
        <v>48.774193548387096</v>
      </c>
      <c r="G49">
        <f t="shared" si="2"/>
        <v>704919.69759215845</v>
      </c>
      <c r="H49">
        <f t="shared" si="3"/>
        <v>704919697.59215844</v>
      </c>
      <c r="I49">
        <f t="shared" si="4"/>
        <v>7049196.9759215843</v>
      </c>
      <c r="J49" s="7">
        <f t="shared" si="0"/>
        <v>343.81889766430436</v>
      </c>
      <c r="K49" s="7">
        <f t="shared" si="5"/>
        <v>57.303149610717398</v>
      </c>
      <c r="L49" s="7">
        <f t="shared" si="6"/>
        <v>170.49556449071741</v>
      </c>
    </row>
    <row r="50" spans="1:12" x14ac:dyDescent="0.25">
      <c r="A50" s="6">
        <v>43831</v>
      </c>
      <c r="B50" s="5">
        <f t="shared" si="7"/>
        <v>2020</v>
      </c>
      <c r="C50" s="2">
        <v>165.40940703999999</v>
      </c>
      <c r="D50" s="4">
        <v>377.24492388663964</v>
      </c>
      <c r="E50">
        <v>126</v>
      </c>
      <c r="F50" s="7">
        <f t="shared" si="1"/>
        <v>48.774193548387096</v>
      </c>
      <c r="G50">
        <f t="shared" si="2"/>
        <v>377244.92388663965</v>
      </c>
      <c r="H50">
        <f t="shared" si="3"/>
        <v>377244923.88663965</v>
      </c>
      <c r="I50">
        <f t="shared" si="4"/>
        <v>3772449.2388663967</v>
      </c>
      <c r="J50" s="7">
        <f t="shared" si="0"/>
        <v>183.99816932793522</v>
      </c>
      <c r="K50" s="7">
        <f t="shared" si="5"/>
        <v>30.666361554655872</v>
      </c>
      <c r="L50" s="7">
        <f t="shared" si="6"/>
        <v>196.07576859465587</v>
      </c>
    </row>
    <row r="51" spans="1:12" x14ac:dyDescent="0.25">
      <c r="A51" s="6">
        <v>43862</v>
      </c>
      <c r="B51" s="5">
        <f t="shared" si="7"/>
        <v>2020</v>
      </c>
      <c r="C51" s="2">
        <v>88.520521389999999</v>
      </c>
      <c r="D51" s="4">
        <v>536.6062119326657</v>
      </c>
      <c r="E51">
        <v>126.2</v>
      </c>
      <c r="F51" s="7">
        <f t="shared" si="1"/>
        <v>48.851612903225806</v>
      </c>
      <c r="G51">
        <f t="shared" si="2"/>
        <v>536606.21193266567</v>
      </c>
      <c r="H51">
        <f t="shared" si="3"/>
        <v>536606211.93266565</v>
      </c>
      <c r="I51">
        <f t="shared" si="4"/>
        <v>5366062.1193266567</v>
      </c>
      <c r="J51" s="7">
        <f t="shared" si="0"/>
        <v>262.1407894680093</v>
      </c>
      <c r="K51" s="7">
        <f t="shared" si="5"/>
        <v>43.690131578001555</v>
      </c>
      <c r="L51" s="7">
        <f t="shared" si="6"/>
        <v>132.21065296800157</v>
      </c>
    </row>
    <row r="52" spans="1:12" x14ac:dyDescent="0.25">
      <c r="A52" s="6">
        <v>43891</v>
      </c>
      <c r="B52" s="5">
        <f t="shared" si="7"/>
        <v>2020</v>
      </c>
      <c r="C52" s="2">
        <v>125.91464762999999</v>
      </c>
      <c r="D52" s="4">
        <v>1245.7637292830514</v>
      </c>
      <c r="E52">
        <v>128.69999999999999</v>
      </c>
      <c r="F52" s="7">
        <f t="shared" si="1"/>
        <v>49.819354838709671</v>
      </c>
      <c r="G52">
        <f t="shared" si="2"/>
        <v>1245763.7292830513</v>
      </c>
      <c r="H52">
        <f t="shared" si="3"/>
        <v>1245763729.2830513</v>
      </c>
      <c r="I52">
        <f t="shared" si="4"/>
        <v>12457637.292830512</v>
      </c>
      <c r="J52" s="7">
        <f t="shared" si="0"/>
        <v>620.63145274346573</v>
      </c>
      <c r="K52" s="7">
        <f t="shared" si="5"/>
        <v>103.4385754572443</v>
      </c>
      <c r="L52" s="7">
        <f t="shared" si="6"/>
        <v>229.35322308724429</v>
      </c>
    </row>
    <row r="53" spans="1:12" x14ac:dyDescent="0.25">
      <c r="A53" s="6">
        <v>43922</v>
      </c>
      <c r="B53" s="5">
        <f t="shared" si="7"/>
        <v>2020</v>
      </c>
      <c r="C53" s="2">
        <v>307.12719228000003</v>
      </c>
      <c r="D53" s="4">
        <v>171.783221213437</v>
      </c>
      <c r="E53">
        <v>129.30000000000001</v>
      </c>
      <c r="F53" s="7">
        <f t="shared" si="1"/>
        <v>50.051612903225809</v>
      </c>
      <c r="G53">
        <f t="shared" si="2"/>
        <v>171783.22121343701</v>
      </c>
      <c r="H53">
        <f t="shared" si="3"/>
        <v>171783221.21343699</v>
      </c>
      <c r="I53">
        <f t="shared" si="4"/>
        <v>1717832.2121343699</v>
      </c>
      <c r="J53" s="7">
        <f t="shared" si="0"/>
        <v>85.980272914441557</v>
      </c>
      <c r="K53" s="7">
        <f t="shared" si="5"/>
        <v>14.330045485740261</v>
      </c>
      <c r="L53" s="7">
        <f t="shared" si="6"/>
        <v>321.45723776574027</v>
      </c>
    </row>
    <row r="54" spans="1:12" x14ac:dyDescent="0.25">
      <c r="A54" s="6">
        <v>43952</v>
      </c>
      <c r="B54" s="5">
        <f t="shared" si="7"/>
        <v>2020</v>
      </c>
      <c r="C54" s="2">
        <v>43.517843429999999</v>
      </c>
      <c r="D54" s="4">
        <v>585.26354482295824</v>
      </c>
      <c r="E54">
        <v>129.19999999999999</v>
      </c>
      <c r="F54" s="7">
        <f t="shared" si="1"/>
        <v>50.012903225806447</v>
      </c>
      <c r="G54">
        <f t="shared" si="2"/>
        <v>585263.54482295818</v>
      </c>
      <c r="H54">
        <f t="shared" si="3"/>
        <v>585263544.82295823</v>
      </c>
      <c r="I54">
        <f t="shared" si="4"/>
        <v>5852635.448229582</v>
      </c>
      <c r="J54" s="7">
        <f t="shared" si="0"/>
        <v>292.70729028823041</v>
      </c>
      <c r="K54" s="7">
        <f t="shared" si="5"/>
        <v>48.784548381371742</v>
      </c>
      <c r="L54" s="7">
        <f t="shared" si="6"/>
        <v>92.302391811371734</v>
      </c>
    </row>
    <row r="55" spans="1:12" x14ac:dyDescent="0.25">
      <c r="A55" s="6">
        <v>43983</v>
      </c>
      <c r="B55" s="5">
        <f t="shared" si="7"/>
        <v>2020</v>
      </c>
      <c r="C55" s="2">
        <v>148.26481380999999</v>
      </c>
      <c r="D55" s="4">
        <v>805.71661820550275</v>
      </c>
      <c r="E55">
        <v>129.1</v>
      </c>
      <c r="F55" s="7">
        <f t="shared" si="1"/>
        <v>49.974193548387092</v>
      </c>
      <c r="G55">
        <f t="shared" si="2"/>
        <v>805716.61820550275</v>
      </c>
      <c r="H55">
        <f t="shared" si="3"/>
        <v>805716618.20550275</v>
      </c>
      <c r="I55">
        <f t="shared" si="4"/>
        <v>8057166.1820550272</v>
      </c>
      <c r="J55" s="7">
        <f t="shared" si="0"/>
        <v>402.65038223353702</v>
      </c>
      <c r="K55" s="7">
        <f t="shared" si="5"/>
        <v>67.108397038922845</v>
      </c>
      <c r="L55" s="7">
        <f t="shared" si="6"/>
        <v>215.37321084892284</v>
      </c>
    </row>
    <row r="56" spans="1:12" x14ac:dyDescent="0.25">
      <c r="A56" s="6">
        <v>44013</v>
      </c>
      <c r="B56" s="5">
        <f t="shared" si="7"/>
        <v>2020</v>
      </c>
      <c r="C56" s="2">
        <v>204.11219089000002</v>
      </c>
      <c r="D56" s="4">
        <v>763.28858050763813</v>
      </c>
      <c r="E56">
        <v>129.69999999999999</v>
      </c>
      <c r="F56" s="7">
        <f t="shared" si="1"/>
        <v>50.206451612903223</v>
      </c>
      <c r="G56">
        <f t="shared" si="2"/>
        <v>763288.58050763817</v>
      </c>
      <c r="H56">
        <f t="shared" si="3"/>
        <v>763288580.50763822</v>
      </c>
      <c r="I56">
        <f t="shared" si="4"/>
        <v>7632885.8050763821</v>
      </c>
      <c r="J56" s="7">
        <f t="shared" si="0"/>
        <v>383.22011183938326</v>
      </c>
      <c r="K56" s="7">
        <f t="shared" si="5"/>
        <v>63.870018639897218</v>
      </c>
      <c r="L56" s="7">
        <f t="shared" si="6"/>
        <v>267.98220952989726</v>
      </c>
    </row>
    <row r="57" spans="1:12" x14ac:dyDescent="0.25">
      <c r="A57" s="6">
        <v>44044</v>
      </c>
      <c r="B57" s="5">
        <f t="shared" si="7"/>
        <v>2020</v>
      </c>
      <c r="C57" s="2">
        <v>193.36389610000001</v>
      </c>
      <c r="D57" s="4">
        <v>857.24839486045869</v>
      </c>
      <c r="E57">
        <v>130.19999999999999</v>
      </c>
      <c r="F57" s="7">
        <f t="shared" si="1"/>
        <v>50.399999999999991</v>
      </c>
      <c r="G57">
        <f t="shared" si="2"/>
        <v>857248.39486045868</v>
      </c>
      <c r="H57">
        <f t="shared" si="3"/>
        <v>857248394.86045873</v>
      </c>
      <c r="I57">
        <f t="shared" si="4"/>
        <v>8572483.9486045875</v>
      </c>
      <c r="J57" s="7">
        <f t="shared" si="0"/>
        <v>432.05319100967114</v>
      </c>
      <c r="K57" s="7">
        <f t="shared" si="5"/>
        <v>72.008865168278533</v>
      </c>
      <c r="L57" s="7">
        <f t="shared" si="6"/>
        <v>265.37276126827851</v>
      </c>
    </row>
    <row r="58" spans="1:12" x14ac:dyDescent="0.25">
      <c r="A58" s="6">
        <v>44075</v>
      </c>
      <c r="B58" s="5">
        <f t="shared" si="7"/>
        <v>2020</v>
      </c>
      <c r="C58" s="2">
        <v>217.16673587</v>
      </c>
      <c r="D58" s="4">
        <v>700.38875545730866</v>
      </c>
      <c r="E58">
        <v>130.6</v>
      </c>
      <c r="F58" s="7">
        <f t="shared" si="1"/>
        <v>50.554838709677419</v>
      </c>
      <c r="G58">
        <f t="shared" si="2"/>
        <v>700388.75545730861</v>
      </c>
      <c r="H58">
        <f t="shared" si="3"/>
        <v>700388755.45730865</v>
      </c>
      <c r="I58">
        <f t="shared" si="4"/>
        <v>7003887.5545730861</v>
      </c>
      <c r="J58" s="7">
        <f t="shared" si="0"/>
        <v>354.08040566215936</v>
      </c>
      <c r="K58" s="7">
        <f t="shared" si="5"/>
        <v>59.013400943693235</v>
      </c>
      <c r="L58" s="7">
        <f t="shared" si="6"/>
        <v>276.18013681369325</v>
      </c>
    </row>
    <row r="59" spans="1:12" x14ac:dyDescent="0.25">
      <c r="A59" s="6">
        <v>44105</v>
      </c>
      <c r="B59" s="5">
        <f t="shared" si="7"/>
        <v>2020</v>
      </c>
      <c r="C59" s="2">
        <v>177.42948342</v>
      </c>
      <c r="D59" s="4">
        <v>743.23188303793461</v>
      </c>
      <c r="E59">
        <v>130.5</v>
      </c>
      <c r="F59" s="7">
        <f t="shared" si="1"/>
        <v>50.516129032258064</v>
      </c>
      <c r="G59">
        <f t="shared" si="2"/>
        <v>743231.88303793466</v>
      </c>
      <c r="H59">
        <f t="shared" si="3"/>
        <v>743231883.03793466</v>
      </c>
      <c r="I59">
        <f t="shared" si="4"/>
        <v>7432318.8303793464</v>
      </c>
      <c r="J59" s="7">
        <f t="shared" si="0"/>
        <v>375.45197704432439</v>
      </c>
      <c r="K59" s="7">
        <f t="shared" si="5"/>
        <v>62.575329507387409</v>
      </c>
      <c r="L59" s="7">
        <f t="shared" si="6"/>
        <v>240.00481292738741</v>
      </c>
    </row>
    <row r="60" spans="1:12" x14ac:dyDescent="0.25">
      <c r="A60" s="6">
        <v>44136</v>
      </c>
      <c r="B60" s="5">
        <f t="shared" si="7"/>
        <v>2020</v>
      </c>
      <c r="C60" s="2">
        <v>188.28293293000002</v>
      </c>
      <c r="D60" s="4">
        <v>639.05732306299467</v>
      </c>
      <c r="E60">
        <v>130.5</v>
      </c>
      <c r="F60" s="7">
        <f t="shared" si="1"/>
        <v>50.516129032258064</v>
      </c>
      <c r="G60">
        <f t="shared" si="2"/>
        <v>639057.32306299463</v>
      </c>
      <c r="H60">
        <f t="shared" si="3"/>
        <v>639057323.0629946</v>
      </c>
      <c r="I60">
        <f t="shared" si="4"/>
        <v>6390573.2306299461</v>
      </c>
      <c r="J60" s="7">
        <f t="shared" si="0"/>
        <v>322.82702190859663</v>
      </c>
      <c r="K60" s="7">
        <f t="shared" si="5"/>
        <v>53.804503651432782</v>
      </c>
      <c r="L60" s="7">
        <f t="shared" si="6"/>
        <v>242.0874365814328</v>
      </c>
    </row>
    <row r="61" spans="1:12" x14ac:dyDescent="0.25">
      <c r="A61" s="6">
        <v>44166</v>
      </c>
      <c r="B61" s="5">
        <f t="shared" si="7"/>
        <v>2020</v>
      </c>
      <c r="C61" s="2">
        <v>167.39132776</v>
      </c>
      <c r="D61" s="4">
        <v>776.67311470154766</v>
      </c>
      <c r="E61">
        <v>133.30000000000001</v>
      </c>
      <c r="F61" s="7">
        <f t="shared" si="1"/>
        <v>51.6</v>
      </c>
      <c r="G61">
        <f t="shared" si="2"/>
        <v>776673.11470154766</v>
      </c>
      <c r="H61">
        <f t="shared" si="3"/>
        <v>776673114.70154762</v>
      </c>
      <c r="I61">
        <f t="shared" si="4"/>
        <v>7766731.1470154766</v>
      </c>
      <c r="J61" s="7">
        <f t="shared" si="0"/>
        <v>400.76332718599861</v>
      </c>
      <c r="K61" s="7">
        <f t="shared" si="5"/>
        <v>66.793887864333115</v>
      </c>
      <c r="L61" s="7">
        <f t="shared" si="6"/>
        <v>234.18521562433313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FM_cigs</vt:lpstr>
      <vt:lpstr>RYO_tob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Damon</cp:lastModifiedBy>
  <dcterms:created xsi:type="dcterms:W3CDTF">2021-10-10T17:19:58Z</dcterms:created>
  <dcterms:modified xsi:type="dcterms:W3CDTF">2021-10-10T18:09:14Z</dcterms:modified>
</cp:coreProperties>
</file>