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djm\Documents\GitLab Projects\SPECTRUM\Projects\input output modelling\package development\raw data\"/>
    </mc:Choice>
  </mc:AlternateContent>
  <xr:revisionPtr revIDLastSave="0" documentId="13_ncr:1_{369BF404-065B-49E3-8C69-851DBD823659}" xr6:coauthVersionLast="44" xr6:coauthVersionMax="44" xr10:uidLastSave="{00000000-0000-0000-0000-000000000000}"/>
  <bookViews>
    <workbookView xWindow="-110" yWindow="-110" windowWidth="19420" windowHeight="10420" activeTab="3" xr2:uid="{655A5FA4-73AB-4339-A033-86AF06B9F07E}"/>
  </bookViews>
  <sheets>
    <sheet name="input sheet" sheetId="3" r:id="rId1"/>
    <sheet name="output sheet" sheetId="4" r:id="rId2"/>
    <sheet name="baseline" sheetId="1" r:id="rId3"/>
    <sheet name="polic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2" i="2"/>
  <c r="D31" i="2"/>
  <c r="D30" i="2"/>
  <c r="D29" i="2"/>
  <c r="D28" i="2"/>
  <c r="D27" i="2"/>
  <c r="D26" i="2"/>
  <c r="D25" i="2"/>
  <c r="D24" i="2"/>
  <c r="D18" i="2"/>
  <c r="D17" i="2"/>
  <c r="D15" i="2"/>
  <c r="D14" i="2"/>
  <c r="D13" i="2"/>
  <c r="D12" i="2"/>
  <c r="D11" i="2"/>
  <c r="D10" i="2"/>
  <c r="D9" i="2"/>
  <c r="D8" i="2"/>
  <c r="D7" i="2"/>
  <c r="G23" i="2" l="1"/>
  <c r="G22" i="2"/>
  <c r="G21" i="2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" i="4"/>
  <c r="E5" i="4" l="1"/>
  <c r="E6" i="4"/>
  <c r="E12" i="4"/>
  <c r="E15" i="4"/>
  <c r="E16" i="4"/>
  <c r="E19" i="4"/>
  <c r="E20" i="4"/>
  <c r="E21" i="4"/>
  <c r="E22" i="4"/>
  <c r="E23" i="4"/>
  <c r="E29" i="4"/>
  <c r="E33" i="4"/>
  <c r="E36" i="4"/>
  <c r="E37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4" i="4"/>
  <c r="B28" i="4"/>
  <c r="B29" i="4"/>
  <c r="B30" i="4"/>
  <c r="B31" i="4"/>
  <c r="B32" i="4"/>
  <c r="B33" i="4"/>
  <c r="B34" i="4"/>
  <c r="B35" i="4"/>
  <c r="B36" i="4"/>
  <c r="B3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3" i="4"/>
  <c r="G20" i="2"/>
  <c r="G19" i="2"/>
  <c r="G30" i="2"/>
  <c r="E30" i="4" s="1"/>
  <c r="G18" i="2"/>
  <c r="E18" i="4" s="1"/>
  <c r="G17" i="2"/>
  <c r="E17" i="4" s="1"/>
  <c r="G15" i="2"/>
  <c r="G13" i="2"/>
  <c r="E13" i="4" s="1"/>
  <c r="G12" i="2"/>
  <c r="G33" i="2"/>
  <c r="G28" i="2"/>
  <c r="E28" i="4" s="1"/>
  <c r="G27" i="2"/>
  <c r="E27" i="4" s="1"/>
  <c r="G24" i="2"/>
  <c r="E24" i="4" s="1"/>
  <c r="G16" i="2"/>
  <c r="G11" i="2"/>
  <c r="E11" i="4" s="1"/>
  <c r="G10" i="2"/>
  <c r="E10" i="4" s="1"/>
  <c r="G9" i="2"/>
  <c r="E9" i="4" s="1"/>
  <c r="G8" i="2"/>
  <c r="E8" i="4" s="1"/>
  <c r="G7" i="2"/>
  <c r="E7" i="4" s="1"/>
  <c r="G6" i="2"/>
  <c r="G5" i="2"/>
  <c r="G4" i="2"/>
  <c r="G37" i="2"/>
  <c r="G36" i="2"/>
  <c r="G14" i="2"/>
  <c r="E14" i="4" s="1"/>
  <c r="G35" i="2"/>
  <c r="E35" i="4" s="1"/>
  <c r="G34" i="2"/>
  <c r="E34" i="4" s="1"/>
  <c r="G32" i="2"/>
  <c r="E32" i="4" s="1"/>
  <c r="G31" i="2"/>
  <c r="E31" i="4" s="1"/>
  <c r="G29" i="2"/>
  <c r="G26" i="2"/>
  <c r="E26" i="4" s="1"/>
  <c r="G25" i="2"/>
  <c r="E25" i="4" s="1"/>
  <c r="G25" i="1" l="1"/>
  <c r="G8" i="1"/>
  <c r="G35" i="1" l="1"/>
  <c r="G34" i="1"/>
  <c r="G32" i="1"/>
  <c r="G31" i="1"/>
  <c r="G30" i="1"/>
  <c r="G29" i="1"/>
  <c r="G28" i="1"/>
  <c r="G27" i="1"/>
  <c r="G26" i="1"/>
  <c r="G24" i="1"/>
  <c r="G9" i="1" l="1"/>
  <c r="G10" i="1"/>
  <c r="G11" i="1"/>
  <c r="G12" i="1"/>
  <c r="G13" i="1"/>
  <c r="G14" i="1"/>
  <c r="G15" i="1"/>
  <c r="G17" i="1"/>
  <c r="G18" i="1"/>
  <c r="G7" i="1"/>
</calcChain>
</file>

<file path=xl/sharedStrings.xml><?xml version="1.0" encoding="utf-8"?>
<sst xmlns="http://schemas.openxmlformats.org/spreadsheetml/2006/main" count="191" uniqueCount="45">
  <si>
    <t>product</t>
  </si>
  <si>
    <t xml:space="preserve">type </t>
  </si>
  <si>
    <t>abv</t>
  </si>
  <si>
    <t>marketshare</t>
  </si>
  <si>
    <t>vat_rate</t>
  </si>
  <si>
    <t>avt_rate</t>
  </si>
  <si>
    <t>met</t>
  </si>
  <si>
    <t>off_beer</t>
  </si>
  <si>
    <t>low</t>
  </si>
  <si>
    <t>mid</t>
  </si>
  <si>
    <t>high</t>
  </si>
  <si>
    <t>low spark</t>
  </si>
  <si>
    <t>highspark</t>
  </si>
  <si>
    <t>off_cider</t>
  </si>
  <si>
    <t>off_wine</t>
  </si>
  <si>
    <t>off_spirits</t>
  </si>
  <si>
    <t>off_rtds</t>
  </si>
  <si>
    <t>high spark</t>
  </si>
  <si>
    <t>low-mid</t>
  </si>
  <si>
    <t>high-mid</t>
  </si>
  <si>
    <t>all</t>
  </si>
  <si>
    <t>dutyper100l</t>
  </si>
  <si>
    <t>Alcohol Duty rates from 1 February 2019 - GOV.UK (www.gov.uk)</t>
  </si>
  <si>
    <t>on_beer</t>
  </si>
  <si>
    <t>on_cider</t>
  </si>
  <si>
    <t>on_wine</t>
  </si>
  <si>
    <t>on_spirits</t>
  </si>
  <si>
    <t>on_rtds</t>
  </si>
  <si>
    <t>duty</t>
  </si>
  <si>
    <t>litres</t>
  </si>
  <si>
    <t>NOTE THIS COLUMNS FIGURES IN RED ARE MADE UP - NEW CATEGORY WITH NO MARKET SHARE INFORMATION AVAILABLE</t>
  </si>
  <si>
    <t>Baseline Tax Data</t>
  </si>
  <si>
    <t xml:space="preserve">high </t>
  </si>
  <si>
    <t>Beer</t>
  </si>
  <si>
    <t>Cider</t>
  </si>
  <si>
    <t>Wine</t>
  </si>
  <si>
    <t>Spirits</t>
  </si>
  <si>
    <t>RTDs</t>
  </si>
  <si>
    <t>duty charged per unit</t>
  </si>
  <si>
    <t>duty charged per 100L of product</t>
  </si>
  <si>
    <t>Change in VAT:</t>
  </si>
  <si>
    <t>Change in duty (in pence):</t>
  </si>
  <si>
    <t>All products</t>
  </si>
  <si>
    <t>NOTE: duty per 100L are in £. Duty per unit are in pence</t>
  </si>
  <si>
    <t>new_duty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</si>
</sst>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&quot;£&quot;#,##0.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6" fontId="0" fillId="0" borderId="0" xfId="1" applyNumberFormat="1" applyFont="1" applyBorder="1" applyAlignment="1">
      <alignment horizontal="center" vertical="center" wrapText="1"/>
    </xf>
    <xf numFmtId="166" fontId="0" fillId="0" borderId="2" xfId="1" applyNumberFormat="1" applyFont="1" applyBorder="1" applyAlignment="1">
      <alignment horizontal="center" vertical="center" wrapText="1"/>
    </xf>
    <xf numFmtId="0" fontId="3" fillId="0" borderId="0" xfId="4"/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5">
    <cellStyle name="%" xfId="2" xr:uid="{2C97E425-89E0-44CB-81BB-642B05D2BBEF}"/>
    <cellStyle name="Comma 2" xfId="3" xr:uid="{0A661634-29B1-439E-BE0B-78B6B09C4704}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publications/rates-and-allowance-excise-duty-alcohol-duty/alcohol-duty-rates-from-24-march-201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96C1-12D3-41EA-8E40-B85413EB8D55}">
  <dimension ref="A2:I17"/>
  <sheetViews>
    <sheetView workbookViewId="0">
      <selection activeCell="G16" sqref="G16"/>
    </sheetView>
  </sheetViews>
  <sheetFormatPr defaultRowHeight="14.5" x14ac:dyDescent="0.35"/>
  <cols>
    <col min="1" max="1" width="12.36328125" customWidth="1"/>
    <col min="6" max="6" width="9.26953125" customWidth="1"/>
  </cols>
  <sheetData>
    <row r="2" spans="1:9" x14ac:dyDescent="0.35">
      <c r="B2" s="28" t="s">
        <v>41</v>
      </c>
      <c r="F2" s="68" t="s">
        <v>38</v>
      </c>
      <c r="G2" s="68"/>
      <c r="H2" s="68"/>
      <c r="I2" s="68"/>
    </row>
    <row r="3" spans="1:9" ht="15" thickBot="1" x14ac:dyDescent="0.4">
      <c r="F3" s="67" t="s">
        <v>39</v>
      </c>
      <c r="G3" s="67"/>
      <c r="H3" s="67"/>
      <c r="I3" s="67"/>
    </row>
    <row r="4" spans="1:9" ht="15" thickTop="1" x14ac:dyDescent="0.35">
      <c r="A4" t="s">
        <v>33</v>
      </c>
      <c r="B4" s="48" t="s">
        <v>8</v>
      </c>
      <c r="C4" s="49" t="s">
        <v>9</v>
      </c>
      <c r="D4" s="50" t="s">
        <v>32</v>
      </c>
    </row>
    <row r="5" spans="1:9" ht="15" thickBot="1" x14ac:dyDescent="0.4">
      <c r="B5" s="40">
        <v>1</v>
      </c>
      <c r="C5" s="41">
        <v>1</v>
      </c>
      <c r="D5" s="47">
        <v>1</v>
      </c>
    </row>
    <row r="6" spans="1:9" ht="15" thickTop="1" x14ac:dyDescent="0.35">
      <c r="A6" t="s">
        <v>34</v>
      </c>
      <c r="B6" s="55" t="s">
        <v>8</v>
      </c>
      <c r="C6" s="56" t="s">
        <v>9</v>
      </c>
      <c r="D6" s="56" t="s">
        <v>10</v>
      </c>
      <c r="E6" s="56" t="s">
        <v>11</v>
      </c>
      <c r="F6" s="57" t="s">
        <v>17</v>
      </c>
    </row>
    <row r="7" spans="1:9" ht="15" thickBot="1" x14ac:dyDescent="0.4">
      <c r="B7" s="58">
        <v>1</v>
      </c>
      <c r="C7" s="59">
        <v>1</v>
      </c>
      <c r="D7" s="59">
        <v>1</v>
      </c>
      <c r="E7" s="59">
        <v>1</v>
      </c>
      <c r="F7" s="60">
        <v>1</v>
      </c>
    </row>
    <row r="8" spans="1:9" ht="15" thickTop="1" x14ac:dyDescent="0.35">
      <c r="A8" t="s">
        <v>35</v>
      </c>
      <c r="B8" s="55" t="s">
        <v>8</v>
      </c>
      <c r="C8" s="56" t="s">
        <v>18</v>
      </c>
      <c r="D8" s="56" t="s">
        <v>9</v>
      </c>
      <c r="E8" s="56" t="s">
        <v>19</v>
      </c>
      <c r="F8" s="51" t="s">
        <v>10</v>
      </c>
      <c r="G8" s="56" t="s">
        <v>11</v>
      </c>
      <c r="H8" s="57" t="s">
        <v>17</v>
      </c>
    </row>
    <row r="9" spans="1:9" ht="15" thickBot="1" x14ac:dyDescent="0.4">
      <c r="B9" s="52">
        <v>1</v>
      </c>
      <c r="C9" s="53">
        <v>1</v>
      </c>
      <c r="D9" s="53">
        <v>1</v>
      </c>
      <c r="E9" s="53">
        <v>1</v>
      </c>
      <c r="F9" s="53">
        <v>1</v>
      </c>
      <c r="G9" s="53">
        <v>1</v>
      </c>
      <c r="H9" s="54">
        <v>1</v>
      </c>
    </row>
    <row r="10" spans="1:9" ht="15" thickTop="1" x14ac:dyDescent="0.35">
      <c r="A10" t="s">
        <v>36</v>
      </c>
      <c r="B10" s="61" t="s">
        <v>20</v>
      </c>
    </row>
    <row r="11" spans="1:9" ht="15" thickBot="1" x14ac:dyDescent="0.4">
      <c r="B11" s="62">
        <v>1</v>
      </c>
    </row>
    <row r="12" spans="1:9" ht="15" thickTop="1" x14ac:dyDescent="0.35">
      <c r="A12" t="s">
        <v>37</v>
      </c>
      <c r="B12" s="61" t="s">
        <v>20</v>
      </c>
    </row>
    <row r="13" spans="1:9" ht="15" thickBot="1" x14ac:dyDescent="0.4">
      <c r="B13" s="63">
        <v>1</v>
      </c>
    </row>
    <row r="14" spans="1:9" ht="15" thickTop="1" x14ac:dyDescent="0.35"/>
    <row r="15" spans="1:9" ht="15" thickBot="1" x14ac:dyDescent="0.4">
      <c r="B15" s="28" t="s">
        <v>40</v>
      </c>
    </row>
    <row r="16" spans="1:9" ht="15.5" thickTop="1" thickBot="1" x14ac:dyDescent="0.4">
      <c r="A16" t="s">
        <v>42</v>
      </c>
      <c r="B16" s="64">
        <v>0</v>
      </c>
    </row>
    <row r="17" ht="15" thickTop="1" x14ac:dyDescent="0.35"/>
  </sheetData>
  <mergeCells count="2">
    <mergeCell ref="F3:I3"/>
    <mergeCell ref="F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C68-7303-475E-8105-951C8F50EE8F}">
  <dimension ref="B3:E37"/>
  <sheetViews>
    <sheetView workbookViewId="0">
      <selection activeCell="I35" sqref="I35"/>
    </sheetView>
  </sheetViews>
  <sheetFormatPr defaultRowHeight="14.5" x14ac:dyDescent="0.35"/>
  <cols>
    <col min="3" max="3" width="11.90625" style="13" customWidth="1"/>
  </cols>
  <sheetData>
    <row r="3" spans="2:5" x14ac:dyDescent="0.35">
      <c r="B3" t="str">
        <f>baseline!B3</f>
        <v>product</v>
      </c>
      <c r="C3" s="13" t="str">
        <f>baseline!H3</f>
        <v>marketshare</v>
      </c>
      <c r="D3" t="s">
        <v>28</v>
      </c>
      <c r="E3" t="s">
        <v>44</v>
      </c>
    </row>
    <row r="4" spans="2:5" x14ac:dyDescent="0.35">
      <c r="B4" s="13" t="str">
        <f>baseline!B4</f>
        <v>off_beer</v>
      </c>
      <c r="C4" s="13">
        <f>baseline!H4</f>
        <v>0.02</v>
      </c>
      <c r="D4">
        <f>baseline!G4</f>
        <v>8.42</v>
      </c>
      <c r="E4">
        <f>policy!G4</f>
        <v>9.42</v>
      </c>
    </row>
    <row r="5" spans="2:5" x14ac:dyDescent="0.35">
      <c r="B5" s="13" t="str">
        <f>baseline!B5</f>
        <v>off_beer</v>
      </c>
      <c r="C5" s="13">
        <f>baseline!H5</f>
        <v>0.97799999999999998</v>
      </c>
      <c r="D5" s="13">
        <f>baseline!G5</f>
        <v>19.079999999999998</v>
      </c>
      <c r="E5" s="13">
        <f>policy!G5</f>
        <v>20.079999999999998</v>
      </c>
    </row>
    <row r="6" spans="2:5" x14ac:dyDescent="0.35">
      <c r="B6" s="13" t="str">
        <f>baseline!B6</f>
        <v>off_beer</v>
      </c>
      <c r="C6" s="13">
        <f>baseline!H6</f>
        <v>1E-3</v>
      </c>
      <c r="D6" s="13">
        <f>baseline!G6</f>
        <v>24.77</v>
      </c>
      <c r="E6" s="13">
        <f>policy!G6</f>
        <v>25.77</v>
      </c>
    </row>
    <row r="7" spans="2:5" x14ac:dyDescent="0.35">
      <c r="B7" s="13" t="str">
        <f>baseline!B7</f>
        <v>off_cider</v>
      </c>
      <c r="C7" s="13">
        <f>baseline!H7</f>
        <v>0.83499999999999996</v>
      </c>
      <c r="D7" s="13">
        <f>baseline!G7</f>
        <v>8.9733333333333345</v>
      </c>
      <c r="E7" s="13">
        <f>policy!G7</f>
        <v>8.9755555555555553</v>
      </c>
    </row>
    <row r="8" spans="2:5" x14ac:dyDescent="0.35">
      <c r="B8" s="13" t="str">
        <f>baseline!B8</f>
        <v>off_cider</v>
      </c>
      <c r="C8" s="13">
        <f>baseline!H8</f>
        <v>0</v>
      </c>
      <c r="D8" s="13">
        <f>baseline!G8</f>
        <v>7.3492753623188403</v>
      </c>
      <c r="E8" s="13">
        <f>policy!G8</f>
        <v>7.350724637681159</v>
      </c>
    </row>
    <row r="9" spans="2:5" x14ac:dyDescent="0.35">
      <c r="B9" s="13" t="str">
        <f>baseline!B9</f>
        <v>off_cider</v>
      </c>
      <c r="C9" s="13">
        <f>baseline!H9</f>
        <v>0.16500000000000001</v>
      </c>
      <c r="D9" s="13">
        <f>baseline!G9</f>
        <v>8.1386666666666674</v>
      </c>
      <c r="E9" s="13">
        <f>policy!G9</f>
        <v>8.14</v>
      </c>
    </row>
    <row r="10" spans="2:5" x14ac:dyDescent="0.35">
      <c r="B10" s="13" t="str">
        <f>baseline!B10</f>
        <v>off_cider</v>
      </c>
      <c r="C10" s="13">
        <f>baseline!H10</f>
        <v>0</v>
      </c>
      <c r="D10" s="13">
        <f>baseline!G10</f>
        <v>8.9733333333333345</v>
      </c>
      <c r="E10" s="13">
        <f>policy!G10</f>
        <v>8.9755555555555553</v>
      </c>
    </row>
    <row r="11" spans="2:5" x14ac:dyDescent="0.35">
      <c r="B11" s="13" t="str">
        <f>baseline!B11</f>
        <v>off_cider</v>
      </c>
      <c r="C11" s="13">
        <f>baseline!H11</f>
        <v>0</v>
      </c>
      <c r="D11" s="13">
        <f>baseline!G11</f>
        <v>38.413333333333341</v>
      </c>
      <c r="E11" s="13">
        <f>policy!G11</f>
        <v>38.414666666666669</v>
      </c>
    </row>
    <row r="12" spans="2:5" x14ac:dyDescent="0.35">
      <c r="B12" s="13" t="str">
        <f>baseline!B12</f>
        <v>off_wine</v>
      </c>
      <c r="C12" s="13">
        <f>baseline!H12</f>
        <v>0</v>
      </c>
      <c r="D12" s="13">
        <f>baseline!G12</f>
        <v>22.92</v>
      </c>
      <c r="E12" s="13">
        <f>policy!G12</f>
        <v>22.922500000000003</v>
      </c>
    </row>
    <row r="13" spans="2:5" x14ac:dyDescent="0.35">
      <c r="B13" s="13" t="str">
        <f>baseline!B13</f>
        <v>off_wine</v>
      </c>
      <c r="C13" s="13">
        <f>baseline!H13</f>
        <v>5.0000000000000001E-3</v>
      </c>
      <c r="D13" s="13">
        <f>baseline!G13</f>
        <v>22.923636363636362</v>
      </c>
      <c r="E13" s="13">
        <f>policy!G13</f>
        <v>22.925454545454546</v>
      </c>
    </row>
    <row r="14" spans="2:5" x14ac:dyDescent="0.35">
      <c r="B14" s="13" t="str">
        <f>baseline!B14</f>
        <v>off_wine</v>
      </c>
      <c r="C14" s="13">
        <f>baseline!H14</f>
        <v>0.83899999999999997</v>
      </c>
      <c r="D14" s="13">
        <f>baseline!G14</f>
        <v>23.862870890136328</v>
      </c>
      <c r="E14" s="13">
        <f>policy!G14</f>
        <v>23.863672814755414</v>
      </c>
    </row>
    <row r="15" spans="2:5" x14ac:dyDescent="0.35">
      <c r="B15" s="13" t="str">
        <f>baseline!B15</f>
        <v>off_wine</v>
      </c>
      <c r="C15" s="13">
        <f>baseline!H15</f>
        <v>4.4999999999999998E-2</v>
      </c>
      <c r="D15" s="13">
        <f>baseline!G15</f>
        <v>23.336470588235294</v>
      </c>
      <c r="E15" s="13">
        <f>policy!G15</f>
        <v>23.337058823529411</v>
      </c>
    </row>
    <row r="16" spans="2:5" x14ac:dyDescent="0.35">
      <c r="B16" s="13" t="str">
        <f>baseline!B16</f>
        <v>off_wine</v>
      </c>
      <c r="C16" s="13">
        <f>baseline!H16</f>
        <v>0</v>
      </c>
      <c r="D16" s="13">
        <f>baseline!G16</f>
        <v>28.74</v>
      </c>
      <c r="E16" s="13">
        <f>policy!G16</f>
        <v>29.74</v>
      </c>
    </row>
    <row r="17" spans="2:5" x14ac:dyDescent="0.35">
      <c r="B17" s="13" t="str">
        <f>baseline!B17</f>
        <v>off_wine</v>
      </c>
      <c r="C17" s="13">
        <f>baseline!H17</f>
        <v>0</v>
      </c>
      <c r="D17" s="13">
        <f>baseline!G17</f>
        <v>41.157142857142858</v>
      </c>
      <c r="E17" s="13">
        <f>policy!G17</f>
        <v>41.15857142857142</v>
      </c>
    </row>
    <row r="18" spans="2:5" x14ac:dyDescent="0.35">
      <c r="B18" s="13" t="str">
        <f>baseline!B18</f>
        <v>off_wine</v>
      </c>
      <c r="C18" s="13">
        <f>baseline!H18</f>
        <v>0.112</v>
      </c>
      <c r="D18" s="13">
        <f>baseline!G18</f>
        <v>30.492000000000001</v>
      </c>
      <c r="E18" s="13">
        <f>policy!G18</f>
        <v>30.492799999999999</v>
      </c>
    </row>
    <row r="19" spans="2:5" x14ac:dyDescent="0.35">
      <c r="B19" s="13" t="str">
        <f>baseline!B19</f>
        <v>off_spirits</v>
      </c>
      <c r="C19" s="13">
        <f>baseline!H19</f>
        <v>1</v>
      </c>
      <c r="D19" s="13">
        <f>baseline!G19</f>
        <v>28.74</v>
      </c>
      <c r="E19" s="13">
        <f>policy!G19</f>
        <v>29.74</v>
      </c>
    </row>
    <row r="20" spans="2:5" x14ac:dyDescent="0.35">
      <c r="B20" s="13" t="str">
        <f>baseline!B20</f>
        <v>off_rtds</v>
      </c>
      <c r="C20" s="13">
        <f>baseline!H20</f>
        <v>1</v>
      </c>
      <c r="D20" s="13">
        <f>baseline!G20</f>
        <v>28.74</v>
      </c>
      <c r="E20" s="13">
        <f>policy!G20</f>
        <v>29.74</v>
      </c>
    </row>
    <row r="21" spans="2:5" x14ac:dyDescent="0.35">
      <c r="B21" s="13" t="str">
        <f>baseline!B21</f>
        <v>on_beer</v>
      </c>
      <c r="C21" s="13">
        <f>baseline!H21</f>
        <v>0.02</v>
      </c>
      <c r="D21" s="13">
        <f>baseline!G21</f>
        <v>8.42</v>
      </c>
      <c r="E21" s="13">
        <f>policy!G21</f>
        <v>9.42</v>
      </c>
    </row>
    <row r="22" spans="2:5" x14ac:dyDescent="0.35">
      <c r="B22" s="13" t="str">
        <f>baseline!B22</f>
        <v>on_beer</v>
      </c>
      <c r="C22" s="13">
        <f>baseline!H22</f>
        <v>0.97799999999999998</v>
      </c>
      <c r="D22" s="13">
        <f>baseline!G22</f>
        <v>19.079999999999998</v>
      </c>
      <c r="E22" s="13">
        <f>policy!G22</f>
        <v>20.079999999999998</v>
      </c>
    </row>
    <row r="23" spans="2:5" x14ac:dyDescent="0.35">
      <c r="B23" s="13" t="str">
        <f>baseline!B23</f>
        <v>on_beer</v>
      </c>
      <c r="C23" s="13">
        <f>baseline!H23</f>
        <v>1E-3</v>
      </c>
      <c r="D23" s="13">
        <f>baseline!G23</f>
        <v>24.77</v>
      </c>
      <c r="E23" s="13">
        <f>policy!G23</f>
        <v>25.77</v>
      </c>
    </row>
    <row r="24" spans="2:5" x14ac:dyDescent="0.35">
      <c r="B24" s="13" t="str">
        <f>baseline!B24</f>
        <v>on_cider</v>
      </c>
      <c r="C24" s="13">
        <f>baseline!H24</f>
        <v>0.83499999999999996</v>
      </c>
      <c r="D24" s="13">
        <f>baseline!G24</f>
        <v>8.9733333333333345</v>
      </c>
      <c r="E24" s="13">
        <f>policy!G24</f>
        <v>8.9755555555555553</v>
      </c>
    </row>
    <row r="25" spans="2:5" x14ac:dyDescent="0.35">
      <c r="B25" s="13" t="str">
        <f>baseline!B25</f>
        <v>on_cider</v>
      </c>
      <c r="C25" s="13">
        <f>baseline!H25</f>
        <v>0</v>
      </c>
      <c r="D25" s="13">
        <f>baseline!G25</f>
        <v>7.3492753623188403</v>
      </c>
      <c r="E25" s="13">
        <f>policy!G25</f>
        <v>7.350724637681159</v>
      </c>
    </row>
    <row r="26" spans="2:5" x14ac:dyDescent="0.35">
      <c r="B26" s="13" t="str">
        <f>baseline!B26</f>
        <v>on_cider</v>
      </c>
      <c r="C26" s="13">
        <f>baseline!H26</f>
        <v>0.16500000000000001</v>
      </c>
      <c r="D26" s="13">
        <f>baseline!G26</f>
        <v>8.1386666666666674</v>
      </c>
      <c r="E26" s="13">
        <f>policy!G26</f>
        <v>8.14</v>
      </c>
    </row>
    <row r="27" spans="2:5" x14ac:dyDescent="0.35">
      <c r="B27" s="13" t="str">
        <f>baseline!B27</f>
        <v>on_cider</v>
      </c>
      <c r="C27" s="13">
        <f>baseline!H27</f>
        <v>0</v>
      </c>
      <c r="D27" s="13">
        <f>baseline!G27</f>
        <v>8.9733333333333345</v>
      </c>
      <c r="E27" s="13">
        <f>policy!G27</f>
        <v>8.9755555555555553</v>
      </c>
    </row>
    <row r="28" spans="2:5" x14ac:dyDescent="0.35">
      <c r="B28" s="13" t="str">
        <f>baseline!B28</f>
        <v>on_cider</v>
      </c>
      <c r="C28" s="13">
        <f>baseline!H28</f>
        <v>0</v>
      </c>
      <c r="D28" s="13">
        <f>baseline!G28</f>
        <v>38.413333333333341</v>
      </c>
      <c r="E28" s="13">
        <f>policy!G28</f>
        <v>38.414666666666669</v>
      </c>
    </row>
    <row r="29" spans="2:5" x14ac:dyDescent="0.35">
      <c r="B29" s="13" t="str">
        <f>baseline!B29</f>
        <v>on_wine</v>
      </c>
      <c r="C29" s="13">
        <f>baseline!H29</f>
        <v>0</v>
      </c>
      <c r="D29" s="13">
        <f>baseline!G29</f>
        <v>22.92</v>
      </c>
      <c r="E29" s="13">
        <f>policy!G29</f>
        <v>22.922500000000003</v>
      </c>
    </row>
    <row r="30" spans="2:5" x14ac:dyDescent="0.35">
      <c r="B30" s="13" t="str">
        <f>baseline!B30</f>
        <v>on_wine</v>
      </c>
      <c r="C30" s="13">
        <f>baseline!H30</f>
        <v>5.0000000000000001E-3</v>
      </c>
      <c r="D30" s="13">
        <f>baseline!G30</f>
        <v>22.923636363636362</v>
      </c>
      <c r="E30" s="13">
        <f>policy!G30</f>
        <v>22.925454545454546</v>
      </c>
    </row>
    <row r="31" spans="2:5" x14ac:dyDescent="0.35">
      <c r="B31" s="13" t="str">
        <f>baseline!B31</f>
        <v>on_wine</v>
      </c>
      <c r="C31" s="13">
        <f>baseline!H31</f>
        <v>0.83899999999999997</v>
      </c>
      <c r="D31" s="13">
        <f>baseline!G31</f>
        <v>23.862870890136328</v>
      </c>
      <c r="E31" s="13">
        <f>policy!G31</f>
        <v>23.863672814755414</v>
      </c>
    </row>
    <row r="32" spans="2:5" x14ac:dyDescent="0.35">
      <c r="B32" s="13" t="str">
        <f>baseline!B32</f>
        <v>on_wine</v>
      </c>
      <c r="C32" s="13">
        <f>baseline!H32</f>
        <v>4.4999999999999998E-2</v>
      </c>
      <c r="D32" s="13">
        <f>baseline!G32</f>
        <v>23.336470588235294</v>
      </c>
      <c r="E32" s="13">
        <f>policy!G32</f>
        <v>23.337058823529411</v>
      </c>
    </row>
    <row r="33" spans="2:5" x14ac:dyDescent="0.35">
      <c r="B33" s="13" t="str">
        <f>baseline!B33</f>
        <v>on_wine</v>
      </c>
      <c r="C33" s="13">
        <f>baseline!H33</f>
        <v>0</v>
      </c>
      <c r="D33" s="13">
        <f>baseline!G33</f>
        <v>28.74</v>
      </c>
      <c r="E33" s="13">
        <f>policy!G33</f>
        <v>29.74</v>
      </c>
    </row>
    <row r="34" spans="2:5" x14ac:dyDescent="0.35">
      <c r="B34" s="13" t="str">
        <f>baseline!B34</f>
        <v>on_wine</v>
      </c>
      <c r="C34" s="13">
        <f>baseline!H34</f>
        <v>0</v>
      </c>
      <c r="D34" s="13">
        <f>baseline!G34</f>
        <v>41.157142857142858</v>
      </c>
      <c r="E34" s="13">
        <f>policy!G34</f>
        <v>41.15857142857142</v>
      </c>
    </row>
    <row r="35" spans="2:5" x14ac:dyDescent="0.35">
      <c r="B35" s="13" t="str">
        <f>baseline!B35</f>
        <v>on_wine</v>
      </c>
      <c r="C35" s="13">
        <f>baseline!H35</f>
        <v>0.112</v>
      </c>
      <c r="D35" s="13">
        <f>baseline!G35</f>
        <v>30.492000000000001</v>
      </c>
      <c r="E35" s="13">
        <f>policy!G35</f>
        <v>30.492799999999999</v>
      </c>
    </row>
    <row r="36" spans="2:5" x14ac:dyDescent="0.35">
      <c r="B36" s="13" t="str">
        <f>baseline!B36</f>
        <v>on_spirits</v>
      </c>
      <c r="C36" s="13">
        <f>baseline!H36</f>
        <v>1</v>
      </c>
      <c r="D36" s="13">
        <f>baseline!G36</f>
        <v>28.74</v>
      </c>
      <c r="E36" s="13">
        <f>policy!G36</f>
        <v>29.74</v>
      </c>
    </row>
    <row r="37" spans="2:5" x14ac:dyDescent="0.35">
      <c r="B37" s="13" t="str">
        <f>baseline!B37</f>
        <v>on_rtds</v>
      </c>
      <c r="C37" s="13">
        <f>baseline!H37</f>
        <v>1</v>
      </c>
      <c r="D37" s="13">
        <f>baseline!G37</f>
        <v>28.74</v>
      </c>
      <c r="E37" s="13">
        <f>policy!G37</f>
        <v>29.74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F508-7B2C-4369-A444-04B08E9C4832}">
  <dimension ref="B1:M38"/>
  <sheetViews>
    <sheetView workbookViewId="0">
      <selection activeCell="M12" sqref="M12"/>
    </sheetView>
  </sheetViews>
  <sheetFormatPr defaultRowHeight="14.5" x14ac:dyDescent="0.35"/>
  <cols>
    <col min="4" max="4" width="12.7265625" customWidth="1"/>
    <col min="5" max="5" width="12.7265625" style="13" customWidth="1"/>
    <col min="7" max="7" width="10.7265625" customWidth="1"/>
    <col min="8" max="8" width="12.81640625" customWidth="1"/>
  </cols>
  <sheetData>
    <row r="1" spans="2:13" s="13" customFormat="1" ht="15" thickBot="1" x14ac:dyDescent="0.4">
      <c r="B1" s="20" t="s">
        <v>22</v>
      </c>
      <c r="H1" s="13" t="s">
        <v>30</v>
      </c>
    </row>
    <row r="2" spans="2:13" ht="15" thickTop="1" x14ac:dyDescent="0.35">
      <c r="B2" s="69" t="s">
        <v>31</v>
      </c>
      <c r="C2" s="70"/>
      <c r="D2" s="70"/>
      <c r="E2" s="70"/>
      <c r="F2" s="70"/>
      <c r="G2" s="70"/>
      <c r="H2" s="70"/>
      <c r="I2" s="70"/>
      <c r="J2" s="70"/>
      <c r="K2" s="71"/>
    </row>
    <row r="3" spans="2:13" x14ac:dyDescent="0.35">
      <c r="B3" s="29" t="s">
        <v>0</v>
      </c>
      <c r="C3" s="14" t="s">
        <v>1</v>
      </c>
      <c r="D3" s="14" t="s">
        <v>21</v>
      </c>
      <c r="E3" s="14" t="s">
        <v>29</v>
      </c>
      <c r="F3" s="14" t="s">
        <v>2</v>
      </c>
      <c r="G3" s="14" t="s">
        <v>28</v>
      </c>
      <c r="H3" s="14" t="s">
        <v>3</v>
      </c>
      <c r="I3" s="14" t="s">
        <v>4</v>
      </c>
      <c r="J3" s="14" t="s">
        <v>5</v>
      </c>
      <c r="K3" s="30" t="s">
        <v>6</v>
      </c>
      <c r="M3" s="66" t="s">
        <v>43</v>
      </c>
    </row>
    <row r="4" spans="2:13" x14ac:dyDescent="0.35">
      <c r="B4" s="31" t="s">
        <v>7</v>
      </c>
      <c r="C4" s="1" t="s">
        <v>8</v>
      </c>
      <c r="D4" s="8"/>
      <c r="E4" s="8"/>
      <c r="F4" s="1"/>
      <c r="G4" s="2">
        <v>8.42</v>
      </c>
      <c r="H4" s="3">
        <v>0.02</v>
      </c>
      <c r="I4" s="21">
        <v>0.2</v>
      </c>
      <c r="J4" s="21">
        <v>0</v>
      </c>
      <c r="K4" s="32">
        <v>0</v>
      </c>
    </row>
    <row r="5" spans="2:13" x14ac:dyDescent="0.35">
      <c r="B5" s="29" t="s">
        <v>7</v>
      </c>
      <c r="C5" s="14" t="s">
        <v>9</v>
      </c>
      <c r="D5" s="9"/>
      <c r="E5" s="9"/>
      <c r="F5" s="14"/>
      <c r="G5" s="4">
        <v>19.079999999999998</v>
      </c>
      <c r="H5" s="5">
        <v>0.97799999999999998</v>
      </c>
      <c r="I5" s="22">
        <v>0.2</v>
      </c>
      <c r="J5" s="22">
        <v>0</v>
      </c>
      <c r="K5" s="33">
        <v>0</v>
      </c>
    </row>
    <row r="6" spans="2:13" x14ac:dyDescent="0.35">
      <c r="B6" s="34" t="s">
        <v>7</v>
      </c>
      <c r="C6" s="15" t="s">
        <v>10</v>
      </c>
      <c r="D6" s="10"/>
      <c r="E6" s="10"/>
      <c r="F6" s="15"/>
      <c r="G6" s="6">
        <v>24.77</v>
      </c>
      <c r="H6" s="7">
        <v>1E-3</v>
      </c>
      <c r="I6" s="23">
        <v>0.2</v>
      </c>
      <c r="J6" s="23">
        <v>0</v>
      </c>
      <c r="K6" s="35">
        <v>0</v>
      </c>
    </row>
    <row r="7" spans="2:13" x14ac:dyDescent="0.35">
      <c r="B7" s="29" t="s">
        <v>13</v>
      </c>
      <c r="C7" s="14" t="s">
        <v>8</v>
      </c>
      <c r="D7" s="11">
        <v>40.380000000000003</v>
      </c>
      <c r="E7" s="24">
        <v>100</v>
      </c>
      <c r="F7" s="36">
        <v>4.4999999999999998E-2</v>
      </c>
      <c r="G7" s="16">
        <f>(D7*100)/(E7*(F7*100))</f>
        <v>8.9733333333333345</v>
      </c>
      <c r="H7" s="5">
        <v>0.83499999999999996</v>
      </c>
      <c r="I7" s="22">
        <v>0.2</v>
      </c>
      <c r="J7" s="22">
        <v>0</v>
      </c>
      <c r="K7" s="33">
        <v>0</v>
      </c>
    </row>
    <row r="8" spans="2:13" s="13" customFormat="1" x14ac:dyDescent="0.35">
      <c r="B8" s="29" t="s">
        <v>13</v>
      </c>
      <c r="C8" s="14" t="s">
        <v>9</v>
      </c>
      <c r="D8" s="11">
        <v>50.71</v>
      </c>
      <c r="E8" s="24">
        <v>100</v>
      </c>
      <c r="F8" s="37">
        <v>6.9000000000000006E-2</v>
      </c>
      <c r="G8" s="38">
        <f>(D8*100)/(E8*(F8*100))</f>
        <v>7.3492753623188403</v>
      </c>
      <c r="H8" s="39">
        <v>0</v>
      </c>
      <c r="I8" s="22">
        <v>0.2</v>
      </c>
      <c r="J8" s="22">
        <v>0</v>
      </c>
      <c r="K8" s="33">
        <v>0</v>
      </c>
    </row>
    <row r="9" spans="2:13" x14ac:dyDescent="0.35">
      <c r="B9" s="29" t="s">
        <v>13</v>
      </c>
      <c r="C9" s="14" t="s">
        <v>10</v>
      </c>
      <c r="D9" s="11">
        <v>61.04</v>
      </c>
      <c r="E9" s="24">
        <v>100</v>
      </c>
      <c r="F9" s="36">
        <v>7.4999999999999997E-2</v>
      </c>
      <c r="G9" s="16">
        <f t="shared" ref="G9:G18" si="0">(D9*100)/(E9*(F9*100))</f>
        <v>8.1386666666666674</v>
      </c>
      <c r="H9" s="5">
        <v>0.16500000000000001</v>
      </c>
      <c r="I9" s="22">
        <v>0.2</v>
      </c>
      <c r="J9" s="22">
        <v>0</v>
      </c>
      <c r="K9" s="33">
        <v>0</v>
      </c>
    </row>
    <row r="10" spans="2:13" x14ac:dyDescent="0.35">
      <c r="B10" s="29" t="s">
        <v>13</v>
      </c>
      <c r="C10" s="14" t="s">
        <v>11</v>
      </c>
      <c r="D10" s="11">
        <v>40.380000000000003</v>
      </c>
      <c r="E10" s="24">
        <v>100</v>
      </c>
      <c r="F10" s="36">
        <v>4.4999999999999998E-2</v>
      </c>
      <c r="G10" s="16">
        <f t="shared" si="0"/>
        <v>8.9733333333333345</v>
      </c>
      <c r="H10" s="5">
        <v>0</v>
      </c>
      <c r="I10" s="22">
        <v>0.2</v>
      </c>
      <c r="J10" s="22">
        <v>0</v>
      </c>
      <c r="K10" s="33">
        <v>0</v>
      </c>
    </row>
    <row r="11" spans="2:13" x14ac:dyDescent="0.35">
      <c r="B11" s="29" t="s">
        <v>13</v>
      </c>
      <c r="C11" s="14" t="s">
        <v>12</v>
      </c>
      <c r="D11" s="17">
        <v>288.10000000000002</v>
      </c>
      <c r="E11" s="25">
        <v>100</v>
      </c>
      <c r="F11" s="26">
        <v>7.4999999999999997E-2</v>
      </c>
      <c r="G11" s="27">
        <f t="shared" si="0"/>
        <v>38.413333333333341</v>
      </c>
      <c r="H11" s="7">
        <v>0</v>
      </c>
      <c r="I11" s="22">
        <v>0.2</v>
      </c>
      <c r="J11" s="22">
        <v>0</v>
      </c>
      <c r="K11" s="33">
        <v>0</v>
      </c>
    </row>
    <row r="12" spans="2:13" x14ac:dyDescent="0.35">
      <c r="B12" s="31" t="s">
        <v>14</v>
      </c>
      <c r="C12" s="1" t="s">
        <v>8</v>
      </c>
      <c r="D12" s="11">
        <v>91.68</v>
      </c>
      <c r="E12" s="24">
        <v>100</v>
      </c>
      <c r="F12" s="18">
        <v>0.04</v>
      </c>
      <c r="G12" s="16">
        <f t="shared" si="0"/>
        <v>22.92</v>
      </c>
      <c r="H12" s="5">
        <v>0</v>
      </c>
      <c r="I12" s="21">
        <v>0.2</v>
      </c>
      <c r="J12" s="21">
        <v>0</v>
      </c>
      <c r="K12" s="32">
        <v>0</v>
      </c>
    </row>
    <row r="13" spans="2:13" x14ac:dyDescent="0.35">
      <c r="B13" s="29" t="s">
        <v>14</v>
      </c>
      <c r="C13" s="14" t="s">
        <v>18</v>
      </c>
      <c r="D13" s="11">
        <v>126.08</v>
      </c>
      <c r="E13" s="24">
        <v>100</v>
      </c>
      <c r="F13" s="18">
        <v>5.5E-2</v>
      </c>
      <c r="G13" s="16">
        <f t="shared" si="0"/>
        <v>22.923636363636362</v>
      </c>
      <c r="H13" s="5">
        <v>5.0000000000000001E-3</v>
      </c>
      <c r="I13" s="22">
        <v>0.2</v>
      </c>
      <c r="J13" s="22">
        <v>0</v>
      </c>
      <c r="K13" s="33">
        <v>0</v>
      </c>
    </row>
    <row r="14" spans="2:13" x14ac:dyDescent="0.35">
      <c r="B14" s="29" t="s">
        <v>14</v>
      </c>
      <c r="C14" s="14" t="s">
        <v>9</v>
      </c>
      <c r="D14" s="11">
        <v>297.57</v>
      </c>
      <c r="E14" s="24">
        <v>100</v>
      </c>
      <c r="F14" s="18">
        <v>0.12470000000000001</v>
      </c>
      <c r="G14" s="16">
        <f t="shared" si="0"/>
        <v>23.862870890136328</v>
      </c>
      <c r="H14" s="5">
        <v>0.83899999999999997</v>
      </c>
      <c r="I14" s="22">
        <v>0.2</v>
      </c>
      <c r="J14" s="22">
        <v>0</v>
      </c>
      <c r="K14" s="33">
        <v>0</v>
      </c>
    </row>
    <row r="15" spans="2:13" x14ac:dyDescent="0.35">
      <c r="B15" s="29" t="s">
        <v>14</v>
      </c>
      <c r="C15" s="14" t="s">
        <v>19</v>
      </c>
      <c r="D15" s="11">
        <v>396.72</v>
      </c>
      <c r="E15" s="24">
        <v>100</v>
      </c>
      <c r="F15" s="18">
        <v>0.17</v>
      </c>
      <c r="G15" s="16">
        <f t="shared" si="0"/>
        <v>23.336470588235294</v>
      </c>
      <c r="H15" s="5">
        <v>4.4999999999999998E-2</v>
      </c>
      <c r="I15" s="22">
        <v>0.2</v>
      </c>
      <c r="J15" s="22">
        <v>0</v>
      </c>
      <c r="K15" s="33">
        <v>0</v>
      </c>
    </row>
    <row r="16" spans="2:13" x14ac:dyDescent="0.35">
      <c r="B16" s="29" t="s">
        <v>14</v>
      </c>
      <c r="C16" s="14" t="s">
        <v>10</v>
      </c>
      <c r="D16" s="16"/>
      <c r="E16" s="24"/>
      <c r="F16" s="18"/>
      <c r="G16" s="11">
        <v>28.74</v>
      </c>
      <c r="H16" s="5">
        <v>0</v>
      </c>
      <c r="I16" s="22">
        <v>0.2</v>
      </c>
      <c r="J16" s="22">
        <v>0</v>
      </c>
      <c r="K16" s="33">
        <v>0</v>
      </c>
    </row>
    <row r="17" spans="2:12" x14ac:dyDescent="0.35">
      <c r="B17" s="29" t="s">
        <v>14</v>
      </c>
      <c r="C17" s="14" t="s">
        <v>11</v>
      </c>
      <c r="D17" s="11">
        <v>288.10000000000002</v>
      </c>
      <c r="E17" s="24">
        <v>100</v>
      </c>
      <c r="F17" s="18">
        <v>7.0000000000000007E-2</v>
      </c>
      <c r="G17" s="16">
        <f t="shared" si="0"/>
        <v>41.157142857142858</v>
      </c>
      <c r="H17" s="5">
        <v>0</v>
      </c>
      <c r="I17" s="22">
        <v>0.2</v>
      </c>
      <c r="J17" s="22">
        <v>0</v>
      </c>
      <c r="K17" s="33">
        <v>0</v>
      </c>
    </row>
    <row r="18" spans="2:12" x14ac:dyDescent="0.35">
      <c r="B18" s="34" t="s">
        <v>14</v>
      </c>
      <c r="C18" s="15" t="s">
        <v>17</v>
      </c>
      <c r="D18" s="17">
        <v>381.15</v>
      </c>
      <c r="E18" s="25">
        <v>100</v>
      </c>
      <c r="F18" s="19">
        <v>0.125</v>
      </c>
      <c r="G18" s="27">
        <f t="shared" si="0"/>
        <v>30.492000000000001</v>
      </c>
      <c r="H18" s="7">
        <v>0.112</v>
      </c>
      <c r="I18" s="23">
        <v>0.2</v>
      </c>
      <c r="J18" s="23">
        <v>0</v>
      </c>
      <c r="K18" s="35">
        <v>0</v>
      </c>
    </row>
    <row r="19" spans="2:12" x14ac:dyDescent="0.35">
      <c r="B19" s="29" t="s">
        <v>15</v>
      </c>
      <c r="C19" s="14" t="s">
        <v>20</v>
      </c>
      <c r="D19" s="9"/>
      <c r="E19" s="9"/>
      <c r="F19" s="14"/>
      <c r="G19" s="4">
        <v>28.74</v>
      </c>
      <c r="H19" s="5">
        <v>1</v>
      </c>
      <c r="I19" s="22">
        <v>0.2</v>
      </c>
      <c r="J19" s="22">
        <v>0</v>
      </c>
      <c r="K19" s="33">
        <v>0</v>
      </c>
    </row>
    <row r="20" spans="2:12" x14ac:dyDescent="0.35">
      <c r="B20" s="29" t="s">
        <v>16</v>
      </c>
      <c r="C20" s="14" t="s">
        <v>20</v>
      </c>
      <c r="D20" s="9"/>
      <c r="E20" s="9"/>
      <c r="F20" s="14"/>
      <c r="G20" s="4">
        <v>28.74</v>
      </c>
      <c r="H20" s="5">
        <v>1</v>
      </c>
      <c r="I20" s="22">
        <v>0.2</v>
      </c>
      <c r="J20" s="22">
        <v>0</v>
      </c>
      <c r="K20" s="33">
        <v>0</v>
      </c>
    </row>
    <row r="21" spans="2:12" x14ac:dyDescent="0.35">
      <c r="B21" s="31" t="s">
        <v>23</v>
      </c>
      <c r="C21" s="1" t="s">
        <v>8</v>
      </c>
      <c r="D21" s="8"/>
      <c r="E21" s="8"/>
      <c r="F21" s="1"/>
      <c r="G21" s="2">
        <v>8.42</v>
      </c>
      <c r="H21" s="3">
        <v>0.02</v>
      </c>
      <c r="I21" s="21">
        <v>0.2</v>
      </c>
      <c r="J21" s="21">
        <v>0</v>
      </c>
      <c r="K21" s="32">
        <v>0</v>
      </c>
    </row>
    <row r="22" spans="2:12" x14ac:dyDescent="0.35">
      <c r="B22" s="29" t="s">
        <v>23</v>
      </c>
      <c r="C22" s="14" t="s">
        <v>9</v>
      </c>
      <c r="D22" s="9"/>
      <c r="E22" s="9"/>
      <c r="F22" s="14"/>
      <c r="G22" s="4">
        <v>19.079999999999998</v>
      </c>
      <c r="H22" s="5">
        <v>0.97799999999999998</v>
      </c>
      <c r="I22" s="22">
        <v>0.2</v>
      </c>
      <c r="J22" s="22">
        <v>0</v>
      </c>
      <c r="K22" s="33">
        <v>0</v>
      </c>
    </row>
    <row r="23" spans="2:12" x14ac:dyDescent="0.35">
      <c r="B23" s="34" t="s">
        <v>23</v>
      </c>
      <c r="C23" s="15" t="s">
        <v>10</v>
      </c>
      <c r="D23" s="10"/>
      <c r="E23" s="10"/>
      <c r="F23" s="15"/>
      <c r="G23" s="6">
        <v>24.77</v>
      </c>
      <c r="H23" s="7">
        <v>1E-3</v>
      </c>
      <c r="I23" s="23">
        <v>0.2</v>
      </c>
      <c r="J23" s="23">
        <v>0</v>
      </c>
      <c r="K23" s="35">
        <v>0</v>
      </c>
    </row>
    <row r="24" spans="2:12" x14ac:dyDescent="0.35">
      <c r="B24" s="29" t="s">
        <v>24</v>
      </c>
      <c r="C24" s="14" t="s">
        <v>8</v>
      </c>
      <c r="D24" s="11">
        <v>40.380000000000003</v>
      </c>
      <c r="E24" s="24">
        <v>100</v>
      </c>
      <c r="F24" s="36">
        <v>4.4999999999999998E-2</v>
      </c>
      <c r="G24" s="16">
        <f>(D24*100)/(E24*(F24*100))</f>
        <v>8.9733333333333345</v>
      </c>
      <c r="H24" s="5">
        <v>0.83499999999999996</v>
      </c>
      <c r="I24" s="22">
        <v>0.2</v>
      </c>
      <c r="J24" s="22">
        <v>0</v>
      </c>
      <c r="K24" s="33">
        <v>0</v>
      </c>
    </row>
    <row r="25" spans="2:12" s="13" customFormat="1" x14ac:dyDescent="0.35">
      <c r="B25" s="29" t="s">
        <v>24</v>
      </c>
      <c r="C25" s="14" t="s">
        <v>9</v>
      </c>
      <c r="D25" s="11">
        <v>50.71</v>
      </c>
      <c r="E25" s="24">
        <v>100</v>
      </c>
      <c r="F25" s="37">
        <v>6.9000000000000006E-2</v>
      </c>
      <c r="G25" s="38">
        <f>(D25*100)/(E25*(F25*100))</f>
        <v>7.3492753623188403</v>
      </c>
      <c r="H25" s="39">
        <v>0</v>
      </c>
      <c r="I25" s="22">
        <v>0.2</v>
      </c>
      <c r="J25" s="22">
        <v>0</v>
      </c>
      <c r="K25" s="33">
        <v>0</v>
      </c>
      <c r="L25" s="13" t="s">
        <v>30</v>
      </c>
    </row>
    <row r="26" spans="2:12" x14ac:dyDescent="0.35">
      <c r="B26" s="29" t="s">
        <v>24</v>
      </c>
      <c r="C26" s="14" t="s">
        <v>10</v>
      </c>
      <c r="D26" s="11">
        <v>61.04</v>
      </c>
      <c r="E26" s="24">
        <v>100</v>
      </c>
      <c r="F26" s="36">
        <v>7.4999999999999997E-2</v>
      </c>
      <c r="G26" s="16">
        <f t="shared" ref="G26:G32" si="1">(D26*100)/(E26*(F26*100))</f>
        <v>8.1386666666666674</v>
      </c>
      <c r="H26" s="5">
        <v>0.16500000000000001</v>
      </c>
      <c r="I26" s="22">
        <v>0.2</v>
      </c>
      <c r="J26" s="22">
        <v>0</v>
      </c>
      <c r="K26" s="33">
        <v>0</v>
      </c>
    </row>
    <row r="27" spans="2:12" x14ac:dyDescent="0.35">
      <c r="B27" s="29" t="s">
        <v>24</v>
      </c>
      <c r="C27" s="14" t="s">
        <v>11</v>
      </c>
      <c r="D27" s="11">
        <v>40.380000000000003</v>
      </c>
      <c r="E27" s="24">
        <v>100</v>
      </c>
      <c r="F27" s="36">
        <v>4.4999999999999998E-2</v>
      </c>
      <c r="G27" s="16">
        <f t="shared" si="1"/>
        <v>8.9733333333333345</v>
      </c>
      <c r="H27" s="5">
        <v>0</v>
      </c>
      <c r="I27" s="22">
        <v>0.2</v>
      </c>
      <c r="J27" s="22">
        <v>0</v>
      </c>
      <c r="K27" s="33">
        <v>0</v>
      </c>
    </row>
    <row r="28" spans="2:12" x14ac:dyDescent="0.35">
      <c r="B28" s="29" t="s">
        <v>24</v>
      </c>
      <c r="C28" s="14" t="s">
        <v>12</v>
      </c>
      <c r="D28" s="11">
        <v>288.10000000000002</v>
      </c>
      <c r="E28" s="25">
        <v>100</v>
      </c>
      <c r="F28" s="36">
        <v>7.4999999999999997E-2</v>
      </c>
      <c r="G28" s="27">
        <f t="shared" si="1"/>
        <v>38.413333333333341</v>
      </c>
      <c r="H28" s="5">
        <v>0</v>
      </c>
      <c r="I28" s="22">
        <v>0.2</v>
      </c>
      <c r="J28" s="22">
        <v>0</v>
      </c>
      <c r="K28" s="33">
        <v>0</v>
      </c>
    </row>
    <row r="29" spans="2:12" x14ac:dyDescent="0.35">
      <c r="B29" s="31" t="s">
        <v>25</v>
      </c>
      <c r="C29" s="1" t="s">
        <v>8</v>
      </c>
      <c r="D29" s="11">
        <v>91.68</v>
      </c>
      <c r="E29" s="24">
        <v>100</v>
      </c>
      <c r="F29" s="12">
        <v>0.04</v>
      </c>
      <c r="G29" s="16">
        <f t="shared" si="1"/>
        <v>22.92</v>
      </c>
      <c r="H29" s="3">
        <v>0</v>
      </c>
      <c r="I29" s="21">
        <v>0.2</v>
      </c>
      <c r="J29" s="21">
        <v>0</v>
      </c>
      <c r="K29" s="32">
        <v>0</v>
      </c>
    </row>
    <row r="30" spans="2:12" x14ac:dyDescent="0.35">
      <c r="B30" s="29" t="s">
        <v>25</v>
      </c>
      <c r="C30" s="14" t="s">
        <v>18</v>
      </c>
      <c r="D30" s="11">
        <v>126.08</v>
      </c>
      <c r="E30" s="24">
        <v>100</v>
      </c>
      <c r="F30" s="18">
        <v>5.5E-2</v>
      </c>
      <c r="G30" s="16">
        <f t="shared" si="1"/>
        <v>22.923636363636362</v>
      </c>
      <c r="H30" s="5">
        <v>5.0000000000000001E-3</v>
      </c>
      <c r="I30" s="22">
        <v>0.2</v>
      </c>
      <c r="J30" s="22">
        <v>0</v>
      </c>
      <c r="K30" s="33">
        <v>0</v>
      </c>
    </row>
    <row r="31" spans="2:12" x14ac:dyDescent="0.35">
      <c r="B31" s="29" t="s">
        <v>25</v>
      </c>
      <c r="C31" s="14" t="s">
        <v>9</v>
      </c>
      <c r="D31" s="11">
        <v>297.57</v>
      </c>
      <c r="E31" s="24">
        <v>100</v>
      </c>
      <c r="F31" s="18">
        <v>0.12470000000000001</v>
      </c>
      <c r="G31" s="16">
        <f t="shared" si="1"/>
        <v>23.862870890136328</v>
      </c>
      <c r="H31" s="5">
        <v>0.83899999999999997</v>
      </c>
      <c r="I31" s="22">
        <v>0.2</v>
      </c>
      <c r="J31" s="22">
        <v>0</v>
      </c>
      <c r="K31" s="33">
        <v>0</v>
      </c>
    </row>
    <row r="32" spans="2:12" x14ac:dyDescent="0.35">
      <c r="B32" s="29" t="s">
        <v>25</v>
      </c>
      <c r="C32" s="14" t="s">
        <v>19</v>
      </c>
      <c r="D32" s="11">
        <v>396.72</v>
      </c>
      <c r="E32" s="24">
        <v>100</v>
      </c>
      <c r="F32" s="18">
        <v>0.17</v>
      </c>
      <c r="G32" s="16">
        <f t="shared" si="1"/>
        <v>23.336470588235294</v>
      </c>
      <c r="H32" s="5">
        <v>4.4999999999999998E-2</v>
      </c>
      <c r="I32" s="22">
        <v>0.2</v>
      </c>
      <c r="J32" s="22">
        <v>0</v>
      </c>
      <c r="K32" s="33">
        <v>0</v>
      </c>
    </row>
    <row r="33" spans="2:11" x14ac:dyDescent="0.35">
      <c r="B33" s="29" t="s">
        <v>25</v>
      </c>
      <c r="C33" s="14" t="s">
        <v>10</v>
      </c>
      <c r="D33" s="16"/>
      <c r="E33" s="24"/>
      <c r="F33" s="18"/>
      <c r="G33" s="4">
        <v>28.74</v>
      </c>
      <c r="H33" s="5">
        <v>0</v>
      </c>
      <c r="I33" s="22">
        <v>0.2</v>
      </c>
      <c r="J33" s="22">
        <v>0</v>
      </c>
      <c r="K33" s="33">
        <v>0</v>
      </c>
    </row>
    <row r="34" spans="2:11" x14ac:dyDescent="0.35">
      <c r="B34" s="29" t="s">
        <v>25</v>
      </c>
      <c r="C34" s="14" t="s">
        <v>11</v>
      </c>
      <c r="D34" s="11">
        <v>288.10000000000002</v>
      </c>
      <c r="E34" s="24">
        <v>100</v>
      </c>
      <c r="F34" s="18">
        <v>7.0000000000000007E-2</v>
      </c>
      <c r="G34" s="16">
        <f t="shared" ref="G34:G35" si="2">(D34*100)/(E34*(F34*100))</f>
        <v>41.157142857142858</v>
      </c>
      <c r="H34" s="5">
        <v>0</v>
      </c>
      <c r="I34" s="22">
        <v>0.2</v>
      </c>
      <c r="J34" s="22">
        <v>0</v>
      </c>
      <c r="K34" s="33">
        <v>0</v>
      </c>
    </row>
    <row r="35" spans="2:11" x14ac:dyDescent="0.35">
      <c r="B35" s="34" t="s">
        <v>25</v>
      </c>
      <c r="C35" s="15" t="s">
        <v>17</v>
      </c>
      <c r="D35" s="17">
        <v>381.15</v>
      </c>
      <c r="E35" s="25">
        <v>100</v>
      </c>
      <c r="F35" s="19">
        <v>0.125</v>
      </c>
      <c r="G35" s="27">
        <f t="shared" si="2"/>
        <v>30.492000000000001</v>
      </c>
      <c r="H35" s="7">
        <v>0.112</v>
      </c>
      <c r="I35" s="23">
        <v>0.2</v>
      </c>
      <c r="J35" s="23">
        <v>0</v>
      </c>
      <c r="K35" s="35">
        <v>0</v>
      </c>
    </row>
    <row r="36" spans="2:11" x14ac:dyDescent="0.35">
      <c r="B36" s="29" t="s">
        <v>26</v>
      </c>
      <c r="C36" s="14" t="s">
        <v>20</v>
      </c>
      <c r="D36" s="9"/>
      <c r="E36" s="9"/>
      <c r="F36" s="14"/>
      <c r="G36" s="4">
        <v>28.74</v>
      </c>
      <c r="H36" s="5">
        <v>1</v>
      </c>
      <c r="I36" s="22">
        <v>0.2</v>
      </c>
      <c r="J36" s="22">
        <v>0</v>
      </c>
      <c r="K36" s="33">
        <v>0</v>
      </c>
    </row>
    <row r="37" spans="2:11" ht="15" thickBot="1" x14ac:dyDescent="0.4">
      <c r="B37" s="40" t="s">
        <v>27</v>
      </c>
      <c r="C37" s="41" t="s">
        <v>20</v>
      </c>
      <c r="D37" s="42"/>
      <c r="E37" s="42"/>
      <c r="F37" s="41"/>
      <c r="G37" s="43">
        <v>28.74</v>
      </c>
      <c r="H37" s="44">
        <v>1</v>
      </c>
      <c r="I37" s="45">
        <v>0.2</v>
      </c>
      <c r="J37" s="45">
        <v>0</v>
      </c>
      <c r="K37" s="46">
        <v>0</v>
      </c>
    </row>
    <row r="38" spans="2:11" ht="15" thickTop="1" x14ac:dyDescent="0.35"/>
  </sheetData>
  <mergeCells count="1">
    <mergeCell ref="B2:K2"/>
  </mergeCells>
  <hyperlinks>
    <hyperlink ref="B1" r:id="rId1" display="https://www.gov.uk/government/publications/rates-and-allowance-excise-duty-alcohol-duty/alcohol-duty-rates-from-24-march-2014" xr:uid="{83B7C418-5DCB-438C-8954-9176DE7F2195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4601-14C4-46B0-A777-EE40088EDAD9}">
  <dimension ref="B1:K38"/>
  <sheetViews>
    <sheetView tabSelected="1" topLeftCell="A19" workbookViewId="0">
      <selection activeCell="D36" sqref="D36"/>
    </sheetView>
  </sheetViews>
  <sheetFormatPr defaultRowHeight="14.5" x14ac:dyDescent="0.35"/>
  <cols>
    <col min="7" max="7" width="8.54296875" customWidth="1"/>
    <col min="8" max="8" width="11.1796875" customWidth="1"/>
  </cols>
  <sheetData>
    <row r="1" spans="2:11" ht="15" thickBot="1" x14ac:dyDescent="0.4"/>
    <row r="2" spans="2:11" ht="15" thickTop="1" x14ac:dyDescent="0.35">
      <c r="B2" s="69" t="s">
        <v>31</v>
      </c>
      <c r="C2" s="70"/>
      <c r="D2" s="70"/>
      <c r="E2" s="70"/>
      <c r="F2" s="70"/>
      <c r="G2" s="70"/>
      <c r="H2" s="70"/>
      <c r="I2" s="70"/>
      <c r="J2" s="70"/>
      <c r="K2" s="71"/>
    </row>
    <row r="3" spans="2:11" x14ac:dyDescent="0.35">
      <c r="B3" s="29" t="s">
        <v>0</v>
      </c>
      <c r="C3" s="14" t="s">
        <v>1</v>
      </c>
      <c r="D3" s="14" t="s">
        <v>21</v>
      </c>
      <c r="E3" s="14" t="s">
        <v>29</v>
      </c>
      <c r="F3" s="14" t="s">
        <v>2</v>
      </c>
      <c r="G3" s="14" t="s">
        <v>28</v>
      </c>
      <c r="H3" s="14" t="s">
        <v>3</v>
      </c>
      <c r="I3" s="14" t="s">
        <v>4</v>
      </c>
      <c r="J3" s="14" t="s">
        <v>5</v>
      </c>
      <c r="K3" s="30" t="s">
        <v>6</v>
      </c>
    </row>
    <row r="4" spans="2:11" x14ac:dyDescent="0.35">
      <c r="B4" s="31" t="s">
        <v>7</v>
      </c>
      <c r="C4" s="1" t="s">
        <v>8</v>
      </c>
      <c r="D4" s="8"/>
      <c r="E4" s="8"/>
      <c r="F4" s="1"/>
      <c r="G4" s="2">
        <f>baseline!G4+'input sheet'!$B$5</f>
        <v>9.42</v>
      </c>
      <c r="H4" s="3">
        <v>0.02</v>
      </c>
      <c r="I4" s="21">
        <v>0.2</v>
      </c>
      <c r="J4" s="21">
        <v>0</v>
      </c>
      <c r="K4" s="32">
        <v>0</v>
      </c>
    </row>
    <row r="5" spans="2:11" x14ac:dyDescent="0.35">
      <c r="B5" s="29" t="s">
        <v>7</v>
      </c>
      <c r="C5" s="14" t="s">
        <v>9</v>
      </c>
      <c r="D5" s="9"/>
      <c r="E5" s="9"/>
      <c r="F5" s="14"/>
      <c r="G5" s="2">
        <f>baseline!G5+'input sheet'!$C$5</f>
        <v>20.079999999999998</v>
      </c>
      <c r="H5" s="5">
        <v>0.97799999999999998</v>
      </c>
      <c r="I5" s="22">
        <v>0.2</v>
      </c>
      <c r="J5" s="22">
        <v>0</v>
      </c>
      <c r="K5" s="33">
        <v>0</v>
      </c>
    </row>
    <row r="6" spans="2:11" x14ac:dyDescent="0.35">
      <c r="B6" s="34" t="s">
        <v>7</v>
      </c>
      <c r="C6" s="15" t="s">
        <v>10</v>
      </c>
      <c r="D6" s="10"/>
      <c r="E6" s="10"/>
      <c r="F6" s="15"/>
      <c r="G6" s="2">
        <f>baseline!G6+'input sheet'!$D$5</f>
        <v>25.77</v>
      </c>
      <c r="H6" s="7">
        <v>1E-3</v>
      </c>
      <c r="I6" s="23">
        <v>0.2</v>
      </c>
      <c r="J6" s="23">
        <v>0</v>
      </c>
      <c r="K6" s="35">
        <v>0</v>
      </c>
    </row>
    <row r="7" spans="2:11" x14ac:dyDescent="0.35">
      <c r="B7" s="29" t="s">
        <v>13</v>
      </c>
      <c r="C7" s="14" t="s">
        <v>8</v>
      </c>
      <c r="D7" s="11">
        <f>baseline!D7+'input sheet'!$B$7/100</f>
        <v>40.39</v>
      </c>
      <c r="E7" s="24">
        <v>100</v>
      </c>
      <c r="F7" s="36">
        <v>4.4999999999999998E-2</v>
      </c>
      <c r="G7" s="16">
        <f>(D7*100)/(E7*(F7*100))</f>
        <v>8.9755555555555553</v>
      </c>
      <c r="H7" s="5">
        <v>0.83499999999999996</v>
      </c>
      <c r="I7" s="22">
        <v>0.2</v>
      </c>
      <c r="J7" s="22">
        <v>0</v>
      </c>
      <c r="K7" s="33">
        <v>0</v>
      </c>
    </row>
    <row r="8" spans="2:11" x14ac:dyDescent="0.35">
      <c r="B8" s="29" t="s">
        <v>13</v>
      </c>
      <c r="C8" s="14" t="s">
        <v>9</v>
      </c>
      <c r="D8" s="11">
        <f>baseline!D8+'input sheet'!$C$7/100</f>
        <v>50.72</v>
      </c>
      <c r="E8" s="24">
        <v>100</v>
      </c>
      <c r="F8" s="37">
        <v>6.9000000000000006E-2</v>
      </c>
      <c r="G8" s="38">
        <f>(D8*100)/(E8*(F8*100))</f>
        <v>7.350724637681159</v>
      </c>
      <c r="H8" s="39">
        <v>0</v>
      </c>
      <c r="I8" s="22">
        <v>0.2</v>
      </c>
      <c r="J8" s="22">
        <v>0</v>
      </c>
      <c r="K8" s="33">
        <v>0</v>
      </c>
    </row>
    <row r="9" spans="2:11" x14ac:dyDescent="0.35">
      <c r="B9" s="29" t="s">
        <v>13</v>
      </c>
      <c r="C9" s="14" t="s">
        <v>10</v>
      </c>
      <c r="D9" s="11">
        <f>baseline!D9+'input sheet'!$D$7/100</f>
        <v>61.05</v>
      </c>
      <c r="E9" s="24">
        <v>100</v>
      </c>
      <c r="F9" s="36">
        <v>7.4999999999999997E-2</v>
      </c>
      <c r="G9" s="16">
        <f t="shared" ref="G9:G18" si="0">(D9*100)/(E9*(F9*100))</f>
        <v>8.14</v>
      </c>
      <c r="H9" s="5">
        <v>0.16500000000000001</v>
      </c>
      <c r="I9" s="22">
        <v>0.2</v>
      </c>
      <c r="J9" s="22">
        <v>0</v>
      </c>
      <c r="K9" s="33">
        <v>0</v>
      </c>
    </row>
    <row r="10" spans="2:11" x14ac:dyDescent="0.35">
      <c r="B10" s="29" t="s">
        <v>13</v>
      </c>
      <c r="C10" s="14" t="s">
        <v>11</v>
      </c>
      <c r="D10" s="11">
        <f>baseline!D10+'input sheet'!$E$7/100</f>
        <v>40.39</v>
      </c>
      <c r="E10" s="24">
        <v>100</v>
      </c>
      <c r="F10" s="36">
        <v>4.4999999999999998E-2</v>
      </c>
      <c r="G10" s="16">
        <f t="shared" si="0"/>
        <v>8.9755555555555553</v>
      </c>
      <c r="H10" s="5">
        <v>0</v>
      </c>
      <c r="I10" s="22">
        <v>0.2</v>
      </c>
      <c r="J10" s="22">
        <v>0</v>
      </c>
      <c r="K10" s="33">
        <v>0</v>
      </c>
    </row>
    <row r="11" spans="2:11" x14ac:dyDescent="0.35">
      <c r="B11" s="29" t="s">
        <v>13</v>
      </c>
      <c r="C11" s="14" t="s">
        <v>12</v>
      </c>
      <c r="D11" s="11">
        <f>baseline!D11+'input sheet'!$F$7/100</f>
        <v>288.11</v>
      </c>
      <c r="E11" s="25">
        <v>100</v>
      </c>
      <c r="F11" s="26">
        <v>7.4999999999999997E-2</v>
      </c>
      <c r="G11" s="27">
        <f t="shared" si="0"/>
        <v>38.414666666666669</v>
      </c>
      <c r="H11" s="7">
        <v>0</v>
      </c>
      <c r="I11" s="22">
        <v>0.2</v>
      </c>
      <c r="J11" s="22">
        <v>0</v>
      </c>
      <c r="K11" s="33">
        <v>0</v>
      </c>
    </row>
    <row r="12" spans="2:11" x14ac:dyDescent="0.35">
      <c r="B12" s="31" t="s">
        <v>14</v>
      </c>
      <c r="C12" s="1" t="s">
        <v>8</v>
      </c>
      <c r="D12" s="11">
        <f>baseline!D12+'input sheet'!$B$9/100</f>
        <v>91.690000000000012</v>
      </c>
      <c r="E12" s="24">
        <v>100</v>
      </c>
      <c r="F12" s="18">
        <v>0.04</v>
      </c>
      <c r="G12" s="16">
        <f t="shared" si="0"/>
        <v>22.922500000000003</v>
      </c>
      <c r="H12" s="5">
        <v>0</v>
      </c>
      <c r="I12" s="21">
        <v>0.2</v>
      </c>
      <c r="J12" s="21">
        <v>0</v>
      </c>
      <c r="K12" s="32">
        <v>0</v>
      </c>
    </row>
    <row r="13" spans="2:11" x14ac:dyDescent="0.35">
      <c r="B13" s="29" t="s">
        <v>14</v>
      </c>
      <c r="C13" s="14" t="s">
        <v>18</v>
      </c>
      <c r="D13" s="11">
        <f>baseline!D13+'input sheet'!$C$9/100</f>
        <v>126.09</v>
      </c>
      <c r="E13" s="24">
        <v>100</v>
      </c>
      <c r="F13" s="18">
        <v>5.5E-2</v>
      </c>
      <c r="G13" s="16">
        <f t="shared" si="0"/>
        <v>22.925454545454546</v>
      </c>
      <c r="H13" s="5">
        <v>5.0000000000000001E-3</v>
      </c>
      <c r="I13" s="22">
        <v>0.2</v>
      </c>
      <c r="J13" s="22">
        <v>0</v>
      </c>
      <c r="K13" s="33">
        <v>0</v>
      </c>
    </row>
    <row r="14" spans="2:11" x14ac:dyDescent="0.35">
      <c r="B14" s="29" t="s">
        <v>14</v>
      </c>
      <c r="C14" s="14" t="s">
        <v>9</v>
      </c>
      <c r="D14" s="11">
        <f>baseline!D14+'input sheet'!$D$9/100</f>
        <v>297.58</v>
      </c>
      <c r="E14" s="24">
        <v>100</v>
      </c>
      <c r="F14" s="18">
        <v>0.12470000000000001</v>
      </c>
      <c r="G14" s="16">
        <f t="shared" si="0"/>
        <v>23.863672814755414</v>
      </c>
      <c r="H14" s="5">
        <v>0.83899999999999997</v>
      </c>
      <c r="I14" s="22">
        <v>0.2</v>
      </c>
      <c r="J14" s="22">
        <v>0</v>
      </c>
      <c r="K14" s="33">
        <v>0</v>
      </c>
    </row>
    <row r="15" spans="2:11" x14ac:dyDescent="0.35">
      <c r="B15" s="29" t="s">
        <v>14</v>
      </c>
      <c r="C15" s="14" t="s">
        <v>19</v>
      </c>
      <c r="D15" s="11">
        <f>baseline!D15+'input sheet'!$E$9/100</f>
        <v>396.73</v>
      </c>
      <c r="E15" s="24">
        <v>100</v>
      </c>
      <c r="F15" s="18">
        <v>0.17</v>
      </c>
      <c r="G15" s="16">
        <f t="shared" si="0"/>
        <v>23.337058823529411</v>
      </c>
      <c r="H15" s="5">
        <v>4.4999999999999998E-2</v>
      </c>
      <c r="I15" s="22">
        <v>0.2</v>
      </c>
      <c r="J15" s="22">
        <v>0</v>
      </c>
      <c r="K15" s="33">
        <v>0</v>
      </c>
    </row>
    <row r="16" spans="2:11" x14ac:dyDescent="0.35">
      <c r="B16" s="29" t="s">
        <v>14</v>
      </c>
      <c r="C16" s="14" t="s">
        <v>10</v>
      </c>
      <c r="D16" s="65"/>
      <c r="E16" s="24"/>
      <c r="F16" s="18"/>
      <c r="G16" s="11">
        <f>baseline!G16+'input sheet'!$F$9</f>
        <v>29.74</v>
      </c>
      <c r="H16" s="5">
        <v>0</v>
      </c>
      <c r="I16" s="22">
        <v>0.2</v>
      </c>
      <c r="J16" s="22">
        <v>0</v>
      </c>
      <c r="K16" s="33">
        <v>0</v>
      </c>
    </row>
    <row r="17" spans="2:11" x14ac:dyDescent="0.35">
      <c r="B17" s="29" t="s">
        <v>14</v>
      </c>
      <c r="C17" s="14" t="s">
        <v>11</v>
      </c>
      <c r="D17" s="11">
        <f>baseline!D17+'input sheet'!$G$9/100</f>
        <v>288.11</v>
      </c>
      <c r="E17" s="24">
        <v>100</v>
      </c>
      <c r="F17" s="18">
        <v>7.0000000000000007E-2</v>
      </c>
      <c r="G17" s="16">
        <f t="shared" si="0"/>
        <v>41.15857142857142</v>
      </c>
      <c r="H17" s="5">
        <v>0</v>
      </c>
      <c r="I17" s="22">
        <v>0.2</v>
      </c>
      <c r="J17" s="22">
        <v>0</v>
      </c>
      <c r="K17" s="33">
        <v>0</v>
      </c>
    </row>
    <row r="18" spans="2:11" x14ac:dyDescent="0.35">
      <c r="B18" s="34" t="s">
        <v>14</v>
      </c>
      <c r="C18" s="15" t="s">
        <v>17</v>
      </c>
      <c r="D18" s="11">
        <f>baseline!D18+'input sheet'!$H$9/100</f>
        <v>381.15999999999997</v>
      </c>
      <c r="E18" s="25">
        <v>100</v>
      </c>
      <c r="F18" s="19">
        <v>0.125</v>
      </c>
      <c r="G18" s="27">
        <f t="shared" si="0"/>
        <v>30.492799999999999</v>
      </c>
      <c r="H18" s="7">
        <v>0.112</v>
      </c>
      <c r="I18" s="23">
        <v>0.2</v>
      </c>
      <c r="J18" s="23">
        <v>0</v>
      </c>
      <c r="K18" s="35">
        <v>0</v>
      </c>
    </row>
    <row r="19" spans="2:11" x14ac:dyDescent="0.35">
      <c r="B19" s="29" t="s">
        <v>15</v>
      </c>
      <c r="C19" s="14" t="s">
        <v>20</v>
      </c>
      <c r="D19" s="9"/>
      <c r="E19" s="9"/>
      <c r="F19" s="14"/>
      <c r="G19" s="4">
        <f>baseline!G19+'input sheet'!$B$11</f>
        <v>29.74</v>
      </c>
      <c r="H19" s="5">
        <v>1</v>
      </c>
      <c r="I19" s="22">
        <v>0.2</v>
      </c>
      <c r="J19" s="22">
        <v>0</v>
      </c>
      <c r="K19" s="33">
        <v>0</v>
      </c>
    </row>
    <row r="20" spans="2:11" x14ac:dyDescent="0.35">
      <c r="B20" s="29" t="s">
        <v>16</v>
      </c>
      <c r="C20" s="14" t="s">
        <v>20</v>
      </c>
      <c r="D20" s="9"/>
      <c r="E20" s="9"/>
      <c r="F20" s="14"/>
      <c r="G20" s="4">
        <f>baseline!G20+'input sheet'!$B$13</f>
        <v>29.74</v>
      </c>
      <c r="H20" s="5">
        <v>1</v>
      </c>
      <c r="I20" s="22">
        <v>0.2</v>
      </c>
      <c r="J20" s="22">
        <v>0</v>
      </c>
      <c r="K20" s="33">
        <v>0</v>
      </c>
    </row>
    <row r="21" spans="2:11" x14ac:dyDescent="0.35">
      <c r="B21" s="31" t="s">
        <v>23</v>
      </c>
      <c r="C21" s="1" t="s">
        <v>8</v>
      </c>
      <c r="D21" s="8"/>
      <c r="E21" s="8"/>
      <c r="F21" s="1"/>
      <c r="G21" s="2">
        <f>baseline!G21+'input sheet'!$B$5</f>
        <v>9.42</v>
      </c>
      <c r="H21" s="3">
        <v>0.02</v>
      </c>
      <c r="I21" s="21">
        <v>0.2</v>
      </c>
      <c r="J21" s="21">
        <v>0</v>
      </c>
      <c r="K21" s="32">
        <v>0</v>
      </c>
    </row>
    <row r="22" spans="2:11" x14ac:dyDescent="0.35">
      <c r="B22" s="29" t="s">
        <v>23</v>
      </c>
      <c r="C22" s="14" t="s">
        <v>9</v>
      </c>
      <c r="D22" s="9"/>
      <c r="E22" s="9"/>
      <c r="F22" s="14"/>
      <c r="G22" s="2">
        <f>baseline!G22+'input sheet'!$C$5</f>
        <v>20.079999999999998</v>
      </c>
      <c r="H22" s="5">
        <v>0.97799999999999998</v>
      </c>
      <c r="I22" s="22">
        <v>0.2</v>
      </c>
      <c r="J22" s="22">
        <v>0</v>
      </c>
      <c r="K22" s="33">
        <v>0</v>
      </c>
    </row>
    <row r="23" spans="2:11" x14ac:dyDescent="0.35">
      <c r="B23" s="34" t="s">
        <v>23</v>
      </c>
      <c r="C23" s="15" t="s">
        <v>10</v>
      </c>
      <c r="D23" s="10"/>
      <c r="E23" s="10"/>
      <c r="F23" s="15"/>
      <c r="G23" s="2">
        <f>baseline!G23+'input sheet'!$D$5</f>
        <v>25.77</v>
      </c>
      <c r="H23" s="7">
        <v>1E-3</v>
      </c>
      <c r="I23" s="23">
        <v>0.2</v>
      </c>
      <c r="J23" s="23">
        <v>0</v>
      </c>
      <c r="K23" s="35">
        <v>0</v>
      </c>
    </row>
    <row r="24" spans="2:11" x14ac:dyDescent="0.35">
      <c r="B24" s="29" t="s">
        <v>24</v>
      </c>
      <c r="C24" s="14" t="s">
        <v>8</v>
      </c>
      <c r="D24" s="11">
        <f>baseline!D24+'input sheet'!$B$7/100</f>
        <v>40.39</v>
      </c>
      <c r="E24" s="24">
        <v>100</v>
      </c>
      <c r="F24" s="36">
        <v>4.4999999999999998E-2</v>
      </c>
      <c r="G24" s="16">
        <f>(D24*100)/(E24*(F24*100))</f>
        <v>8.9755555555555553</v>
      </c>
      <c r="H24" s="5">
        <v>0.83499999999999996</v>
      </c>
      <c r="I24" s="22">
        <v>0.2</v>
      </c>
      <c r="J24" s="22">
        <v>0</v>
      </c>
      <c r="K24" s="33">
        <v>0</v>
      </c>
    </row>
    <row r="25" spans="2:11" x14ac:dyDescent="0.35">
      <c r="B25" s="29" t="s">
        <v>24</v>
      </c>
      <c r="C25" s="14" t="s">
        <v>9</v>
      </c>
      <c r="D25" s="11">
        <f>baseline!D25+'input sheet'!$C$7/100</f>
        <v>50.72</v>
      </c>
      <c r="E25" s="24">
        <v>100</v>
      </c>
      <c r="F25" s="37">
        <v>6.9000000000000006E-2</v>
      </c>
      <c r="G25" s="38">
        <f>(D25*100)/(E25*(F25*100))</f>
        <v>7.350724637681159</v>
      </c>
      <c r="H25" s="39">
        <v>0</v>
      </c>
      <c r="I25" s="22">
        <v>0.2</v>
      </c>
      <c r="J25" s="22">
        <v>0</v>
      </c>
      <c r="K25" s="33">
        <v>0</v>
      </c>
    </row>
    <row r="26" spans="2:11" x14ac:dyDescent="0.35">
      <c r="B26" s="29" t="s">
        <v>24</v>
      </c>
      <c r="C26" s="14" t="s">
        <v>10</v>
      </c>
      <c r="D26" s="11">
        <f>baseline!D26+'input sheet'!$D$7/100</f>
        <v>61.05</v>
      </c>
      <c r="E26" s="24">
        <v>100</v>
      </c>
      <c r="F26" s="36">
        <v>7.4999999999999997E-2</v>
      </c>
      <c r="G26" s="16">
        <f t="shared" ref="G26:G32" si="1">(D26*100)/(E26*(F26*100))</f>
        <v>8.14</v>
      </c>
      <c r="H26" s="5">
        <v>0.16500000000000001</v>
      </c>
      <c r="I26" s="22">
        <v>0.2</v>
      </c>
      <c r="J26" s="22">
        <v>0</v>
      </c>
      <c r="K26" s="33">
        <v>0</v>
      </c>
    </row>
    <row r="27" spans="2:11" x14ac:dyDescent="0.35">
      <c r="B27" s="29" t="s">
        <v>24</v>
      </c>
      <c r="C27" s="14" t="s">
        <v>11</v>
      </c>
      <c r="D27" s="11">
        <f>baseline!D27+'input sheet'!$E$7/100</f>
        <v>40.39</v>
      </c>
      <c r="E27" s="24">
        <v>100</v>
      </c>
      <c r="F27" s="36">
        <v>4.4999999999999998E-2</v>
      </c>
      <c r="G27" s="16">
        <f t="shared" si="1"/>
        <v>8.9755555555555553</v>
      </c>
      <c r="H27" s="5">
        <v>0</v>
      </c>
      <c r="I27" s="22">
        <v>0.2</v>
      </c>
      <c r="J27" s="22">
        <v>0</v>
      </c>
      <c r="K27" s="33">
        <v>0</v>
      </c>
    </row>
    <row r="28" spans="2:11" x14ac:dyDescent="0.35">
      <c r="B28" s="29" t="s">
        <v>24</v>
      </c>
      <c r="C28" s="14" t="s">
        <v>12</v>
      </c>
      <c r="D28" s="11">
        <f>baseline!D28+'input sheet'!$F$7/100</f>
        <v>288.11</v>
      </c>
      <c r="E28" s="25">
        <v>100</v>
      </c>
      <c r="F28" s="36">
        <v>7.4999999999999997E-2</v>
      </c>
      <c r="G28" s="27">
        <f t="shared" si="1"/>
        <v>38.414666666666669</v>
      </c>
      <c r="H28" s="5">
        <v>0</v>
      </c>
      <c r="I28" s="22">
        <v>0.2</v>
      </c>
      <c r="J28" s="22">
        <v>0</v>
      </c>
      <c r="K28" s="33">
        <v>0</v>
      </c>
    </row>
    <row r="29" spans="2:11" x14ac:dyDescent="0.35">
      <c r="B29" s="31" t="s">
        <v>25</v>
      </c>
      <c r="C29" s="1" t="s">
        <v>8</v>
      </c>
      <c r="D29" s="11">
        <f>baseline!D29+'input sheet'!$B$9/100</f>
        <v>91.690000000000012</v>
      </c>
      <c r="E29" s="24">
        <v>100</v>
      </c>
      <c r="F29" s="12">
        <v>0.04</v>
      </c>
      <c r="G29" s="16">
        <f t="shared" si="1"/>
        <v>22.922500000000003</v>
      </c>
      <c r="H29" s="3">
        <v>0</v>
      </c>
      <c r="I29" s="21">
        <v>0.2</v>
      </c>
      <c r="J29" s="21">
        <v>0</v>
      </c>
      <c r="K29" s="32">
        <v>0</v>
      </c>
    </row>
    <row r="30" spans="2:11" x14ac:dyDescent="0.35">
      <c r="B30" s="29" t="s">
        <v>25</v>
      </c>
      <c r="C30" s="14" t="s">
        <v>18</v>
      </c>
      <c r="D30" s="11">
        <f>baseline!D30+'input sheet'!$C$9/100</f>
        <v>126.09</v>
      </c>
      <c r="E30" s="24">
        <v>100</v>
      </c>
      <c r="F30" s="18">
        <v>5.5E-2</v>
      </c>
      <c r="G30" s="16">
        <f t="shared" si="1"/>
        <v>22.925454545454546</v>
      </c>
      <c r="H30" s="5">
        <v>5.0000000000000001E-3</v>
      </c>
      <c r="I30" s="22">
        <v>0.2</v>
      </c>
      <c r="J30" s="22">
        <v>0</v>
      </c>
      <c r="K30" s="33">
        <v>0</v>
      </c>
    </row>
    <row r="31" spans="2:11" x14ac:dyDescent="0.35">
      <c r="B31" s="29" t="s">
        <v>25</v>
      </c>
      <c r="C31" s="14" t="s">
        <v>9</v>
      </c>
      <c r="D31" s="11">
        <f>baseline!D31+'input sheet'!$D$9/100</f>
        <v>297.58</v>
      </c>
      <c r="E31" s="24">
        <v>100</v>
      </c>
      <c r="F31" s="18">
        <v>0.12470000000000001</v>
      </c>
      <c r="G31" s="16">
        <f t="shared" si="1"/>
        <v>23.863672814755414</v>
      </c>
      <c r="H31" s="5">
        <v>0.83899999999999997</v>
      </c>
      <c r="I31" s="22">
        <v>0.2</v>
      </c>
      <c r="J31" s="22">
        <v>0</v>
      </c>
      <c r="K31" s="33">
        <v>0</v>
      </c>
    </row>
    <row r="32" spans="2:11" x14ac:dyDescent="0.35">
      <c r="B32" s="29" t="s">
        <v>25</v>
      </c>
      <c r="C32" s="14" t="s">
        <v>19</v>
      </c>
      <c r="D32" s="11">
        <f>baseline!D32+'input sheet'!$E$9/100</f>
        <v>396.73</v>
      </c>
      <c r="E32" s="24">
        <v>100</v>
      </c>
      <c r="F32" s="18">
        <v>0.17</v>
      </c>
      <c r="G32" s="16">
        <f t="shared" si="1"/>
        <v>23.337058823529411</v>
      </c>
      <c r="H32" s="5">
        <v>4.4999999999999998E-2</v>
      </c>
      <c r="I32" s="22">
        <v>0.2</v>
      </c>
      <c r="J32" s="22">
        <v>0</v>
      </c>
      <c r="K32" s="33">
        <v>0</v>
      </c>
    </row>
    <row r="33" spans="2:11" x14ac:dyDescent="0.35">
      <c r="B33" s="29" t="s">
        <v>25</v>
      </c>
      <c r="C33" s="14" t="s">
        <v>10</v>
      </c>
      <c r="D33" s="65"/>
      <c r="E33" s="24"/>
      <c r="F33" s="18"/>
      <c r="G33" s="11">
        <f>baseline!G33+'input sheet'!$F$9</f>
        <v>29.74</v>
      </c>
      <c r="H33" s="5">
        <v>0</v>
      </c>
      <c r="I33" s="22">
        <v>0.2</v>
      </c>
      <c r="J33" s="22">
        <v>0</v>
      </c>
      <c r="K33" s="33">
        <v>0</v>
      </c>
    </row>
    <row r="34" spans="2:11" x14ac:dyDescent="0.35">
      <c r="B34" s="29" t="s">
        <v>25</v>
      </c>
      <c r="C34" s="14" t="s">
        <v>11</v>
      </c>
      <c r="D34" s="11">
        <f>baseline!D34+'input sheet'!$G$9/100</f>
        <v>288.11</v>
      </c>
      <c r="E34" s="24">
        <v>100</v>
      </c>
      <c r="F34" s="18">
        <v>7.0000000000000007E-2</v>
      </c>
      <c r="G34" s="16">
        <f t="shared" ref="G34:G35" si="2">(D34*100)/(E34*(F34*100))</f>
        <v>41.15857142857142</v>
      </c>
      <c r="H34" s="5">
        <v>0</v>
      </c>
      <c r="I34" s="22">
        <v>0.2</v>
      </c>
      <c r="J34" s="22">
        <v>0</v>
      </c>
      <c r="K34" s="33">
        <v>0</v>
      </c>
    </row>
    <row r="35" spans="2:11" x14ac:dyDescent="0.35">
      <c r="B35" s="34" t="s">
        <v>25</v>
      </c>
      <c r="C35" s="15" t="s">
        <v>17</v>
      </c>
      <c r="D35" s="11">
        <f>baseline!D35+'input sheet'!$H$9/100</f>
        <v>381.15999999999997</v>
      </c>
      <c r="E35" s="25">
        <v>100</v>
      </c>
      <c r="F35" s="19">
        <v>0.125</v>
      </c>
      <c r="G35" s="27">
        <f t="shared" si="2"/>
        <v>30.492799999999999</v>
      </c>
      <c r="H35" s="7">
        <v>0.112</v>
      </c>
      <c r="I35" s="23">
        <v>0.2</v>
      </c>
      <c r="J35" s="23">
        <v>0</v>
      </c>
      <c r="K35" s="35">
        <v>0</v>
      </c>
    </row>
    <row r="36" spans="2:11" x14ac:dyDescent="0.35">
      <c r="B36" s="29" t="s">
        <v>26</v>
      </c>
      <c r="C36" s="14" t="s">
        <v>20</v>
      </c>
      <c r="D36" s="9"/>
      <c r="E36" s="9"/>
      <c r="F36" s="14"/>
      <c r="G36" s="4">
        <f>baseline!G36+'input sheet'!$B$11</f>
        <v>29.74</v>
      </c>
      <c r="H36" s="5">
        <v>1</v>
      </c>
      <c r="I36" s="22">
        <v>0.2</v>
      </c>
      <c r="J36" s="22">
        <v>0</v>
      </c>
      <c r="K36" s="33">
        <v>0</v>
      </c>
    </row>
    <row r="37" spans="2:11" ht="15" thickBot="1" x14ac:dyDescent="0.4">
      <c r="B37" s="40" t="s">
        <v>27</v>
      </c>
      <c r="C37" s="41" t="s">
        <v>20</v>
      </c>
      <c r="D37" s="42"/>
      <c r="E37" s="42"/>
      <c r="F37" s="41"/>
      <c r="G37" s="4">
        <f>baseline!G37+'input sheet'!$B$13</f>
        <v>29.74</v>
      </c>
      <c r="H37" s="44">
        <v>1</v>
      </c>
      <c r="I37" s="45">
        <v>0.2</v>
      </c>
      <c r="J37" s="45">
        <v>0</v>
      </c>
      <c r="K37" s="46">
        <v>0</v>
      </c>
    </row>
    <row r="38" spans="2:11" ht="15" thickTop="1" x14ac:dyDescent="0.35"/>
  </sheetData>
  <mergeCells count="1">
    <mergeCell ref="B2:K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sheet</vt:lpstr>
      <vt:lpstr>output sheet</vt:lpstr>
      <vt:lpstr>baseline</vt:lpstr>
      <vt:lpstr>policy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2020-12-15T10:26:19Z</dcterms:created>
  <dcterms:modified xsi:type="dcterms:W3CDTF">2021-01-14T15:30:57Z</dcterms:modified>
</cp:coreProperties>
</file>