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0_Doctorat_ciències_educació_esport/Data_in_Brief/"/>
    </mc:Choice>
  </mc:AlternateContent>
  <xr:revisionPtr revIDLastSave="0" documentId="13_ncr:1_{433E6489-EFCF-D646-89C7-500707DF0B1D}" xr6:coauthVersionLast="45" xr6:coauthVersionMax="45" xr10:uidLastSave="{00000000-0000-0000-0000-000000000000}"/>
  <bookViews>
    <workbookView xWindow="1580" yWindow="720" windowWidth="25600" windowHeight="16060" tabRatio="500" xr2:uid="{00000000-000D-0000-FFFF-FFFF00000000}"/>
  </bookViews>
  <sheets>
    <sheet name="Sample" sheetId="15" r:id="rId1"/>
    <sheet name="Muscle_Activity" sheetId="1" r:id="rId2"/>
    <sheet name="Acceleration" sheetId="2" r:id="rId3"/>
    <sheet name="Force" sheetId="3" r:id="rId4"/>
    <sheet name="ICC_Muscle_Activity" sheetId="4" r:id="rId5"/>
    <sheet name="ICC_Acceleration" sheetId="5" r:id="rId6"/>
    <sheet name="ICC_Force" sheetId="6" r:id="rId7"/>
    <sheet name="Muscle_activity_SWC" sheetId="16" r:id="rId8"/>
    <sheet name="Acceleration_SWC" sheetId="17" r:id="rId9"/>
    <sheet name="Force_SWC" sheetId="18" r:id="rId10"/>
    <sheet name="Correlation_RMS_ACCEL_RF" sheetId="7" r:id="rId11"/>
    <sheet name="Correlation_RMS_ACCEL_VM" sheetId="8" r:id="rId12"/>
    <sheet name="Correlation_RMS_ACCEL_VL" sheetId="9" r:id="rId13"/>
    <sheet name="Correlation_RMS_ACCEL_Gmax" sheetId="10" r:id="rId14"/>
    <sheet name="Correlation_RMS_ACCEL_Gmed" sheetId="11" r:id="rId15"/>
    <sheet name="Correlation_RMS_ACCEL_BF" sheetId="12" r:id="rId16"/>
    <sheet name="Correlation_ACCEL_Force" sheetId="1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" i="18" l="1"/>
  <c r="W13" i="18"/>
  <c r="N13" i="18"/>
  <c r="E13" i="18"/>
  <c r="AF12" i="18"/>
  <c r="W12" i="18"/>
  <c r="N12" i="18"/>
  <c r="E12" i="18"/>
  <c r="AF11" i="18"/>
  <c r="W11" i="18"/>
  <c r="N11" i="18"/>
  <c r="E11" i="18"/>
  <c r="AF10" i="18"/>
  <c r="W10" i="18"/>
  <c r="N10" i="18"/>
  <c r="E10" i="18"/>
  <c r="AF9" i="18"/>
  <c r="W9" i="18"/>
  <c r="N9" i="18"/>
  <c r="E9" i="18"/>
  <c r="AF8" i="18"/>
  <c r="W8" i="18"/>
  <c r="N8" i="18"/>
  <c r="E8" i="18"/>
  <c r="AF7" i="18"/>
  <c r="W7" i="18"/>
  <c r="N7" i="18"/>
  <c r="E7" i="18"/>
  <c r="AF6" i="18"/>
  <c r="W6" i="18"/>
  <c r="N6" i="18"/>
  <c r="E6" i="18"/>
  <c r="AF5" i="18"/>
  <c r="W5" i="18"/>
  <c r="N5" i="18"/>
  <c r="E5" i="18"/>
  <c r="AF4" i="18"/>
  <c r="AF16" i="18" s="1"/>
  <c r="W4" i="18"/>
  <c r="W16" i="18" s="1"/>
  <c r="N4" i="18"/>
  <c r="E4" i="18"/>
  <c r="E16" i="18" s="1"/>
  <c r="N15" i="17"/>
  <c r="K21" i="17" s="1"/>
  <c r="N14" i="17"/>
  <c r="AF12" i="17"/>
  <c r="W12" i="17"/>
  <c r="N12" i="17"/>
  <c r="E12" i="17"/>
  <c r="AF11" i="17"/>
  <c r="W11" i="17"/>
  <c r="N11" i="17"/>
  <c r="E11" i="17"/>
  <c r="AF10" i="17"/>
  <c r="W10" i="17"/>
  <c r="N10" i="17"/>
  <c r="E10" i="17"/>
  <c r="AF9" i="17"/>
  <c r="W9" i="17"/>
  <c r="N9" i="17"/>
  <c r="E9" i="17"/>
  <c r="AF8" i="17"/>
  <c r="W8" i="17"/>
  <c r="N8" i="17"/>
  <c r="E8" i="17"/>
  <c r="AF7" i="17"/>
  <c r="W7" i="17"/>
  <c r="N7" i="17"/>
  <c r="E7" i="17"/>
  <c r="AF6" i="17"/>
  <c r="W6" i="17"/>
  <c r="N6" i="17"/>
  <c r="E6" i="17"/>
  <c r="AF5" i="17"/>
  <c r="W5" i="17"/>
  <c r="N5" i="17"/>
  <c r="E5" i="17"/>
  <c r="AF4" i="17"/>
  <c r="W4" i="17"/>
  <c r="N4" i="17"/>
  <c r="E4" i="17"/>
  <c r="AF3" i="17"/>
  <c r="AF15" i="17" s="1"/>
  <c r="W3" i="17"/>
  <c r="W15" i="17" s="1"/>
  <c r="N3" i="17"/>
  <c r="E3" i="17"/>
  <c r="E15" i="17" s="1"/>
  <c r="HD13" i="16"/>
  <c r="GU13" i="16"/>
  <c r="GL13" i="16"/>
  <c r="GC13" i="16"/>
  <c r="FT13" i="16"/>
  <c r="FK13" i="16"/>
  <c r="FB13" i="16"/>
  <c r="ES13" i="16"/>
  <c r="EJ13" i="16"/>
  <c r="EA13" i="16"/>
  <c r="DR13" i="16"/>
  <c r="DI13" i="16"/>
  <c r="CZ13" i="16"/>
  <c r="CQ13" i="16"/>
  <c r="CH13" i="16"/>
  <c r="BY13" i="16"/>
  <c r="BP13" i="16"/>
  <c r="BG13" i="16"/>
  <c r="AX13" i="16"/>
  <c r="AO13" i="16"/>
  <c r="AF13" i="16"/>
  <c r="W13" i="16"/>
  <c r="N13" i="16"/>
  <c r="E13" i="16"/>
  <c r="HD12" i="16"/>
  <c r="GU12" i="16"/>
  <c r="GL12" i="16"/>
  <c r="GC12" i="16"/>
  <c r="FT12" i="16"/>
  <c r="FK12" i="16"/>
  <c r="FB12" i="16"/>
  <c r="ES12" i="16"/>
  <c r="EJ12" i="16"/>
  <c r="EA12" i="16"/>
  <c r="DR12" i="16"/>
  <c r="DI12" i="16"/>
  <c r="CZ12" i="16"/>
  <c r="CQ12" i="16"/>
  <c r="CH12" i="16"/>
  <c r="BY12" i="16"/>
  <c r="BP12" i="16"/>
  <c r="BG12" i="16"/>
  <c r="AX12" i="16"/>
  <c r="AO12" i="16"/>
  <c r="AF12" i="16"/>
  <c r="W12" i="16"/>
  <c r="N12" i="16"/>
  <c r="E12" i="16"/>
  <c r="HD11" i="16"/>
  <c r="GU11" i="16"/>
  <c r="GL11" i="16"/>
  <c r="GC11" i="16"/>
  <c r="FT11" i="16"/>
  <c r="FK11" i="16"/>
  <c r="FB11" i="16"/>
  <c r="ES11" i="16"/>
  <c r="EJ11" i="16"/>
  <c r="EA11" i="16"/>
  <c r="DR11" i="16"/>
  <c r="DI11" i="16"/>
  <c r="CZ11" i="16"/>
  <c r="CQ11" i="16"/>
  <c r="CH11" i="16"/>
  <c r="BY11" i="16"/>
  <c r="BP11" i="16"/>
  <c r="BG11" i="16"/>
  <c r="AX11" i="16"/>
  <c r="AO11" i="16"/>
  <c r="AF11" i="16"/>
  <c r="W11" i="16"/>
  <c r="N11" i="16"/>
  <c r="E11" i="16"/>
  <c r="HD10" i="16"/>
  <c r="GU10" i="16"/>
  <c r="GL10" i="16"/>
  <c r="GC10" i="16"/>
  <c r="FT10" i="16"/>
  <c r="FK10" i="16"/>
  <c r="FB10" i="16"/>
  <c r="ES10" i="16"/>
  <c r="EJ10" i="16"/>
  <c r="EA10" i="16"/>
  <c r="DR10" i="16"/>
  <c r="DI10" i="16"/>
  <c r="CZ10" i="16"/>
  <c r="CQ10" i="16"/>
  <c r="CH10" i="16"/>
  <c r="BY10" i="16"/>
  <c r="BP10" i="16"/>
  <c r="BG10" i="16"/>
  <c r="AX10" i="16"/>
  <c r="AO10" i="16"/>
  <c r="AF10" i="16"/>
  <c r="W10" i="16"/>
  <c r="N10" i="16"/>
  <c r="E10" i="16"/>
  <c r="HD9" i="16"/>
  <c r="GU9" i="16"/>
  <c r="GL9" i="16"/>
  <c r="GC9" i="16"/>
  <c r="FT9" i="16"/>
  <c r="FK9" i="16"/>
  <c r="FB9" i="16"/>
  <c r="ES9" i="16"/>
  <c r="EJ9" i="16"/>
  <c r="EA9" i="16"/>
  <c r="DR9" i="16"/>
  <c r="DI9" i="16"/>
  <c r="CZ9" i="16"/>
  <c r="CQ9" i="16"/>
  <c r="CH9" i="16"/>
  <c r="BY9" i="16"/>
  <c r="BP9" i="16"/>
  <c r="BG9" i="16"/>
  <c r="AX9" i="16"/>
  <c r="AO9" i="16"/>
  <c r="AF9" i="16"/>
  <c r="W9" i="16"/>
  <c r="N9" i="16"/>
  <c r="E9" i="16"/>
  <c r="HD8" i="16"/>
  <c r="GU8" i="16"/>
  <c r="GL8" i="16"/>
  <c r="GC8" i="16"/>
  <c r="FT8" i="16"/>
  <c r="FK8" i="16"/>
  <c r="FB8" i="16"/>
  <c r="ES8" i="16"/>
  <c r="EJ8" i="16"/>
  <c r="EA8" i="16"/>
  <c r="DR8" i="16"/>
  <c r="DI8" i="16"/>
  <c r="CZ8" i="16"/>
  <c r="CQ8" i="16"/>
  <c r="CH8" i="16"/>
  <c r="BY8" i="16"/>
  <c r="BP8" i="16"/>
  <c r="BG8" i="16"/>
  <c r="AX8" i="16"/>
  <c r="AO8" i="16"/>
  <c r="AF8" i="16"/>
  <c r="W8" i="16"/>
  <c r="N8" i="16"/>
  <c r="E8" i="16"/>
  <c r="HD7" i="16"/>
  <c r="GU7" i="16"/>
  <c r="GL7" i="16"/>
  <c r="GC7" i="16"/>
  <c r="FT7" i="16"/>
  <c r="FK7" i="16"/>
  <c r="FB7" i="16"/>
  <c r="ES7" i="16"/>
  <c r="EJ7" i="16"/>
  <c r="EA7" i="16"/>
  <c r="DR7" i="16"/>
  <c r="DI7" i="16"/>
  <c r="CZ7" i="16"/>
  <c r="CQ7" i="16"/>
  <c r="CH7" i="16"/>
  <c r="BY7" i="16"/>
  <c r="BP7" i="16"/>
  <c r="BG7" i="16"/>
  <c r="AX7" i="16"/>
  <c r="AO7" i="16"/>
  <c r="AF7" i="16"/>
  <c r="W7" i="16"/>
  <c r="N7" i="16"/>
  <c r="E7" i="16"/>
  <c r="HD6" i="16"/>
  <c r="GU6" i="16"/>
  <c r="GL6" i="16"/>
  <c r="GC6" i="16"/>
  <c r="FT6" i="16"/>
  <c r="FK6" i="16"/>
  <c r="FB6" i="16"/>
  <c r="ES6" i="16"/>
  <c r="EJ6" i="16"/>
  <c r="EA6" i="16"/>
  <c r="DR6" i="16"/>
  <c r="DI6" i="16"/>
  <c r="CZ6" i="16"/>
  <c r="CQ6" i="16"/>
  <c r="CH6" i="16"/>
  <c r="BY6" i="16"/>
  <c r="BP6" i="16"/>
  <c r="BG6" i="16"/>
  <c r="AX6" i="16"/>
  <c r="AO6" i="16"/>
  <c r="AF6" i="16"/>
  <c r="W6" i="16"/>
  <c r="N6" i="16"/>
  <c r="E6" i="16"/>
  <c r="HD5" i="16"/>
  <c r="GU5" i="16"/>
  <c r="GL5" i="16"/>
  <c r="GC5" i="16"/>
  <c r="FT5" i="16"/>
  <c r="FK5" i="16"/>
  <c r="FB5" i="16"/>
  <c r="ES5" i="16"/>
  <c r="EJ5" i="16"/>
  <c r="EA5" i="16"/>
  <c r="DR5" i="16"/>
  <c r="DI5" i="16"/>
  <c r="CZ5" i="16"/>
  <c r="CQ5" i="16"/>
  <c r="CH5" i="16"/>
  <c r="BY5" i="16"/>
  <c r="BP5" i="16"/>
  <c r="BG5" i="16"/>
  <c r="AX5" i="16"/>
  <c r="AO5" i="16"/>
  <c r="AF5" i="16"/>
  <c r="W5" i="16"/>
  <c r="N5" i="16"/>
  <c r="E5" i="16"/>
  <c r="HD4" i="16"/>
  <c r="GU4" i="16"/>
  <c r="GL4" i="16"/>
  <c r="GC4" i="16"/>
  <c r="FT4" i="16"/>
  <c r="FK4" i="16"/>
  <c r="FB4" i="16"/>
  <c r="FB16" i="16" s="1"/>
  <c r="ES4" i="16"/>
  <c r="ES16" i="16" s="1"/>
  <c r="EJ4" i="16"/>
  <c r="EA4" i="16"/>
  <c r="DR4" i="16"/>
  <c r="DI4" i="16"/>
  <c r="CZ4" i="16"/>
  <c r="CQ4" i="16"/>
  <c r="CH4" i="16"/>
  <c r="CH15" i="16" s="1"/>
  <c r="BY4" i="16"/>
  <c r="BY15" i="16" s="1"/>
  <c r="BP4" i="16"/>
  <c r="BG4" i="16"/>
  <c r="AX4" i="16"/>
  <c r="AO4" i="16"/>
  <c r="AF4" i="16"/>
  <c r="W4" i="16"/>
  <c r="N4" i="16"/>
  <c r="N15" i="16" s="1"/>
  <c r="E4" i="16"/>
  <c r="E15" i="16" s="1"/>
  <c r="T22" i="18" l="1"/>
  <c r="W17" i="18"/>
  <c r="B22" i="18"/>
  <c r="F5" i="18" s="1"/>
  <c r="F6" i="18"/>
  <c r="AC22" i="18"/>
  <c r="AG8" i="18" s="1"/>
  <c r="AF17" i="18"/>
  <c r="F9" i="18"/>
  <c r="X5" i="18"/>
  <c r="F13" i="18"/>
  <c r="W15" i="18"/>
  <c r="AF15" i="18"/>
  <c r="N15" i="18"/>
  <c r="F11" i="18"/>
  <c r="E15" i="18"/>
  <c r="N16" i="18"/>
  <c r="AC21" i="17"/>
  <c r="T21" i="17"/>
  <c r="F11" i="17"/>
  <c r="B21" i="17"/>
  <c r="F5" i="17"/>
  <c r="F7" i="17"/>
  <c r="O12" i="17"/>
  <c r="O10" i="17"/>
  <c r="O9" i="17"/>
  <c r="O8" i="17"/>
  <c r="O7" i="17"/>
  <c r="O6" i="17"/>
  <c r="O3" i="17"/>
  <c r="O11" i="17"/>
  <c r="O5" i="17"/>
  <c r="O4" i="17"/>
  <c r="E14" i="17"/>
  <c r="F4" i="17"/>
  <c r="X5" i="17"/>
  <c r="X6" i="17"/>
  <c r="X7" i="17"/>
  <c r="F8" i="17"/>
  <c r="F9" i="17"/>
  <c r="X9" i="17"/>
  <c r="F10" i="17"/>
  <c r="X10" i="17"/>
  <c r="X11" i="17"/>
  <c r="F12" i="17"/>
  <c r="X12" i="17"/>
  <c r="W14" i="17"/>
  <c r="F3" i="17"/>
  <c r="X4" i="17"/>
  <c r="F6" i="17"/>
  <c r="X8" i="17"/>
  <c r="N16" i="17"/>
  <c r="L21" i="17" s="1"/>
  <c r="M21" i="17" s="1"/>
  <c r="Q8" i="17" s="1"/>
  <c r="AF14" i="17"/>
  <c r="X3" i="17"/>
  <c r="P3" i="17"/>
  <c r="P6" i="17"/>
  <c r="P7" i="17"/>
  <c r="P10" i="17"/>
  <c r="P11" i="17"/>
  <c r="P12" i="17"/>
  <c r="EP22" i="16"/>
  <c r="ET13" i="16" s="1"/>
  <c r="ET7" i="16"/>
  <c r="EY22" i="16"/>
  <c r="FC4" i="16" s="1"/>
  <c r="FB17" i="16"/>
  <c r="AX16" i="16"/>
  <c r="AX15" i="16"/>
  <c r="DR16" i="16"/>
  <c r="DR15" i="16"/>
  <c r="GL16" i="16"/>
  <c r="GL15" i="16"/>
  <c r="FB15" i="16"/>
  <c r="AF16" i="16"/>
  <c r="AF15" i="16"/>
  <c r="FC5" i="16"/>
  <c r="FC6" i="16"/>
  <c r="FC7" i="16"/>
  <c r="FC9" i="16"/>
  <c r="E16" i="16"/>
  <c r="BP16" i="16"/>
  <c r="BP15" i="16"/>
  <c r="EJ16" i="16"/>
  <c r="EJ15" i="16"/>
  <c r="FT16" i="16"/>
  <c r="FT15" i="16"/>
  <c r="N16" i="16"/>
  <c r="ES15" i="16"/>
  <c r="CZ16" i="16"/>
  <c r="CZ15" i="16"/>
  <c r="HD16" i="16"/>
  <c r="HD15" i="16"/>
  <c r="BY16" i="16"/>
  <c r="W16" i="16"/>
  <c r="W15" i="16"/>
  <c r="AO16" i="16"/>
  <c r="AO15" i="16"/>
  <c r="BG16" i="16"/>
  <c r="BG15" i="16"/>
  <c r="CQ16" i="16"/>
  <c r="CQ15" i="16"/>
  <c r="DI16" i="16"/>
  <c r="DI15" i="16"/>
  <c r="EA16" i="16"/>
  <c r="EA15" i="16"/>
  <c r="FK16" i="16"/>
  <c r="FK15" i="16"/>
  <c r="GC16" i="16"/>
  <c r="GC15" i="16"/>
  <c r="GU16" i="16"/>
  <c r="GU15" i="16"/>
  <c r="CH16" i="16"/>
  <c r="FC8" i="16"/>
  <c r="FC10" i="16"/>
  <c r="FC11" i="16"/>
  <c r="FC12" i="16"/>
  <c r="FC13" i="16"/>
  <c r="C13" i="15"/>
  <c r="D13" i="15"/>
  <c r="E13" i="15"/>
  <c r="B13" i="15"/>
  <c r="E12" i="15"/>
  <c r="D12" i="15"/>
  <c r="C12" i="15"/>
  <c r="B12" i="15"/>
  <c r="T13" i="6"/>
  <c r="T12" i="6"/>
  <c r="T11" i="6"/>
  <c r="T10" i="6"/>
  <c r="T9" i="6"/>
  <c r="T8" i="6"/>
  <c r="T7" i="6"/>
  <c r="T6" i="6"/>
  <c r="T5" i="6"/>
  <c r="T4" i="6"/>
  <c r="T18" i="6" s="1"/>
  <c r="O13" i="6"/>
  <c r="O12" i="6"/>
  <c r="O11" i="6"/>
  <c r="O10" i="6"/>
  <c r="O9" i="6"/>
  <c r="O8" i="6"/>
  <c r="O7" i="6"/>
  <c r="O6" i="6"/>
  <c r="O5" i="6"/>
  <c r="O4" i="6"/>
  <c r="O15" i="6" s="1"/>
  <c r="J13" i="6"/>
  <c r="J12" i="6"/>
  <c r="J11" i="6"/>
  <c r="J10" i="6"/>
  <c r="J9" i="6"/>
  <c r="J8" i="6"/>
  <c r="J7" i="6"/>
  <c r="J6" i="6"/>
  <c r="J5" i="6"/>
  <c r="J4" i="6"/>
  <c r="J18" i="6" s="1"/>
  <c r="E5" i="6"/>
  <c r="E6" i="6"/>
  <c r="E7" i="6"/>
  <c r="E8" i="6"/>
  <c r="E9" i="6"/>
  <c r="E10" i="6"/>
  <c r="E11" i="6"/>
  <c r="E12" i="6"/>
  <c r="E13" i="6"/>
  <c r="E4" i="6"/>
  <c r="E18" i="6" s="1"/>
  <c r="T12" i="5"/>
  <c r="T11" i="5"/>
  <c r="T10" i="5"/>
  <c r="T9" i="5"/>
  <c r="T8" i="5"/>
  <c r="T7" i="5"/>
  <c r="T6" i="5"/>
  <c r="T5" i="5"/>
  <c r="T13" i="5" s="1"/>
  <c r="T4" i="5"/>
  <c r="T3" i="5"/>
  <c r="T14" i="5" s="1"/>
  <c r="O12" i="5"/>
  <c r="O11" i="5"/>
  <c r="O10" i="5"/>
  <c r="O9" i="5"/>
  <c r="O8" i="5"/>
  <c r="O7" i="5"/>
  <c r="O6" i="5"/>
  <c r="O5" i="5"/>
  <c r="O4" i="5"/>
  <c r="O3" i="5"/>
  <c r="O14" i="5" s="1"/>
  <c r="J12" i="5"/>
  <c r="J11" i="5"/>
  <c r="J10" i="5"/>
  <c r="J9" i="5"/>
  <c r="J8" i="5"/>
  <c r="J7" i="5"/>
  <c r="J6" i="5"/>
  <c r="J5" i="5"/>
  <c r="J13" i="5" s="1"/>
  <c r="J4" i="5"/>
  <c r="J3" i="5"/>
  <c r="J14" i="5" s="1"/>
  <c r="E4" i="5"/>
  <c r="E5" i="5"/>
  <c r="E6" i="5"/>
  <c r="E7" i="5"/>
  <c r="E8" i="5"/>
  <c r="E9" i="5"/>
  <c r="E10" i="5"/>
  <c r="E11" i="5"/>
  <c r="E12" i="5"/>
  <c r="E3" i="5"/>
  <c r="E14" i="5" s="1"/>
  <c r="DP13" i="4"/>
  <c r="DP12" i="4"/>
  <c r="DP11" i="4"/>
  <c r="DP10" i="4"/>
  <c r="DP9" i="4"/>
  <c r="DP8" i="4"/>
  <c r="DP7" i="4"/>
  <c r="DP6" i="4"/>
  <c r="DP5" i="4"/>
  <c r="DP4" i="4"/>
  <c r="DP18" i="4" s="1"/>
  <c r="DK13" i="4"/>
  <c r="DK12" i="4"/>
  <c r="DK11" i="4"/>
  <c r="DK10" i="4"/>
  <c r="DK9" i="4"/>
  <c r="DK8" i="4"/>
  <c r="DK7" i="4"/>
  <c r="DK6" i="4"/>
  <c r="DK5" i="4"/>
  <c r="DK4" i="4"/>
  <c r="DK18" i="4" s="1"/>
  <c r="DF13" i="4"/>
  <c r="DF12" i="4"/>
  <c r="DF11" i="4"/>
  <c r="DF10" i="4"/>
  <c r="DF9" i="4"/>
  <c r="DF8" i="4"/>
  <c r="DF7" i="4"/>
  <c r="DF6" i="4"/>
  <c r="DF5" i="4"/>
  <c r="DF4" i="4"/>
  <c r="DF18" i="4" s="1"/>
  <c r="DA13" i="4"/>
  <c r="DA12" i="4"/>
  <c r="DA11" i="4"/>
  <c r="DA10" i="4"/>
  <c r="DA9" i="4"/>
  <c r="DA8" i="4"/>
  <c r="DA7" i="4"/>
  <c r="DA6" i="4"/>
  <c r="DA5" i="4"/>
  <c r="DA4" i="4"/>
  <c r="DA18" i="4" s="1"/>
  <c r="CV13" i="4"/>
  <c r="CV12" i="4"/>
  <c r="CV11" i="4"/>
  <c r="CV10" i="4"/>
  <c r="CV9" i="4"/>
  <c r="CV8" i="4"/>
  <c r="CV7" i="4"/>
  <c r="CV6" i="4"/>
  <c r="CV5" i="4"/>
  <c r="CV4" i="4"/>
  <c r="CV15" i="4" s="1"/>
  <c r="CQ13" i="4"/>
  <c r="CQ12" i="4"/>
  <c r="CQ11" i="4"/>
  <c r="CQ10" i="4"/>
  <c r="CQ9" i="4"/>
  <c r="CQ8" i="4"/>
  <c r="CQ7" i="4"/>
  <c r="CQ6" i="4"/>
  <c r="CQ5" i="4"/>
  <c r="CQ4" i="4"/>
  <c r="CQ15" i="4" s="1"/>
  <c r="CL13" i="4"/>
  <c r="CL12" i="4"/>
  <c r="CL11" i="4"/>
  <c r="CL10" i="4"/>
  <c r="CL9" i="4"/>
  <c r="CL8" i="4"/>
  <c r="CL7" i="4"/>
  <c r="CL6" i="4"/>
  <c r="CL5" i="4"/>
  <c r="CL4" i="4"/>
  <c r="CL15" i="4" s="1"/>
  <c r="CG13" i="4"/>
  <c r="CG12" i="4"/>
  <c r="CG11" i="4"/>
  <c r="CG10" i="4"/>
  <c r="CG9" i="4"/>
  <c r="CG8" i="4"/>
  <c r="CG7" i="4"/>
  <c r="CG6" i="4"/>
  <c r="CG5" i="4"/>
  <c r="CG4" i="4"/>
  <c r="CG15" i="4" s="1"/>
  <c r="CB13" i="4"/>
  <c r="CB12" i="4"/>
  <c r="CB11" i="4"/>
  <c r="CB10" i="4"/>
  <c r="CB9" i="4"/>
  <c r="CB8" i="4"/>
  <c r="CB7" i="4"/>
  <c r="CB6" i="4"/>
  <c r="CB5" i="4"/>
  <c r="CB4" i="4"/>
  <c r="CB18" i="4" s="1"/>
  <c r="BW13" i="4"/>
  <c r="BW12" i="4"/>
  <c r="BW11" i="4"/>
  <c r="BW10" i="4"/>
  <c r="BW9" i="4"/>
  <c r="BW8" i="4"/>
  <c r="BW7" i="4"/>
  <c r="BW6" i="4"/>
  <c r="BW5" i="4"/>
  <c r="BW4" i="4"/>
  <c r="BW18" i="4" s="1"/>
  <c r="BR13" i="4"/>
  <c r="BR12" i="4"/>
  <c r="BR11" i="4"/>
  <c r="BR10" i="4"/>
  <c r="BR9" i="4"/>
  <c r="BR8" i="4"/>
  <c r="BR7" i="4"/>
  <c r="BR6" i="4"/>
  <c r="BR5" i="4"/>
  <c r="BR4" i="4"/>
  <c r="BR18" i="4" s="1"/>
  <c r="BM13" i="4"/>
  <c r="BM12" i="4"/>
  <c r="BM11" i="4"/>
  <c r="BM10" i="4"/>
  <c r="BM9" i="4"/>
  <c r="BM8" i="4"/>
  <c r="BM7" i="4"/>
  <c r="BM6" i="4"/>
  <c r="BM5" i="4"/>
  <c r="BM4" i="4"/>
  <c r="BM18" i="4" s="1"/>
  <c r="BH13" i="4"/>
  <c r="BH12" i="4"/>
  <c r="BH11" i="4"/>
  <c r="BH10" i="4"/>
  <c r="BH9" i="4"/>
  <c r="BH8" i="4"/>
  <c r="BH7" i="4"/>
  <c r="BH6" i="4"/>
  <c r="BH5" i="4"/>
  <c r="BH4" i="4"/>
  <c r="BH15" i="4" s="1"/>
  <c r="BC13" i="4"/>
  <c r="BC12" i="4"/>
  <c r="BC11" i="4"/>
  <c r="BC10" i="4"/>
  <c r="BC9" i="4"/>
  <c r="BC8" i="4"/>
  <c r="BC7" i="4"/>
  <c r="BC6" i="4"/>
  <c r="BC5" i="4"/>
  <c r="BC4" i="4"/>
  <c r="BC15" i="4" s="1"/>
  <c r="AX13" i="4"/>
  <c r="AX12" i="4"/>
  <c r="AX11" i="4"/>
  <c r="AX10" i="4"/>
  <c r="AX9" i="4"/>
  <c r="AX8" i="4"/>
  <c r="AX7" i="4"/>
  <c r="AX6" i="4"/>
  <c r="AX5" i="4"/>
  <c r="AX4" i="4"/>
  <c r="AX15" i="4" s="1"/>
  <c r="AS13" i="4"/>
  <c r="AS12" i="4"/>
  <c r="AS11" i="4"/>
  <c r="AS10" i="4"/>
  <c r="AS9" i="4"/>
  <c r="AS8" i="4"/>
  <c r="AS7" i="4"/>
  <c r="AS6" i="4"/>
  <c r="AS5" i="4"/>
  <c r="AS4" i="4"/>
  <c r="AS15" i="4" s="1"/>
  <c r="AN13" i="4"/>
  <c r="AN12" i="4"/>
  <c r="AN11" i="4"/>
  <c r="AN10" i="4"/>
  <c r="AN9" i="4"/>
  <c r="AN8" i="4"/>
  <c r="AN7" i="4"/>
  <c r="AN6" i="4"/>
  <c r="AN5" i="4"/>
  <c r="AN4" i="4"/>
  <c r="AN18" i="4" s="1"/>
  <c r="AI13" i="4"/>
  <c r="AI12" i="4"/>
  <c r="AI11" i="4"/>
  <c r="AI10" i="4"/>
  <c r="AI9" i="4"/>
  <c r="AI8" i="4"/>
  <c r="AI7" i="4"/>
  <c r="AI6" i="4"/>
  <c r="AI5" i="4"/>
  <c r="AI4" i="4"/>
  <c r="AI18" i="4" s="1"/>
  <c r="AD13" i="4"/>
  <c r="AD12" i="4"/>
  <c r="AD11" i="4"/>
  <c r="AD10" i="4"/>
  <c r="AD9" i="4"/>
  <c r="AD8" i="4"/>
  <c r="AD7" i="4"/>
  <c r="AD6" i="4"/>
  <c r="AD5" i="4"/>
  <c r="AD4" i="4"/>
  <c r="AD18" i="4" s="1"/>
  <c r="Y13" i="4"/>
  <c r="Y12" i="4"/>
  <c r="Y11" i="4"/>
  <c r="Y10" i="4"/>
  <c r="Y9" i="4"/>
  <c r="Y8" i="4"/>
  <c r="Y7" i="4"/>
  <c r="Y6" i="4"/>
  <c r="Y5" i="4"/>
  <c r="Y4" i="4"/>
  <c r="Y18" i="4" s="1"/>
  <c r="T4" i="4"/>
  <c r="T18" i="4" s="1"/>
  <c r="T5" i="4"/>
  <c r="T15" i="4" s="1"/>
  <c r="T6" i="4"/>
  <c r="T7" i="4"/>
  <c r="T8" i="4"/>
  <c r="T9" i="4"/>
  <c r="T10" i="4"/>
  <c r="T11" i="4"/>
  <c r="T12" i="4"/>
  <c r="T13" i="4"/>
  <c r="L14" i="4"/>
  <c r="M14" i="4"/>
  <c r="N14" i="4"/>
  <c r="O4" i="4"/>
  <c r="O14" i="4" s="1"/>
  <c r="O5" i="4"/>
  <c r="O6" i="4"/>
  <c r="O7" i="4"/>
  <c r="O8" i="4"/>
  <c r="O9" i="4"/>
  <c r="O10" i="4"/>
  <c r="O11" i="4"/>
  <c r="O12" i="4"/>
  <c r="O13" i="4"/>
  <c r="G14" i="4"/>
  <c r="H14" i="4"/>
  <c r="I14" i="4"/>
  <c r="J4" i="4"/>
  <c r="J18" i="4" s="1"/>
  <c r="J5" i="4"/>
  <c r="J15" i="4" s="1"/>
  <c r="J6" i="4"/>
  <c r="J7" i="4"/>
  <c r="J8" i="4"/>
  <c r="J9" i="4"/>
  <c r="J10" i="4"/>
  <c r="J11" i="4"/>
  <c r="J12" i="4"/>
  <c r="J13" i="4"/>
  <c r="E4" i="4"/>
  <c r="E5" i="4"/>
  <c r="E6" i="4"/>
  <c r="E7" i="4"/>
  <c r="E8" i="4"/>
  <c r="E9" i="4"/>
  <c r="E14" i="4" s="1"/>
  <c r="E10" i="4"/>
  <c r="E11" i="4"/>
  <c r="E12" i="4"/>
  <c r="E13" i="4"/>
  <c r="F35" i="14"/>
  <c r="E35" i="14"/>
  <c r="D35" i="14"/>
  <c r="C35" i="14"/>
  <c r="E34" i="8"/>
  <c r="C34" i="7"/>
  <c r="F34" i="12"/>
  <c r="E34" i="12"/>
  <c r="D34" i="12"/>
  <c r="C34" i="12"/>
  <c r="F34" i="11"/>
  <c r="E34" i="11"/>
  <c r="D34" i="11"/>
  <c r="C34" i="11"/>
  <c r="F34" i="10"/>
  <c r="E34" i="10"/>
  <c r="D34" i="10"/>
  <c r="C34" i="10"/>
  <c r="F34" i="9"/>
  <c r="E34" i="9"/>
  <c r="D34" i="9"/>
  <c r="C34" i="9"/>
  <c r="F34" i="8"/>
  <c r="D34" i="8"/>
  <c r="C34" i="8"/>
  <c r="F34" i="7"/>
  <c r="E34" i="7"/>
  <c r="D34" i="7"/>
  <c r="S15" i="6"/>
  <c r="R15" i="6"/>
  <c r="Q15" i="6"/>
  <c r="S14" i="6"/>
  <c r="R14" i="6"/>
  <c r="Q14" i="6"/>
  <c r="S14" i="5"/>
  <c r="R14" i="5"/>
  <c r="Q14" i="5"/>
  <c r="S13" i="5"/>
  <c r="R13" i="5"/>
  <c r="Q13" i="5"/>
  <c r="N15" i="6"/>
  <c r="M15" i="6"/>
  <c r="L15" i="6"/>
  <c r="I15" i="6"/>
  <c r="H15" i="6"/>
  <c r="G15" i="6"/>
  <c r="D15" i="6"/>
  <c r="C15" i="6"/>
  <c r="B15" i="6"/>
  <c r="N14" i="6"/>
  <c r="M14" i="6"/>
  <c r="L14" i="6"/>
  <c r="I14" i="6"/>
  <c r="H14" i="6"/>
  <c r="G14" i="6"/>
  <c r="D14" i="6"/>
  <c r="C14" i="6"/>
  <c r="B14" i="6"/>
  <c r="N14" i="5"/>
  <c r="M14" i="5"/>
  <c r="L14" i="5"/>
  <c r="I14" i="5"/>
  <c r="H14" i="5"/>
  <c r="G14" i="5"/>
  <c r="D14" i="5"/>
  <c r="C14" i="5"/>
  <c r="B14" i="5"/>
  <c r="N13" i="5"/>
  <c r="M13" i="5"/>
  <c r="L13" i="5"/>
  <c r="I13" i="5"/>
  <c r="H13" i="5"/>
  <c r="G13" i="5"/>
  <c r="D13" i="5"/>
  <c r="C13" i="5"/>
  <c r="B13" i="5"/>
  <c r="AF15" i="4"/>
  <c r="AG15" i="4"/>
  <c r="AH15" i="4"/>
  <c r="AK15" i="4"/>
  <c r="AL15" i="4"/>
  <c r="AM15" i="4"/>
  <c r="AP15" i="4"/>
  <c r="AQ15" i="4"/>
  <c r="AR15" i="4"/>
  <c r="AU15" i="4"/>
  <c r="AV15" i="4"/>
  <c r="AW15" i="4"/>
  <c r="AZ15" i="4"/>
  <c r="BA15" i="4"/>
  <c r="BB15" i="4"/>
  <c r="BE15" i="4"/>
  <c r="BF15" i="4"/>
  <c r="BG15" i="4"/>
  <c r="BJ15" i="4"/>
  <c r="BK15" i="4"/>
  <c r="BL15" i="4"/>
  <c r="BO15" i="4"/>
  <c r="BP15" i="4"/>
  <c r="BQ15" i="4"/>
  <c r="BT15" i="4"/>
  <c r="BU15" i="4"/>
  <c r="BV15" i="4"/>
  <c r="BY15" i="4"/>
  <c r="BZ15" i="4"/>
  <c r="CA15" i="4"/>
  <c r="CD15" i="4"/>
  <c r="CE15" i="4"/>
  <c r="CF15" i="4"/>
  <c r="CI15" i="4"/>
  <c r="CJ15" i="4"/>
  <c r="CK15" i="4"/>
  <c r="CN15" i="4"/>
  <c r="CO15" i="4"/>
  <c r="CS15" i="4"/>
  <c r="CT15" i="4"/>
  <c r="CU15" i="4"/>
  <c r="CX15" i="4"/>
  <c r="CY15" i="4"/>
  <c r="CZ15" i="4"/>
  <c r="DC15" i="4"/>
  <c r="DD15" i="4"/>
  <c r="DE15" i="4"/>
  <c r="DH15" i="4"/>
  <c r="DI15" i="4"/>
  <c r="DJ15" i="4"/>
  <c r="DM15" i="4"/>
  <c r="DN15" i="4"/>
  <c r="DO15" i="4"/>
  <c r="AG14" i="4"/>
  <c r="AH14" i="4"/>
  <c r="AK14" i="4"/>
  <c r="AL14" i="4"/>
  <c r="AM14" i="4"/>
  <c r="AP14" i="4"/>
  <c r="AQ14" i="4"/>
  <c r="AR14" i="4"/>
  <c r="AU14" i="4"/>
  <c r="AV14" i="4"/>
  <c r="AW14" i="4"/>
  <c r="AZ14" i="4"/>
  <c r="BA14" i="4"/>
  <c r="BB14" i="4"/>
  <c r="BE14" i="4"/>
  <c r="BF14" i="4"/>
  <c r="BG14" i="4"/>
  <c r="BJ14" i="4"/>
  <c r="BK14" i="4"/>
  <c r="BL14" i="4"/>
  <c r="BO14" i="4"/>
  <c r="BP14" i="4"/>
  <c r="BQ14" i="4"/>
  <c r="BT14" i="4"/>
  <c r="BU14" i="4"/>
  <c r="BV14" i="4"/>
  <c r="BY14" i="4"/>
  <c r="BZ14" i="4"/>
  <c r="CA14" i="4"/>
  <c r="CD14" i="4"/>
  <c r="CE14" i="4"/>
  <c r="CF14" i="4"/>
  <c r="CI14" i="4"/>
  <c r="CJ14" i="4"/>
  <c r="CK14" i="4"/>
  <c r="CN14" i="4"/>
  <c r="CO14" i="4"/>
  <c r="CS14" i="4"/>
  <c r="CT14" i="4"/>
  <c r="CU14" i="4"/>
  <c r="CX14" i="4"/>
  <c r="CY14" i="4"/>
  <c r="CZ14" i="4"/>
  <c r="DC14" i="4"/>
  <c r="DD14" i="4"/>
  <c r="DE14" i="4"/>
  <c r="DH14" i="4"/>
  <c r="DI14" i="4"/>
  <c r="DJ14" i="4"/>
  <c r="DM14" i="4"/>
  <c r="DN14" i="4"/>
  <c r="DO14" i="4"/>
  <c r="AF14" i="4"/>
  <c r="D14" i="4"/>
  <c r="C14" i="4"/>
  <c r="B14" i="4"/>
  <c r="AC15" i="4"/>
  <c r="AB15" i="4"/>
  <c r="AA15" i="4"/>
  <c r="X15" i="4"/>
  <c r="W15" i="4"/>
  <c r="V15" i="4"/>
  <c r="S15" i="4"/>
  <c r="R15" i="4"/>
  <c r="Q15" i="4"/>
  <c r="N15" i="4"/>
  <c r="M15" i="4"/>
  <c r="L15" i="4"/>
  <c r="I15" i="4"/>
  <c r="H15" i="4"/>
  <c r="G15" i="4"/>
  <c r="D15" i="4"/>
  <c r="C15" i="4"/>
  <c r="B15" i="4"/>
  <c r="AC14" i="4"/>
  <c r="AB14" i="4"/>
  <c r="AA14" i="4"/>
  <c r="X14" i="4"/>
  <c r="W14" i="4"/>
  <c r="V14" i="4"/>
  <c r="S14" i="4"/>
  <c r="R14" i="4"/>
  <c r="Q14" i="4"/>
  <c r="H13" i="2"/>
  <c r="F13" i="2"/>
  <c r="F12" i="2"/>
  <c r="B13" i="2"/>
  <c r="D13" i="2"/>
  <c r="B12" i="2"/>
  <c r="D12" i="2"/>
  <c r="H12" i="2"/>
  <c r="H14" i="3"/>
  <c r="F14" i="3"/>
  <c r="D14" i="3"/>
  <c r="D13" i="3"/>
  <c r="H13" i="3"/>
  <c r="F13" i="3"/>
  <c r="B14" i="3"/>
  <c r="B13" i="3"/>
  <c r="C14" i="1"/>
  <c r="D14" i="1"/>
  <c r="E14" i="1"/>
  <c r="F14" i="1"/>
  <c r="G14" i="1"/>
  <c r="I14" i="1"/>
  <c r="J14" i="1"/>
  <c r="K14" i="1"/>
  <c r="L14" i="1"/>
  <c r="M14" i="1"/>
  <c r="N14" i="1"/>
  <c r="P14" i="1"/>
  <c r="Q14" i="1"/>
  <c r="R14" i="1"/>
  <c r="S14" i="1"/>
  <c r="T14" i="1"/>
  <c r="U14" i="1"/>
  <c r="W14" i="1"/>
  <c r="X14" i="1"/>
  <c r="Y14" i="1"/>
  <c r="Z14" i="1"/>
  <c r="AA14" i="1"/>
  <c r="AB14" i="1"/>
  <c r="B14" i="1"/>
  <c r="C13" i="1"/>
  <c r="D13" i="1"/>
  <c r="E13" i="1"/>
  <c r="F13" i="1"/>
  <c r="G13" i="1"/>
  <c r="I13" i="1"/>
  <c r="J13" i="1"/>
  <c r="K13" i="1"/>
  <c r="L13" i="1"/>
  <c r="M13" i="1"/>
  <c r="N13" i="1"/>
  <c r="P13" i="1"/>
  <c r="Q13" i="1"/>
  <c r="R13" i="1"/>
  <c r="S13" i="1"/>
  <c r="T13" i="1"/>
  <c r="U13" i="1"/>
  <c r="W13" i="1"/>
  <c r="X13" i="1"/>
  <c r="Y13" i="1"/>
  <c r="Z13" i="1"/>
  <c r="AA13" i="1"/>
  <c r="AB13" i="1"/>
  <c r="B13" i="1"/>
  <c r="CP15" i="4"/>
  <c r="CP14" i="4"/>
  <c r="AG6" i="18" l="1"/>
  <c r="AG9" i="18"/>
  <c r="X7" i="18"/>
  <c r="X9" i="18"/>
  <c r="X11" i="18"/>
  <c r="X6" i="18"/>
  <c r="C22" i="18"/>
  <c r="AG11" i="18"/>
  <c r="AG13" i="18"/>
  <c r="AG5" i="18"/>
  <c r="AG10" i="18"/>
  <c r="AG7" i="18"/>
  <c r="AG12" i="18"/>
  <c r="L22" i="18"/>
  <c r="U22" i="18"/>
  <c r="AG4" i="18"/>
  <c r="X10" i="18"/>
  <c r="AD22" i="18"/>
  <c r="X13" i="18"/>
  <c r="K22" i="18"/>
  <c r="N17" i="18"/>
  <c r="E17" i="18"/>
  <c r="X8" i="18"/>
  <c r="X12" i="18"/>
  <c r="X4" i="18"/>
  <c r="F8" i="18"/>
  <c r="F10" i="18"/>
  <c r="F7" i="18"/>
  <c r="F12" i="18"/>
  <c r="F4" i="18"/>
  <c r="P9" i="17"/>
  <c r="P5" i="17"/>
  <c r="Q5" i="17"/>
  <c r="Q6" i="17"/>
  <c r="U21" i="17"/>
  <c r="Q3" i="17"/>
  <c r="Q4" i="17"/>
  <c r="P8" i="17"/>
  <c r="P4" i="17"/>
  <c r="W16" i="17"/>
  <c r="Q11" i="17"/>
  <c r="E16" i="17"/>
  <c r="C21" i="17" s="1"/>
  <c r="Q12" i="17"/>
  <c r="AD21" i="17"/>
  <c r="Q9" i="17"/>
  <c r="Q10" i="17"/>
  <c r="AF16" i="17"/>
  <c r="Q7" i="17"/>
  <c r="AG12" i="17"/>
  <c r="AG11" i="17"/>
  <c r="AG10" i="17"/>
  <c r="AG4" i="17"/>
  <c r="AG9" i="17"/>
  <c r="AG8" i="17"/>
  <c r="AG7" i="17"/>
  <c r="AG6" i="17"/>
  <c r="AG5" i="17"/>
  <c r="AG3" i="17"/>
  <c r="EA17" i="16"/>
  <c r="DX22" i="16"/>
  <c r="AL22" i="16"/>
  <c r="AO17" i="16"/>
  <c r="AM22" i="16" s="1"/>
  <c r="CZ17" i="16"/>
  <c r="CX22" i="16" s="1"/>
  <c r="CW22" i="16"/>
  <c r="BN22" i="16"/>
  <c r="GS22" i="16"/>
  <c r="K22" i="16"/>
  <c r="N17" i="16"/>
  <c r="L22" i="16" s="1"/>
  <c r="BP17" i="16"/>
  <c r="BM22" i="16"/>
  <c r="B22" i="16"/>
  <c r="E17" i="16"/>
  <c r="C22" i="16" s="1"/>
  <c r="GU17" i="16"/>
  <c r="GR22" i="16"/>
  <c r="DF22" i="16"/>
  <c r="DI17" i="16"/>
  <c r="DG22" i="16" s="1"/>
  <c r="T22" i="16"/>
  <c r="W17" i="16"/>
  <c r="U22" i="16" s="1"/>
  <c r="GJ22" i="16"/>
  <c r="BV22" i="16"/>
  <c r="BY17" i="16"/>
  <c r="BW22" i="16" s="1"/>
  <c r="GI22" i="16"/>
  <c r="GL17" i="16"/>
  <c r="FZ22" i="16"/>
  <c r="GC17" i="16"/>
  <c r="GA22" i="16" s="1"/>
  <c r="CN22" i="16"/>
  <c r="CQ17" i="16"/>
  <c r="CO22" i="16" s="1"/>
  <c r="FR22" i="16"/>
  <c r="AF17" i="16"/>
  <c r="AD22" i="16" s="1"/>
  <c r="AC22" i="16"/>
  <c r="DP22" i="16"/>
  <c r="FI22" i="16"/>
  <c r="FT17" i="16"/>
  <c r="FQ22" i="16"/>
  <c r="DO22" i="16"/>
  <c r="DR17" i="16"/>
  <c r="ET6" i="16"/>
  <c r="ET5" i="16"/>
  <c r="ET4" i="16"/>
  <c r="ET12" i="16"/>
  <c r="ET10" i="16"/>
  <c r="ET8" i="16"/>
  <c r="FH22" i="16"/>
  <c r="FK17" i="16"/>
  <c r="BG17" i="16"/>
  <c r="BE22" i="16" s="1"/>
  <c r="BD22" i="16"/>
  <c r="HD17" i="16"/>
  <c r="HB22" i="16" s="1"/>
  <c r="HA22" i="16"/>
  <c r="ES17" i="16"/>
  <c r="EQ22" i="16" s="1"/>
  <c r="CE22" i="16"/>
  <c r="CH17" i="16"/>
  <c r="CF22" i="16" s="1"/>
  <c r="DY22" i="16"/>
  <c r="EJ17" i="16"/>
  <c r="EH22" i="16" s="1"/>
  <c r="EG22" i="16"/>
  <c r="EZ22" i="16"/>
  <c r="ET9" i="16"/>
  <c r="AU22" i="16"/>
  <c r="AX17" i="16"/>
  <c r="AV22" i="16" s="1"/>
  <c r="ET11" i="16"/>
  <c r="Y14" i="4"/>
  <c r="AS14" i="4"/>
  <c r="BM14" i="4"/>
  <c r="CG14" i="4"/>
  <c r="DA14" i="4"/>
  <c r="E18" i="4"/>
  <c r="AS18" i="4"/>
  <c r="CG18" i="4"/>
  <c r="E17" i="5"/>
  <c r="Y15" i="4"/>
  <c r="BM15" i="4"/>
  <c r="DA15" i="4"/>
  <c r="AX18" i="4"/>
  <c r="CL18" i="4"/>
  <c r="J17" i="5"/>
  <c r="E15" i="4"/>
  <c r="AD14" i="4"/>
  <c r="AX14" i="4"/>
  <c r="BR14" i="4"/>
  <c r="CL14" i="4"/>
  <c r="DF14" i="4"/>
  <c r="E13" i="5"/>
  <c r="O13" i="5"/>
  <c r="E14" i="6"/>
  <c r="T14" i="6"/>
  <c r="O18" i="4"/>
  <c r="BC18" i="4"/>
  <c r="CQ18" i="4"/>
  <c r="O17" i="5"/>
  <c r="AD15" i="4"/>
  <c r="BR15" i="4"/>
  <c r="DF15" i="4"/>
  <c r="E15" i="6"/>
  <c r="T15" i="6"/>
  <c r="BH18" i="4"/>
  <c r="CV18" i="4"/>
  <c r="T17" i="5"/>
  <c r="T14" i="4"/>
  <c r="AI14" i="4"/>
  <c r="BC14" i="4"/>
  <c r="BW14" i="4"/>
  <c r="CQ14" i="4"/>
  <c r="DK14" i="4"/>
  <c r="J14" i="6"/>
  <c r="O15" i="4"/>
  <c r="AI15" i="4"/>
  <c r="BW15" i="4"/>
  <c r="DK15" i="4"/>
  <c r="J15" i="6"/>
  <c r="J14" i="4"/>
  <c r="AN14" i="4"/>
  <c r="BH14" i="4"/>
  <c r="CB14" i="4"/>
  <c r="CV14" i="4"/>
  <c r="DP14" i="4"/>
  <c r="O14" i="6"/>
  <c r="O18" i="6"/>
  <c r="AN15" i="4"/>
  <c r="CB15" i="4"/>
  <c r="DP15" i="4"/>
  <c r="Y8" i="18" l="1"/>
  <c r="Y6" i="18"/>
  <c r="V22" i="18"/>
  <c r="Y7" i="18"/>
  <c r="Y12" i="18"/>
  <c r="Y10" i="18"/>
  <c r="Y9" i="18"/>
  <c r="Y5" i="18"/>
  <c r="Y13" i="18"/>
  <c r="Y4" i="18"/>
  <c r="Y11" i="18"/>
  <c r="P12" i="18"/>
  <c r="P4" i="18"/>
  <c r="P11" i="18"/>
  <c r="M22" i="18"/>
  <c r="P10" i="18"/>
  <c r="P7" i="18"/>
  <c r="P5" i="18"/>
  <c r="P8" i="18"/>
  <c r="P9" i="18"/>
  <c r="P6" i="18"/>
  <c r="P13" i="18"/>
  <c r="G9" i="18"/>
  <c r="D22" i="18"/>
  <c r="G7" i="18"/>
  <c r="G8" i="18"/>
  <c r="G12" i="18"/>
  <c r="G5" i="18"/>
  <c r="G6" i="18"/>
  <c r="G4" i="18"/>
  <c r="G10" i="18"/>
  <c r="G11" i="18"/>
  <c r="G13" i="18"/>
  <c r="O11" i="18"/>
  <c r="O13" i="18"/>
  <c r="O5" i="18"/>
  <c r="O7" i="18"/>
  <c r="O10" i="18"/>
  <c r="O4" i="18"/>
  <c r="O8" i="18"/>
  <c r="O12" i="18"/>
  <c r="O9" i="18"/>
  <c r="O6" i="18"/>
  <c r="AE22" i="18"/>
  <c r="AH12" i="18"/>
  <c r="AH4" i="18"/>
  <c r="AH10" i="18"/>
  <c r="AH11" i="18"/>
  <c r="AH7" i="18"/>
  <c r="AH5" i="18"/>
  <c r="AH13" i="18"/>
  <c r="AH8" i="18"/>
  <c r="AH9" i="18"/>
  <c r="AH6" i="18"/>
  <c r="D21" i="17"/>
  <c r="G6" i="17"/>
  <c r="G10" i="17"/>
  <c r="G3" i="17"/>
  <c r="G7" i="17"/>
  <c r="G11" i="17"/>
  <c r="G4" i="17"/>
  <c r="G8" i="17"/>
  <c r="G12" i="17"/>
  <c r="G5" i="17"/>
  <c r="G9" i="17"/>
  <c r="AE21" i="17"/>
  <c r="AH5" i="17"/>
  <c r="AH9" i="17"/>
  <c r="AH6" i="17"/>
  <c r="AH10" i="17"/>
  <c r="AH3" i="17"/>
  <c r="AH7" i="17"/>
  <c r="AH11" i="17"/>
  <c r="AH4" i="17"/>
  <c r="AH8" i="17"/>
  <c r="AH12" i="17"/>
  <c r="V21" i="17"/>
  <c r="Y6" i="17"/>
  <c r="Y10" i="17"/>
  <c r="Y3" i="17"/>
  <c r="Y7" i="17"/>
  <c r="Y11" i="17"/>
  <c r="Y4" i="17"/>
  <c r="Y8" i="17"/>
  <c r="Y12" i="17"/>
  <c r="Y5" i="17"/>
  <c r="Y9" i="17"/>
  <c r="BF22" i="16"/>
  <c r="BI7" i="16"/>
  <c r="BI6" i="16"/>
  <c r="BI5" i="16"/>
  <c r="BI4" i="16"/>
  <c r="BI8" i="16"/>
  <c r="BI12" i="16"/>
  <c r="BI11" i="16"/>
  <c r="BI13" i="16"/>
  <c r="BI9" i="16"/>
  <c r="BI10" i="16"/>
  <c r="CS8" i="16"/>
  <c r="CP22" i="16"/>
  <c r="CS7" i="16"/>
  <c r="CS6" i="16"/>
  <c r="CS5" i="16"/>
  <c r="CS4" i="16"/>
  <c r="CS11" i="16"/>
  <c r="CS10" i="16"/>
  <c r="CS9" i="16"/>
  <c r="CS13" i="16"/>
  <c r="CS12" i="16"/>
  <c r="CY22" i="16"/>
  <c r="DB12" i="16"/>
  <c r="DB5" i="16"/>
  <c r="DB7" i="16"/>
  <c r="DB11" i="16"/>
  <c r="DB13" i="16"/>
  <c r="DB9" i="16"/>
  <c r="DB4" i="16"/>
  <c r="DB6" i="16"/>
  <c r="DB8" i="16"/>
  <c r="DB10" i="16"/>
  <c r="AW22" i="16"/>
  <c r="AZ5" i="16"/>
  <c r="AZ7" i="16"/>
  <c r="AZ11" i="16"/>
  <c r="AZ13" i="16"/>
  <c r="AZ9" i="16"/>
  <c r="AZ6" i="16"/>
  <c r="AZ8" i="16"/>
  <c r="AZ12" i="16"/>
  <c r="AZ10" i="16"/>
  <c r="AZ4" i="16"/>
  <c r="V22" i="16"/>
  <c r="Y8" i="16"/>
  <c r="Y7" i="16"/>
  <c r="Y6" i="16"/>
  <c r="Y5" i="16"/>
  <c r="Y4" i="16"/>
  <c r="Y11" i="16"/>
  <c r="Y13" i="16"/>
  <c r="Y10" i="16"/>
  <c r="Y9" i="16"/>
  <c r="Y12" i="16"/>
  <c r="AN22" i="16"/>
  <c r="AQ5" i="16"/>
  <c r="AQ4" i="16"/>
  <c r="AQ8" i="16"/>
  <c r="AQ7" i="16"/>
  <c r="AQ6" i="16"/>
  <c r="AQ13" i="16"/>
  <c r="AQ12" i="16"/>
  <c r="AQ10" i="16"/>
  <c r="AQ9" i="16"/>
  <c r="AQ11" i="16"/>
  <c r="ER22" i="16"/>
  <c r="EU8" i="16"/>
  <c r="EU4" i="16"/>
  <c r="EU5" i="16"/>
  <c r="EU7" i="16"/>
  <c r="EU6" i="16"/>
  <c r="EU10" i="16"/>
  <c r="EU9" i="16"/>
  <c r="EU11" i="16"/>
  <c r="EU12" i="16"/>
  <c r="EU13" i="16"/>
  <c r="GB22" i="16"/>
  <c r="GE8" i="16"/>
  <c r="GE5" i="16"/>
  <c r="GE4" i="16"/>
  <c r="GE7" i="16"/>
  <c r="GE6" i="16"/>
  <c r="GE11" i="16"/>
  <c r="GE10" i="16"/>
  <c r="GE9" i="16"/>
  <c r="GE13" i="16"/>
  <c r="GE12" i="16"/>
  <c r="AE22" i="16"/>
  <c r="AH6" i="16"/>
  <c r="AH8" i="16"/>
  <c r="AH12" i="16"/>
  <c r="AH10" i="16"/>
  <c r="AH13" i="16"/>
  <c r="AH4" i="16"/>
  <c r="AH9" i="16"/>
  <c r="AH5" i="16"/>
  <c r="AH7" i="16"/>
  <c r="AH11" i="16"/>
  <c r="DH22" i="16"/>
  <c r="DK8" i="16"/>
  <c r="DK7" i="16"/>
  <c r="DK6" i="16"/>
  <c r="DK5" i="16"/>
  <c r="DK4" i="16"/>
  <c r="DK10" i="16"/>
  <c r="DK13" i="16"/>
  <c r="DK12" i="16"/>
  <c r="DK9" i="16"/>
  <c r="DK11" i="16"/>
  <c r="EI22" i="16"/>
  <c r="EL8" i="16"/>
  <c r="EL6" i="16"/>
  <c r="EL10" i="16"/>
  <c r="EL4" i="16"/>
  <c r="EL5" i="16"/>
  <c r="EL7" i="16"/>
  <c r="EL11" i="16"/>
  <c r="EL13" i="16"/>
  <c r="EL12" i="16"/>
  <c r="EL9" i="16"/>
  <c r="HC22" i="16"/>
  <c r="HF5" i="16"/>
  <c r="HF7" i="16"/>
  <c r="HF11" i="16"/>
  <c r="HF9" i="16"/>
  <c r="HF8" i="16"/>
  <c r="HF12" i="16"/>
  <c r="HF6" i="16"/>
  <c r="HF13" i="16"/>
  <c r="HF10" i="16"/>
  <c r="HF4" i="16"/>
  <c r="BH7" i="16"/>
  <c r="BH6" i="16"/>
  <c r="BH5" i="16"/>
  <c r="BH4" i="16"/>
  <c r="BH10" i="16"/>
  <c r="BH13" i="16"/>
  <c r="BH12" i="16"/>
  <c r="BH8" i="16"/>
  <c r="BH9" i="16"/>
  <c r="BH11" i="16"/>
  <c r="GT22" i="16"/>
  <c r="GW7" i="16"/>
  <c r="GW6" i="16"/>
  <c r="GW5" i="16"/>
  <c r="GW4" i="16"/>
  <c r="GW8" i="16"/>
  <c r="GW9" i="16"/>
  <c r="GW10" i="16"/>
  <c r="GW12" i="16"/>
  <c r="GW11" i="16"/>
  <c r="GW13" i="16"/>
  <c r="BO22" i="16"/>
  <c r="BR5" i="16"/>
  <c r="BR7" i="16"/>
  <c r="BR11" i="16"/>
  <c r="BR13" i="16"/>
  <c r="BR10" i="16"/>
  <c r="BR6" i="16"/>
  <c r="BR8" i="16"/>
  <c r="BR9" i="16"/>
  <c r="BR12" i="16"/>
  <c r="BR4" i="16"/>
  <c r="CI4" i="16"/>
  <c r="CI10" i="16"/>
  <c r="CI9" i="16"/>
  <c r="CI11" i="16"/>
  <c r="CI13" i="16"/>
  <c r="CI5" i="16"/>
  <c r="CI7" i="16"/>
  <c r="CI12" i="16"/>
  <c r="CI6" i="16"/>
  <c r="CI8" i="16"/>
  <c r="AG12" i="16"/>
  <c r="AG6" i="16"/>
  <c r="AG8" i="16"/>
  <c r="AG10" i="16"/>
  <c r="AG4" i="16"/>
  <c r="AG9" i="16"/>
  <c r="AG11" i="16"/>
  <c r="AG13" i="16"/>
  <c r="AG5" i="16"/>
  <c r="AG7" i="16"/>
  <c r="GM8" i="16"/>
  <c r="GM5" i="16"/>
  <c r="GM7" i="16"/>
  <c r="GM9" i="16"/>
  <c r="GM10" i="16"/>
  <c r="GM12" i="16"/>
  <c r="GM4" i="16"/>
  <c r="GM6" i="16"/>
  <c r="GM11" i="16"/>
  <c r="GM13" i="16"/>
  <c r="X7" i="16"/>
  <c r="X6" i="16"/>
  <c r="X5" i="16"/>
  <c r="X4" i="16"/>
  <c r="X12" i="16"/>
  <c r="X10" i="16"/>
  <c r="X9" i="16"/>
  <c r="X11" i="16"/>
  <c r="X8" i="16"/>
  <c r="X13" i="16"/>
  <c r="DA8" i="16"/>
  <c r="DA10" i="16"/>
  <c r="DA4" i="16"/>
  <c r="DA11" i="16"/>
  <c r="DA13" i="16"/>
  <c r="DA5" i="16"/>
  <c r="DA7" i="16"/>
  <c r="DA12" i="16"/>
  <c r="DA9" i="16"/>
  <c r="DA6" i="16"/>
  <c r="FJ22" i="16"/>
  <c r="FM7" i="16"/>
  <c r="FM6" i="16"/>
  <c r="FM5" i="16"/>
  <c r="FM4" i="16"/>
  <c r="FM9" i="16"/>
  <c r="FM12" i="16"/>
  <c r="FM11" i="16"/>
  <c r="FM13" i="16"/>
  <c r="FM8" i="16"/>
  <c r="FM10" i="16"/>
  <c r="AY5" i="16"/>
  <c r="AY7" i="16"/>
  <c r="AY9" i="16"/>
  <c r="AY12" i="16"/>
  <c r="AY6" i="16"/>
  <c r="AY8" i="16"/>
  <c r="AY10" i="16"/>
  <c r="AY4" i="16"/>
  <c r="AY11" i="16"/>
  <c r="AY13" i="16"/>
  <c r="DQ22" i="16"/>
  <c r="DT6" i="16"/>
  <c r="DT8" i="16"/>
  <c r="DT4" i="16"/>
  <c r="DT10" i="16"/>
  <c r="DT13" i="16"/>
  <c r="DT5" i="16"/>
  <c r="DT7" i="16"/>
  <c r="DT11" i="16"/>
  <c r="DT12" i="16"/>
  <c r="DT9" i="16"/>
  <c r="FA22" i="16"/>
  <c r="FD8" i="16"/>
  <c r="FD9" i="16"/>
  <c r="FD6" i="16"/>
  <c r="FD10" i="16"/>
  <c r="FD4" i="16"/>
  <c r="FD13" i="16"/>
  <c r="FD5" i="16"/>
  <c r="FD7" i="16"/>
  <c r="FD11" i="16"/>
  <c r="FD12" i="16"/>
  <c r="FL6" i="16"/>
  <c r="FL5" i="16"/>
  <c r="FL4" i="16"/>
  <c r="FL12" i="16"/>
  <c r="FL10" i="16"/>
  <c r="FL9" i="16"/>
  <c r="FL7" i="16"/>
  <c r="FL8" i="16"/>
  <c r="FL13" i="16"/>
  <c r="FL11" i="16"/>
  <c r="DS6" i="16"/>
  <c r="DS9" i="16"/>
  <c r="DS8" i="16"/>
  <c r="DS4" i="16"/>
  <c r="DS10" i="16"/>
  <c r="DS11" i="16"/>
  <c r="DS13" i="16"/>
  <c r="DS5" i="16"/>
  <c r="DS7" i="16"/>
  <c r="DS12" i="16"/>
  <c r="M22" i="16"/>
  <c r="P13" i="16"/>
  <c r="P9" i="16"/>
  <c r="P6" i="16"/>
  <c r="P8" i="16"/>
  <c r="P12" i="16"/>
  <c r="P4" i="16"/>
  <c r="P5" i="16"/>
  <c r="P7" i="16"/>
  <c r="P10" i="16"/>
  <c r="P11" i="16"/>
  <c r="CG22" i="16"/>
  <c r="CJ4" i="16"/>
  <c r="CJ9" i="16"/>
  <c r="CJ5" i="16"/>
  <c r="CJ7" i="16"/>
  <c r="CJ11" i="16"/>
  <c r="CJ13" i="16"/>
  <c r="CJ12" i="16"/>
  <c r="CJ6" i="16"/>
  <c r="CJ8" i="16"/>
  <c r="CJ10" i="16"/>
  <c r="EK4" i="16"/>
  <c r="EK9" i="16"/>
  <c r="EK10" i="16"/>
  <c r="EK12" i="16"/>
  <c r="EK6" i="16"/>
  <c r="EK8" i="16"/>
  <c r="EK11" i="16"/>
  <c r="EK13" i="16"/>
  <c r="EK5" i="16"/>
  <c r="EK7" i="16"/>
  <c r="FU8" i="16"/>
  <c r="FU10" i="16"/>
  <c r="FU12" i="16"/>
  <c r="FU6" i="16"/>
  <c r="FU9" i="16"/>
  <c r="FU4" i="16"/>
  <c r="FU11" i="16"/>
  <c r="FU13" i="16"/>
  <c r="FU5" i="16"/>
  <c r="FU7" i="16"/>
  <c r="FS22" i="16"/>
  <c r="FV8" i="16"/>
  <c r="FV12" i="16"/>
  <c r="FV9" i="16"/>
  <c r="FV6" i="16"/>
  <c r="FV10" i="16"/>
  <c r="FV4" i="16"/>
  <c r="FV5" i="16"/>
  <c r="FV7" i="16"/>
  <c r="FV13" i="16"/>
  <c r="FV11" i="16"/>
  <c r="BX22" i="16"/>
  <c r="CA5" i="16"/>
  <c r="CA4" i="16"/>
  <c r="CA8" i="16"/>
  <c r="CA7" i="16"/>
  <c r="CA6" i="16"/>
  <c r="CA12" i="16"/>
  <c r="CA13" i="16"/>
  <c r="CA10" i="16"/>
  <c r="CA9" i="16"/>
  <c r="CA11" i="16"/>
  <c r="DJ10" i="16"/>
  <c r="DJ6" i="16"/>
  <c r="DJ5" i="16"/>
  <c r="DJ4" i="16"/>
  <c r="DJ13" i="16"/>
  <c r="DJ11" i="16"/>
  <c r="DJ9" i="16"/>
  <c r="DJ8" i="16"/>
  <c r="DJ7" i="16"/>
  <c r="DJ12" i="16"/>
  <c r="O12" i="16"/>
  <c r="O9" i="16"/>
  <c r="O6" i="16"/>
  <c r="O8" i="16"/>
  <c r="O4" i="16"/>
  <c r="O11" i="16"/>
  <c r="O13" i="16"/>
  <c r="O5" i="16"/>
  <c r="O7" i="16"/>
  <c r="O10" i="16"/>
  <c r="F7" i="16"/>
  <c r="F6" i="16"/>
  <c r="F5" i="16"/>
  <c r="F4" i="16"/>
  <c r="F12" i="16"/>
  <c r="F10" i="16"/>
  <c r="F9" i="16"/>
  <c r="F11" i="16"/>
  <c r="F13" i="16"/>
  <c r="F8" i="16"/>
  <c r="BZ7" i="16"/>
  <c r="BZ6" i="16"/>
  <c r="BZ5" i="16"/>
  <c r="BZ4" i="16"/>
  <c r="BZ13" i="16"/>
  <c r="BZ11" i="16"/>
  <c r="BZ9" i="16"/>
  <c r="BZ8" i="16"/>
  <c r="BZ10" i="16"/>
  <c r="BZ12" i="16"/>
  <c r="GV6" i="16"/>
  <c r="GV5" i="16"/>
  <c r="GV4" i="16"/>
  <c r="GV12" i="16"/>
  <c r="GV11" i="16"/>
  <c r="GV8" i="16"/>
  <c r="GV7" i="16"/>
  <c r="GV9" i="16"/>
  <c r="GV10" i="16"/>
  <c r="GV13" i="16"/>
  <c r="AP11" i="16"/>
  <c r="AP9" i="16"/>
  <c r="AP7" i="16"/>
  <c r="AP6" i="16"/>
  <c r="AP5" i="16"/>
  <c r="AP4" i="16"/>
  <c r="AP12" i="16"/>
  <c r="AP10" i="16"/>
  <c r="AP8" i="16"/>
  <c r="AP13" i="16"/>
  <c r="GK22" i="16"/>
  <c r="GN9" i="16"/>
  <c r="GN5" i="16"/>
  <c r="GN7" i="16"/>
  <c r="GN11" i="16"/>
  <c r="GN13" i="16"/>
  <c r="GN6" i="16"/>
  <c r="GN10" i="16"/>
  <c r="GN4" i="16"/>
  <c r="GN12" i="16"/>
  <c r="GN8" i="16"/>
  <c r="HE11" i="16"/>
  <c r="HE13" i="16"/>
  <c r="HE5" i="16"/>
  <c r="HE7" i="16"/>
  <c r="HE9" i="16"/>
  <c r="HE8" i="16"/>
  <c r="HE10" i="16"/>
  <c r="HE12" i="16"/>
  <c r="HE4" i="16"/>
  <c r="HE6" i="16"/>
  <c r="CR6" i="16"/>
  <c r="CR5" i="16"/>
  <c r="CR4" i="16"/>
  <c r="CR9" i="16"/>
  <c r="CR13" i="16"/>
  <c r="CR11" i="16"/>
  <c r="CR7" i="16"/>
  <c r="CR8" i="16"/>
  <c r="CR12" i="16"/>
  <c r="CR10" i="16"/>
  <c r="EB6" i="16"/>
  <c r="EB5" i="16"/>
  <c r="EB4" i="16"/>
  <c r="EB11" i="16"/>
  <c r="EB7" i="16"/>
  <c r="EB10" i="16"/>
  <c r="EB8" i="16"/>
  <c r="EB9" i="16"/>
  <c r="EB13" i="16"/>
  <c r="EB12" i="16"/>
  <c r="DZ22" i="16"/>
  <c r="EC7" i="16"/>
  <c r="EC6" i="16"/>
  <c r="EC5" i="16"/>
  <c r="EC4" i="16"/>
  <c r="EC12" i="16"/>
  <c r="EC9" i="16"/>
  <c r="EC8" i="16"/>
  <c r="EC11" i="16"/>
  <c r="EC13" i="16"/>
  <c r="EC10" i="16"/>
  <c r="GD11" i="16"/>
  <c r="GD9" i="16"/>
  <c r="GD8" i="16"/>
  <c r="GD6" i="16"/>
  <c r="GD5" i="16"/>
  <c r="GD4" i="16"/>
  <c r="GD12" i="16"/>
  <c r="GD10" i="16"/>
  <c r="GD7" i="16"/>
  <c r="GD13" i="16"/>
  <c r="BQ11" i="16"/>
  <c r="BQ13" i="16"/>
  <c r="BQ5" i="16"/>
  <c r="BQ7" i="16"/>
  <c r="BQ12" i="16"/>
  <c r="BQ6" i="16"/>
  <c r="BQ8" i="16"/>
  <c r="BQ10" i="16"/>
  <c r="BQ4" i="16"/>
  <c r="BQ9" i="16"/>
  <c r="D22" i="16"/>
  <c r="G4" i="16"/>
  <c r="G8" i="16"/>
  <c r="G7" i="16"/>
  <c r="G6" i="16"/>
  <c r="G5" i="16"/>
  <c r="G12" i="16"/>
  <c r="G11" i="16"/>
  <c r="G10" i="16"/>
  <c r="G9" i="16"/>
  <c r="G13" i="16"/>
  <c r="Q13" i="18" l="1"/>
  <c r="Q5" i="18"/>
  <c r="Q12" i="18"/>
  <c r="Q11" i="18"/>
  <c r="Q4" i="18"/>
  <c r="Q6" i="18"/>
  <c r="Q8" i="18"/>
  <c r="Q10" i="18"/>
  <c r="Q7" i="18"/>
  <c r="Q9" i="18"/>
  <c r="AI13" i="18"/>
  <c r="AI5" i="18"/>
  <c r="AI11" i="18"/>
  <c r="AI4" i="18"/>
  <c r="AI12" i="18"/>
  <c r="AI10" i="18"/>
  <c r="AI6" i="18"/>
  <c r="AI7" i="18"/>
  <c r="AI9" i="18"/>
  <c r="AI8" i="18"/>
  <c r="Z9" i="18"/>
  <c r="Z8" i="18"/>
  <c r="Z7" i="18"/>
  <c r="Z6" i="18"/>
  <c r="Z5" i="18"/>
  <c r="Z11" i="18"/>
  <c r="Z13" i="18"/>
  <c r="Z10" i="18"/>
  <c r="Z12" i="18"/>
  <c r="Z4" i="18"/>
  <c r="Z8" i="17"/>
  <c r="Z10" i="17"/>
  <c r="Z12" i="17"/>
  <c r="Z5" i="17"/>
  <c r="Z11" i="17"/>
  <c r="Z7" i="17"/>
  <c r="Z9" i="17"/>
  <c r="Z3" i="17"/>
  <c r="Z4" i="17"/>
  <c r="Z6" i="17"/>
  <c r="AI10" i="17"/>
  <c r="AI9" i="17"/>
  <c r="AI11" i="17"/>
  <c r="AI12" i="17"/>
  <c r="AI5" i="17"/>
  <c r="AI7" i="17"/>
  <c r="AI4" i="17"/>
  <c r="AI6" i="17"/>
  <c r="AI8" i="17"/>
  <c r="AI3" i="17"/>
  <c r="H10" i="17"/>
  <c r="H11" i="17"/>
  <c r="H12" i="17"/>
  <c r="H3" i="17"/>
  <c r="H4" i="17"/>
  <c r="H9" i="17"/>
  <c r="H6" i="17"/>
  <c r="H5" i="17"/>
  <c r="H8" i="17"/>
  <c r="H7" i="17"/>
  <c r="FW13" i="16"/>
  <c r="FW12" i="16"/>
  <c r="FW8" i="16"/>
  <c r="FW10" i="16"/>
  <c r="FW6" i="16"/>
  <c r="FW7" i="16"/>
  <c r="FW9" i="16"/>
  <c r="FW4" i="16"/>
  <c r="FW5" i="16"/>
  <c r="FW11" i="16"/>
  <c r="AR8" i="16"/>
  <c r="AR7" i="16"/>
  <c r="AR6" i="16"/>
  <c r="AR5" i="16"/>
  <c r="AR4" i="16"/>
  <c r="AR13" i="16"/>
  <c r="AR12" i="16"/>
  <c r="AR10" i="16"/>
  <c r="AR9" i="16"/>
  <c r="AR11" i="16"/>
  <c r="FE13" i="16"/>
  <c r="FE12" i="16"/>
  <c r="FE8" i="16"/>
  <c r="FE9" i="16"/>
  <c r="FE11" i="16"/>
  <c r="FE5" i="16"/>
  <c r="FE4" i="16"/>
  <c r="FE10" i="16"/>
  <c r="FE7" i="16"/>
  <c r="FE6" i="16"/>
  <c r="FN7" i="16"/>
  <c r="FN6" i="16"/>
  <c r="FN5" i="16"/>
  <c r="FN4" i="16"/>
  <c r="FN12" i="16"/>
  <c r="FN11" i="16"/>
  <c r="FN13" i="16"/>
  <c r="FN8" i="16"/>
  <c r="FN10" i="16"/>
  <c r="FN9" i="16"/>
  <c r="GX7" i="16"/>
  <c r="GX6" i="16"/>
  <c r="GX5" i="16"/>
  <c r="GX4" i="16"/>
  <c r="GX8" i="16"/>
  <c r="GX9" i="16"/>
  <c r="GX10" i="16"/>
  <c r="GX12" i="16"/>
  <c r="GX11" i="16"/>
  <c r="GX13" i="16"/>
  <c r="EM13" i="16"/>
  <c r="EM12" i="16"/>
  <c r="EM8" i="16"/>
  <c r="EM6" i="16"/>
  <c r="EM4" i="16"/>
  <c r="EM11" i="16"/>
  <c r="EM5" i="16"/>
  <c r="EM10" i="16"/>
  <c r="EM9" i="16"/>
  <c r="EM7" i="16"/>
  <c r="DC13" i="16"/>
  <c r="DC12" i="16"/>
  <c r="DC5" i="16"/>
  <c r="DC4" i="16"/>
  <c r="DC11" i="16"/>
  <c r="DC6" i="16"/>
  <c r="DC8" i="16"/>
  <c r="DC9" i="16"/>
  <c r="DC10" i="16"/>
  <c r="DC7" i="16"/>
  <c r="Q13" i="16"/>
  <c r="Q7" i="16"/>
  <c r="Q4" i="16"/>
  <c r="Q12" i="16"/>
  <c r="Q6" i="16"/>
  <c r="Q9" i="16"/>
  <c r="Q11" i="16"/>
  <c r="Q10" i="16"/>
  <c r="Q5" i="16"/>
  <c r="Q8" i="16"/>
  <c r="GF7" i="16"/>
  <c r="GF6" i="16"/>
  <c r="GF5" i="16"/>
  <c r="GF4" i="16"/>
  <c r="GF11" i="16"/>
  <c r="GF10" i="16"/>
  <c r="GF8" i="16"/>
  <c r="GF9" i="16"/>
  <c r="GF13" i="16"/>
  <c r="GF12" i="16"/>
  <c r="Z8" i="16"/>
  <c r="Z7" i="16"/>
  <c r="Z6" i="16"/>
  <c r="Z5" i="16"/>
  <c r="Z4" i="16"/>
  <c r="Z13" i="16"/>
  <c r="Z10" i="16"/>
  <c r="Z9" i="16"/>
  <c r="Z12" i="16"/>
  <c r="Z11" i="16"/>
  <c r="CT7" i="16"/>
  <c r="CT6" i="16"/>
  <c r="CT5" i="16"/>
  <c r="CT4" i="16"/>
  <c r="CT11" i="16"/>
  <c r="CT10" i="16"/>
  <c r="CT9" i="16"/>
  <c r="CT13" i="16"/>
  <c r="CT12" i="16"/>
  <c r="CT8" i="16"/>
  <c r="DU13" i="16"/>
  <c r="DU12" i="16"/>
  <c r="DU5" i="16"/>
  <c r="DU10" i="16"/>
  <c r="DU4" i="16"/>
  <c r="DU8" i="16"/>
  <c r="DU7" i="16"/>
  <c r="DU6" i="16"/>
  <c r="DU9" i="16"/>
  <c r="DU11" i="16"/>
  <c r="DL7" i="16"/>
  <c r="DL6" i="16"/>
  <c r="DL5" i="16"/>
  <c r="DL4" i="16"/>
  <c r="DL10" i="16"/>
  <c r="DL13" i="16"/>
  <c r="DL12" i="16"/>
  <c r="DL9" i="16"/>
  <c r="DL11" i="16"/>
  <c r="DL8" i="16"/>
  <c r="ED7" i="16"/>
  <c r="ED6" i="16"/>
  <c r="ED5" i="16"/>
  <c r="ED4" i="16"/>
  <c r="ED11" i="16"/>
  <c r="ED13" i="16"/>
  <c r="ED10" i="16"/>
  <c r="ED12" i="16"/>
  <c r="ED9" i="16"/>
  <c r="ED8" i="16"/>
  <c r="CB8" i="16"/>
  <c r="CB4" i="16"/>
  <c r="CB7" i="16"/>
  <c r="CB6" i="16"/>
  <c r="CB5" i="16"/>
  <c r="CB13" i="16"/>
  <c r="CB10" i="16"/>
  <c r="CB9" i="16"/>
  <c r="CB11" i="16"/>
  <c r="CB12" i="16"/>
  <c r="EV4" i="16"/>
  <c r="EV7" i="16"/>
  <c r="EV6" i="16"/>
  <c r="EV5" i="16"/>
  <c r="EV10" i="16"/>
  <c r="EV9" i="16"/>
  <c r="EV11" i="16"/>
  <c r="EV12" i="16"/>
  <c r="EV13" i="16"/>
  <c r="EV8" i="16"/>
  <c r="H4" i="16"/>
  <c r="H8" i="16"/>
  <c r="H7" i="16"/>
  <c r="H6" i="16"/>
  <c r="H5" i="16"/>
  <c r="H12" i="16"/>
  <c r="H11" i="16"/>
  <c r="H10" i="16"/>
  <c r="H9" i="16"/>
  <c r="H13" i="16"/>
  <c r="GO13" i="16"/>
  <c r="GO12" i="16"/>
  <c r="GO6" i="16"/>
  <c r="GO10" i="16"/>
  <c r="GO5" i="16"/>
  <c r="GO8" i="16"/>
  <c r="GO11" i="16"/>
  <c r="GO4" i="16"/>
  <c r="GO7" i="16"/>
  <c r="GO9" i="16"/>
  <c r="BS13" i="16"/>
  <c r="BS11" i="16"/>
  <c r="BS7" i="16"/>
  <c r="BS8" i="16"/>
  <c r="BS5" i="16"/>
  <c r="BS10" i="16"/>
  <c r="BS9" i="16"/>
  <c r="BS4" i="16"/>
  <c r="BS12" i="16"/>
  <c r="BS6" i="16"/>
  <c r="HG13" i="16"/>
  <c r="HG12" i="16"/>
  <c r="HG10" i="16"/>
  <c r="HG9" i="16"/>
  <c r="HG7" i="16"/>
  <c r="HG11" i="16"/>
  <c r="HG8" i="16"/>
  <c r="HG6" i="16"/>
  <c r="HG4" i="16"/>
  <c r="HG5" i="16"/>
  <c r="BA13" i="16"/>
  <c r="BA9" i="16"/>
  <c r="BA7" i="16"/>
  <c r="BA12" i="16"/>
  <c r="BA8" i="16"/>
  <c r="BA6" i="16"/>
  <c r="BA10" i="16"/>
  <c r="BA4" i="16"/>
  <c r="BA11" i="16"/>
  <c r="BA5" i="16"/>
  <c r="CK13" i="16"/>
  <c r="CK12" i="16"/>
  <c r="CK5" i="16"/>
  <c r="CK8" i="16"/>
  <c r="CK7" i="16"/>
  <c r="CK6" i="16"/>
  <c r="CK10" i="16"/>
  <c r="CK4" i="16"/>
  <c r="CK9" i="16"/>
  <c r="CK11" i="16"/>
  <c r="AI13" i="16"/>
  <c r="AI7" i="16"/>
  <c r="AI8" i="16"/>
  <c r="AI6" i="16"/>
  <c r="AI10" i="16"/>
  <c r="AI11" i="16"/>
  <c r="AI4" i="16"/>
  <c r="AI9" i="16"/>
  <c r="AI12" i="16"/>
  <c r="AI5" i="16"/>
  <c r="BJ8" i="16"/>
  <c r="BJ7" i="16"/>
  <c r="BJ6" i="16"/>
  <c r="BJ5" i="16"/>
  <c r="BJ4" i="16"/>
  <c r="BJ11" i="16"/>
  <c r="BJ13" i="16"/>
  <c r="BJ9" i="16"/>
  <c r="BJ10" i="16"/>
  <c r="BJ12" i="16"/>
</calcChain>
</file>

<file path=xl/sharedStrings.xml><?xml version="1.0" encoding="utf-8"?>
<sst xmlns="http://schemas.openxmlformats.org/spreadsheetml/2006/main" count="1638" uniqueCount="173">
  <si>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</si>
  <si>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</si>
  <si>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</si>
  <si>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</si>
  <si>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</si>
  <si>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</si>
  <si>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</si>
  <si>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</si>
  <si>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</si>
  <si>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</si>
  <si>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Mean</t>
  </si>
  <si>
    <t>SEM</t>
  </si>
  <si>
    <t>Suspended_lunge (Root mean square)</t>
  </si>
  <si>
    <t>Rectus_Femoris</t>
  </si>
  <si>
    <t>Vastus_Medialis</t>
  </si>
  <si>
    <t>Vastus_Lateralis</t>
  </si>
  <si>
    <t>Gluteus_Maximus</t>
  </si>
  <si>
    <t>Gluteus_Medius</t>
  </si>
  <si>
    <t>Biceps_Femoris</t>
  </si>
  <si>
    <t>Suspended_lunge-Foam (Root mean square)</t>
  </si>
  <si>
    <t>Suspended_lunge-BOSU-Up (Root mean square)</t>
  </si>
  <si>
    <t>Suspended_lunge-BOSU-Down (Root mean square)</t>
  </si>
  <si>
    <t>Suspended_lunge (acceleration (g))</t>
  </si>
  <si>
    <t>Suspended_lunge-BOSU-Up (acceleration (g))</t>
  </si>
  <si>
    <t>Suspended_lunge-Foam (acceleration (g))</t>
  </si>
  <si>
    <t>Suspended_lunge-BOSU-Down (acceleration (g))</t>
  </si>
  <si>
    <t>Suspended_lunge (Force (% body mass resistance))</t>
  </si>
  <si>
    <t>Force exerted on the suspension strap</t>
  </si>
  <si>
    <t>Suspended_lunge-Foam (Force (% body mass resistance))</t>
  </si>
  <si>
    <t>Suspended_lunge-BOSU-Up (Force (% body mass resistance))</t>
  </si>
  <si>
    <t>Suspended_lunge-BOSU-Down (Force (% body mass resistance))</t>
  </si>
  <si>
    <t>Repetition 1</t>
  </si>
  <si>
    <t>Repetition 2</t>
  </si>
  <si>
    <t>Repetition 3</t>
  </si>
  <si>
    <t>ICC</t>
  </si>
  <si>
    <t>95% CI</t>
  </si>
  <si>
    <t>Suspended_lunge-Bosu-up (Root mean square)</t>
  </si>
  <si>
    <t>Suspended_lunge-Bosu-up (acceleration (g))</t>
  </si>
  <si>
    <t>Suspended_lunge-Bosu-down (acceleration (g))</t>
  </si>
  <si>
    <t>Suspended_lunge-Bosu-up (Force (% body mass resistance))</t>
  </si>
  <si>
    <t>Suspended_lunge-Bosu-down (Force (% body mass resistance))</t>
  </si>
  <si>
    <t>Suspended Lunge_RF</t>
  </si>
  <si>
    <t>Suspended Lunge_Bosu_up_RF</t>
  </si>
  <si>
    <t>Suspended Lunge_Bosu_down_RF</t>
  </si>
  <si>
    <t>Suspended Lunge_Foam_RF</t>
  </si>
  <si>
    <t>Suspended_Lunge_Accel</t>
  </si>
  <si>
    <t>Suspended Lunge_Bosu_up_Accel</t>
  </si>
  <si>
    <t>Suspended Lunge_Bosu_down_Accel</t>
  </si>
  <si>
    <t>Suspended Lunge_Foam_Accel</t>
  </si>
  <si>
    <t>Suspended Lunge_VM</t>
  </si>
  <si>
    <t>Suspended Lunge_Bosu_up_VM</t>
  </si>
  <si>
    <t>Suspended Lunge_Bosu_down_VM</t>
  </si>
  <si>
    <t>Suspended Lunge_Foam_VM</t>
  </si>
  <si>
    <t>r</t>
  </si>
  <si>
    <t>p-value</t>
  </si>
  <si>
    <t>p&lt;0,05</t>
  </si>
  <si>
    <t>p&lt;0,01</t>
  </si>
  <si>
    <t>Suspended Lunge_VL</t>
  </si>
  <si>
    <t>Suspended Lunge_Bosu_up_VL</t>
  </si>
  <si>
    <t>Suspended Lunge_Bosu_down_VL</t>
  </si>
  <si>
    <t>Suspended Lunge_Foam_VL</t>
  </si>
  <si>
    <t>Suspended Lunge_Gmax</t>
  </si>
  <si>
    <t>Suspended Lunge_Bosu_up_Gmax</t>
  </si>
  <si>
    <t>Suspended Lunge_Bosu_down_Gmax</t>
  </si>
  <si>
    <t>Suspended Lunge_Foam_Gmax</t>
  </si>
  <si>
    <t>Suspended Lunge_Gmed</t>
  </si>
  <si>
    <t>Suspended Lunge_Bosu_up_Gmed</t>
  </si>
  <si>
    <t>Suspended Lunge_Bosu_down_Gmed</t>
  </si>
  <si>
    <t>Suspended Lunge_Foam_Gmed</t>
  </si>
  <si>
    <t>Suspended Lunge_BF</t>
  </si>
  <si>
    <t>Suspended Lunge_Bosu_up_BF</t>
  </si>
  <si>
    <t>Suspended Lunge_Bosu_down_BF</t>
  </si>
  <si>
    <t>Suspended Lunge_Foam_BF</t>
  </si>
  <si>
    <t>repetition 1</t>
  </si>
  <si>
    <t>repetition 2</t>
  </si>
  <si>
    <t>repetition 3</t>
  </si>
  <si>
    <t>Suspended Lunge_Force</t>
  </si>
  <si>
    <t>Suspended Lunge_Bosu_up_Force</t>
  </si>
  <si>
    <t>Suspended Lunge_Bosu_down_Force</t>
  </si>
  <si>
    <t>Suspended Lunge_Foam_Force</t>
  </si>
  <si>
    <t>p&gt;0,05</t>
  </si>
  <si>
    <t>Total</t>
  </si>
  <si>
    <t>0.876</t>
  </si>
  <si>
    <t>0.651-0.966</t>
  </si>
  <si>
    <t>0.873</t>
  </si>
  <si>
    <t>0.624-0.966</t>
  </si>
  <si>
    <t>0.844</t>
  </si>
  <si>
    <t>0.673-0.968</t>
  </si>
  <si>
    <t>0.963</t>
  </si>
  <si>
    <t>0.894-0.990</t>
  </si>
  <si>
    <t>0.879</t>
  </si>
  <si>
    <t>0.638-0.968</t>
  </si>
  <si>
    <t>0.923</t>
  </si>
  <si>
    <t>0.780-0.979</t>
  </si>
  <si>
    <t>0.920</t>
  </si>
  <si>
    <t>0.774-0.978</t>
  </si>
  <si>
    <t>0.563-0.957</t>
  </si>
  <si>
    <t>0.821</t>
  </si>
  <si>
    <t>0.461-0.952</t>
  </si>
  <si>
    <t>0.888</t>
  </si>
  <si>
    <t>0.678-0.969</t>
  </si>
  <si>
    <t>0.903</t>
  </si>
  <si>
    <t>0.726-0.974</t>
  </si>
  <si>
    <t>0.857</t>
  </si>
  <si>
    <t>0.571-0.962</t>
  </si>
  <si>
    <t>0.940</t>
  </si>
  <si>
    <t>0.826-0.984</t>
  </si>
  <si>
    <t>0.945</t>
  </si>
  <si>
    <t>0.839-0.985</t>
  </si>
  <si>
    <t>0.960</t>
  </si>
  <si>
    <t>0.886-0.989</t>
  </si>
  <si>
    <t>0.939</t>
  </si>
  <si>
    <t>0.826-0.983</t>
  </si>
  <si>
    <t>0.846</t>
  </si>
  <si>
    <t>0.533-0.959</t>
  </si>
  <si>
    <t>0.912</t>
  </si>
  <si>
    <t>0.748-0.976</t>
  </si>
  <si>
    <t>0.916</t>
  </si>
  <si>
    <t>0.757-0.977</t>
  </si>
  <si>
    <t>0.896</t>
  </si>
  <si>
    <t>0.693-0.972</t>
  </si>
  <si>
    <t>0.535-0.958</t>
  </si>
  <si>
    <t>0.964</t>
  </si>
  <si>
    <t>0.895-0.990</t>
  </si>
  <si>
    <t>0.936</t>
  </si>
  <si>
    <t>0.818-0.982</t>
  </si>
  <si>
    <t>0.905</t>
  </si>
  <si>
    <t>0.718-0.974</t>
  </si>
  <si>
    <t>0.990</t>
  </si>
  <si>
    <t>0.956-0.998</t>
  </si>
  <si>
    <t>0.981-0.998</t>
  </si>
  <si>
    <t>0.996</t>
  </si>
  <si>
    <t>0.989-0.999</t>
  </si>
  <si>
    <t>0.990-0.999</t>
  </si>
  <si>
    <t>0.896-0.990</t>
  </si>
  <si>
    <t>0.969</t>
  </si>
  <si>
    <t>0.913-0.992</t>
  </si>
  <si>
    <t>0.961</t>
  </si>
  <si>
    <t>0.890-0.989</t>
  </si>
  <si>
    <t>0.970</t>
  </si>
  <si>
    <t>0.915-0.992</t>
  </si>
  <si>
    <t>0.994</t>
  </si>
  <si>
    <t>SEMeasurement</t>
  </si>
  <si>
    <t>SEMean</t>
  </si>
  <si>
    <t>Age (years)</t>
  </si>
  <si>
    <t>Height (meters)</t>
  </si>
  <si>
    <t>Weight (Kg)</t>
  </si>
  <si>
    <t>Hours of training</t>
  </si>
  <si>
    <t>Sport</t>
  </si>
  <si>
    <t>Leg dominance</t>
  </si>
  <si>
    <t>Track and field atlhetes</t>
  </si>
  <si>
    <t>Right</t>
  </si>
  <si>
    <t>Left</t>
  </si>
  <si>
    <t>SD</t>
  </si>
  <si>
    <t>Suspended_lunge-Bosu-down (Root mean square)</t>
  </si>
  <si>
    <t>Average</t>
  </si>
  <si>
    <t>SWC</t>
  </si>
  <si>
    <t>CV</t>
  </si>
  <si>
    <t>2CV</t>
  </si>
  <si>
    <t>Difference</t>
  </si>
  <si>
    <t>2xCV</t>
  </si>
  <si>
    <t>SWC = 0,2*SD</t>
  </si>
  <si>
    <t>Trivial</t>
  </si>
  <si>
    <t>CV = (Avg/100)* CV</t>
  </si>
  <si>
    <t>Possible</t>
  </si>
  <si>
    <t>2CV = CV(s)*2</t>
  </si>
  <si>
    <t>Certain</t>
  </si>
  <si>
    <r>
      <t xml:space="preserve">Hopkins, W. (2004). How to interpret changes in an athletic performance test. </t>
    </r>
    <r>
      <rPr>
        <i/>
        <sz val="12"/>
        <color theme="1"/>
        <rFont val="Calibri"/>
        <family val="2"/>
        <scheme val="minor"/>
      </rPr>
      <t>Sportscience, 8,</t>
    </r>
    <r>
      <rPr>
        <sz val="12"/>
        <color theme="1"/>
        <rFont val="Calibri"/>
        <family val="2"/>
        <scheme val="minor"/>
      </rPr>
      <t>1-7</t>
    </r>
  </si>
  <si>
    <t xml:space="preserve">Suspended_lunge (Force (% body mass resistance))			</t>
  </si>
  <si>
    <t xml:space="preserve">Suspended_lunge-Foam (Force (% body mass resistance))			</t>
  </si>
  <si>
    <t xml:space="preserve">Suspended_lunge-Bosu-up (Force (% body mass resistance))			</t>
  </si>
  <si>
    <t xml:space="preserve">Suspended_lunge-Bosu-down (Force (% body mass resistance))			</t>
  </si>
  <si>
    <t xml:space="preserve">Force exerted on the suspension strap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</si>
</sst>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0000"/>
    <numFmt numFmtId="167" formatCode="0.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67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/>
    <xf numFmtId="2" fontId="4" fillId="0" borderId="0" xfId="0" applyNumberFormat="1" applyFont="1"/>
    <xf numFmtId="2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2" fontId="0" fillId="0" borderId="0" xfId="0" applyNumberFormat="1" applyBorder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/>
    <xf numFmtId="0" fontId="0" fillId="0" borderId="0" xfId="0" applyFill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1" fillId="0" borderId="0" xfId="0" applyFont="1" applyFill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291" applyAlignment="1">
      <alignment vertical="top" wrapText="1"/>
    </xf>
    <xf numFmtId="0" fontId="5" fillId="0" borderId="0" xfId="291"/>
    <xf numFmtId="0" fontId="4" fillId="0" borderId="0" xfId="0" applyFont="1" applyAlignment="1">
      <alignment horizontal="center"/>
    </xf>
    <xf numFmtId="2" fontId="5" fillId="0" borderId="0" xfId="291" applyNumberFormat="1"/>
    <xf numFmtId="167" fontId="5" fillId="0" borderId="0" xfId="291" applyNumberFormat="1"/>
    <xf numFmtId="167" fontId="5" fillId="0" borderId="0" xfId="291" applyNumberFormat="1" applyAlignment="1">
      <alignment horizontal="right" indent="1"/>
    </xf>
    <xf numFmtId="167" fontId="0" fillId="0" borderId="0" xfId="0" applyNumberFormat="1"/>
    <xf numFmtId="0" fontId="6" fillId="0" borderId="0" xfId="291" applyFont="1"/>
    <xf numFmtId="2" fontId="6" fillId="0" borderId="0" xfId="291" applyNumberFormat="1" applyFont="1"/>
    <xf numFmtId="2" fontId="6" fillId="0" borderId="4" xfId="291" applyNumberFormat="1" applyFont="1" applyBorder="1"/>
    <xf numFmtId="2" fontId="6" fillId="0" borderId="5" xfId="291" applyNumberFormat="1" applyFont="1" applyBorder="1"/>
    <xf numFmtId="2" fontId="6" fillId="0" borderId="6" xfId="291" applyNumberFormat="1" applyFont="1" applyBorder="1"/>
    <xf numFmtId="2" fontId="6" fillId="0" borderId="7" xfId="291" applyNumberFormat="1" applyFont="1" applyBorder="1"/>
    <xf numFmtId="0" fontId="1" fillId="0" borderId="8" xfId="291" applyFont="1" applyBorder="1"/>
    <xf numFmtId="2" fontId="1" fillId="0" borderId="9" xfId="291" applyNumberFormat="1" applyFont="1" applyBorder="1"/>
    <xf numFmtId="0" fontId="6" fillId="0" borderId="4" xfId="291" applyFont="1" applyBorder="1" applyAlignment="1">
      <alignment horizontal="center"/>
    </xf>
    <xf numFmtId="0" fontId="6" fillId="0" borderId="10" xfId="291" applyFont="1" applyBorder="1" applyAlignment="1">
      <alignment horizontal="center"/>
    </xf>
    <xf numFmtId="0" fontId="6" fillId="0" borderId="5" xfId="291" applyFont="1" applyBorder="1" applyAlignment="1">
      <alignment horizontal="center"/>
    </xf>
    <xf numFmtId="0" fontId="6" fillId="0" borderId="6" xfId="291" applyFont="1" applyBorder="1" applyAlignment="1">
      <alignment horizontal="center"/>
    </xf>
    <xf numFmtId="0" fontId="6" fillId="0" borderId="0" xfId="291" applyFont="1" applyAlignment="1">
      <alignment horizontal="center"/>
    </xf>
    <xf numFmtId="0" fontId="6" fillId="0" borderId="7" xfId="291" applyFont="1" applyBorder="1" applyAlignment="1">
      <alignment horizontal="center"/>
    </xf>
    <xf numFmtId="2" fontId="5" fillId="0" borderId="8" xfId="291" applyNumberFormat="1" applyBorder="1"/>
    <xf numFmtId="164" fontId="5" fillId="0" borderId="11" xfId="291" applyNumberFormat="1" applyBorder="1"/>
    <xf numFmtId="164" fontId="5" fillId="0" borderId="9" xfId="291" applyNumberFormat="1" applyBorder="1"/>
    <xf numFmtId="0" fontId="1" fillId="0" borderId="0" xfId="291" applyFont="1"/>
    <xf numFmtId="0" fontId="6" fillId="0" borderId="0" xfId="291" applyFont="1" applyAlignment="1">
      <alignment horizontal="right"/>
    </xf>
    <xf numFmtId="167" fontId="5" fillId="0" borderId="0" xfId="291" applyNumberFormat="1" applyProtection="1">
      <protection locked="0"/>
    </xf>
  </cellXfs>
  <cellStyles count="2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  <cellStyle name="Normal 2" xfId="291" xr:uid="{961A9208-4713-2F42-9D5E-93925DED5DE7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E1" sqref="E1"/>
    </sheetView>
  </sheetViews>
  <sheetFormatPr baseColWidth="10" defaultRowHeight="16" x14ac:dyDescent="0.2"/>
  <cols>
    <col min="2" max="2" width="14.83203125" customWidth="1"/>
    <col min="3" max="3" width="15" customWidth="1"/>
    <col min="4" max="4" width="14.83203125" customWidth="1"/>
    <col min="5" max="5" width="15.5" customWidth="1"/>
    <col min="6" max="6" width="23.6640625" customWidth="1"/>
    <col min="7" max="7" width="15.5" customWidth="1"/>
    <col min="8" max="8" width="9.1640625" customWidth="1"/>
    <col min="9" max="9" width="3" customWidth="1"/>
  </cols>
  <sheetData>
    <row r="1" spans="1:9" x14ac:dyDescent="0.2">
      <c r="B1" s="15" t="s">
        <v>144</v>
      </c>
      <c r="C1" s="15" t="s">
        <v>145</v>
      </c>
      <c r="D1" s="15" t="s">
        <v>146</v>
      </c>
      <c r="E1" s="15" t="s">
        <v>147</v>
      </c>
      <c r="F1" s="15" t="s">
        <v>148</v>
      </c>
      <c r="G1" s="15" t="s">
        <v>149</v>
      </c>
    </row>
    <row r="2" spans="1:9" x14ac:dyDescent="0.2">
      <c r="A2" t="s">
        <v>0</v>
      </c>
      <c r="B2" s="15">
        <v>22</v>
      </c>
      <c r="C2" s="15">
        <v>1.69</v>
      </c>
      <c r="D2" s="15">
        <v>57</v>
      </c>
      <c r="E2" s="15">
        <v>10</v>
      </c>
      <c r="F2" s="33" t="s">
        <v>150</v>
      </c>
      <c r="G2" s="33" t="s">
        <v>151</v>
      </c>
      <c r="H2" s="3"/>
    </row>
    <row r="3" spans="1:9" x14ac:dyDescent="0.2">
      <c r="A3" t="s">
        <v>1</v>
      </c>
      <c r="B3" s="15">
        <v>19</v>
      </c>
      <c r="C3" s="15">
        <v>1.79</v>
      </c>
      <c r="D3" s="15">
        <v>71</v>
      </c>
      <c r="E3" s="15">
        <v>10</v>
      </c>
      <c r="F3" s="33" t="s">
        <v>150</v>
      </c>
      <c r="G3" s="33" t="s">
        <v>152</v>
      </c>
      <c r="H3" s="3"/>
    </row>
    <row r="4" spans="1:9" x14ac:dyDescent="0.2">
      <c r="A4" t="s">
        <v>2</v>
      </c>
      <c r="B4" s="15">
        <v>21</v>
      </c>
      <c r="C4" s="15">
        <v>1.76</v>
      </c>
      <c r="D4" s="15">
        <v>63</v>
      </c>
      <c r="E4" s="15">
        <v>10</v>
      </c>
      <c r="F4" s="33" t="s">
        <v>150</v>
      </c>
      <c r="G4" s="33" t="s">
        <v>151</v>
      </c>
      <c r="H4" s="3"/>
    </row>
    <row r="5" spans="1:9" x14ac:dyDescent="0.2">
      <c r="A5" t="s">
        <v>3</v>
      </c>
      <c r="B5" s="15">
        <v>21</v>
      </c>
      <c r="C5" s="15">
        <v>1.7</v>
      </c>
      <c r="D5" s="15">
        <v>64</v>
      </c>
      <c r="E5" s="15">
        <v>10</v>
      </c>
      <c r="F5" s="33" t="s">
        <v>150</v>
      </c>
      <c r="G5" s="33" t="s">
        <v>151</v>
      </c>
      <c r="H5" s="3"/>
    </row>
    <row r="6" spans="1:9" x14ac:dyDescent="0.2">
      <c r="A6" t="s">
        <v>4</v>
      </c>
      <c r="B6" s="15">
        <v>18</v>
      </c>
      <c r="C6" s="15">
        <v>1.7</v>
      </c>
      <c r="D6" s="15">
        <v>58</v>
      </c>
      <c r="E6" s="15">
        <v>10</v>
      </c>
      <c r="F6" s="33" t="s">
        <v>150</v>
      </c>
      <c r="G6" s="33" t="s">
        <v>151</v>
      </c>
      <c r="H6" s="3"/>
    </row>
    <row r="7" spans="1:9" x14ac:dyDescent="0.2">
      <c r="A7" t="s">
        <v>5</v>
      </c>
      <c r="B7" s="15">
        <v>20</v>
      </c>
      <c r="C7" s="15">
        <v>1.71</v>
      </c>
      <c r="D7" s="15">
        <v>63</v>
      </c>
      <c r="E7" s="15">
        <v>10</v>
      </c>
      <c r="F7" s="33" t="s">
        <v>150</v>
      </c>
      <c r="G7" s="33" t="s">
        <v>151</v>
      </c>
      <c r="H7" s="3"/>
    </row>
    <row r="8" spans="1:9" x14ac:dyDescent="0.2">
      <c r="A8" t="s">
        <v>6</v>
      </c>
      <c r="B8" s="15">
        <v>18</v>
      </c>
      <c r="C8" s="15">
        <v>1.68</v>
      </c>
      <c r="D8" s="15">
        <v>60.5</v>
      </c>
      <c r="E8" s="15">
        <v>10</v>
      </c>
      <c r="F8" s="33" t="s">
        <v>150</v>
      </c>
      <c r="G8" s="33" t="s">
        <v>151</v>
      </c>
      <c r="H8" s="3"/>
    </row>
    <row r="9" spans="1:9" x14ac:dyDescent="0.2">
      <c r="A9" t="s">
        <v>7</v>
      </c>
      <c r="B9" s="15">
        <v>18</v>
      </c>
      <c r="C9" s="15">
        <v>1.65</v>
      </c>
      <c r="D9" s="15">
        <v>49</v>
      </c>
      <c r="E9" s="15">
        <v>10</v>
      </c>
      <c r="F9" s="33" t="s">
        <v>150</v>
      </c>
      <c r="G9" s="33" t="s">
        <v>151</v>
      </c>
      <c r="H9" s="3"/>
    </row>
    <row r="10" spans="1:9" x14ac:dyDescent="0.2">
      <c r="A10" t="s">
        <v>8</v>
      </c>
      <c r="B10" s="15">
        <v>21</v>
      </c>
      <c r="C10" s="15">
        <v>1.67</v>
      </c>
      <c r="D10" s="15">
        <v>51</v>
      </c>
      <c r="E10" s="15">
        <v>10</v>
      </c>
      <c r="F10" s="33" t="s">
        <v>150</v>
      </c>
      <c r="G10" s="33" t="s">
        <v>152</v>
      </c>
      <c r="H10" s="3"/>
    </row>
    <row r="11" spans="1:9" ht="17" thickBot="1" x14ac:dyDescent="0.25">
      <c r="A11" t="s">
        <v>9</v>
      </c>
      <c r="B11" s="15">
        <v>20</v>
      </c>
      <c r="C11" s="15">
        <v>1.67</v>
      </c>
      <c r="D11" s="15">
        <v>55</v>
      </c>
      <c r="E11" s="15">
        <v>10</v>
      </c>
      <c r="F11" s="33" t="s">
        <v>150</v>
      </c>
      <c r="G11" s="33" t="s">
        <v>152</v>
      </c>
      <c r="H11" s="3"/>
    </row>
    <row r="12" spans="1:9" ht="17" thickBot="1" x14ac:dyDescent="0.25">
      <c r="A12" s="7" t="s">
        <v>10</v>
      </c>
      <c r="B12" s="1">
        <f>AVERAGE(B2:B11)</f>
        <v>19.8</v>
      </c>
      <c r="C12" s="1">
        <f t="shared" ref="C12:E12" si="0">AVERAGE(C2:C11)</f>
        <v>1.7020000000000004</v>
      </c>
      <c r="D12" s="1">
        <f t="shared" si="0"/>
        <v>59.15</v>
      </c>
      <c r="E12" s="1">
        <f t="shared" si="0"/>
        <v>10</v>
      </c>
      <c r="F12" s="1"/>
      <c r="G12" s="1"/>
      <c r="H12" s="1"/>
      <c r="I12" s="1"/>
    </row>
    <row r="13" spans="1:9" ht="17" thickTop="1" x14ac:dyDescent="0.2">
      <c r="A13" s="8" t="s">
        <v>153</v>
      </c>
      <c r="B13">
        <f>STDEV(B2:B11)</f>
        <v>1.4757295747452437</v>
      </c>
      <c r="C13">
        <f t="shared" ref="C13:E13" si="1">STDEV(C2:C11)</f>
        <v>4.289522117905447E-2</v>
      </c>
      <c r="D13">
        <f t="shared" si="1"/>
        <v>6.5661167282412096</v>
      </c>
      <c r="E13">
        <f t="shared" si="1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6BE5-9B1E-B140-8CF3-7B3877E355F7}">
  <dimension ref="A1:AI40"/>
  <sheetViews>
    <sheetView workbookViewId="0">
      <selection activeCell="AE26" sqref="AE26"/>
    </sheetView>
  </sheetViews>
  <sheetFormatPr baseColWidth="10" defaultRowHeight="16" x14ac:dyDescent="0.2"/>
  <cols>
    <col min="1" max="1" width="10.83203125" style="41"/>
    <col min="2" max="5" width="13.1640625" style="41" customWidth="1"/>
    <col min="6" max="6" width="13.5" style="41" customWidth="1"/>
    <col min="7" max="7" width="13.1640625" style="41" customWidth="1"/>
    <col min="8" max="8" width="13.33203125" style="41" customWidth="1"/>
    <col min="9" max="9" width="2.83203125" style="41" customWidth="1"/>
    <col min="10" max="11" width="13.1640625" style="41" customWidth="1"/>
    <col min="12" max="13" width="13.33203125" style="41" customWidth="1"/>
    <col min="14" max="15" width="13.1640625" style="41" customWidth="1"/>
    <col min="16" max="16" width="12.83203125" style="41" customWidth="1"/>
    <col min="17" max="17" width="14" style="41" customWidth="1"/>
    <col min="18" max="18" width="2.83203125" style="41" customWidth="1"/>
    <col min="19" max="22" width="10.83203125" style="41"/>
    <col min="23" max="23" width="12.5" style="41" customWidth="1"/>
    <col min="24" max="24" width="12.83203125" style="41" customWidth="1"/>
    <col min="25" max="25" width="12.33203125" style="41" customWidth="1"/>
    <col min="26" max="26" width="14" style="41" customWidth="1"/>
    <col min="27" max="27" width="2.83203125" style="41" customWidth="1"/>
    <col min="28" max="31" width="10.83203125" style="41"/>
    <col min="32" max="32" width="12.5" style="41" customWidth="1"/>
    <col min="33" max="34" width="12.83203125" style="41" customWidth="1"/>
    <col min="35" max="35" width="14.83203125" style="41" customWidth="1"/>
    <col min="36" max="36" width="2.83203125" style="41" customWidth="1"/>
    <col min="37" max="16384" width="10.83203125" style="41"/>
  </cols>
  <sheetData>
    <row r="1" spans="1:35" x14ac:dyDescent="0.2">
      <c r="A1"/>
      <c r="B1" s="38" t="s">
        <v>168</v>
      </c>
      <c r="C1" s="38"/>
      <c r="D1" s="38"/>
      <c r="E1" s="38"/>
      <c r="F1" s="38"/>
      <c r="G1" s="38"/>
      <c r="H1" s="38"/>
      <c r="I1" s="40"/>
      <c r="J1"/>
      <c r="K1" s="38" t="s">
        <v>169</v>
      </c>
      <c r="L1" s="38"/>
      <c r="M1" s="38"/>
      <c r="N1" s="38"/>
      <c r="O1" s="38"/>
      <c r="P1" s="38"/>
      <c r="Q1" s="38"/>
      <c r="S1"/>
      <c r="T1" s="38" t="s">
        <v>170</v>
      </c>
      <c r="U1" s="38"/>
      <c r="V1" s="38"/>
      <c r="W1" s="38"/>
      <c r="X1" s="38"/>
      <c r="Y1" s="38"/>
      <c r="Z1" s="38"/>
      <c r="AB1"/>
      <c r="AC1" s="38" t="s">
        <v>171</v>
      </c>
      <c r="AD1" s="38"/>
      <c r="AE1" s="38"/>
      <c r="AF1" s="38"/>
      <c r="AG1" s="38"/>
      <c r="AH1" s="38"/>
      <c r="AI1" s="38"/>
    </row>
    <row r="2" spans="1:35" x14ac:dyDescent="0.2">
      <c r="A2"/>
      <c r="B2" s="38" t="s">
        <v>172</v>
      </c>
      <c r="C2" s="38"/>
      <c r="D2" s="38"/>
      <c r="E2" s="38"/>
      <c r="F2" s="38"/>
      <c r="G2" s="38"/>
      <c r="H2" s="38"/>
      <c r="I2" s="40"/>
      <c r="J2" s="38" t="s">
        <v>172</v>
      </c>
      <c r="K2" s="38"/>
      <c r="L2" s="38"/>
      <c r="M2" s="38"/>
      <c r="N2" s="38"/>
      <c r="O2" s="38"/>
      <c r="P2" s="38"/>
      <c r="Q2" s="38"/>
      <c r="S2" s="38" t="s">
        <v>172</v>
      </c>
      <c r="T2" s="38"/>
      <c r="U2" s="38"/>
      <c r="V2" s="38"/>
      <c r="W2" s="38"/>
      <c r="X2" s="38"/>
      <c r="Y2" s="38"/>
      <c r="Z2" s="38"/>
      <c r="AB2" s="38" t="s">
        <v>172</v>
      </c>
      <c r="AC2" s="38"/>
      <c r="AD2" s="38"/>
      <c r="AE2" s="38"/>
      <c r="AF2" s="38"/>
      <c r="AG2" s="38"/>
      <c r="AH2" s="38"/>
      <c r="AI2" s="38"/>
    </row>
    <row r="3" spans="1:35" x14ac:dyDescent="0.2">
      <c r="A3"/>
      <c r="B3" t="s">
        <v>31</v>
      </c>
      <c r="C3" t="s">
        <v>32</v>
      </c>
      <c r="D3" t="s">
        <v>33</v>
      </c>
      <c r="E3" t="s">
        <v>155</v>
      </c>
      <c r="F3" s="43" t="s">
        <v>156</v>
      </c>
      <c r="G3" s="43" t="s">
        <v>157</v>
      </c>
      <c r="H3" s="43" t="s">
        <v>158</v>
      </c>
      <c r="I3" s="43"/>
      <c r="J3"/>
      <c r="K3" t="s">
        <v>31</v>
      </c>
      <c r="L3" t="s">
        <v>32</v>
      </c>
      <c r="M3" t="s">
        <v>33</v>
      </c>
      <c r="N3" t="s">
        <v>155</v>
      </c>
      <c r="O3" s="43" t="s">
        <v>156</v>
      </c>
      <c r="P3" s="43" t="s">
        <v>157</v>
      </c>
      <c r="Q3" s="43" t="s">
        <v>158</v>
      </c>
      <c r="S3"/>
      <c r="T3" t="s">
        <v>31</v>
      </c>
      <c r="U3" t="s">
        <v>32</v>
      </c>
      <c r="V3" t="s">
        <v>33</v>
      </c>
      <c r="W3" t="s">
        <v>155</v>
      </c>
      <c r="X3" s="43" t="s">
        <v>156</v>
      </c>
      <c r="Y3" s="43" t="s">
        <v>157</v>
      </c>
      <c r="Z3" s="43" t="s">
        <v>158</v>
      </c>
      <c r="AB3"/>
      <c r="AC3" t="s">
        <v>31</v>
      </c>
      <c r="AD3" t="s">
        <v>32</v>
      </c>
      <c r="AE3" t="s">
        <v>33</v>
      </c>
      <c r="AF3" t="s">
        <v>155</v>
      </c>
      <c r="AG3" s="43" t="s">
        <v>156</v>
      </c>
      <c r="AH3" s="43" t="s">
        <v>157</v>
      </c>
      <c r="AI3" s="43" t="s">
        <v>158</v>
      </c>
    </row>
    <row r="4" spans="1:35" x14ac:dyDescent="0.2">
      <c r="A4" t="s">
        <v>0</v>
      </c>
      <c r="B4" s="3">
        <v>15.587368421052632</v>
      </c>
      <c r="C4" s="3">
        <v>17.109824561403506</v>
      </c>
      <c r="D4" s="3">
        <v>17.694017543859651</v>
      </c>
      <c r="E4">
        <f>AVERAGE(B4:D4)</f>
        <v>16.797070175438595</v>
      </c>
      <c r="F4" s="44">
        <f>(E4-$B$22)</f>
        <v>15.682258305715767</v>
      </c>
      <c r="G4" s="44">
        <f>(E4-$C$22)</f>
        <v>16.741329581952453</v>
      </c>
      <c r="H4" s="66">
        <v>16.6855889884663</v>
      </c>
      <c r="I4" s="43"/>
      <c r="J4" t="s">
        <v>0</v>
      </c>
      <c r="K4" s="3">
        <v>23.456315789473685</v>
      </c>
      <c r="L4" s="3">
        <v>21.801087719298245</v>
      </c>
      <c r="M4" s="3">
        <v>21.455877192982459</v>
      </c>
      <c r="N4">
        <f>AVERAGE(K4:M4)</f>
        <v>22.237760233918127</v>
      </c>
      <c r="O4" s="44">
        <f>(N4-$K$22)</f>
        <v>21.08366189199921</v>
      </c>
      <c r="P4" s="44">
        <f>(N4-$L$22)</f>
        <v>22.18005531682218</v>
      </c>
      <c r="Q4" s="45">
        <f>(N4-$M$22)</f>
        <v>22.122350399726237</v>
      </c>
      <c r="S4" t="s">
        <v>0</v>
      </c>
      <c r="T4" s="3">
        <v>16.835421052631581</v>
      </c>
      <c r="U4" s="3">
        <v>16.322035087719296</v>
      </c>
      <c r="V4" s="3">
        <v>14.746473684210526</v>
      </c>
      <c r="W4">
        <f>AVERAGE(T4:V4)</f>
        <v>15.967976608187135</v>
      </c>
      <c r="X4" s="44">
        <f>(W4-$T$22)</f>
        <v>14.788898054731964</v>
      </c>
      <c r="Y4" s="44">
        <f>(W4-$U$22)</f>
        <v>15.909022680514376</v>
      </c>
      <c r="Z4" s="45">
        <f>(W4-$V$22)</f>
        <v>15.850068752841617</v>
      </c>
      <c r="AB4" t="s">
        <v>0</v>
      </c>
      <c r="AC4" s="3">
        <v>17.8179298245614</v>
      </c>
      <c r="AD4" s="3">
        <v>18.145438596491228</v>
      </c>
      <c r="AE4" s="3">
        <v>16.534473684210525</v>
      </c>
      <c r="AF4">
        <f>AVERAGE(AC4:AE4)</f>
        <v>17.499280701754383</v>
      </c>
      <c r="AG4" s="44">
        <f>(AF4-$AC$22)</f>
        <v>16.25055683289705</v>
      </c>
      <c r="AH4" s="44">
        <f>(AF4-$AD$22)</f>
        <v>17.436844508311516</v>
      </c>
      <c r="AI4" s="45">
        <f>(AF4-$AE$22)</f>
        <v>17.374408314868649</v>
      </c>
    </row>
    <row r="5" spans="1:35" x14ac:dyDescent="0.2">
      <c r="A5" t="s">
        <v>1</v>
      </c>
      <c r="B5" s="3">
        <v>16.301352112676057</v>
      </c>
      <c r="C5" s="3">
        <v>16.166338028169015</v>
      </c>
      <c r="D5" s="3">
        <v>16.741929577464791</v>
      </c>
      <c r="E5">
        <f t="shared" ref="E5:E13" si="0">AVERAGE(B5:D5)</f>
        <v>16.403206572769957</v>
      </c>
      <c r="F5" s="44">
        <f>(E5-$B$22)</f>
        <v>15.288394703047128</v>
      </c>
      <c r="G5" s="44">
        <f t="shared" ref="G5:G13" si="1">(E5-$C$22)</f>
        <v>16.347465979283815</v>
      </c>
      <c r="H5" s="44">
        <v>16.291725385797672</v>
      </c>
      <c r="I5" s="43"/>
      <c r="J5" t="s">
        <v>1</v>
      </c>
      <c r="K5" s="3">
        <v>10.069309859154929</v>
      </c>
      <c r="L5" s="3">
        <v>14.496408450704227</v>
      </c>
      <c r="M5" s="3">
        <v>12.95438028169014</v>
      </c>
      <c r="N5">
        <f t="shared" ref="N5:N13" si="2">AVERAGE(K5:M5)</f>
        <v>12.506699530516434</v>
      </c>
      <c r="O5" s="44">
        <f t="shared" ref="O5:O13" si="3">(N5-$K$22)</f>
        <v>11.352601188597514</v>
      </c>
      <c r="P5" s="44">
        <f t="shared" ref="P5:P13" si="4">(N5-$L$22)</f>
        <v>12.448994613420489</v>
      </c>
      <c r="Q5" s="45">
        <f t="shared" ref="Q5:Q12" si="5">(N5-$M$22)</f>
        <v>12.391289696324542</v>
      </c>
      <c r="S5" t="s">
        <v>1</v>
      </c>
      <c r="T5" s="3">
        <v>15.015154929577465</v>
      </c>
      <c r="U5" s="3">
        <v>16.24450704225352</v>
      </c>
      <c r="V5" s="3">
        <v>16.592704225352112</v>
      </c>
      <c r="W5">
        <f t="shared" ref="W5:W13" si="6">AVERAGE(T5:V5)</f>
        <v>15.950788732394367</v>
      </c>
      <c r="X5" s="44">
        <f t="shared" ref="X5:X13" si="7">(W5-$T$22)</f>
        <v>14.771710178939196</v>
      </c>
      <c r="Y5" s="44">
        <f t="shared" ref="Y5:Y13" si="8">(W5-$U$22)</f>
        <v>15.891834804721608</v>
      </c>
      <c r="Z5" s="45">
        <f t="shared" ref="Z5:Z13" si="9">(W5-$V$22)</f>
        <v>15.832880877048849</v>
      </c>
      <c r="AB5" t="s">
        <v>1</v>
      </c>
      <c r="AC5" s="3">
        <v>12.293521126760565</v>
      </c>
      <c r="AD5" s="3">
        <v>14.702478873239436</v>
      </c>
      <c r="AE5" s="3">
        <v>13.899492957746478</v>
      </c>
      <c r="AF5">
        <f t="shared" ref="AF5:AF11" si="10">AVERAGE(AC5:AE5)</f>
        <v>13.631830985915494</v>
      </c>
      <c r="AG5" s="44">
        <f t="shared" ref="AG5:AG13" si="11">(AF5-$AC$22)</f>
        <v>12.383107117058161</v>
      </c>
      <c r="AH5" s="44">
        <f t="shared" ref="AH5:AH13" si="12">(AF5-$AD$22)</f>
        <v>13.569394792472627</v>
      </c>
      <c r="AI5" s="45">
        <f t="shared" ref="AI5:AI13" si="13">(AF5-$AE$22)</f>
        <v>13.50695859902976</v>
      </c>
    </row>
    <row r="6" spans="1:35" x14ac:dyDescent="0.2">
      <c r="A6" t="s">
        <v>2</v>
      </c>
      <c r="B6" s="3">
        <v>18.778046875000001</v>
      </c>
      <c r="C6" s="3">
        <v>19.558500000000002</v>
      </c>
      <c r="D6" s="3">
        <v>18.73075</v>
      </c>
      <c r="E6">
        <f t="shared" si="0"/>
        <v>19.022432291666668</v>
      </c>
      <c r="F6" s="44">
        <f t="shared" ref="F6:F13" si="14">(E6-$B$22)</f>
        <v>17.90762042194384</v>
      </c>
      <c r="G6" s="44">
        <f t="shared" si="1"/>
        <v>18.966691698180526</v>
      </c>
      <c r="H6" s="44">
        <v>18.910951104694384</v>
      </c>
      <c r="I6" s="43"/>
      <c r="J6" t="s">
        <v>2</v>
      </c>
      <c r="K6" s="3">
        <v>19.629453124999998</v>
      </c>
      <c r="L6" s="3">
        <v>20.819828125000001</v>
      </c>
      <c r="M6" s="3">
        <v>20.228578124999999</v>
      </c>
      <c r="N6">
        <f t="shared" si="2"/>
        <v>20.225953125</v>
      </c>
      <c r="O6" s="44">
        <f t="shared" si="3"/>
        <v>19.071854783081083</v>
      </c>
      <c r="P6" s="44">
        <f t="shared" si="4"/>
        <v>20.168248207904053</v>
      </c>
      <c r="Q6" s="45">
        <f t="shared" si="5"/>
        <v>20.11054329080811</v>
      </c>
      <c r="S6" t="s">
        <v>2</v>
      </c>
      <c r="T6" s="3">
        <v>15.340921874999999</v>
      </c>
      <c r="U6" s="3">
        <v>16.176546875</v>
      </c>
      <c r="V6" s="3">
        <v>15.9479375</v>
      </c>
      <c r="W6">
        <f t="shared" si="6"/>
        <v>15.821802083333333</v>
      </c>
      <c r="X6" s="44">
        <f t="shared" si="7"/>
        <v>14.642723529878163</v>
      </c>
      <c r="Y6" s="44">
        <f t="shared" si="8"/>
        <v>15.762848155660574</v>
      </c>
      <c r="Z6" s="45">
        <f t="shared" si="9"/>
        <v>15.703894227987815</v>
      </c>
      <c r="AB6" t="s">
        <v>2</v>
      </c>
      <c r="AC6" s="3">
        <v>17.256562500000001</v>
      </c>
      <c r="AD6" s="3">
        <v>15.372453125</v>
      </c>
      <c r="AE6" s="3">
        <v>15.39609375</v>
      </c>
      <c r="AF6">
        <f t="shared" si="10"/>
        <v>16.008369791666667</v>
      </c>
      <c r="AG6" s="44">
        <f t="shared" si="11"/>
        <v>14.759645922809334</v>
      </c>
      <c r="AH6" s="44">
        <f t="shared" si="12"/>
        <v>15.9459335982238</v>
      </c>
      <c r="AI6" s="45">
        <f t="shared" si="13"/>
        <v>15.883497404780933</v>
      </c>
    </row>
    <row r="7" spans="1:35" x14ac:dyDescent="0.2">
      <c r="A7" t="s">
        <v>3</v>
      </c>
      <c r="B7" s="3">
        <v>26.079086206896552</v>
      </c>
      <c r="C7" s="3">
        <v>24.261034482758621</v>
      </c>
      <c r="D7" s="3">
        <v>26.470534482758616</v>
      </c>
      <c r="E7">
        <f t="shared" si="0"/>
        <v>25.60355172413793</v>
      </c>
      <c r="F7" s="44">
        <f t="shared" si="14"/>
        <v>24.488739854415101</v>
      </c>
      <c r="G7" s="44">
        <f t="shared" si="1"/>
        <v>25.547811130651787</v>
      </c>
      <c r="H7" s="44">
        <v>25.492070537165645</v>
      </c>
      <c r="I7" s="43"/>
      <c r="J7" t="s">
        <v>3</v>
      </c>
      <c r="K7" s="3">
        <v>21.947137931034483</v>
      </c>
      <c r="L7" s="3">
        <v>25.226603448275863</v>
      </c>
      <c r="M7" s="3">
        <v>23.88698275862069</v>
      </c>
      <c r="N7">
        <f t="shared" si="2"/>
        <v>23.68690804597701</v>
      </c>
      <c r="O7" s="44">
        <f t="shared" si="3"/>
        <v>22.532809704058092</v>
      </c>
      <c r="P7" s="44">
        <f t="shared" si="4"/>
        <v>23.629203128881063</v>
      </c>
      <c r="Q7" s="45">
        <f t="shared" si="5"/>
        <v>23.571498211785119</v>
      </c>
      <c r="S7" t="s">
        <v>3</v>
      </c>
      <c r="T7" s="3">
        <v>15.405603448275862</v>
      </c>
      <c r="U7" s="3">
        <v>14.205172413793104</v>
      </c>
      <c r="V7" s="3">
        <v>22.190706896551724</v>
      </c>
      <c r="W7">
        <f t="shared" si="6"/>
        <v>17.267160919540231</v>
      </c>
      <c r="X7" s="44">
        <f t="shared" si="7"/>
        <v>16.088082366085061</v>
      </c>
      <c r="Y7" s="44">
        <f t="shared" si="8"/>
        <v>17.208206991867474</v>
      </c>
      <c r="Z7" s="45">
        <f t="shared" si="9"/>
        <v>17.149253064194713</v>
      </c>
      <c r="AB7" t="s">
        <v>3</v>
      </c>
      <c r="AC7" s="3">
        <v>20.694499999999998</v>
      </c>
      <c r="AD7" s="3">
        <v>16.658241379310347</v>
      </c>
      <c r="AE7" s="3">
        <v>23.338948275862069</v>
      </c>
      <c r="AF7">
        <f t="shared" si="10"/>
        <v>20.230563218390802</v>
      </c>
      <c r="AG7" s="44">
        <f t="shared" si="11"/>
        <v>18.98183934953347</v>
      </c>
      <c r="AH7" s="44">
        <f t="shared" si="12"/>
        <v>20.168127024947935</v>
      </c>
      <c r="AI7" s="45">
        <f t="shared" si="13"/>
        <v>20.105690831505068</v>
      </c>
    </row>
    <row r="8" spans="1:35" x14ac:dyDescent="0.2">
      <c r="A8" t="s">
        <v>4</v>
      </c>
      <c r="B8" s="3">
        <v>25.819238095238095</v>
      </c>
      <c r="C8" s="3">
        <v>27.348841269841266</v>
      </c>
      <c r="D8" s="3">
        <v>28.918507936507936</v>
      </c>
      <c r="E8">
        <f t="shared" si="0"/>
        <v>27.362195767195768</v>
      </c>
      <c r="F8" s="44">
        <f t="shared" si="14"/>
        <v>26.24738389747294</v>
      </c>
      <c r="G8" s="44">
        <f t="shared" si="1"/>
        <v>27.306455173709626</v>
      </c>
      <c r="H8" s="44">
        <v>27.250714580223484</v>
      </c>
      <c r="I8" s="43"/>
      <c r="J8" t="s">
        <v>4</v>
      </c>
      <c r="K8" s="3">
        <v>27.597111111111111</v>
      </c>
      <c r="L8" s="3">
        <v>30.303968253968254</v>
      </c>
      <c r="M8" s="3">
        <v>28.966555555555555</v>
      </c>
      <c r="N8">
        <f t="shared" si="2"/>
        <v>28.955878306878308</v>
      </c>
      <c r="O8" s="44">
        <f t="shared" si="3"/>
        <v>27.80177996495939</v>
      </c>
      <c r="P8" s="44">
        <f t="shared" si="4"/>
        <v>28.898173389782361</v>
      </c>
      <c r="Q8" s="45">
        <f t="shared" si="5"/>
        <v>28.840468472686418</v>
      </c>
      <c r="S8" t="s">
        <v>4</v>
      </c>
      <c r="T8" s="3">
        <v>23.240507936507939</v>
      </c>
      <c r="U8" s="3">
        <v>26.083507936507939</v>
      </c>
      <c r="V8" s="3">
        <v>24.113428571428567</v>
      </c>
      <c r="W8">
        <f t="shared" si="6"/>
        <v>24.479148148148152</v>
      </c>
      <c r="X8" s="44">
        <f t="shared" si="7"/>
        <v>23.300069594692982</v>
      </c>
      <c r="Y8" s="44">
        <f t="shared" si="8"/>
        <v>24.420194220475395</v>
      </c>
      <c r="Z8" s="45">
        <f t="shared" si="9"/>
        <v>24.361240292802634</v>
      </c>
      <c r="AB8" t="s">
        <v>4</v>
      </c>
      <c r="AC8" s="3">
        <v>22.551777777777779</v>
      </c>
      <c r="AD8" s="3">
        <v>24.329666666666665</v>
      </c>
      <c r="AE8" s="3">
        <v>24.585936507936509</v>
      </c>
      <c r="AF8">
        <f t="shared" si="10"/>
        <v>23.822460317460315</v>
      </c>
      <c r="AG8" s="44">
        <f t="shared" si="11"/>
        <v>22.573736448602983</v>
      </c>
      <c r="AH8" s="44">
        <f t="shared" si="12"/>
        <v>23.760024124017448</v>
      </c>
      <c r="AI8" s="45">
        <f t="shared" si="13"/>
        <v>23.697587930574581</v>
      </c>
    </row>
    <row r="9" spans="1:35" x14ac:dyDescent="0.2">
      <c r="A9" t="s">
        <v>5</v>
      </c>
      <c r="B9" s="3">
        <v>23.675487603305783</v>
      </c>
      <c r="C9" s="3">
        <v>22.991652892561984</v>
      </c>
      <c r="D9" s="3">
        <v>28.920958677685949</v>
      </c>
      <c r="E9">
        <f t="shared" si="0"/>
        <v>25.196033057851238</v>
      </c>
      <c r="F9" s="44">
        <f t="shared" si="14"/>
        <v>24.08122118812841</v>
      </c>
      <c r="G9" s="44">
        <f t="shared" si="1"/>
        <v>25.140292464365096</v>
      </c>
      <c r="H9" s="44">
        <v>25.084551870878954</v>
      </c>
      <c r="J9" t="s">
        <v>5</v>
      </c>
      <c r="K9" s="3">
        <v>21.999256198347105</v>
      </c>
      <c r="L9" s="3">
        <v>21.807454545454547</v>
      </c>
      <c r="M9" s="3">
        <v>27.036247933884294</v>
      </c>
      <c r="N9">
        <f t="shared" si="2"/>
        <v>23.614319559228647</v>
      </c>
      <c r="O9" s="44">
        <f t="shared" si="3"/>
        <v>22.46022121730973</v>
      </c>
      <c r="P9" s="44">
        <f t="shared" si="4"/>
        <v>23.556614642132701</v>
      </c>
      <c r="Q9" s="45">
        <f t="shared" si="5"/>
        <v>23.498909725036757</v>
      </c>
      <c r="S9" t="s">
        <v>5</v>
      </c>
      <c r="T9" s="3">
        <v>21.515586776859504</v>
      </c>
      <c r="U9" s="3">
        <v>23.750528925619836</v>
      </c>
      <c r="V9" s="3">
        <v>25.818694214876032</v>
      </c>
      <c r="W9">
        <f t="shared" si="6"/>
        <v>23.694936639118456</v>
      </c>
      <c r="X9" s="44">
        <f t="shared" si="7"/>
        <v>22.515858085663286</v>
      </c>
      <c r="Y9" s="44">
        <f t="shared" si="8"/>
        <v>23.635982711445699</v>
      </c>
      <c r="Z9" s="45">
        <f t="shared" si="9"/>
        <v>23.577028783772938</v>
      </c>
      <c r="AB9" t="s">
        <v>5</v>
      </c>
      <c r="AC9" s="3">
        <v>16.361834710743803</v>
      </c>
      <c r="AD9" s="3">
        <v>19.922760330578512</v>
      </c>
      <c r="AE9" s="3">
        <v>16.111652892561985</v>
      </c>
      <c r="AF9">
        <f t="shared" si="10"/>
        <v>17.465415977961435</v>
      </c>
      <c r="AG9" s="44">
        <f t="shared" si="11"/>
        <v>16.216692109104102</v>
      </c>
      <c r="AH9" s="44">
        <f t="shared" si="12"/>
        <v>17.402979784518568</v>
      </c>
      <c r="AI9" s="45">
        <f t="shared" si="13"/>
        <v>17.340543591075701</v>
      </c>
    </row>
    <row r="10" spans="1:35" x14ac:dyDescent="0.2">
      <c r="A10" t="s">
        <v>6</v>
      </c>
      <c r="B10" s="3">
        <v>31.579591836734693</v>
      </c>
      <c r="C10" s="3">
        <v>27.821346938775509</v>
      </c>
      <c r="D10" s="3">
        <v>25.381040816326529</v>
      </c>
      <c r="E10">
        <f t="shared" si="0"/>
        <v>28.260659863945577</v>
      </c>
      <c r="F10" s="44">
        <f t="shared" si="14"/>
        <v>27.145847994222748</v>
      </c>
      <c r="G10" s="44">
        <f t="shared" si="1"/>
        <v>28.204919270459435</v>
      </c>
      <c r="H10" s="44">
        <v>28.149178676973293</v>
      </c>
      <c r="J10" t="s">
        <v>6</v>
      </c>
      <c r="K10" s="3">
        <v>29.551163265306123</v>
      </c>
      <c r="L10" s="3">
        <v>32.269469387755102</v>
      </c>
      <c r="M10" s="3">
        <v>28.840693877551022</v>
      </c>
      <c r="N10">
        <f t="shared" si="2"/>
        <v>30.220442176870748</v>
      </c>
      <c r="O10" s="44">
        <f t="shared" si="3"/>
        <v>29.06634383495183</v>
      </c>
      <c r="P10" s="44">
        <f t="shared" si="4"/>
        <v>30.162737259774801</v>
      </c>
      <c r="Q10" s="45">
        <f t="shared" si="5"/>
        <v>30.105032342678857</v>
      </c>
      <c r="S10" t="s">
        <v>6</v>
      </c>
      <c r="T10" s="3">
        <v>29.509979591836732</v>
      </c>
      <c r="U10" s="3">
        <v>27.790448979591837</v>
      </c>
      <c r="V10" s="3">
        <v>27.028489795918365</v>
      </c>
      <c r="W10">
        <f t="shared" si="6"/>
        <v>28.109639455782311</v>
      </c>
      <c r="X10" s="44">
        <f t="shared" si="7"/>
        <v>26.930560902327141</v>
      </c>
      <c r="Y10" s="44">
        <f t="shared" si="8"/>
        <v>28.050685528109554</v>
      </c>
      <c r="Z10" s="45">
        <f t="shared" si="9"/>
        <v>27.991731600436793</v>
      </c>
      <c r="AB10" t="s">
        <v>6</v>
      </c>
      <c r="AC10" s="3">
        <v>28.387653061224487</v>
      </c>
      <c r="AD10" s="3">
        <v>30.539632653061226</v>
      </c>
      <c r="AE10" s="3">
        <v>31.600183673469388</v>
      </c>
      <c r="AF10">
        <f t="shared" si="10"/>
        <v>30.1758231292517</v>
      </c>
      <c r="AG10" s="44">
        <f t="shared" si="11"/>
        <v>28.927099260394368</v>
      </c>
      <c r="AH10" s="44">
        <f t="shared" si="12"/>
        <v>30.113386935808833</v>
      </c>
      <c r="AI10" s="45">
        <f t="shared" si="13"/>
        <v>30.050950742365966</v>
      </c>
    </row>
    <row r="11" spans="1:35" x14ac:dyDescent="0.2">
      <c r="A11" t="s">
        <v>7</v>
      </c>
      <c r="B11" s="3">
        <v>33.625588235294117</v>
      </c>
      <c r="C11" s="3">
        <v>32.428549019607843</v>
      </c>
      <c r="D11" s="3">
        <v>34.911647058823526</v>
      </c>
      <c r="E11">
        <f t="shared" si="0"/>
        <v>33.6552614379085</v>
      </c>
      <c r="F11" s="44">
        <f t="shared" si="14"/>
        <v>32.540449568185672</v>
      </c>
      <c r="G11" s="44">
        <f t="shared" si="1"/>
        <v>33.599520844422358</v>
      </c>
      <c r="H11" s="44">
        <v>33.543780250936216</v>
      </c>
      <c r="J11" t="s">
        <v>7</v>
      </c>
      <c r="K11" s="3">
        <v>35.435960784313721</v>
      </c>
      <c r="L11" s="3">
        <v>31.567882352941179</v>
      </c>
      <c r="M11" s="3">
        <v>32.824274509803921</v>
      </c>
      <c r="N11">
        <f t="shared" si="2"/>
        <v>33.276039215686275</v>
      </c>
      <c r="O11" s="44">
        <f t="shared" si="3"/>
        <v>32.121940873767358</v>
      </c>
      <c r="P11" s="44">
        <f t="shared" si="4"/>
        <v>33.218334298590328</v>
      </c>
      <c r="Q11" s="45">
        <f t="shared" si="5"/>
        <v>33.160629381494381</v>
      </c>
      <c r="S11" t="s">
        <v>7</v>
      </c>
      <c r="T11" s="3">
        <v>33.051803921568627</v>
      </c>
      <c r="U11" s="3">
        <v>31.933921568627454</v>
      </c>
      <c r="V11" s="3">
        <v>34.78303921568628</v>
      </c>
      <c r="W11">
        <f t="shared" si="6"/>
        <v>33.25625490196078</v>
      </c>
      <c r="X11" s="44">
        <f t="shared" si="7"/>
        <v>32.07717634850561</v>
      </c>
      <c r="Y11" s="44">
        <f t="shared" si="8"/>
        <v>33.197300974288019</v>
      </c>
      <c r="Z11" s="45">
        <f t="shared" si="9"/>
        <v>33.138347046615266</v>
      </c>
      <c r="AB11" t="s">
        <v>7</v>
      </c>
      <c r="AC11" s="3">
        <v>33.427725490196082</v>
      </c>
      <c r="AD11" s="3">
        <v>34.486254901960791</v>
      </c>
      <c r="AE11" s="3">
        <v>31.825098039215682</v>
      </c>
      <c r="AF11">
        <f t="shared" si="10"/>
        <v>33.24635947712418</v>
      </c>
      <c r="AG11" s="44">
        <f t="shared" si="11"/>
        <v>31.997635608266847</v>
      </c>
      <c r="AH11" s="44">
        <f t="shared" si="12"/>
        <v>33.183923283681317</v>
      </c>
      <c r="AI11" s="45">
        <f t="shared" si="13"/>
        <v>33.121487090238446</v>
      </c>
    </row>
    <row r="12" spans="1:35" x14ac:dyDescent="0.2">
      <c r="A12" t="s">
        <v>8</v>
      </c>
      <c r="B12" s="3">
        <v>20.254654545454546</v>
      </c>
      <c r="C12" s="3">
        <v>22.933272727272726</v>
      </c>
      <c r="D12" s="3">
        <v>24.501909090909095</v>
      </c>
      <c r="E12" s="46">
        <f t="shared" si="0"/>
        <v>22.56327878787879</v>
      </c>
      <c r="F12" s="44">
        <f t="shared" si="14"/>
        <v>21.448466918155962</v>
      </c>
      <c r="G12" s="44">
        <f t="shared" si="1"/>
        <v>22.507538194392648</v>
      </c>
      <c r="H12" s="44">
        <v>22.451797600906506</v>
      </c>
      <c r="J12" t="s">
        <v>8</v>
      </c>
      <c r="K12" s="3">
        <v>23.749690909090909</v>
      </c>
      <c r="L12" s="3">
        <v>25.520145454545457</v>
      </c>
      <c r="M12" s="3">
        <v>22.667236363636363</v>
      </c>
      <c r="N12" s="46">
        <f t="shared" si="2"/>
        <v>23.979024242424241</v>
      </c>
      <c r="O12" s="44">
        <f t="shared" si="3"/>
        <v>22.824925900505324</v>
      </c>
      <c r="P12" s="44">
        <f t="shared" si="4"/>
        <v>23.921319325328295</v>
      </c>
      <c r="Q12" s="45">
        <f t="shared" si="5"/>
        <v>23.863614408232351</v>
      </c>
      <c r="S12" t="s">
        <v>8</v>
      </c>
      <c r="T12" s="3">
        <v>25.465109090909095</v>
      </c>
      <c r="U12" s="3">
        <v>24.446872727272726</v>
      </c>
      <c r="V12" s="3">
        <v>23.602927272727271</v>
      </c>
      <c r="W12" s="46">
        <f>AVERAGE(T12:V12)</f>
        <v>24.504969696969699</v>
      </c>
      <c r="X12" s="44">
        <f t="shared" si="7"/>
        <v>23.325891143514529</v>
      </c>
      <c r="Y12" s="44">
        <f t="shared" si="8"/>
        <v>24.446015769296942</v>
      </c>
      <c r="Z12" s="45">
        <f t="shared" si="9"/>
        <v>24.387061841624181</v>
      </c>
      <c r="AB12" t="s">
        <v>8</v>
      </c>
      <c r="AC12" s="3">
        <v>19.263945454545453</v>
      </c>
      <c r="AD12" s="3">
        <v>18.1448</v>
      </c>
      <c r="AE12" s="3">
        <v>19.328145454545457</v>
      </c>
      <c r="AF12" s="46">
        <f>AVERAGE(AC12:AE12)</f>
        <v>18.912296969696971</v>
      </c>
      <c r="AG12" s="44">
        <f t="shared" si="11"/>
        <v>17.663573100839638</v>
      </c>
      <c r="AH12" s="44">
        <f t="shared" si="12"/>
        <v>18.849860776254104</v>
      </c>
      <c r="AI12" s="45">
        <f t="shared" si="13"/>
        <v>18.787424582811237</v>
      </c>
    </row>
    <row r="13" spans="1:35" x14ac:dyDescent="0.2">
      <c r="A13" t="s">
        <v>9</v>
      </c>
      <c r="B13" s="3">
        <v>17.910875000000001</v>
      </c>
      <c r="C13" s="3">
        <v>19.850171875000001</v>
      </c>
      <c r="D13" s="3">
        <v>20.953843750000001</v>
      </c>
      <c r="E13">
        <f t="shared" si="0"/>
        <v>19.571630208333335</v>
      </c>
      <c r="F13" s="44">
        <f t="shared" si="14"/>
        <v>18.456818338610507</v>
      </c>
      <c r="G13" s="44">
        <f t="shared" si="1"/>
        <v>19.515889614847193</v>
      </c>
      <c r="H13" s="44">
        <v>19.460149021361051</v>
      </c>
      <c r="J13" t="s">
        <v>9</v>
      </c>
      <c r="K13" s="3">
        <v>24.288484374999999</v>
      </c>
      <c r="L13" s="3">
        <v>25.888812500000004</v>
      </c>
      <c r="M13" s="3">
        <v>26.606187500000001</v>
      </c>
      <c r="N13">
        <f t="shared" si="2"/>
        <v>25.594494791666666</v>
      </c>
      <c r="O13" s="44">
        <f t="shared" si="3"/>
        <v>24.440396449747748</v>
      </c>
      <c r="P13" s="44">
        <f t="shared" si="4"/>
        <v>25.536789874570719</v>
      </c>
      <c r="Q13" s="45">
        <f>(N13-$M$22)</f>
        <v>25.479084957474775</v>
      </c>
      <c r="S13" t="s">
        <v>9</v>
      </c>
      <c r="T13" s="3">
        <v>22.995625</v>
      </c>
      <c r="U13" s="3">
        <v>18.53365625</v>
      </c>
      <c r="V13" s="3">
        <v>24.107171874999999</v>
      </c>
      <c r="W13">
        <f t="shared" si="6"/>
        <v>21.878817708333333</v>
      </c>
      <c r="X13" s="44">
        <f t="shared" si="7"/>
        <v>20.699739154878163</v>
      </c>
      <c r="Y13" s="44">
        <f t="shared" si="8"/>
        <v>21.819863780660576</v>
      </c>
      <c r="Z13" s="45">
        <f t="shared" si="9"/>
        <v>21.760909852987815</v>
      </c>
      <c r="AB13" t="s">
        <v>9</v>
      </c>
      <c r="AC13" s="3">
        <v>17.319624999999998</v>
      </c>
      <c r="AD13" s="3">
        <v>21.340125</v>
      </c>
      <c r="AE13" s="3">
        <v>23.437093749999999</v>
      </c>
      <c r="AF13">
        <f t="shared" ref="AF13" si="15">AVERAGE(AC13:AE13)</f>
        <v>20.698947916666668</v>
      </c>
      <c r="AG13" s="44">
        <f t="shared" si="11"/>
        <v>19.450224047809336</v>
      </c>
      <c r="AH13" s="44">
        <f t="shared" si="12"/>
        <v>20.636511723223801</v>
      </c>
      <c r="AI13" s="45">
        <f t="shared" si="13"/>
        <v>20.574075529780934</v>
      </c>
    </row>
    <row r="14" spans="1:35" ht="17" thickBot="1" x14ac:dyDescent="0.25">
      <c r="A14" s="47"/>
      <c r="B14" s="48"/>
      <c r="C14" s="48"/>
      <c r="D14" s="48"/>
      <c r="E14" s="48"/>
      <c r="F14" s="43"/>
      <c r="G14" s="48"/>
      <c r="H14" s="48"/>
      <c r="J14" s="47"/>
      <c r="K14" s="48"/>
      <c r="L14" s="48"/>
      <c r="M14" s="48"/>
      <c r="N14" s="48"/>
      <c r="O14" s="43"/>
      <c r="P14" s="48"/>
      <c r="Q14" s="48"/>
      <c r="S14" s="47"/>
      <c r="T14" s="48"/>
      <c r="U14" s="48"/>
      <c r="V14" s="48"/>
      <c r="W14" s="48"/>
      <c r="X14" s="43"/>
      <c r="Y14" s="48"/>
      <c r="Z14" s="48"/>
      <c r="AB14" s="47"/>
      <c r="AC14" s="48"/>
      <c r="AD14" s="48"/>
      <c r="AE14" s="48"/>
      <c r="AF14" s="48"/>
      <c r="AG14" s="43"/>
      <c r="AH14" s="48"/>
      <c r="AI14" s="48"/>
    </row>
    <row r="15" spans="1:35" x14ac:dyDescent="0.2">
      <c r="A15" s="47"/>
      <c r="B15" s="48"/>
      <c r="D15" s="49" t="s">
        <v>10</v>
      </c>
      <c r="E15" s="50">
        <f>AVERAGE(E4:E13)</f>
        <v>23.443531988712639</v>
      </c>
      <c r="F15" s="43"/>
      <c r="G15" s="48"/>
      <c r="H15" s="48"/>
      <c r="J15" s="47"/>
      <c r="K15" s="48"/>
      <c r="M15" s="49" t="s">
        <v>10</v>
      </c>
      <c r="N15" s="50">
        <f>AVERAGE(N4:N13)</f>
        <v>24.429751922816642</v>
      </c>
      <c r="O15" s="43"/>
      <c r="P15" s="48"/>
      <c r="Q15" s="48"/>
      <c r="S15" s="47"/>
      <c r="T15" s="48"/>
      <c r="V15" s="49" t="s">
        <v>10</v>
      </c>
      <c r="W15" s="50">
        <f>AVERAGE(W4:W13)</f>
        <v>22.093149489376778</v>
      </c>
      <c r="X15" s="43"/>
      <c r="Y15" s="48"/>
      <c r="Z15" s="48"/>
      <c r="AB15" s="47"/>
      <c r="AC15" s="48"/>
      <c r="AE15" s="49" t="s">
        <v>10</v>
      </c>
      <c r="AF15" s="50">
        <f>AVERAGE(AF4:AF13)</f>
        <v>21.169134848588861</v>
      </c>
      <c r="AG15" s="43"/>
      <c r="AH15" s="48"/>
      <c r="AI15" s="48"/>
    </row>
    <row r="16" spans="1:35" x14ac:dyDescent="0.2">
      <c r="A16" s="47"/>
      <c r="B16" s="48"/>
      <c r="D16" s="51" t="s">
        <v>153</v>
      </c>
      <c r="E16" s="52">
        <f>STDEV(E4:E13)</f>
        <v>5.5740593486141377</v>
      </c>
      <c r="F16" s="43"/>
      <c r="J16" s="47"/>
      <c r="K16" s="48"/>
      <c r="M16" s="51" t="s">
        <v>153</v>
      </c>
      <c r="N16" s="52">
        <f>STDEV(N4:N13)</f>
        <v>5.7704917095945927</v>
      </c>
      <c r="O16" s="43"/>
      <c r="S16" s="47"/>
      <c r="T16" s="48"/>
      <c r="V16" s="51" t="s">
        <v>153</v>
      </c>
      <c r="W16" s="52">
        <f>STDEV(W4:W13)</f>
        <v>5.8953927672758502</v>
      </c>
      <c r="X16" s="43"/>
      <c r="AB16" s="47"/>
      <c r="AC16" s="48"/>
      <c r="AE16" s="51" t="s">
        <v>153</v>
      </c>
      <c r="AF16" s="52">
        <f>STDEV(AF4:AF13)</f>
        <v>6.2436193442866621</v>
      </c>
      <c r="AG16" s="43"/>
    </row>
    <row r="17" spans="2:35" ht="17" thickBot="1" x14ac:dyDescent="0.25">
      <c r="D17" s="53" t="s">
        <v>157</v>
      </c>
      <c r="E17" s="54">
        <f>(E16/E15)</f>
        <v>0.23776533976611891</v>
      </c>
      <c r="F17" s="43"/>
      <c r="M17" s="53" t="s">
        <v>157</v>
      </c>
      <c r="N17" s="54">
        <f>(N16/N15)</f>
        <v>0.2362075443019595</v>
      </c>
      <c r="O17" s="43"/>
      <c r="V17" s="53" t="s">
        <v>157</v>
      </c>
      <c r="W17" s="54">
        <f>(W16/W15)</f>
        <v>0.26684256901038839</v>
      </c>
      <c r="X17" s="43"/>
      <c r="AE17" s="53" t="s">
        <v>157</v>
      </c>
      <c r="AF17" s="54">
        <f>(AF16/AF15)</f>
        <v>0.29493975020442853</v>
      </c>
      <c r="AG17" s="43"/>
    </row>
    <row r="19" spans="2:35" ht="17" thickBot="1" x14ac:dyDescent="0.25">
      <c r="G19" s="43"/>
      <c r="H19" s="43"/>
      <c r="P19" s="43"/>
      <c r="Q19" s="43"/>
      <c r="Y19" s="43"/>
      <c r="Z19" s="43"/>
      <c r="AH19" s="43"/>
      <c r="AI19" s="43"/>
    </row>
    <row r="20" spans="2:35" x14ac:dyDescent="0.2">
      <c r="B20" s="55" t="s">
        <v>159</v>
      </c>
      <c r="C20" s="56"/>
      <c r="D20" s="57"/>
      <c r="G20" s="43"/>
      <c r="H20" s="43"/>
      <c r="K20" s="55" t="s">
        <v>159</v>
      </c>
      <c r="L20" s="56"/>
      <c r="M20" s="57"/>
      <c r="P20" s="43"/>
      <c r="Q20" s="43"/>
      <c r="T20" s="55" t="s">
        <v>159</v>
      </c>
      <c r="U20" s="56"/>
      <c r="V20" s="57"/>
      <c r="Y20" s="43"/>
      <c r="Z20" s="43"/>
      <c r="AC20" s="55" t="s">
        <v>159</v>
      </c>
      <c r="AD20" s="56"/>
      <c r="AE20" s="57"/>
      <c r="AH20" s="43"/>
      <c r="AI20" s="43"/>
    </row>
    <row r="21" spans="2:35" x14ac:dyDescent="0.2">
      <c r="B21" s="58" t="s">
        <v>156</v>
      </c>
      <c r="C21" s="59" t="s">
        <v>157</v>
      </c>
      <c r="D21" s="60" t="s">
        <v>160</v>
      </c>
      <c r="F21" s="43"/>
      <c r="G21" s="43"/>
      <c r="H21" s="43"/>
      <c r="K21" s="58" t="s">
        <v>156</v>
      </c>
      <c r="L21" s="59" t="s">
        <v>157</v>
      </c>
      <c r="M21" s="60" t="s">
        <v>160</v>
      </c>
      <c r="O21" s="43"/>
      <c r="P21" s="43"/>
      <c r="Q21" s="43"/>
      <c r="T21" s="58" t="s">
        <v>156</v>
      </c>
      <c r="U21" s="59" t="s">
        <v>157</v>
      </c>
      <c r="V21" s="60" t="s">
        <v>160</v>
      </c>
      <c r="X21" s="43"/>
      <c r="Y21" s="43"/>
      <c r="Z21" s="43"/>
      <c r="AC21" s="58" t="s">
        <v>156</v>
      </c>
      <c r="AD21" s="59" t="s">
        <v>157</v>
      </c>
      <c r="AE21" s="60" t="s">
        <v>160</v>
      </c>
      <c r="AG21" s="43"/>
      <c r="AH21" s="43"/>
      <c r="AI21" s="43"/>
    </row>
    <row r="22" spans="2:35" ht="17" thickBot="1" x14ac:dyDescent="0.25">
      <c r="B22" s="61">
        <f xml:space="preserve"> 0.2*E16</f>
        <v>1.1148118697228275</v>
      </c>
      <c r="C22" s="62">
        <f>(E15/100)*E17</f>
        <v>5.5740593486141382E-2</v>
      </c>
      <c r="D22" s="63">
        <f>C22*2</f>
        <v>0.11148118697228276</v>
      </c>
      <c r="G22" s="43"/>
      <c r="H22" s="43"/>
      <c r="K22" s="61">
        <f xml:space="preserve"> 0.2*N16</f>
        <v>1.1540983419189186</v>
      </c>
      <c r="L22" s="62">
        <f>(N15/100)*N17</f>
        <v>5.7704917095945926E-2</v>
      </c>
      <c r="M22" s="63">
        <f>L22*2</f>
        <v>0.11540983419189185</v>
      </c>
      <c r="P22" s="43"/>
      <c r="Q22" s="43"/>
      <c r="T22" s="61">
        <f xml:space="preserve"> 0.2*W16</f>
        <v>1.17907855345517</v>
      </c>
      <c r="U22" s="62">
        <f>(W15/100)*W17</f>
        <v>5.8953927672758498E-2</v>
      </c>
      <c r="V22" s="63">
        <f>U22*2</f>
        <v>0.117907855345517</v>
      </c>
      <c r="Y22" s="43"/>
      <c r="Z22" s="43"/>
      <c r="AC22" s="61">
        <f xml:space="preserve"> 0.2*AF16</f>
        <v>1.2487238688573326</v>
      </c>
      <c r="AD22" s="62">
        <f>(AF15/100)*AF17</f>
        <v>6.2436193442866619E-2</v>
      </c>
      <c r="AE22" s="63">
        <f>AD22*2</f>
        <v>0.12487238688573324</v>
      </c>
      <c r="AH22" s="43"/>
      <c r="AI22" s="43"/>
    </row>
    <row r="23" spans="2:35" x14ac:dyDescent="0.2">
      <c r="G23" s="43"/>
      <c r="H23" s="43"/>
    </row>
    <row r="24" spans="2:35" x14ac:dyDescent="0.2">
      <c r="F24" s="43"/>
      <c r="G24" s="43"/>
      <c r="H24" s="43"/>
    </row>
    <row r="25" spans="2:35" x14ac:dyDescent="0.2">
      <c r="C25" s="47" t="s">
        <v>161</v>
      </c>
      <c r="D25" s="41" t="s">
        <v>162</v>
      </c>
      <c r="G25" s="43"/>
      <c r="H25" s="43"/>
    </row>
    <row r="26" spans="2:35" x14ac:dyDescent="0.2">
      <c r="C26" s="64" t="s">
        <v>163</v>
      </c>
      <c r="D26" s="41" t="s">
        <v>164</v>
      </c>
      <c r="G26" s="43"/>
      <c r="H26" s="43"/>
    </row>
    <row r="27" spans="2:35" x14ac:dyDescent="0.2">
      <c r="C27" s="64" t="s">
        <v>165</v>
      </c>
      <c r="D27" s="41" t="s">
        <v>166</v>
      </c>
      <c r="H27" s="43"/>
    </row>
    <row r="28" spans="2:35" x14ac:dyDescent="0.2">
      <c r="G28" s="43"/>
      <c r="H28" s="43"/>
    </row>
    <row r="29" spans="2:35" x14ac:dyDescent="0.2">
      <c r="G29" s="43"/>
      <c r="H29" s="43"/>
    </row>
    <row r="30" spans="2:35" x14ac:dyDescent="0.2">
      <c r="G30" s="43"/>
      <c r="H30" s="43"/>
    </row>
    <row r="31" spans="2:35" x14ac:dyDescent="0.2">
      <c r="F31" s="43"/>
      <c r="G31" s="43"/>
      <c r="H31" s="43"/>
    </row>
    <row r="32" spans="2:35" x14ac:dyDescent="0.2">
      <c r="F32" s="43"/>
      <c r="G32" s="43"/>
      <c r="H32" s="43"/>
    </row>
    <row r="33" spans="2:8" x14ac:dyDescent="0.2">
      <c r="G33" s="43"/>
      <c r="H33" s="43"/>
    </row>
    <row r="34" spans="2:8" x14ac:dyDescent="0.2">
      <c r="B34" s="41" t="s">
        <v>167</v>
      </c>
      <c r="G34" s="43"/>
      <c r="H34" s="43"/>
    </row>
    <row r="35" spans="2:8" x14ac:dyDescent="0.2">
      <c r="G35" s="43"/>
      <c r="H35" s="43"/>
    </row>
    <row r="36" spans="2:8" x14ac:dyDescent="0.2">
      <c r="G36" s="43"/>
      <c r="H36" s="43"/>
    </row>
    <row r="37" spans="2:8" x14ac:dyDescent="0.2">
      <c r="G37" s="43"/>
      <c r="H37" s="43"/>
    </row>
    <row r="38" spans="2:8" x14ac:dyDescent="0.2">
      <c r="G38" s="43"/>
      <c r="H38" s="43"/>
    </row>
    <row r="39" spans="2:8" x14ac:dyDescent="0.2">
      <c r="H39" s="65"/>
    </row>
    <row r="40" spans="2:8" x14ac:dyDescent="0.2">
      <c r="H40" s="65"/>
    </row>
  </sheetData>
  <mergeCells count="12">
    <mergeCell ref="B20:D20"/>
    <mergeCell ref="K20:M20"/>
    <mergeCell ref="T20:V20"/>
    <mergeCell ref="AC20:AE20"/>
    <mergeCell ref="B1:H1"/>
    <mergeCell ref="K1:Q1"/>
    <mergeCell ref="T1:Z1"/>
    <mergeCell ref="AC1:AI1"/>
    <mergeCell ref="B2:H2"/>
    <mergeCell ref="J2:Q2"/>
    <mergeCell ref="S2:Z2"/>
    <mergeCell ref="AB2:AI2"/>
  </mergeCells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C36"/>
  <sheetViews>
    <sheetView workbookViewId="0">
      <selection activeCell="B38" sqref="B38"/>
    </sheetView>
  </sheetViews>
  <sheetFormatPr baseColWidth="10" defaultRowHeight="16" x14ac:dyDescent="0.2"/>
  <cols>
    <col min="3" max="3" width="18.33203125" customWidth="1"/>
    <col min="4" max="4" width="28.33203125" customWidth="1"/>
    <col min="5" max="5" width="30" customWidth="1"/>
    <col min="6" max="6" width="24.6640625" customWidth="1"/>
    <col min="7" max="7" width="22.1640625" customWidth="1"/>
    <col min="8" max="8" width="29.5" customWidth="1"/>
    <col min="9" max="9" width="31.1640625" customWidth="1"/>
    <col min="10" max="10" width="27.5" customWidth="1"/>
    <col min="11" max="12" width="19.6640625" customWidth="1"/>
    <col min="13" max="13" width="27.5" customWidth="1"/>
    <col min="14" max="14" width="20.6640625" customWidth="1"/>
    <col min="15" max="15" width="30.1640625" customWidth="1"/>
    <col min="16" max="16" width="29.33203125" customWidth="1"/>
    <col min="17" max="18" width="26" customWidth="1"/>
    <col min="19" max="19" width="18" customWidth="1"/>
    <col min="20" max="20" width="19.5" customWidth="1"/>
    <col min="21" max="22" width="25.5" customWidth="1"/>
    <col min="23" max="23" width="27.83203125" customWidth="1"/>
    <col min="24" max="24" width="19.83203125" customWidth="1"/>
    <col min="25" max="26" width="22.83203125" customWidth="1"/>
    <col min="27" max="27" width="18.83203125" customWidth="1"/>
    <col min="28" max="28" width="20.1640625" customWidth="1"/>
    <col min="29" max="30" width="27.33203125" customWidth="1"/>
    <col min="31" max="32" width="29.83203125" customWidth="1"/>
    <col min="33" max="34" width="24.5" customWidth="1"/>
    <col min="35" max="36" width="19.6640625" customWidth="1"/>
    <col min="37" max="38" width="28.1640625" customWidth="1"/>
    <col min="39" max="40" width="31.1640625" customWidth="1"/>
    <col min="41" max="42" width="26.1640625" customWidth="1"/>
    <col min="43" max="44" width="21" customWidth="1"/>
    <col min="45" max="46" width="29.83203125" customWidth="1"/>
    <col min="47" max="48" width="31.83203125" customWidth="1"/>
    <col min="49" max="50" width="26.83203125" customWidth="1"/>
    <col min="51" max="52" width="21" customWidth="1"/>
    <col min="53" max="54" width="27.83203125" customWidth="1"/>
    <col min="55" max="56" width="30.83203125" customWidth="1"/>
    <col min="57" max="58" width="25.1640625" customWidth="1"/>
    <col min="59" max="60" width="22" customWidth="1"/>
    <col min="61" max="62" width="29.5" customWidth="1"/>
    <col min="63" max="64" width="32" customWidth="1"/>
    <col min="65" max="66" width="28.6640625" customWidth="1"/>
    <col min="67" max="68" width="20.33203125" customWidth="1"/>
    <col min="69" max="70" width="28.6640625" customWidth="1"/>
    <col min="71" max="72" width="31.6640625" customWidth="1"/>
    <col min="73" max="74" width="25" customWidth="1"/>
    <col min="75" max="76" width="21.1640625" customWidth="1"/>
    <col min="77" max="78" width="30.33203125" customWidth="1"/>
    <col min="79" max="80" width="33" customWidth="1"/>
    <col min="81" max="81" width="27.5" customWidth="1"/>
  </cols>
  <sheetData>
    <row r="1" spans="1:81" x14ac:dyDescent="0.2">
      <c r="C1" t="s">
        <v>41</v>
      </c>
      <c r="D1" t="s">
        <v>42</v>
      </c>
      <c r="E1" t="s">
        <v>43</v>
      </c>
      <c r="F1" t="s">
        <v>44</v>
      </c>
      <c r="G1" s="13" t="s">
        <v>45</v>
      </c>
      <c r="H1" s="13" t="s">
        <v>46</v>
      </c>
      <c r="I1" s="13" t="s">
        <v>47</v>
      </c>
      <c r="J1" s="13" t="s">
        <v>48</v>
      </c>
      <c r="L1" s="13"/>
      <c r="N1" s="13"/>
      <c r="P1" s="13"/>
      <c r="R1" s="13"/>
      <c r="T1" s="13"/>
      <c r="V1" s="13"/>
      <c r="X1" s="13"/>
      <c r="Z1" s="13"/>
      <c r="AB1" s="13"/>
      <c r="AD1" s="13"/>
      <c r="AF1" s="13"/>
      <c r="AH1" s="13"/>
      <c r="AJ1" s="13"/>
      <c r="AL1" s="13"/>
      <c r="AN1" s="13"/>
      <c r="AP1" s="13"/>
      <c r="AR1" s="13"/>
      <c r="AT1" s="13"/>
      <c r="AV1" s="13"/>
      <c r="AX1" s="13"/>
      <c r="AZ1" s="13"/>
      <c r="BB1" s="13"/>
      <c r="BD1" s="13"/>
      <c r="BF1" s="13"/>
      <c r="BH1" s="13"/>
      <c r="BJ1" s="13"/>
      <c r="BL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</row>
    <row r="2" spans="1:81" x14ac:dyDescent="0.2">
      <c r="A2" t="s">
        <v>0</v>
      </c>
      <c r="B2" t="s">
        <v>73</v>
      </c>
      <c r="C2">
        <v>0.51927999999999996</v>
      </c>
      <c r="D2">
        <v>0.49802000000000002</v>
      </c>
      <c r="E2">
        <v>0.40218999999999999</v>
      </c>
      <c r="F2">
        <v>0.41443999999999998</v>
      </c>
      <c r="G2">
        <v>0.46350845774376115</v>
      </c>
      <c r="H2">
        <v>0.53872803379813095</v>
      </c>
      <c r="I2">
        <v>0.48002779179959987</v>
      </c>
      <c r="J2">
        <v>0.55765407386658628</v>
      </c>
    </row>
    <row r="3" spans="1:81" x14ac:dyDescent="0.2">
      <c r="B3" t="s">
        <v>74</v>
      </c>
      <c r="C3">
        <v>0.66266999999999998</v>
      </c>
      <c r="D3">
        <v>0.58430000000000004</v>
      </c>
      <c r="E3">
        <v>0.50716000000000006</v>
      </c>
      <c r="F3">
        <v>0.48680000000000001</v>
      </c>
      <c r="G3">
        <v>0.50569384937924644</v>
      </c>
      <c r="H3">
        <v>0.53603334233982125</v>
      </c>
      <c r="I3">
        <v>0.4825176235123439</v>
      </c>
      <c r="J3">
        <v>0.560728519428074</v>
      </c>
    </row>
    <row r="4" spans="1:81" x14ac:dyDescent="0.2">
      <c r="B4" t="s">
        <v>75</v>
      </c>
      <c r="C4">
        <v>0.44233</v>
      </c>
      <c r="D4">
        <v>1.0029300000000001</v>
      </c>
      <c r="E4">
        <v>0.42973</v>
      </c>
      <c r="F4">
        <v>0.50826000000000005</v>
      </c>
      <c r="G4">
        <v>0.49794054153081369</v>
      </c>
      <c r="H4">
        <v>0.55094424563652544</v>
      </c>
      <c r="I4">
        <v>0.49068964733322024</v>
      </c>
      <c r="J4">
        <v>0.52685137420338957</v>
      </c>
    </row>
    <row r="5" spans="1:81" x14ac:dyDescent="0.2">
      <c r="A5" t="s">
        <v>1</v>
      </c>
      <c r="B5" s="13" t="s">
        <v>73</v>
      </c>
      <c r="C5">
        <v>0.16747000000000001</v>
      </c>
      <c r="D5">
        <v>0.28531000000000001</v>
      </c>
      <c r="E5">
        <v>0.30001</v>
      </c>
      <c r="F5">
        <v>0.40009</v>
      </c>
      <c r="G5">
        <v>0.61635258002218185</v>
      </c>
      <c r="H5">
        <v>0.72378037918970972</v>
      </c>
      <c r="I5">
        <v>0.72795249632101677</v>
      </c>
      <c r="J5">
        <v>0.70235759965988831</v>
      </c>
    </row>
    <row r="6" spans="1:81" x14ac:dyDescent="0.2">
      <c r="B6" s="13" t="s">
        <v>74</v>
      </c>
      <c r="C6">
        <v>0.18329000000000001</v>
      </c>
      <c r="D6">
        <v>0.19370999999999999</v>
      </c>
      <c r="E6">
        <v>0.25547999999999998</v>
      </c>
      <c r="F6">
        <v>0.33377000000000001</v>
      </c>
      <c r="G6">
        <v>0.62051235555788897</v>
      </c>
      <c r="H6">
        <v>0.66365485517699641</v>
      </c>
      <c r="I6">
        <v>0.71703584526856112</v>
      </c>
      <c r="J6">
        <v>0.67382477321630141</v>
      </c>
    </row>
    <row r="7" spans="1:81" x14ac:dyDescent="0.2">
      <c r="B7" s="13" t="s">
        <v>75</v>
      </c>
      <c r="C7">
        <v>0.26096000000000003</v>
      </c>
      <c r="D7">
        <v>0.15792999999999999</v>
      </c>
      <c r="E7">
        <v>0.41305999999999998</v>
      </c>
      <c r="F7">
        <v>0.28978999999999999</v>
      </c>
      <c r="G7">
        <v>0.62605468706815059</v>
      </c>
      <c r="H7">
        <v>0.67530481177021096</v>
      </c>
      <c r="I7">
        <v>0.71846410084290224</v>
      </c>
      <c r="J7">
        <v>0.69598661725639532</v>
      </c>
    </row>
    <row r="8" spans="1:81" x14ac:dyDescent="0.2">
      <c r="A8" t="s">
        <v>2</v>
      </c>
      <c r="B8" s="13" t="s">
        <v>73</v>
      </c>
      <c r="C8">
        <v>9.6680000000000002E-2</v>
      </c>
      <c r="D8">
        <v>0.12740000000000001</v>
      </c>
      <c r="E8">
        <v>0.11416999999999999</v>
      </c>
      <c r="F8">
        <v>0.11736000000000001</v>
      </c>
      <c r="G8">
        <v>0.3900407185153878</v>
      </c>
      <c r="H8">
        <v>0.4642017786480358</v>
      </c>
      <c r="I8">
        <v>0.48539908137531534</v>
      </c>
      <c r="J8">
        <v>0.4645461816655046</v>
      </c>
    </row>
    <row r="9" spans="1:81" x14ac:dyDescent="0.2">
      <c r="B9" s="13" t="s">
        <v>74</v>
      </c>
      <c r="C9">
        <v>0.12970000000000001</v>
      </c>
      <c r="D9">
        <v>0.11526</v>
      </c>
      <c r="E9">
        <v>0.12595000000000001</v>
      </c>
      <c r="F9">
        <v>0.12475</v>
      </c>
      <c r="G9">
        <v>0.4275532019526927</v>
      </c>
      <c r="H9">
        <v>0.44488657543243537</v>
      </c>
      <c r="I9">
        <v>0.50353090123645838</v>
      </c>
      <c r="J9">
        <v>0.45746555039696707</v>
      </c>
    </row>
    <row r="10" spans="1:81" x14ac:dyDescent="0.2">
      <c r="B10" s="13" t="s">
        <v>75</v>
      </c>
      <c r="C10">
        <v>0.13841000000000001</v>
      </c>
      <c r="D10">
        <v>0.1192</v>
      </c>
      <c r="E10">
        <v>0.13377</v>
      </c>
      <c r="F10">
        <v>0.11884</v>
      </c>
      <c r="G10">
        <v>0.43333974673459164</v>
      </c>
      <c r="H10">
        <v>0.44564051846752001</v>
      </c>
      <c r="I10">
        <v>0.46826677279089535</v>
      </c>
      <c r="J10">
        <v>0.45919969729955185</v>
      </c>
    </row>
    <row r="11" spans="1:81" x14ac:dyDescent="0.2">
      <c r="A11" t="s">
        <v>3</v>
      </c>
      <c r="B11" s="13" t="s">
        <v>73</v>
      </c>
      <c r="C11">
        <v>0.14249999999999999</v>
      </c>
      <c r="D11">
        <v>0.20119000000000001</v>
      </c>
      <c r="E11">
        <v>0.20841999999999999</v>
      </c>
      <c r="F11">
        <v>0.18221999999999999</v>
      </c>
      <c r="G11">
        <v>0.60728148868543652</v>
      </c>
      <c r="H11">
        <v>0.66361150720884887</v>
      </c>
      <c r="I11">
        <v>0.64391709481889048</v>
      </c>
      <c r="J11">
        <v>0.63606495029988874</v>
      </c>
    </row>
    <row r="12" spans="1:81" x14ac:dyDescent="0.2">
      <c r="B12" s="13" t="s">
        <v>74</v>
      </c>
      <c r="C12">
        <v>0.15653</v>
      </c>
      <c r="D12">
        <v>0.15809000000000001</v>
      </c>
      <c r="E12">
        <v>0.32588</v>
      </c>
      <c r="F12">
        <v>0.17934</v>
      </c>
      <c r="G12">
        <v>0.63614648635357562</v>
      </c>
      <c r="H12">
        <v>0.65859401189200018</v>
      </c>
      <c r="I12">
        <v>0.69380918010646131</v>
      </c>
      <c r="J12">
        <v>0.61406786937601621</v>
      </c>
    </row>
    <row r="13" spans="1:81" x14ac:dyDescent="0.2">
      <c r="B13" s="13" t="s">
        <v>75</v>
      </c>
      <c r="C13">
        <v>0.12989999999999999</v>
      </c>
      <c r="D13">
        <v>0.35267999999999999</v>
      </c>
      <c r="E13">
        <v>0.27126</v>
      </c>
      <c r="F13">
        <v>0.14193</v>
      </c>
      <c r="G13">
        <v>0.63278101338456727</v>
      </c>
      <c r="H13">
        <v>0.6840968956222504</v>
      </c>
      <c r="I13">
        <v>0.63714140447784429</v>
      </c>
      <c r="J13">
        <v>0.62137040708421254</v>
      </c>
    </row>
    <row r="14" spans="1:81" x14ac:dyDescent="0.2">
      <c r="A14" t="s">
        <v>4</v>
      </c>
      <c r="B14" s="13" t="s">
        <v>73</v>
      </c>
      <c r="C14">
        <v>0.23283000000000001</v>
      </c>
      <c r="D14">
        <v>0.38066</v>
      </c>
      <c r="E14">
        <v>0.6673</v>
      </c>
      <c r="F14">
        <v>0.37608000000000003</v>
      </c>
      <c r="G14">
        <v>0.37400653069164447</v>
      </c>
      <c r="H14">
        <v>0.3656261430751363</v>
      </c>
      <c r="I14">
        <v>0.38758251573052155</v>
      </c>
      <c r="J14">
        <v>0.369491384067342</v>
      </c>
    </row>
    <row r="15" spans="1:81" x14ac:dyDescent="0.2">
      <c r="B15" s="13" t="s">
        <v>74</v>
      </c>
      <c r="C15">
        <v>0.71619999999999995</v>
      </c>
      <c r="D15">
        <v>0.25141000000000002</v>
      </c>
      <c r="E15">
        <v>0.51778999999999997</v>
      </c>
      <c r="F15">
        <v>0.24259</v>
      </c>
      <c r="G15">
        <v>0.38151049487530481</v>
      </c>
      <c r="H15">
        <v>0.32691071640434183</v>
      </c>
      <c r="I15">
        <v>0.37980509067151802</v>
      </c>
      <c r="J15">
        <v>0.3813362718126877</v>
      </c>
    </row>
    <row r="16" spans="1:81" x14ac:dyDescent="0.2">
      <c r="B16" s="13" t="s">
        <v>75</v>
      </c>
      <c r="C16">
        <v>0.44194</v>
      </c>
      <c r="D16">
        <v>0.34001999999999999</v>
      </c>
      <c r="E16">
        <v>0.63168999999999997</v>
      </c>
      <c r="F16">
        <v>0.37269999999999998</v>
      </c>
      <c r="G16">
        <v>0.37276708357900917</v>
      </c>
      <c r="H16">
        <v>0.32881321445465056</v>
      </c>
      <c r="I16">
        <v>0.3993878936572815</v>
      </c>
      <c r="J16">
        <v>0.36980908615121938</v>
      </c>
    </row>
    <row r="17" spans="1:10" x14ac:dyDescent="0.2">
      <c r="A17" t="s">
        <v>5</v>
      </c>
      <c r="B17" s="13" t="s">
        <v>73</v>
      </c>
      <c r="C17">
        <v>0.36542000000000002</v>
      </c>
      <c r="D17">
        <v>0.13693</v>
      </c>
      <c r="E17">
        <v>0.22617999999999999</v>
      </c>
      <c r="F17">
        <v>0.37667</v>
      </c>
      <c r="G17">
        <v>0.37141390348235487</v>
      </c>
      <c r="H17">
        <v>0.34984300621850367</v>
      </c>
      <c r="I17">
        <v>0.46926540464858479</v>
      </c>
      <c r="J17">
        <v>0.35408734995760577</v>
      </c>
    </row>
    <row r="18" spans="1:10" x14ac:dyDescent="0.2">
      <c r="B18" s="13" t="s">
        <v>74</v>
      </c>
      <c r="C18">
        <v>0.22395000000000001</v>
      </c>
      <c r="D18">
        <v>0.13758999999999999</v>
      </c>
      <c r="E18">
        <v>0.23032</v>
      </c>
      <c r="F18">
        <v>0.42926999999999998</v>
      </c>
      <c r="G18">
        <v>0.4059079143106229</v>
      </c>
      <c r="H18">
        <v>0.32477395954725186</v>
      </c>
      <c r="I18">
        <v>0.46588544879616062</v>
      </c>
      <c r="J18">
        <v>0.37954848557200177</v>
      </c>
    </row>
    <row r="19" spans="1:10" x14ac:dyDescent="0.2">
      <c r="B19" s="13" t="s">
        <v>75</v>
      </c>
      <c r="C19">
        <v>0.22688</v>
      </c>
      <c r="D19">
        <v>0.10667</v>
      </c>
      <c r="E19">
        <v>0.32478000000000001</v>
      </c>
      <c r="F19">
        <v>0.27356999999999998</v>
      </c>
      <c r="G19">
        <v>0.42306122157437215</v>
      </c>
      <c r="H19">
        <v>0.34624239486232766</v>
      </c>
      <c r="I19">
        <v>0.46470841621386633</v>
      </c>
      <c r="J19">
        <v>0.35220800814291547</v>
      </c>
    </row>
    <row r="20" spans="1:10" x14ac:dyDescent="0.2">
      <c r="A20" t="s">
        <v>6</v>
      </c>
      <c r="B20" s="13" t="s">
        <v>73</v>
      </c>
      <c r="C20">
        <v>0.1067</v>
      </c>
      <c r="D20">
        <v>0.1104</v>
      </c>
      <c r="E20">
        <v>0.11258</v>
      </c>
      <c r="F20">
        <v>0.1613</v>
      </c>
      <c r="G20">
        <v>0.36633139982807922</v>
      </c>
      <c r="H20">
        <v>0.38581215662547491</v>
      </c>
      <c r="I20">
        <v>0.37767155492570526</v>
      </c>
      <c r="J20">
        <v>0.38380946965910051</v>
      </c>
    </row>
    <row r="21" spans="1:10" x14ac:dyDescent="0.2">
      <c r="B21" s="13" t="s">
        <v>74</v>
      </c>
      <c r="C21">
        <v>0.15712999999999999</v>
      </c>
      <c r="D21">
        <v>0.15201000000000001</v>
      </c>
      <c r="E21">
        <v>0.10978</v>
      </c>
      <c r="F21">
        <v>0.11111</v>
      </c>
      <c r="G21">
        <v>0.38887233123481546</v>
      </c>
      <c r="H21">
        <v>0.39517363538070199</v>
      </c>
      <c r="I21">
        <v>0.36568813215634988</v>
      </c>
      <c r="J21">
        <v>0.37696002294673109</v>
      </c>
    </row>
    <row r="22" spans="1:10" x14ac:dyDescent="0.2">
      <c r="B22" s="13" t="s">
        <v>75</v>
      </c>
      <c r="C22">
        <v>0.15414</v>
      </c>
      <c r="D22">
        <v>0.13320000000000001</v>
      </c>
      <c r="E22">
        <v>0.12345</v>
      </c>
      <c r="F22">
        <v>0.11778</v>
      </c>
      <c r="G22">
        <v>0.41894487107494227</v>
      </c>
      <c r="H22">
        <v>0.39385798468483535</v>
      </c>
      <c r="I22">
        <v>0.35375217610638099</v>
      </c>
      <c r="J22">
        <v>0.37833494816101776</v>
      </c>
    </row>
    <row r="23" spans="1:10" x14ac:dyDescent="0.2">
      <c r="A23" t="s">
        <v>7</v>
      </c>
      <c r="B23" s="13" t="s">
        <v>73</v>
      </c>
      <c r="C23">
        <v>0.16471</v>
      </c>
      <c r="D23">
        <v>0.12595999999999999</v>
      </c>
      <c r="E23">
        <v>0.25794</v>
      </c>
      <c r="F23">
        <v>0.19925999999999999</v>
      </c>
      <c r="G23">
        <v>0.29268191402954852</v>
      </c>
      <c r="H23">
        <v>0.22290308252691349</v>
      </c>
      <c r="I23">
        <v>0.28306203012767361</v>
      </c>
      <c r="J23">
        <v>0.30729957923824103</v>
      </c>
    </row>
    <row r="24" spans="1:10" x14ac:dyDescent="0.2">
      <c r="B24" s="13" t="s">
        <v>74</v>
      </c>
      <c r="C24">
        <v>0.14257</v>
      </c>
      <c r="D24">
        <v>0.15459000000000001</v>
      </c>
      <c r="E24">
        <v>0.25072</v>
      </c>
      <c r="F24">
        <v>0.21189</v>
      </c>
      <c r="G24">
        <v>0.30091708259917715</v>
      </c>
      <c r="H24">
        <v>0.22074904869557196</v>
      </c>
      <c r="I24">
        <v>0.28956830092397889</v>
      </c>
      <c r="J24">
        <v>0.29710196263235961</v>
      </c>
    </row>
    <row r="25" spans="1:10" x14ac:dyDescent="0.2">
      <c r="B25" s="13" t="s">
        <v>75</v>
      </c>
      <c r="C25">
        <v>0.21384</v>
      </c>
      <c r="D25">
        <v>0.14679</v>
      </c>
      <c r="E25">
        <v>0.30037000000000003</v>
      </c>
      <c r="F25">
        <v>0.20218</v>
      </c>
      <c r="G25">
        <v>0.31616727376501191</v>
      </c>
      <c r="H25">
        <v>0.23282872524669287</v>
      </c>
      <c r="I25">
        <v>0.26777475553158475</v>
      </c>
      <c r="J25">
        <v>0.28777161083053349</v>
      </c>
    </row>
    <row r="26" spans="1:10" x14ac:dyDescent="0.2">
      <c r="A26" t="s">
        <v>8</v>
      </c>
      <c r="B26" s="13" t="s">
        <v>73</v>
      </c>
      <c r="C26">
        <v>0.55420999999999998</v>
      </c>
      <c r="D26">
        <v>0.29039999999999999</v>
      </c>
      <c r="E26">
        <v>0.55583000000000005</v>
      </c>
      <c r="F26">
        <v>0.33424999999999999</v>
      </c>
      <c r="G26">
        <v>0.47879037667856272</v>
      </c>
      <c r="H26">
        <v>0.48815581252300994</v>
      </c>
      <c r="I26">
        <v>0.4517288949137524</v>
      </c>
      <c r="J26">
        <v>0.43405966698139553</v>
      </c>
    </row>
    <row r="27" spans="1:10" x14ac:dyDescent="0.2">
      <c r="B27" s="13" t="s">
        <v>74</v>
      </c>
      <c r="C27">
        <v>0.59914000000000001</v>
      </c>
      <c r="D27">
        <v>0.49071999999999999</v>
      </c>
      <c r="E27">
        <v>0.82257000000000002</v>
      </c>
      <c r="F27">
        <v>0.59628999999999999</v>
      </c>
      <c r="G27">
        <v>0.45570373369109013</v>
      </c>
      <c r="H27">
        <v>0.50437279436940297</v>
      </c>
      <c r="I27">
        <v>0.43801734497620071</v>
      </c>
      <c r="J27">
        <v>0.49637168180709101</v>
      </c>
    </row>
    <row r="28" spans="1:10" x14ac:dyDescent="0.2">
      <c r="B28" s="13" t="s">
        <v>75</v>
      </c>
      <c r="C28">
        <v>0.36534</v>
      </c>
      <c r="D28">
        <v>0.56506999999999996</v>
      </c>
      <c r="E28">
        <v>0.68045</v>
      </c>
      <c r="F28">
        <v>0.87566999999999995</v>
      </c>
      <c r="G28">
        <v>0.45936496187671955</v>
      </c>
      <c r="H28">
        <v>0.49525467640396892</v>
      </c>
      <c r="I28">
        <v>0.45304170724117665</v>
      </c>
      <c r="J28">
        <v>0.515968201539591</v>
      </c>
    </row>
    <row r="29" spans="1:10" x14ac:dyDescent="0.2">
      <c r="A29" t="s">
        <v>9</v>
      </c>
      <c r="B29" s="13" t="s">
        <v>73</v>
      </c>
      <c r="C29">
        <v>0.21571000000000001</v>
      </c>
      <c r="D29">
        <v>0.20477000000000001</v>
      </c>
      <c r="E29">
        <v>0.23587</v>
      </c>
      <c r="F29">
        <v>0.24281</v>
      </c>
      <c r="G29">
        <v>0.47417700587438866</v>
      </c>
      <c r="H29">
        <v>0.4927863261089942</v>
      </c>
      <c r="I29">
        <v>0.56164927178800828</v>
      </c>
      <c r="J29">
        <v>0.45812986423065677</v>
      </c>
    </row>
    <row r="30" spans="1:10" x14ac:dyDescent="0.2">
      <c r="B30" s="13" t="s">
        <v>74</v>
      </c>
      <c r="C30">
        <v>0.20701</v>
      </c>
      <c r="D30">
        <v>0.30146000000000001</v>
      </c>
      <c r="E30">
        <v>0.20705000000000001</v>
      </c>
      <c r="F30">
        <v>0.19239999999999999</v>
      </c>
      <c r="G30">
        <v>0.49087622523401969</v>
      </c>
      <c r="H30">
        <v>0.52122342618113393</v>
      </c>
      <c r="I30">
        <v>0.55787885826584249</v>
      </c>
      <c r="J30">
        <v>0.46645662488595874</v>
      </c>
    </row>
    <row r="31" spans="1:10" x14ac:dyDescent="0.2">
      <c r="B31" s="13" t="s">
        <v>75</v>
      </c>
      <c r="C31">
        <v>0.22148999999999999</v>
      </c>
      <c r="D31">
        <v>0.20627999999999999</v>
      </c>
      <c r="E31">
        <v>0.21384</v>
      </c>
      <c r="F31">
        <v>0.18684000000000001</v>
      </c>
      <c r="G31">
        <v>0.49303991572691153</v>
      </c>
      <c r="H31">
        <v>0.49339783947642091</v>
      </c>
      <c r="I31">
        <v>0.54596235859260478</v>
      </c>
      <c r="J31">
        <v>0.45438490566919143</v>
      </c>
    </row>
    <row r="33" spans="2:6" ht="17" thickBot="1" x14ac:dyDescent="0.25"/>
    <row r="34" spans="2:6" ht="17" thickBot="1" x14ac:dyDescent="0.25">
      <c r="B34" s="18" t="s">
        <v>53</v>
      </c>
      <c r="C34" s="19">
        <f>PEARSON(C2:C31,G2:G31)</f>
        <v>-4.9783439139124676E-2</v>
      </c>
      <c r="D34" s="19">
        <f>PEARSON(D2:D31,H2:H31)</f>
        <v>0.28306772037563777</v>
      </c>
      <c r="E34" s="19">
        <f>PEARSON(E2:E31,I2:I31)</f>
        <v>-8.652971424802125E-2</v>
      </c>
      <c r="F34" s="19">
        <f>PEARSON(F2:F31,J2:J31)</f>
        <v>0.19188479725583057</v>
      </c>
    </row>
    <row r="35" spans="2:6" ht="17" thickTop="1" x14ac:dyDescent="0.2">
      <c r="B35" s="17" t="s">
        <v>54</v>
      </c>
      <c r="C35">
        <v>0.79400000000000004</v>
      </c>
      <c r="D35" s="14">
        <v>0.13</v>
      </c>
      <c r="E35">
        <v>0.64900000000000002</v>
      </c>
      <c r="F35" s="14">
        <v>0.31</v>
      </c>
    </row>
    <row r="36" spans="2:6" x14ac:dyDescent="0.2">
      <c r="C36" s="15" t="s">
        <v>80</v>
      </c>
      <c r="D36" s="15" t="s">
        <v>80</v>
      </c>
      <c r="E36" s="15" t="s">
        <v>80</v>
      </c>
      <c r="F36" s="15" t="s">
        <v>80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36"/>
  <sheetViews>
    <sheetView workbookViewId="0">
      <selection activeCell="B38" sqref="B38"/>
    </sheetView>
  </sheetViews>
  <sheetFormatPr baseColWidth="10" defaultRowHeight="16" x14ac:dyDescent="0.2"/>
  <cols>
    <col min="3" max="3" width="21.33203125" customWidth="1"/>
    <col min="4" max="4" width="28.33203125" customWidth="1"/>
    <col min="5" max="5" width="30" customWidth="1"/>
    <col min="6" max="6" width="24.6640625" customWidth="1"/>
    <col min="7" max="7" width="28.1640625" customWidth="1"/>
    <col min="8" max="8" width="29.83203125" customWidth="1"/>
    <col min="9" max="9" width="34.33203125" customWidth="1"/>
    <col min="10" max="10" width="34.6640625" customWidth="1"/>
    <col min="11" max="12" width="19.6640625" customWidth="1"/>
    <col min="13" max="13" width="27.5" customWidth="1"/>
    <col min="14" max="14" width="20.6640625" customWidth="1"/>
    <col min="15" max="15" width="30.1640625" customWidth="1"/>
    <col min="16" max="16" width="29.33203125" customWidth="1"/>
    <col min="17" max="18" width="26" customWidth="1"/>
    <col min="19" max="19" width="18" customWidth="1"/>
    <col min="20" max="20" width="19.5" customWidth="1"/>
    <col min="21" max="22" width="25.5" customWidth="1"/>
    <col min="23" max="23" width="27.83203125" customWidth="1"/>
    <col min="24" max="24" width="19.83203125" customWidth="1"/>
    <col min="25" max="26" width="22.83203125" customWidth="1"/>
    <col min="27" max="27" width="18.83203125" customWidth="1"/>
    <col min="28" max="28" width="20.1640625" customWidth="1"/>
    <col min="29" max="30" width="27.33203125" customWidth="1"/>
    <col min="31" max="32" width="29.83203125" customWidth="1"/>
    <col min="33" max="34" width="24.5" customWidth="1"/>
    <col min="35" max="36" width="19.6640625" customWidth="1"/>
    <col min="37" max="38" width="28.1640625" customWidth="1"/>
    <col min="39" max="40" width="31.1640625" customWidth="1"/>
    <col min="41" max="42" width="26.1640625" customWidth="1"/>
    <col min="43" max="44" width="21" customWidth="1"/>
    <col min="45" max="46" width="29.83203125" customWidth="1"/>
    <col min="47" max="48" width="31.83203125" customWidth="1"/>
    <col min="49" max="50" width="26.83203125" customWidth="1"/>
    <col min="51" max="52" width="21" customWidth="1"/>
    <col min="53" max="54" width="27.83203125" customWidth="1"/>
    <col min="55" max="56" width="30.83203125" customWidth="1"/>
    <col min="57" max="58" width="25.1640625" customWidth="1"/>
    <col min="59" max="60" width="22" customWidth="1"/>
    <col min="61" max="62" width="29.5" customWidth="1"/>
    <col min="63" max="64" width="32" customWidth="1"/>
    <col min="65" max="66" width="28.6640625" customWidth="1"/>
    <col min="67" max="68" width="20.33203125" customWidth="1"/>
    <col min="69" max="70" width="28.6640625" customWidth="1"/>
    <col min="71" max="72" width="31.6640625" customWidth="1"/>
    <col min="73" max="74" width="25" customWidth="1"/>
    <col min="75" max="76" width="21.1640625" customWidth="1"/>
    <col min="77" max="78" width="30.33203125" customWidth="1"/>
    <col min="79" max="80" width="33" customWidth="1"/>
    <col min="81" max="81" width="27.5" customWidth="1"/>
  </cols>
  <sheetData>
    <row r="1" spans="1:81" x14ac:dyDescent="0.2">
      <c r="C1" t="s">
        <v>49</v>
      </c>
      <c r="D1" t="s">
        <v>50</v>
      </c>
      <c r="E1" t="s">
        <v>51</v>
      </c>
      <c r="F1" t="s">
        <v>52</v>
      </c>
      <c r="G1" s="13" t="s">
        <v>45</v>
      </c>
      <c r="H1" s="13" t="s">
        <v>46</v>
      </c>
      <c r="I1" s="13" t="s">
        <v>47</v>
      </c>
      <c r="J1" s="13" t="s">
        <v>48</v>
      </c>
      <c r="L1" s="13"/>
      <c r="N1" s="13"/>
      <c r="P1" s="13"/>
      <c r="R1" s="13"/>
      <c r="T1" s="13"/>
      <c r="V1" s="13"/>
      <c r="X1" s="13"/>
      <c r="Z1" s="13"/>
      <c r="AB1" s="13"/>
      <c r="AD1" s="13"/>
      <c r="AF1" s="13"/>
      <c r="AH1" s="13"/>
      <c r="AJ1" s="13"/>
      <c r="AL1" s="13"/>
      <c r="AN1" s="13"/>
      <c r="AP1" s="13"/>
      <c r="AR1" s="13"/>
      <c r="AT1" s="13"/>
      <c r="AV1" s="13"/>
      <c r="AX1" s="13"/>
      <c r="AZ1" s="13"/>
      <c r="BB1" s="13"/>
      <c r="BD1" s="13"/>
      <c r="BF1" s="13"/>
      <c r="BH1" s="13"/>
      <c r="BJ1" s="13"/>
      <c r="BL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</row>
    <row r="2" spans="1:81" x14ac:dyDescent="0.2">
      <c r="A2" s="13" t="s">
        <v>0</v>
      </c>
      <c r="B2" s="13" t="s">
        <v>73</v>
      </c>
      <c r="C2">
        <v>0.35337000000000002</v>
      </c>
      <c r="D2">
        <v>0.34943000000000002</v>
      </c>
      <c r="E2">
        <v>0.28882000000000002</v>
      </c>
      <c r="F2">
        <v>0.34742000000000001</v>
      </c>
      <c r="G2">
        <v>0.46350845774376115</v>
      </c>
      <c r="H2">
        <v>0.53872803379813095</v>
      </c>
      <c r="I2">
        <v>0.48002779179959987</v>
      </c>
      <c r="J2">
        <v>0.55765407386658628</v>
      </c>
    </row>
    <row r="3" spans="1:81" x14ac:dyDescent="0.2">
      <c r="A3" s="13"/>
      <c r="B3" s="13" t="s">
        <v>74</v>
      </c>
      <c r="C3">
        <v>0.43994</v>
      </c>
      <c r="D3">
        <v>0.28505999999999998</v>
      </c>
      <c r="E3">
        <v>0.41004000000000002</v>
      </c>
      <c r="F3">
        <v>0.31157000000000001</v>
      </c>
      <c r="G3">
        <v>0.50569384937924644</v>
      </c>
      <c r="H3">
        <v>0.53603334233982125</v>
      </c>
      <c r="I3">
        <v>0.4825176235123439</v>
      </c>
      <c r="J3">
        <v>0.560728519428074</v>
      </c>
    </row>
    <row r="4" spans="1:81" x14ac:dyDescent="0.2">
      <c r="A4" s="13"/>
      <c r="B4" s="13" t="s">
        <v>75</v>
      </c>
      <c r="C4">
        <v>0.44396000000000002</v>
      </c>
      <c r="D4">
        <v>0.30896000000000001</v>
      </c>
      <c r="E4">
        <v>0.37563999999999997</v>
      </c>
      <c r="F4">
        <v>0.40472000000000002</v>
      </c>
      <c r="G4">
        <v>0.49794054153081369</v>
      </c>
      <c r="H4">
        <v>0.55094424563652544</v>
      </c>
      <c r="I4">
        <v>0.49068964733322024</v>
      </c>
      <c r="J4">
        <v>0.52685137420338957</v>
      </c>
    </row>
    <row r="5" spans="1:81" x14ac:dyDescent="0.2">
      <c r="A5" s="13" t="s">
        <v>1</v>
      </c>
      <c r="B5" s="13" t="s">
        <v>73</v>
      </c>
      <c r="C5">
        <v>0.44813999999999998</v>
      </c>
      <c r="D5">
        <v>0.75729999999999997</v>
      </c>
      <c r="E5">
        <v>0.57696999999999998</v>
      </c>
      <c r="F5">
        <v>0.60858000000000001</v>
      </c>
      <c r="G5">
        <v>0.61635258002218185</v>
      </c>
      <c r="H5">
        <v>0.72378037918970972</v>
      </c>
      <c r="I5">
        <v>0.72795249632101677</v>
      </c>
      <c r="J5">
        <v>0.70235759965988831</v>
      </c>
    </row>
    <row r="6" spans="1:81" x14ac:dyDescent="0.2">
      <c r="A6" s="13"/>
      <c r="B6" s="13" t="s">
        <v>74</v>
      </c>
      <c r="C6">
        <v>0.69542999999999999</v>
      </c>
      <c r="D6">
        <v>0.66724000000000006</v>
      </c>
      <c r="E6">
        <v>0.58177000000000001</v>
      </c>
      <c r="F6">
        <v>0.56525999999999998</v>
      </c>
      <c r="G6">
        <v>0.62051235555788897</v>
      </c>
      <c r="H6">
        <v>0.66365485517699641</v>
      </c>
      <c r="I6">
        <v>0.71703584526856112</v>
      </c>
      <c r="J6">
        <v>0.67382477321630141</v>
      </c>
    </row>
    <row r="7" spans="1:81" x14ac:dyDescent="0.2">
      <c r="A7" s="13"/>
      <c r="B7" s="13" t="s">
        <v>75</v>
      </c>
      <c r="C7">
        <v>0.54720000000000002</v>
      </c>
      <c r="D7">
        <v>0.48903999999999997</v>
      </c>
      <c r="E7">
        <v>0.62224000000000002</v>
      </c>
      <c r="F7">
        <v>0.81079999999999997</v>
      </c>
      <c r="G7">
        <v>0.62605468706815059</v>
      </c>
      <c r="H7">
        <v>0.67530481177021096</v>
      </c>
      <c r="I7">
        <v>0.71846410084290224</v>
      </c>
      <c r="J7">
        <v>0.69598661725639532</v>
      </c>
    </row>
    <row r="8" spans="1:81" x14ac:dyDescent="0.2">
      <c r="A8" s="13" t="s">
        <v>2</v>
      </c>
      <c r="B8" s="13" t="s">
        <v>73</v>
      </c>
      <c r="C8">
        <v>0.41353000000000001</v>
      </c>
      <c r="D8">
        <v>0.33411000000000002</v>
      </c>
      <c r="E8">
        <v>0.61131999999999997</v>
      </c>
      <c r="F8">
        <v>0.51239000000000001</v>
      </c>
      <c r="G8">
        <v>0.3900407185153878</v>
      </c>
      <c r="H8">
        <v>0.4642017786480358</v>
      </c>
      <c r="I8">
        <v>0.48539908137531534</v>
      </c>
      <c r="J8">
        <v>0.4645461816655046</v>
      </c>
    </row>
    <row r="9" spans="1:81" x14ac:dyDescent="0.2">
      <c r="A9" s="13"/>
      <c r="B9" s="13" t="s">
        <v>74</v>
      </c>
      <c r="C9">
        <v>0.42014000000000001</v>
      </c>
      <c r="D9">
        <v>0.40882000000000002</v>
      </c>
      <c r="E9">
        <v>0.53234000000000004</v>
      </c>
      <c r="F9">
        <v>0.42196</v>
      </c>
      <c r="G9">
        <v>0.4275532019526927</v>
      </c>
      <c r="H9">
        <v>0.44488657543243537</v>
      </c>
      <c r="I9">
        <v>0.50353090123645838</v>
      </c>
      <c r="J9">
        <v>0.45746555039696707</v>
      </c>
    </row>
    <row r="10" spans="1:81" x14ac:dyDescent="0.2">
      <c r="A10" s="13"/>
      <c r="B10" s="13" t="s">
        <v>75</v>
      </c>
      <c r="C10">
        <v>0.44899</v>
      </c>
      <c r="D10">
        <v>0.38262000000000002</v>
      </c>
      <c r="E10">
        <v>0.50065999999999999</v>
      </c>
      <c r="F10">
        <v>0.44735000000000003</v>
      </c>
      <c r="G10">
        <v>0.43333974673459164</v>
      </c>
      <c r="H10">
        <v>0.44564051846752001</v>
      </c>
      <c r="I10">
        <v>0.46826677279089535</v>
      </c>
      <c r="J10">
        <v>0.45919969729955185</v>
      </c>
    </row>
    <row r="11" spans="1:81" x14ac:dyDescent="0.2">
      <c r="A11" s="13" t="s">
        <v>3</v>
      </c>
      <c r="B11" s="13" t="s">
        <v>73</v>
      </c>
      <c r="C11">
        <v>0.64166999999999996</v>
      </c>
      <c r="D11">
        <v>0.60740000000000005</v>
      </c>
      <c r="E11">
        <v>0.63371999999999995</v>
      </c>
      <c r="F11">
        <v>0.63366999999999996</v>
      </c>
      <c r="G11">
        <v>0.60728148868543652</v>
      </c>
      <c r="H11">
        <v>0.66361150720884887</v>
      </c>
      <c r="I11">
        <v>0.64391709481889048</v>
      </c>
      <c r="J11">
        <v>0.63606495029988874</v>
      </c>
    </row>
    <row r="12" spans="1:81" x14ac:dyDescent="0.2">
      <c r="A12" s="13"/>
      <c r="B12" s="13" t="s">
        <v>74</v>
      </c>
      <c r="C12">
        <v>0.57377999999999996</v>
      </c>
      <c r="D12">
        <v>0.76497999999999999</v>
      </c>
      <c r="E12">
        <v>0.98336999999999997</v>
      </c>
      <c r="F12">
        <v>0.70828000000000002</v>
      </c>
      <c r="G12">
        <v>0.63614648635357562</v>
      </c>
      <c r="H12">
        <v>0.65859401189200018</v>
      </c>
      <c r="I12">
        <v>0.69380918010646131</v>
      </c>
      <c r="J12">
        <v>0.61406786937601621</v>
      </c>
    </row>
    <row r="13" spans="1:81" x14ac:dyDescent="0.2">
      <c r="A13" s="13"/>
      <c r="B13" s="13" t="s">
        <v>75</v>
      </c>
      <c r="C13">
        <v>0.76329999999999998</v>
      </c>
      <c r="D13">
        <v>0.73860000000000003</v>
      </c>
      <c r="E13">
        <v>0.67710000000000004</v>
      </c>
      <c r="F13">
        <v>0.73377999999999999</v>
      </c>
      <c r="G13">
        <v>0.63278101338456727</v>
      </c>
      <c r="H13">
        <v>0.6840968956222504</v>
      </c>
      <c r="I13">
        <v>0.63714140447784429</v>
      </c>
      <c r="J13">
        <v>0.62137040708421254</v>
      </c>
    </row>
    <row r="14" spans="1:81" x14ac:dyDescent="0.2">
      <c r="A14" s="13" t="s">
        <v>4</v>
      </c>
      <c r="B14" s="13" t="s">
        <v>73</v>
      </c>
      <c r="C14">
        <v>0.34921999999999997</v>
      </c>
      <c r="D14">
        <v>0.31330999999999998</v>
      </c>
      <c r="E14">
        <v>0.36192999999999997</v>
      </c>
      <c r="F14">
        <v>0.33184999999999998</v>
      </c>
      <c r="G14">
        <v>0.37400653069164447</v>
      </c>
      <c r="H14">
        <v>0.3656261430751363</v>
      </c>
      <c r="I14">
        <v>0.38758251573052155</v>
      </c>
      <c r="J14">
        <v>0.369491384067342</v>
      </c>
    </row>
    <row r="15" spans="1:81" x14ac:dyDescent="0.2">
      <c r="A15" s="13"/>
      <c r="B15" s="13" t="s">
        <v>74</v>
      </c>
      <c r="C15">
        <v>0.35609000000000002</v>
      </c>
      <c r="D15">
        <v>0.3493</v>
      </c>
      <c r="E15">
        <v>0.30242999999999998</v>
      </c>
      <c r="F15">
        <v>0.32199</v>
      </c>
      <c r="G15">
        <v>0.38151049487530481</v>
      </c>
      <c r="H15">
        <v>0.32691071640434183</v>
      </c>
      <c r="I15">
        <v>0.37980509067151802</v>
      </c>
      <c r="J15">
        <v>0.3813362718126877</v>
      </c>
    </row>
    <row r="16" spans="1:81" x14ac:dyDescent="0.2">
      <c r="A16" s="13"/>
      <c r="B16" s="13" t="s">
        <v>75</v>
      </c>
      <c r="C16">
        <v>0.34609000000000001</v>
      </c>
      <c r="D16">
        <v>0.36657000000000001</v>
      </c>
      <c r="E16">
        <v>0.40903</v>
      </c>
      <c r="F16">
        <v>0.32291999999999998</v>
      </c>
      <c r="G16">
        <v>0.37276708357900917</v>
      </c>
      <c r="H16">
        <v>0.32881321445465056</v>
      </c>
      <c r="I16">
        <v>0.3993878936572815</v>
      </c>
      <c r="J16">
        <v>0.36980908615121938</v>
      </c>
    </row>
    <row r="17" spans="1:10" x14ac:dyDescent="0.2">
      <c r="A17" s="13" t="s">
        <v>5</v>
      </c>
      <c r="B17" s="13" t="s">
        <v>73</v>
      </c>
      <c r="C17">
        <v>0.5171</v>
      </c>
      <c r="D17">
        <v>0.41126000000000001</v>
      </c>
      <c r="E17">
        <v>0.32845999999999997</v>
      </c>
      <c r="F17">
        <v>0.40904000000000001</v>
      </c>
      <c r="G17">
        <v>0.37141390348235487</v>
      </c>
      <c r="H17">
        <v>0.34984300621850367</v>
      </c>
      <c r="I17">
        <v>0.46926540464858479</v>
      </c>
      <c r="J17">
        <v>0.35408734995760577</v>
      </c>
    </row>
    <row r="18" spans="1:10" x14ac:dyDescent="0.2">
      <c r="A18" s="13"/>
      <c r="B18" s="13" t="s">
        <v>74</v>
      </c>
      <c r="C18">
        <v>0.43868000000000001</v>
      </c>
      <c r="D18">
        <v>0.41920000000000002</v>
      </c>
      <c r="E18">
        <v>0.48422999999999999</v>
      </c>
      <c r="F18">
        <v>0.41858000000000001</v>
      </c>
      <c r="G18">
        <v>0.4059079143106229</v>
      </c>
      <c r="H18">
        <v>0.32477395954725186</v>
      </c>
      <c r="I18">
        <v>0.46588544879616062</v>
      </c>
      <c r="J18">
        <v>0.37954848557200177</v>
      </c>
    </row>
    <row r="19" spans="1:10" x14ac:dyDescent="0.2">
      <c r="A19" s="13"/>
      <c r="B19" s="13" t="s">
        <v>75</v>
      </c>
      <c r="C19">
        <v>0.32677</v>
      </c>
      <c r="D19">
        <v>0.2283</v>
      </c>
      <c r="E19">
        <v>0.47308</v>
      </c>
      <c r="F19">
        <v>0.37722</v>
      </c>
      <c r="G19">
        <v>0.42306122157437215</v>
      </c>
      <c r="H19">
        <v>0.34624239486232766</v>
      </c>
      <c r="I19">
        <v>0.46470841621386633</v>
      </c>
      <c r="J19">
        <v>0.35220800814291547</v>
      </c>
    </row>
    <row r="20" spans="1:10" x14ac:dyDescent="0.2">
      <c r="A20" s="13" t="s">
        <v>6</v>
      </c>
      <c r="B20" s="13" t="s">
        <v>73</v>
      </c>
      <c r="C20">
        <v>0.42357</v>
      </c>
      <c r="D20">
        <v>0.30531000000000003</v>
      </c>
      <c r="E20">
        <v>0.40031</v>
      </c>
      <c r="F20">
        <v>0.47144999999999998</v>
      </c>
      <c r="G20">
        <v>0.36633139982807922</v>
      </c>
      <c r="H20">
        <v>0.38581215662547491</v>
      </c>
      <c r="I20">
        <v>0.37767155492570526</v>
      </c>
      <c r="J20">
        <v>0.38380946965910051</v>
      </c>
    </row>
    <row r="21" spans="1:10" x14ac:dyDescent="0.2">
      <c r="A21" s="13"/>
      <c r="B21" s="13" t="s">
        <v>74</v>
      </c>
      <c r="C21">
        <v>0.42082999999999998</v>
      </c>
      <c r="D21">
        <v>0.28774</v>
      </c>
      <c r="E21">
        <v>0.43698999999999999</v>
      </c>
      <c r="F21">
        <v>0.30653999999999998</v>
      </c>
      <c r="G21">
        <v>0.38887233123481546</v>
      </c>
      <c r="H21">
        <v>0.39517363538070199</v>
      </c>
      <c r="I21">
        <v>0.36568813215634988</v>
      </c>
      <c r="J21">
        <v>0.37696002294673109</v>
      </c>
    </row>
    <row r="22" spans="1:10" x14ac:dyDescent="0.2">
      <c r="A22" s="13"/>
      <c r="B22" s="13" t="s">
        <v>75</v>
      </c>
      <c r="C22">
        <v>0.35943000000000003</v>
      </c>
      <c r="D22">
        <v>0.34560000000000002</v>
      </c>
      <c r="E22">
        <v>0.39127000000000001</v>
      </c>
      <c r="F22">
        <v>0.38413000000000003</v>
      </c>
      <c r="G22">
        <v>0.41894487107494227</v>
      </c>
      <c r="H22">
        <v>0.39385798468483535</v>
      </c>
      <c r="I22">
        <v>0.35375217610638099</v>
      </c>
      <c r="J22">
        <v>0.37833494816101776</v>
      </c>
    </row>
    <row r="23" spans="1:10" x14ac:dyDescent="0.2">
      <c r="A23" s="13" t="s">
        <v>7</v>
      </c>
      <c r="B23" s="13" t="s">
        <v>73</v>
      </c>
      <c r="C23">
        <v>0.32301000000000002</v>
      </c>
      <c r="D23">
        <v>0.34125</v>
      </c>
      <c r="E23">
        <v>0.35228999999999999</v>
      </c>
      <c r="F23">
        <v>0.32107999999999998</v>
      </c>
      <c r="G23">
        <v>0.29268191402954852</v>
      </c>
      <c r="H23">
        <v>0.22290308252691349</v>
      </c>
      <c r="I23">
        <v>0.28306203012767361</v>
      </c>
      <c r="J23">
        <v>0.30729957923824103</v>
      </c>
    </row>
    <row r="24" spans="1:10" x14ac:dyDescent="0.2">
      <c r="A24" s="13"/>
      <c r="B24" s="13" t="s">
        <v>74</v>
      </c>
      <c r="C24">
        <v>0.31981999999999999</v>
      </c>
      <c r="D24">
        <v>0.38220999999999999</v>
      </c>
      <c r="E24">
        <v>0.44346999999999998</v>
      </c>
      <c r="F24">
        <v>0.36076000000000003</v>
      </c>
      <c r="G24">
        <v>0.30091708259917715</v>
      </c>
      <c r="H24">
        <v>0.22074904869557196</v>
      </c>
      <c r="I24">
        <v>0.28956830092397889</v>
      </c>
      <c r="J24">
        <v>0.29710196263235961</v>
      </c>
    </row>
    <row r="25" spans="1:10" x14ac:dyDescent="0.2">
      <c r="A25" s="13"/>
      <c r="B25" s="13" t="s">
        <v>75</v>
      </c>
      <c r="C25">
        <v>0.34255999999999998</v>
      </c>
      <c r="D25">
        <v>0.32395000000000002</v>
      </c>
      <c r="E25">
        <v>0.66166000000000003</v>
      </c>
      <c r="F25">
        <v>0.47826999999999997</v>
      </c>
      <c r="G25">
        <v>0.31616727376501191</v>
      </c>
      <c r="H25">
        <v>0.23282872524669287</v>
      </c>
      <c r="I25">
        <v>0.26777475553158475</v>
      </c>
      <c r="J25">
        <v>0.28777161083053349</v>
      </c>
    </row>
    <row r="26" spans="1:10" x14ac:dyDescent="0.2">
      <c r="A26" s="13" t="s">
        <v>8</v>
      </c>
      <c r="B26" s="13" t="s">
        <v>73</v>
      </c>
      <c r="C26">
        <v>0.42136000000000001</v>
      </c>
      <c r="D26">
        <v>0.54854999999999998</v>
      </c>
      <c r="E26">
        <v>0.47297</v>
      </c>
      <c r="F26">
        <v>0.61216000000000004</v>
      </c>
      <c r="G26">
        <v>0.47879037667856272</v>
      </c>
      <c r="H26">
        <v>0.48815581252300994</v>
      </c>
      <c r="I26">
        <v>0.4517288949137524</v>
      </c>
      <c r="J26">
        <v>0.43405966698139553</v>
      </c>
    </row>
    <row r="27" spans="1:10" x14ac:dyDescent="0.2">
      <c r="A27" s="13"/>
      <c r="B27" s="13" t="s">
        <v>74</v>
      </c>
      <c r="C27">
        <v>0.50029999999999997</v>
      </c>
      <c r="D27">
        <v>0.48204000000000002</v>
      </c>
      <c r="E27">
        <v>0.49948999999999999</v>
      </c>
      <c r="F27">
        <v>0.56750999999999996</v>
      </c>
      <c r="G27">
        <v>0.45570373369109013</v>
      </c>
      <c r="H27">
        <v>0.50437279436940297</v>
      </c>
      <c r="I27">
        <v>0.43801734497620071</v>
      </c>
      <c r="J27">
        <v>0.49637168180709101</v>
      </c>
    </row>
    <row r="28" spans="1:10" x14ac:dyDescent="0.2">
      <c r="A28" s="13"/>
      <c r="B28" s="13" t="s">
        <v>75</v>
      </c>
      <c r="C28">
        <v>0.49492999999999998</v>
      </c>
      <c r="D28">
        <v>0.51776</v>
      </c>
      <c r="E28">
        <v>0.62985999999999998</v>
      </c>
      <c r="F28">
        <v>0.58943999999999996</v>
      </c>
      <c r="G28">
        <v>0.45936496187671955</v>
      </c>
      <c r="H28">
        <v>0.49525467640396892</v>
      </c>
      <c r="I28">
        <v>0.45304170724117665</v>
      </c>
      <c r="J28">
        <v>0.515968201539591</v>
      </c>
    </row>
    <row r="29" spans="1:10" x14ac:dyDescent="0.2">
      <c r="A29" s="13" t="s">
        <v>9</v>
      </c>
      <c r="B29" s="13" t="s">
        <v>73</v>
      </c>
      <c r="C29">
        <v>0.7742</v>
      </c>
      <c r="D29">
        <v>0.85184000000000004</v>
      </c>
      <c r="E29">
        <v>0.72885</v>
      </c>
      <c r="F29">
        <v>0.55037999999999998</v>
      </c>
      <c r="G29">
        <v>0.47417700587438866</v>
      </c>
      <c r="H29">
        <v>0.4927863261089942</v>
      </c>
      <c r="I29">
        <v>0.56164927178800828</v>
      </c>
      <c r="J29">
        <v>0.45812986423065677</v>
      </c>
    </row>
    <row r="30" spans="1:10" x14ac:dyDescent="0.2">
      <c r="A30" s="13"/>
      <c r="B30" s="13" t="s">
        <v>74</v>
      </c>
      <c r="C30">
        <v>0.55603000000000002</v>
      </c>
      <c r="D30">
        <v>0.79278999999999999</v>
      </c>
      <c r="E30">
        <v>0.73602000000000001</v>
      </c>
      <c r="F30">
        <v>0.70982000000000001</v>
      </c>
      <c r="G30">
        <v>0.49087622523401969</v>
      </c>
      <c r="H30">
        <v>0.52122342618113393</v>
      </c>
      <c r="I30">
        <v>0.55787885826584249</v>
      </c>
      <c r="J30">
        <v>0.46645662488595874</v>
      </c>
    </row>
    <row r="31" spans="1:10" x14ac:dyDescent="0.2">
      <c r="A31" s="13"/>
      <c r="B31" s="13" t="s">
        <v>75</v>
      </c>
      <c r="C31">
        <v>0.68672999999999995</v>
      </c>
      <c r="D31">
        <v>0.55374999999999996</v>
      </c>
      <c r="E31">
        <v>0.63449999999999995</v>
      </c>
      <c r="F31">
        <v>0.71921000000000002</v>
      </c>
      <c r="G31">
        <v>0.49303991572691153</v>
      </c>
      <c r="H31">
        <v>0.49339783947642091</v>
      </c>
      <c r="I31">
        <v>0.54596235859260478</v>
      </c>
      <c r="J31">
        <v>0.45438490566919143</v>
      </c>
    </row>
    <row r="33" spans="2:6" ht="17" thickBot="1" x14ac:dyDescent="0.25"/>
    <row r="34" spans="2:6" ht="17" thickBot="1" x14ac:dyDescent="0.25">
      <c r="B34" s="18" t="s">
        <v>53</v>
      </c>
      <c r="C34" s="19">
        <f>PEARSON(C2:C31,G2:G31)</f>
        <v>0.69867467274599671</v>
      </c>
      <c r="D34" s="19">
        <f>PEARSON(D2:D31,H2:H31)</f>
        <v>0.65003759381505122</v>
      </c>
      <c r="E34" s="19">
        <f>PEARSON(E2:E31,I2:I31)</f>
        <v>0.58807823010232896</v>
      </c>
      <c r="F34" s="19">
        <f>PEARSON(F2:F31,J2:J31)</f>
        <v>0.63222887458095278</v>
      </c>
    </row>
    <row r="35" spans="2:6" ht="17" thickTop="1" x14ac:dyDescent="0.2">
      <c r="B35" s="17" t="s">
        <v>54</v>
      </c>
      <c r="C35" s="14">
        <v>0</v>
      </c>
      <c r="D35" s="14">
        <v>0</v>
      </c>
      <c r="E35" s="14">
        <v>1E-3</v>
      </c>
      <c r="F35" s="14">
        <v>0</v>
      </c>
    </row>
    <row r="36" spans="2:6" x14ac:dyDescent="0.2">
      <c r="C36" s="15" t="s">
        <v>56</v>
      </c>
      <c r="D36" s="15" t="s">
        <v>56</v>
      </c>
      <c r="E36" s="15" t="s">
        <v>56</v>
      </c>
      <c r="F36" s="15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C36"/>
  <sheetViews>
    <sheetView workbookViewId="0">
      <selection activeCell="B37" sqref="B37"/>
    </sheetView>
  </sheetViews>
  <sheetFormatPr baseColWidth="10" defaultRowHeight="16" x14ac:dyDescent="0.2"/>
  <cols>
    <col min="3" max="3" width="18.33203125" customWidth="1"/>
    <col min="4" max="4" width="28.33203125" customWidth="1"/>
    <col min="5" max="5" width="30" customWidth="1"/>
    <col min="6" max="6" width="24.6640625" customWidth="1"/>
    <col min="7" max="7" width="28.1640625" customWidth="1"/>
    <col min="8" max="8" width="28.83203125" customWidth="1"/>
    <col min="9" max="9" width="34.5" customWidth="1"/>
    <col min="10" max="10" width="26.6640625" customWidth="1"/>
    <col min="11" max="12" width="19.6640625" customWidth="1"/>
    <col min="13" max="13" width="27.5" customWidth="1"/>
    <col min="14" max="14" width="20.6640625" customWidth="1"/>
    <col min="15" max="15" width="30.1640625" customWidth="1"/>
    <col min="16" max="16" width="29.33203125" customWidth="1"/>
    <col min="17" max="18" width="26" customWidth="1"/>
    <col min="19" max="19" width="18" customWidth="1"/>
    <col min="20" max="20" width="19.5" customWidth="1"/>
    <col min="21" max="22" width="25.5" customWidth="1"/>
    <col min="23" max="23" width="27.83203125" customWidth="1"/>
    <col min="24" max="24" width="19.83203125" customWidth="1"/>
    <col min="25" max="26" width="22.83203125" customWidth="1"/>
    <col min="27" max="27" width="18.83203125" customWidth="1"/>
    <col min="28" max="28" width="20.1640625" customWidth="1"/>
    <col min="29" max="30" width="27.33203125" customWidth="1"/>
    <col min="31" max="32" width="29.83203125" customWidth="1"/>
    <col min="33" max="34" width="24.5" customWidth="1"/>
    <col min="35" max="36" width="19.6640625" customWidth="1"/>
    <col min="37" max="38" width="28.1640625" customWidth="1"/>
    <col min="39" max="40" width="31.1640625" customWidth="1"/>
    <col min="41" max="42" width="26.1640625" customWidth="1"/>
    <col min="43" max="44" width="21" customWidth="1"/>
    <col min="45" max="46" width="29.83203125" customWidth="1"/>
    <col min="47" max="48" width="31.83203125" customWidth="1"/>
    <col min="49" max="50" width="26.83203125" customWidth="1"/>
    <col min="51" max="52" width="21" customWidth="1"/>
    <col min="53" max="54" width="27.83203125" customWidth="1"/>
    <col min="55" max="56" width="30.83203125" customWidth="1"/>
    <col min="57" max="58" width="25.1640625" customWidth="1"/>
    <col min="59" max="60" width="22" customWidth="1"/>
    <col min="61" max="62" width="29.5" customWidth="1"/>
    <col min="63" max="64" width="32" customWidth="1"/>
    <col min="65" max="66" width="28.6640625" customWidth="1"/>
    <col min="67" max="68" width="20.33203125" customWidth="1"/>
    <col min="69" max="70" width="28.6640625" customWidth="1"/>
    <col min="71" max="72" width="31.6640625" customWidth="1"/>
    <col min="73" max="74" width="25" customWidth="1"/>
    <col min="75" max="76" width="21.1640625" customWidth="1"/>
    <col min="77" max="78" width="30.33203125" customWidth="1"/>
    <col min="79" max="80" width="33" customWidth="1"/>
    <col min="81" max="81" width="27.5" customWidth="1"/>
  </cols>
  <sheetData>
    <row r="1" spans="1:81" x14ac:dyDescent="0.2">
      <c r="C1" t="s">
        <v>57</v>
      </c>
      <c r="D1" t="s">
        <v>58</v>
      </c>
      <c r="E1" t="s">
        <v>59</v>
      </c>
      <c r="F1" t="s">
        <v>60</v>
      </c>
      <c r="G1" s="13" t="s">
        <v>45</v>
      </c>
      <c r="H1" s="13" t="s">
        <v>46</v>
      </c>
      <c r="I1" s="13" t="s">
        <v>47</v>
      </c>
      <c r="J1" s="13" t="s">
        <v>48</v>
      </c>
      <c r="L1" s="13"/>
      <c r="N1" s="13"/>
      <c r="P1" s="13"/>
      <c r="R1" s="13"/>
      <c r="T1" s="13"/>
      <c r="V1" s="13"/>
      <c r="X1" s="13"/>
      <c r="Z1" s="13"/>
      <c r="AB1" s="13"/>
      <c r="AD1" s="13"/>
      <c r="AF1" s="13"/>
      <c r="AH1" s="13"/>
      <c r="AJ1" s="13"/>
      <c r="AL1" s="13"/>
      <c r="AN1" s="13"/>
      <c r="AP1" s="13"/>
      <c r="AR1" s="13"/>
      <c r="AT1" s="13"/>
      <c r="AV1" s="13"/>
      <c r="AX1" s="13"/>
      <c r="AZ1" s="13"/>
      <c r="BB1" s="13"/>
      <c r="BD1" s="13"/>
      <c r="BF1" s="13"/>
      <c r="BH1" s="13"/>
      <c r="BJ1" s="13"/>
      <c r="BL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</row>
    <row r="2" spans="1:81" x14ac:dyDescent="0.2">
      <c r="A2" s="13" t="s">
        <v>0</v>
      </c>
      <c r="B2" s="13" t="s">
        <v>73</v>
      </c>
      <c r="C2">
        <v>0.50180000000000002</v>
      </c>
      <c r="D2">
        <v>0.53366999999999998</v>
      </c>
      <c r="E2">
        <v>0.42313000000000001</v>
      </c>
      <c r="F2">
        <v>0.44663999999999998</v>
      </c>
      <c r="G2">
        <v>0.46350845774376115</v>
      </c>
      <c r="H2">
        <v>0.53872803379813095</v>
      </c>
      <c r="I2">
        <v>0.48002779179959987</v>
      </c>
      <c r="J2">
        <v>0.55765407386658628</v>
      </c>
    </row>
    <row r="3" spans="1:81" x14ac:dyDescent="0.2">
      <c r="A3" s="13"/>
      <c r="B3" s="13" t="s">
        <v>74</v>
      </c>
      <c r="C3">
        <v>0.59050000000000002</v>
      </c>
      <c r="D3">
        <v>0.51973000000000003</v>
      </c>
      <c r="E3">
        <v>0.49580000000000002</v>
      </c>
      <c r="F3">
        <v>0.45628999999999997</v>
      </c>
      <c r="G3">
        <v>0.50569384937924644</v>
      </c>
      <c r="H3">
        <v>0.53603334233982125</v>
      </c>
      <c r="I3">
        <v>0.4825176235123439</v>
      </c>
      <c r="J3">
        <v>0.560728519428074</v>
      </c>
    </row>
    <row r="4" spans="1:81" x14ac:dyDescent="0.2">
      <c r="A4" s="13"/>
      <c r="B4" s="13" t="s">
        <v>75</v>
      </c>
      <c r="C4">
        <v>0.41771000000000003</v>
      </c>
      <c r="D4">
        <v>0.48379</v>
      </c>
      <c r="E4">
        <v>0.50219000000000003</v>
      </c>
      <c r="F4">
        <v>0.42348000000000002</v>
      </c>
      <c r="G4">
        <v>0.49794054153081369</v>
      </c>
      <c r="H4">
        <v>0.55094424563652544</v>
      </c>
      <c r="I4">
        <v>0.49068964733322024</v>
      </c>
      <c r="J4">
        <v>0.52685137420338957</v>
      </c>
    </row>
    <row r="5" spans="1:81" x14ac:dyDescent="0.2">
      <c r="A5" s="13" t="s">
        <v>1</v>
      </c>
      <c r="B5" s="13" t="s">
        <v>73</v>
      </c>
      <c r="C5">
        <v>0.40425</v>
      </c>
      <c r="D5">
        <v>0.67252999999999996</v>
      </c>
      <c r="E5">
        <v>0.72392999999999996</v>
      </c>
      <c r="F5">
        <v>0.66869999999999996</v>
      </c>
      <c r="G5">
        <v>0.61635258002218185</v>
      </c>
      <c r="H5">
        <v>0.72378037918970972</v>
      </c>
      <c r="I5">
        <v>0.72795249632101677</v>
      </c>
      <c r="J5">
        <v>0.70235759965988831</v>
      </c>
    </row>
    <row r="6" spans="1:81" x14ac:dyDescent="0.2">
      <c r="A6" s="13"/>
      <c r="B6" s="13" t="s">
        <v>74</v>
      </c>
      <c r="C6">
        <v>0.49757000000000001</v>
      </c>
      <c r="D6">
        <v>0.55737999999999999</v>
      </c>
      <c r="E6">
        <v>0.46653</v>
      </c>
      <c r="F6">
        <v>0.67083000000000004</v>
      </c>
      <c r="G6">
        <v>0.62051235555788897</v>
      </c>
      <c r="H6">
        <v>0.66365485517699641</v>
      </c>
      <c r="I6">
        <v>0.71703584526856112</v>
      </c>
      <c r="J6">
        <v>0.67382477321630141</v>
      </c>
    </row>
    <row r="7" spans="1:81" x14ac:dyDescent="0.2">
      <c r="A7" s="13"/>
      <c r="B7" s="13" t="s">
        <v>75</v>
      </c>
      <c r="C7">
        <v>0.42251</v>
      </c>
      <c r="D7">
        <v>0.43239</v>
      </c>
      <c r="E7">
        <v>0.61226999999999998</v>
      </c>
      <c r="F7">
        <v>0.73284000000000005</v>
      </c>
      <c r="G7">
        <v>0.62605468706815059</v>
      </c>
      <c r="H7">
        <v>0.67530481177021096</v>
      </c>
      <c r="I7">
        <v>0.71846410084290224</v>
      </c>
      <c r="J7">
        <v>0.69598661725639532</v>
      </c>
    </row>
    <row r="8" spans="1:81" x14ac:dyDescent="0.2">
      <c r="A8" s="13" t="s">
        <v>2</v>
      </c>
      <c r="B8" s="13" t="s">
        <v>73</v>
      </c>
      <c r="C8">
        <v>0.49003000000000002</v>
      </c>
      <c r="D8">
        <v>0.50136000000000003</v>
      </c>
      <c r="E8">
        <v>0.60894000000000004</v>
      </c>
      <c r="F8">
        <v>0.53712000000000004</v>
      </c>
      <c r="G8">
        <v>0.3900407185153878</v>
      </c>
      <c r="H8">
        <v>0.4642017786480358</v>
      </c>
      <c r="I8">
        <v>0.48539908137531534</v>
      </c>
      <c r="J8">
        <v>0.4645461816655046</v>
      </c>
    </row>
    <row r="9" spans="1:81" x14ac:dyDescent="0.2">
      <c r="A9" s="13"/>
      <c r="B9" s="13" t="s">
        <v>74</v>
      </c>
      <c r="C9">
        <v>0.63859999999999995</v>
      </c>
      <c r="D9">
        <v>0.62529000000000001</v>
      </c>
      <c r="E9">
        <v>0.47672999999999999</v>
      </c>
      <c r="F9">
        <v>0.53652999999999995</v>
      </c>
      <c r="G9">
        <v>0.4275532019526927</v>
      </c>
      <c r="H9">
        <v>0.44488657543243537</v>
      </c>
      <c r="I9">
        <v>0.50353090123645838</v>
      </c>
      <c r="J9">
        <v>0.45746555039696707</v>
      </c>
    </row>
    <row r="10" spans="1:81" x14ac:dyDescent="0.2">
      <c r="A10" s="13"/>
      <c r="B10" s="13" t="s">
        <v>75</v>
      </c>
      <c r="C10">
        <v>0.50868000000000002</v>
      </c>
      <c r="D10">
        <v>0.47898000000000002</v>
      </c>
      <c r="E10">
        <v>0.52803999999999995</v>
      </c>
      <c r="F10">
        <v>0.51351000000000002</v>
      </c>
      <c r="G10">
        <v>0.43333974673459164</v>
      </c>
      <c r="H10">
        <v>0.44564051846752001</v>
      </c>
      <c r="I10">
        <v>0.46826677279089535</v>
      </c>
      <c r="J10">
        <v>0.45919969729955185</v>
      </c>
    </row>
    <row r="11" spans="1:81" x14ac:dyDescent="0.2">
      <c r="A11" s="13" t="s">
        <v>3</v>
      </c>
      <c r="B11" s="13" t="s">
        <v>73</v>
      </c>
      <c r="C11">
        <v>0.64815</v>
      </c>
      <c r="D11">
        <v>0.77553000000000005</v>
      </c>
      <c r="E11">
        <v>0.93864999999999998</v>
      </c>
      <c r="F11">
        <v>0.72963999999999996</v>
      </c>
      <c r="G11">
        <v>0.60728148868543652</v>
      </c>
      <c r="H11">
        <v>0.66361150720884887</v>
      </c>
      <c r="I11">
        <v>0.64391709481889048</v>
      </c>
      <c r="J11">
        <v>0.63606495029988874</v>
      </c>
    </row>
    <row r="12" spans="1:81" x14ac:dyDescent="0.2">
      <c r="A12" s="13"/>
      <c r="B12" s="13" t="s">
        <v>74</v>
      </c>
      <c r="C12">
        <v>0.63097999999999999</v>
      </c>
      <c r="D12">
        <v>0.98456999999999995</v>
      </c>
      <c r="E12">
        <v>0.80581999999999998</v>
      </c>
      <c r="F12">
        <v>0.77998999999999996</v>
      </c>
      <c r="G12">
        <v>0.63614648635357562</v>
      </c>
      <c r="H12">
        <v>0.65859401189200018</v>
      </c>
      <c r="I12">
        <v>0.69380918010646131</v>
      </c>
      <c r="J12">
        <v>0.61406786937601621</v>
      </c>
    </row>
    <row r="13" spans="1:81" x14ac:dyDescent="0.2">
      <c r="A13" s="13"/>
      <c r="B13" s="13" t="s">
        <v>75</v>
      </c>
      <c r="C13">
        <v>0.79564999999999997</v>
      </c>
      <c r="D13">
        <v>1.12788</v>
      </c>
      <c r="E13">
        <v>0.95684999999999998</v>
      </c>
      <c r="F13">
        <v>0.80306</v>
      </c>
      <c r="G13">
        <v>0.63278101338456727</v>
      </c>
      <c r="H13">
        <v>0.6840968956222504</v>
      </c>
      <c r="I13">
        <v>0.63714140447784429</v>
      </c>
      <c r="J13">
        <v>0.62137040708421254</v>
      </c>
    </row>
    <row r="14" spans="1:81" x14ac:dyDescent="0.2">
      <c r="A14" s="13" t="s">
        <v>4</v>
      </c>
      <c r="B14" s="13" t="s">
        <v>73</v>
      </c>
      <c r="C14">
        <v>0.58250999999999997</v>
      </c>
      <c r="D14">
        <v>0.57774000000000003</v>
      </c>
      <c r="E14">
        <v>0.65408999999999995</v>
      </c>
      <c r="F14">
        <v>0.58104</v>
      </c>
      <c r="G14">
        <v>0.37400653069164447</v>
      </c>
      <c r="H14">
        <v>0.3656261430751363</v>
      </c>
      <c r="I14">
        <v>0.38758251573052155</v>
      </c>
      <c r="J14">
        <v>0.369491384067342</v>
      </c>
    </row>
    <row r="15" spans="1:81" x14ac:dyDescent="0.2">
      <c r="A15" s="13"/>
      <c r="B15" s="13" t="s">
        <v>74</v>
      </c>
      <c r="C15">
        <v>0.43217</v>
      </c>
      <c r="D15">
        <v>0.55484</v>
      </c>
      <c r="E15">
        <v>0.58660999999999996</v>
      </c>
      <c r="F15">
        <v>0.39874999999999999</v>
      </c>
      <c r="G15">
        <v>0.38151049487530481</v>
      </c>
      <c r="H15">
        <v>0.32691071640434183</v>
      </c>
      <c r="I15">
        <v>0.37980509067151802</v>
      </c>
      <c r="J15">
        <v>0.3813362718126877</v>
      </c>
    </row>
    <row r="16" spans="1:81" x14ac:dyDescent="0.2">
      <c r="A16" s="13"/>
      <c r="B16" s="13" t="s">
        <v>75</v>
      </c>
      <c r="C16">
        <v>0.58040999999999998</v>
      </c>
      <c r="D16">
        <v>0.53327000000000002</v>
      </c>
      <c r="E16">
        <v>0.59635000000000005</v>
      </c>
      <c r="F16">
        <v>0.46727000000000002</v>
      </c>
      <c r="G16">
        <v>0.37276708357900917</v>
      </c>
      <c r="H16">
        <v>0.32881321445465056</v>
      </c>
      <c r="I16">
        <v>0.3993878936572815</v>
      </c>
      <c r="J16">
        <v>0.36980908615121938</v>
      </c>
    </row>
    <row r="17" spans="1:10" x14ac:dyDescent="0.2">
      <c r="A17" s="13" t="s">
        <v>5</v>
      </c>
      <c r="B17" s="13" t="s">
        <v>73</v>
      </c>
      <c r="C17">
        <v>0.55442000000000002</v>
      </c>
      <c r="D17">
        <v>0.42143999999999998</v>
      </c>
      <c r="E17">
        <v>0.53108</v>
      </c>
      <c r="F17">
        <v>0.62690999999999997</v>
      </c>
      <c r="G17">
        <v>0.37141390348235487</v>
      </c>
      <c r="H17">
        <v>0.34984300621850367</v>
      </c>
      <c r="I17">
        <v>0.46926540464858479</v>
      </c>
      <c r="J17">
        <v>0.35408734995760577</v>
      </c>
    </row>
    <row r="18" spans="1:10" x14ac:dyDescent="0.2">
      <c r="A18" s="13"/>
      <c r="B18" s="13" t="s">
        <v>74</v>
      </c>
      <c r="C18">
        <v>0.63775000000000004</v>
      </c>
      <c r="D18">
        <v>0.62924000000000002</v>
      </c>
      <c r="E18">
        <v>0.70559000000000005</v>
      </c>
      <c r="F18">
        <v>0.46149000000000001</v>
      </c>
      <c r="G18">
        <v>0.4059079143106229</v>
      </c>
      <c r="H18">
        <v>0.32477395954725186</v>
      </c>
      <c r="I18">
        <v>0.46588544879616062</v>
      </c>
      <c r="J18">
        <v>0.37954848557200177</v>
      </c>
    </row>
    <row r="19" spans="1:10" x14ac:dyDescent="0.2">
      <c r="A19" s="13"/>
      <c r="B19" s="13" t="s">
        <v>75</v>
      </c>
      <c r="C19">
        <v>0.45755000000000001</v>
      </c>
      <c r="D19">
        <v>0.37295</v>
      </c>
      <c r="E19">
        <v>0.64414000000000005</v>
      </c>
      <c r="F19">
        <v>0.54818999999999996</v>
      </c>
      <c r="G19">
        <v>0.42306122157437215</v>
      </c>
      <c r="H19">
        <v>0.34624239486232766</v>
      </c>
      <c r="I19">
        <v>0.46470841621386633</v>
      </c>
      <c r="J19">
        <v>0.35220800814291547</v>
      </c>
    </row>
    <row r="20" spans="1:10" x14ac:dyDescent="0.2">
      <c r="A20" s="13" t="s">
        <v>6</v>
      </c>
      <c r="B20" s="13" t="s">
        <v>73</v>
      </c>
      <c r="C20">
        <v>0.37845000000000001</v>
      </c>
      <c r="D20">
        <v>0.33759</v>
      </c>
      <c r="E20">
        <v>0.42818000000000001</v>
      </c>
      <c r="F20">
        <v>0.46776000000000001</v>
      </c>
      <c r="G20">
        <v>0.36633139982807922</v>
      </c>
      <c r="H20">
        <v>0.38581215662547491</v>
      </c>
      <c r="I20">
        <v>0.37767155492570526</v>
      </c>
      <c r="J20">
        <v>0.38380946965910051</v>
      </c>
    </row>
    <row r="21" spans="1:10" x14ac:dyDescent="0.2">
      <c r="A21" s="13"/>
      <c r="B21" s="13" t="s">
        <v>74</v>
      </c>
      <c r="C21">
        <v>0.4461</v>
      </c>
      <c r="D21">
        <v>0.44441000000000003</v>
      </c>
      <c r="E21">
        <v>0.34749000000000002</v>
      </c>
      <c r="F21">
        <v>0.42879</v>
      </c>
      <c r="G21">
        <v>0.38887233123481546</v>
      </c>
      <c r="H21">
        <v>0.39517363538070199</v>
      </c>
      <c r="I21">
        <v>0.36568813215634988</v>
      </c>
      <c r="J21">
        <v>0.37696002294673109</v>
      </c>
    </row>
    <row r="22" spans="1:10" x14ac:dyDescent="0.2">
      <c r="A22" s="13"/>
      <c r="B22" s="13" t="s">
        <v>75</v>
      </c>
      <c r="C22">
        <v>0.38625999999999999</v>
      </c>
      <c r="D22">
        <v>0.45166000000000001</v>
      </c>
      <c r="E22">
        <v>0.32525999999999999</v>
      </c>
      <c r="F22">
        <v>0.35605999999999999</v>
      </c>
      <c r="G22">
        <v>0.41894487107494227</v>
      </c>
      <c r="H22">
        <v>0.39385798468483535</v>
      </c>
      <c r="I22">
        <v>0.35375217610638099</v>
      </c>
      <c r="J22">
        <v>0.37833494816101776</v>
      </c>
    </row>
    <row r="23" spans="1:10" x14ac:dyDescent="0.2">
      <c r="A23" s="13" t="s">
        <v>7</v>
      </c>
      <c r="B23" s="13" t="s">
        <v>73</v>
      </c>
      <c r="C23">
        <v>0.39040999999999998</v>
      </c>
      <c r="D23">
        <v>0.32205</v>
      </c>
      <c r="E23">
        <v>0.45967000000000002</v>
      </c>
      <c r="F23">
        <v>0.42748999999999998</v>
      </c>
      <c r="G23">
        <v>0.29268191402954852</v>
      </c>
      <c r="H23">
        <v>0.22290308252691349</v>
      </c>
      <c r="I23">
        <v>0.28306203012767361</v>
      </c>
      <c r="J23">
        <v>0.30729957923824103</v>
      </c>
    </row>
    <row r="24" spans="1:10" x14ac:dyDescent="0.2">
      <c r="A24" s="13"/>
      <c r="B24" s="13" t="s">
        <v>74</v>
      </c>
      <c r="C24">
        <v>0.30925000000000002</v>
      </c>
      <c r="D24">
        <v>0.33661999999999997</v>
      </c>
      <c r="E24">
        <v>0.45204</v>
      </c>
      <c r="F24">
        <v>0.35010999999999998</v>
      </c>
      <c r="G24">
        <v>0.30091708259917715</v>
      </c>
      <c r="H24">
        <v>0.22074904869557196</v>
      </c>
      <c r="I24">
        <v>0.28956830092397889</v>
      </c>
      <c r="J24">
        <v>0.29710196263235961</v>
      </c>
    </row>
    <row r="25" spans="1:10" x14ac:dyDescent="0.2">
      <c r="A25" s="13"/>
      <c r="B25" s="13" t="s">
        <v>75</v>
      </c>
      <c r="C25">
        <v>0.42481000000000002</v>
      </c>
      <c r="D25">
        <v>0.30625000000000002</v>
      </c>
      <c r="E25">
        <v>0.63476999999999995</v>
      </c>
      <c r="F25">
        <v>0.42054999999999998</v>
      </c>
      <c r="G25">
        <v>0.31616727376501191</v>
      </c>
      <c r="H25">
        <v>0.23282872524669287</v>
      </c>
      <c r="I25">
        <v>0.26777475553158475</v>
      </c>
      <c r="J25">
        <v>0.28777161083053349</v>
      </c>
    </row>
    <row r="26" spans="1:10" x14ac:dyDescent="0.2">
      <c r="A26" s="13" t="s">
        <v>8</v>
      </c>
      <c r="B26" s="13" t="s">
        <v>73</v>
      </c>
      <c r="C26">
        <v>0.51863999999999999</v>
      </c>
      <c r="D26">
        <v>0.45900000000000002</v>
      </c>
      <c r="E26">
        <v>0.50092000000000003</v>
      </c>
      <c r="F26">
        <v>0.37287999999999999</v>
      </c>
      <c r="G26">
        <v>0.47879037667856272</v>
      </c>
      <c r="H26">
        <v>0.48815581252300994</v>
      </c>
      <c r="I26">
        <v>0.4517288949137524</v>
      </c>
      <c r="J26">
        <v>0.43405966698139553</v>
      </c>
    </row>
    <row r="27" spans="1:10" x14ac:dyDescent="0.2">
      <c r="A27" s="13"/>
      <c r="B27" s="13" t="s">
        <v>74</v>
      </c>
      <c r="C27">
        <v>0.51302999999999999</v>
      </c>
      <c r="D27">
        <v>0.41361999999999999</v>
      </c>
      <c r="E27">
        <v>0.61523000000000005</v>
      </c>
      <c r="F27">
        <v>0.60196000000000005</v>
      </c>
      <c r="G27">
        <v>0.45570373369109013</v>
      </c>
      <c r="H27">
        <v>0.50437279436940297</v>
      </c>
      <c r="I27">
        <v>0.43801734497620071</v>
      </c>
      <c r="J27">
        <v>0.49637168180709101</v>
      </c>
    </row>
    <row r="28" spans="1:10" x14ac:dyDescent="0.2">
      <c r="A28" s="13"/>
      <c r="B28" s="13" t="s">
        <v>75</v>
      </c>
      <c r="C28">
        <v>0.37248999999999999</v>
      </c>
      <c r="D28">
        <v>0.49604999999999999</v>
      </c>
      <c r="E28">
        <v>0.58033999999999997</v>
      </c>
      <c r="F28">
        <v>0.48924000000000001</v>
      </c>
      <c r="G28">
        <v>0.45936496187671955</v>
      </c>
      <c r="H28">
        <v>0.49525467640396892</v>
      </c>
      <c r="I28">
        <v>0.45304170724117665</v>
      </c>
      <c r="J28">
        <v>0.515968201539591</v>
      </c>
    </row>
    <row r="29" spans="1:10" x14ac:dyDescent="0.2">
      <c r="A29" s="13" t="s">
        <v>9</v>
      </c>
      <c r="B29" s="13" t="s">
        <v>73</v>
      </c>
      <c r="C29">
        <v>0.68883000000000005</v>
      </c>
      <c r="D29">
        <v>0.45855000000000001</v>
      </c>
      <c r="E29">
        <v>0.56642999999999999</v>
      </c>
      <c r="F29">
        <v>0.66337000000000002</v>
      </c>
      <c r="G29">
        <v>0.47417700587438866</v>
      </c>
      <c r="H29">
        <v>0.4927863261089942</v>
      </c>
      <c r="I29">
        <v>0.56164927178800828</v>
      </c>
      <c r="J29">
        <v>0.45812986423065677</v>
      </c>
    </row>
    <row r="30" spans="1:10" x14ac:dyDescent="0.2">
      <c r="A30" s="13"/>
      <c r="B30" s="13" t="s">
        <v>74</v>
      </c>
      <c r="C30">
        <v>0.60048999999999997</v>
      </c>
      <c r="D30">
        <v>0.57377</v>
      </c>
      <c r="E30">
        <v>0.76048000000000004</v>
      </c>
      <c r="F30">
        <v>0.48064000000000001</v>
      </c>
      <c r="G30">
        <v>0.49087622523401969</v>
      </c>
      <c r="H30">
        <v>0.52122342618113393</v>
      </c>
      <c r="I30">
        <v>0.55787885826584249</v>
      </c>
      <c r="J30">
        <v>0.46645662488595874</v>
      </c>
    </row>
    <row r="31" spans="1:10" x14ac:dyDescent="0.2">
      <c r="A31" s="13"/>
      <c r="B31" s="13" t="s">
        <v>75</v>
      </c>
      <c r="C31">
        <v>0.80091000000000001</v>
      </c>
      <c r="D31">
        <v>0.57457000000000003</v>
      </c>
      <c r="E31">
        <v>0.45845999999999998</v>
      </c>
      <c r="F31">
        <v>0.49532999999999999</v>
      </c>
      <c r="G31">
        <v>0.49303991572691153</v>
      </c>
      <c r="H31">
        <v>0.49339783947642091</v>
      </c>
      <c r="I31">
        <v>0.54596235859260478</v>
      </c>
      <c r="J31">
        <v>0.45438490566919143</v>
      </c>
    </row>
    <row r="33" spans="2:6" ht="17" thickBot="1" x14ac:dyDescent="0.25"/>
    <row r="34" spans="2:6" ht="17" thickBot="1" x14ac:dyDescent="0.25">
      <c r="B34" s="18" t="s">
        <v>53</v>
      </c>
      <c r="C34" s="19">
        <f>PEARSON(C2:C31,G2:G31)</f>
        <v>0.39344281017546895</v>
      </c>
      <c r="D34" s="19">
        <f>PEARSON(D2:D31,H2:H31)</f>
        <v>0.62909471063467659</v>
      </c>
      <c r="E34" s="19">
        <f>PEARSON(E2:E31,I2:I31)</f>
        <v>0.5058640504816827</v>
      </c>
      <c r="F34" s="19">
        <f>PEARSON(F2:F31,J2:J31)</f>
        <v>0.68877926596896255</v>
      </c>
    </row>
    <row r="35" spans="2:6" ht="17" thickTop="1" x14ac:dyDescent="0.2">
      <c r="B35" s="16" t="s">
        <v>54</v>
      </c>
      <c r="C35">
        <v>3.1E-2</v>
      </c>
      <c r="D35" s="14">
        <v>0</v>
      </c>
      <c r="E35">
        <v>4.0000000000000001E-3</v>
      </c>
      <c r="F35" s="14">
        <v>0</v>
      </c>
    </row>
    <row r="36" spans="2:6" x14ac:dyDescent="0.2">
      <c r="C36" s="15" t="s">
        <v>55</v>
      </c>
      <c r="D36" s="15" t="s">
        <v>56</v>
      </c>
      <c r="E36" s="15" t="s">
        <v>56</v>
      </c>
      <c r="F36" s="15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C36"/>
  <sheetViews>
    <sheetView topLeftCell="A5" workbookViewId="0">
      <selection activeCell="B37" sqref="B37"/>
    </sheetView>
  </sheetViews>
  <sheetFormatPr baseColWidth="10" defaultRowHeight="16" x14ac:dyDescent="0.2"/>
  <cols>
    <col min="3" max="3" width="21.1640625" customWidth="1"/>
    <col min="4" max="4" width="29.33203125" customWidth="1"/>
    <col min="5" max="5" width="31.33203125" customWidth="1"/>
    <col min="6" max="6" width="28.1640625" customWidth="1"/>
    <col min="7" max="10" width="33.33203125" customWidth="1"/>
    <col min="11" max="12" width="19.6640625" customWidth="1"/>
    <col min="13" max="13" width="27.5" customWidth="1"/>
    <col min="14" max="14" width="20.6640625" customWidth="1"/>
    <col min="15" max="15" width="30.1640625" customWidth="1"/>
    <col min="16" max="16" width="29.33203125" customWidth="1"/>
    <col min="17" max="18" width="26" customWidth="1"/>
    <col min="19" max="19" width="18" customWidth="1"/>
    <col min="20" max="20" width="19.5" customWidth="1"/>
    <col min="21" max="22" width="25.5" customWidth="1"/>
    <col min="23" max="23" width="27.83203125" customWidth="1"/>
    <col min="24" max="24" width="19.83203125" customWidth="1"/>
    <col min="25" max="26" width="22.83203125" customWidth="1"/>
    <col min="27" max="27" width="18.83203125" customWidth="1"/>
    <col min="28" max="28" width="20.1640625" customWidth="1"/>
    <col min="29" max="30" width="27.33203125" customWidth="1"/>
    <col min="31" max="32" width="29.83203125" customWidth="1"/>
    <col min="33" max="34" width="24.5" customWidth="1"/>
    <col min="35" max="36" width="19.6640625" customWidth="1"/>
    <col min="37" max="38" width="28.1640625" customWidth="1"/>
    <col min="39" max="40" width="31.1640625" customWidth="1"/>
    <col min="41" max="42" width="26.1640625" customWidth="1"/>
    <col min="43" max="44" width="21" customWidth="1"/>
    <col min="45" max="46" width="29.83203125" customWidth="1"/>
    <col min="47" max="48" width="31.83203125" customWidth="1"/>
    <col min="49" max="50" width="26.83203125" customWidth="1"/>
    <col min="51" max="52" width="21" customWidth="1"/>
    <col min="53" max="54" width="27.83203125" customWidth="1"/>
    <col min="55" max="56" width="30.83203125" customWidth="1"/>
    <col min="57" max="58" width="25.1640625" customWidth="1"/>
    <col min="59" max="60" width="22" customWidth="1"/>
    <col min="61" max="62" width="29.5" customWidth="1"/>
    <col min="63" max="64" width="32" customWidth="1"/>
    <col min="65" max="66" width="28.6640625" customWidth="1"/>
    <col min="67" max="68" width="20.33203125" customWidth="1"/>
    <col min="69" max="70" width="28.6640625" customWidth="1"/>
    <col min="71" max="72" width="31.6640625" customWidth="1"/>
    <col min="73" max="74" width="25" customWidth="1"/>
    <col min="75" max="76" width="21.1640625" customWidth="1"/>
    <col min="77" max="78" width="30.33203125" customWidth="1"/>
    <col min="79" max="80" width="33" customWidth="1"/>
    <col min="81" max="81" width="27.5" customWidth="1"/>
  </cols>
  <sheetData>
    <row r="1" spans="1:81" x14ac:dyDescent="0.2">
      <c r="C1" t="s">
        <v>61</v>
      </c>
      <c r="D1" t="s">
        <v>62</v>
      </c>
      <c r="E1" t="s">
        <v>63</v>
      </c>
      <c r="F1" t="s">
        <v>64</v>
      </c>
      <c r="G1" s="13" t="s">
        <v>45</v>
      </c>
      <c r="H1" s="13" t="s">
        <v>46</v>
      </c>
      <c r="I1" s="13" t="s">
        <v>47</v>
      </c>
      <c r="J1" s="13" t="s">
        <v>48</v>
      </c>
      <c r="L1" s="13"/>
      <c r="N1" s="13"/>
      <c r="P1" s="13"/>
      <c r="R1" s="13"/>
      <c r="T1" s="13"/>
      <c r="V1" s="13"/>
      <c r="X1" s="13"/>
      <c r="Z1" s="13"/>
      <c r="AB1" s="13"/>
      <c r="AD1" s="13"/>
      <c r="AF1" s="13"/>
      <c r="AH1" s="13"/>
      <c r="AJ1" s="13"/>
      <c r="AL1" s="13"/>
      <c r="AN1" s="13"/>
      <c r="AP1" s="13"/>
      <c r="AR1" s="13"/>
      <c r="AT1" s="13"/>
      <c r="AV1" s="13"/>
      <c r="AX1" s="13"/>
      <c r="AZ1" s="13"/>
      <c r="BB1" s="13"/>
      <c r="BD1" s="13"/>
      <c r="BF1" s="13"/>
      <c r="BH1" s="13"/>
      <c r="BJ1" s="13"/>
      <c r="BL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</row>
    <row r="2" spans="1:81" x14ac:dyDescent="0.2">
      <c r="A2" s="13" t="s">
        <v>0</v>
      </c>
      <c r="B2" s="13" t="s">
        <v>73</v>
      </c>
      <c r="C2">
        <v>0.55518000000000001</v>
      </c>
      <c r="D2">
        <v>0.72924999999999995</v>
      </c>
      <c r="E2">
        <v>0.43064000000000002</v>
      </c>
      <c r="F2">
        <v>0.48512</v>
      </c>
      <c r="G2">
        <v>0.46350845774376115</v>
      </c>
      <c r="H2">
        <v>0.53872803379813095</v>
      </c>
      <c r="I2">
        <v>0.48002779179959987</v>
      </c>
      <c r="J2">
        <v>0.55765407386658628</v>
      </c>
    </row>
    <row r="3" spans="1:81" x14ac:dyDescent="0.2">
      <c r="A3" s="13"/>
      <c r="B3" s="13" t="s">
        <v>74</v>
      </c>
      <c r="C3">
        <v>0.60419</v>
      </c>
      <c r="D3">
        <v>0.55388999999999999</v>
      </c>
      <c r="E3">
        <v>0.55579999999999996</v>
      </c>
      <c r="F3">
        <v>0.53556000000000004</v>
      </c>
      <c r="G3">
        <v>0.50569384937924644</v>
      </c>
      <c r="H3">
        <v>0.53603334233982125</v>
      </c>
      <c r="I3">
        <v>0.4825176235123439</v>
      </c>
      <c r="J3">
        <v>0.560728519428074</v>
      </c>
    </row>
    <row r="4" spans="1:81" x14ac:dyDescent="0.2">
      <c r="A4" s="13"/>
      <c r="B4" s="13" t="s">
        <v>75</v>
      </c>
      <c r="C4">
        <v>0.96848999999999996</v>
      </c>
      <c r="D4">
        <v>0.44244</v>
      </c>
      <c r="E4">
        <v>0.36784</v>
      </c>
      <c r="F4">
        <v>0.53161999999999998</v>
      </c>
      <c r="G4">
        <v>0.49794054153081369</v>
      </c>
      <c r="H4">
        <v>0.55094424563652544</v>
      </c>
      <c r="I4">
        <v>0.49068964733322024</v>
      </c>
      <c r="J4">
        <v>0.52685137420338957</v>
      </c>
    </row>
    <row r="5" spans="1:81" x14ac:dyDescent="0.2">
      <c r="A5" s="13" t="s">
        <v>1</v>
      </c>
      <c r="B5" s="13" t="s">
        <v>73</v>
      </c>
      <c r="C5">
        <v>0.28205999999999998</v>
      </c>
      <c r="D5">
        <v>0.41183999999999998</v>
      </c>
      <c r="E5">
        <v>0.55954000000000004</v>
      </c>
      <c r="F5">
        <v>0.27146999999999999</v>
      </c>
      <c r="G5">
        <v>0.61635258002218185</v>
      </c>
      <c r="H5">
        <v>0.72378037918970972</v>
      </c>
      <c r="I5">
        <v>0.72795249632101677</v>
      </c>
      <c r="J5">
        <v>0.70235759965988831</v>
      </c>
    </row>
    <row r="6" spans="1:81" x14ac:dyDescent="0.2">
      <c r="A6" s="13"/>
      <c r="B6" s="13" t="s">
        <v>74</v>
      </c>
      <c r="C6">
        <v>0.29508000000000001</v>
      </c>
      <c r="D6">
        <v>0.46438000000000001</v>
      </c>
      <c r="E6">
        <v>0.44719999999999999</v>
      </c>
      <c r="F6">
        <v>0.34172999999999998</v>
      </c>
      <c r="G6">
        <v>0.62051235555788897</v>
      </c>
      <c r="H6">
        <v>0.66365485517699641</v>
      </c>
      <c r="I6">
        <v>0.71703584526856112</v>
      </c>
      <c r="J6">
        <v>0.67382477321630141</v>
      </c>
    </row>
    <row r="7" spans="1:81" x14ac:dyDescent="0.2">
      <c r="A7" s="13"/>
      <c r="B7" s="13" t="s">
        <v>75</v>
      </c>
      <c r="C7">
        <v>0.2853</v>
      </c>
      <c r="D7">
        <v>0.41561999999999999</v>
      </c>
      <c r="E7">
        <v>0.41069</v>
      </c>
      <c r="F7">
        <v>0.30970999999999999</v>
      </c>
      <c r="G7">
        <v>0.62605468706815059</v>
      </c>
      <c r="H7">
        <v>0.67530481177021096</v>
      </c>
      <c r="I7">
        <v>0.71846410084290224</v>
      </c>
      <c r="J7">
        <v>0.69598661725639532</v>
      </c>
    </row>
    <row r="8" spans="1:81" x14ac:dyDescent="0.2">
      <c r="A8" s="13" t="s">
        <v>2</v>
      </c>
      <c r="B8" s="13" t="s">
        <v>73</v>
      </c>
      <c r="C8">
        <v>0.42327999999999999</v>
      </c>
      <c r="D8">
        <v>0.36712</v>
      </c>
      <c r="E8">
        <v>0.52581</v>
      </c>
      <c r="F8">
        <v>0.52600999999999998</v>
      </c>
      <c r="G8">
        <v>0.3900407185153878</v>
      </c>
      <c r="H8">
        <v>0.4642017786480358</v>
      </c>
      <c r="I8">
        <v>0.48539908137531534</v>
      </c>
      <c r="J8">
        <v>0.4645461816655046</v>
      </c>
    </row>
    <row r="9" spans="1:81" x14ac:dyDescent="0.2">
      <c r="A9" s="13"/>
      <c r="B9" s="13" t="s">
        <v>74</v>
      </c>
      <c r="C9">
        <v>0.36882999999999999</v>
      </c>
      <c r="D9">
        <v>0.43123</v>
      </c>
      <c r="E9">
        <v>0.43912000000000001</v>
      </c>
      <c r="F9">
        <v>0.35204999999999997</v>
      </c>
      <c r="G9">
        <v>0.4275532019526927</v>
      </c>
      <c r="H9">
        <v>0.44488657543243537</v>
      </c>
      <c r="I9">
        <v>0.50353090123645838</v>
      </c>
      <c r="J9">
        <v>0.45746555039696707</v>
      </c>
    </row>
    <row r="10" spans="1:81" x14ac:dyDescent="0.2">
      <c r="A10" s="13"/>
      <c r="B10" s="13" t="s">
        <v>75</v>
      </c>
      <c r="C10">
        <v>0.37984000000000001</v>
      </c>
      <c r="D10">
        <v>0.37476999999999999</v>
      </c>
      <c r="E10">
        <v>0.48466999999999999</v>
      </c>
      <c r="F10">
        <v>0.33162000000000003</v>
      </c>
      <c r="G10">
        <v>0.43333974673459164</v>
      </c>
      <c r="H10">
        <v>0.44564051846752001</v>
      </c>
      <c r="I10">
        <v>0.46826677279089535</v>
      </c>
      <c r="J10">
        <v>0.45919969729955185</v>
      </c>
    </row>
    <row r="11" spans="1:81" x14ac:dyDescent="0.2">
      <c r="A11" s="13" t="s">
        <v>3</v>
      </c>
      <c r="B11" s="13" t="s">
        <v>73</v>
      </c>
      <c r="C11">
        <v>0.59789000000000003</v>
      </c>
      <c r="D11">
        <v>0.69306000000000001</v>
      </c>
      <c r="E11">
        <v>0.91215999999999997</v>
      </c>
      <c r="F11">
        <v>0.48836000000000002</v>
      </c>
      <c r="G11">
        <v>0.60728148868543652</v>
      </c>
      <c r="H11">
        <v>0.66361150720884887</v>
      </c>
      <c r="I11">
        <v>0.64391709481889048</v>
      </c>
      <c r="J11">
        <v>0.63606495029988874</v>
      </c>
    </row>
    <row r="12" spans="1:81" x14ac:dyDescent="0.2">
      <c r="A12" s="13"/>
      <c r="B12" s="13" t="s">
        <v>74</v>
      </c>
      <c r="C12">
        <v>0.57804999999999995</v>
      </c>
      <c r="D12">
        <v>0.96726999999999996</v>
      </c>
      <c r="E12">
        <v>0.70069999999999999</v>
      </c>
      <c r="F12">
        <v>0.62602000000000002</v>
      </c>
      <c r="G12">
        <v>0.63614648635357562</v>
      </c>
      <c r="H12">
        <v>0.65859401189200018</v>
      </c>
      <c r="I12">
        <v>0.69380918010646131</v>
      </c>
      <c r="J12">
        <v>0.61406786937601621</v>
      </c>
    </row>
    <row r="13" spans="1:81" x14ac:dyDescent="0.2">
      <c r="A13" s="13"/>
      <c r="B13" s="13" t="s">
        <v>75</v>
      </c>
      <c r="C13">
        <v>0.56232000000000004</v>
      </c>
      <c r="D13">
        <v>0.67623</v>
      </c>
      <c r="E13">
        <v>1.1988000000000001</v>
      </c>
      <c r="F13">
        <v>0.51419999999999999</v>
      </c>
      <c r="G13">
        <v>0.63278101338456727</v>
      </c>
      <c r="H13">
        <v>0.6840968956222504</v>
      </c>
      <c r="I13">
        <v>0.63714140447784429</v>
      </c>
      <c r="J13">
        <v>0.62137040708421254</v>
      </c>
    </row>
    <row r="14" spans="1:81" x14ac:dyDescent="0.2">
      <c r="A14" s="13" t="s">
        <v>4</v>
      </c>
      <c r="B14" s="13" t="s">
        <v>73</v>
      </c>
      <c r="C14">
        <v>0.15955</v>
      </c>
      <c r="D14">
        <v>0.25994</v>
      </c>
      <c r="E14">
        <v>0.19663</v>
      </c>
      <c r="F14">
        <v>0.14473</v>
      </c>
      <c r="G14">
        <v>0.37400653069164447</v>
      </c>
      <c r="H14">
        <v>0.3656261430751363</v>
      </c>
      <c r="I14">
        <v>0.38758251573052155</v>
      </c>
      <c r="J14">
        <v>0.369491384067342</v>
      </c>
    </row>
    <row r="15" spans="1:81" x14ac:dyDescent="0.2">
      <c r="A15" s="13"/>
      <c r="B15" s="13" t="s">
        <v>74</v>
      </c>
      <c r="C15">
        <v>0.22092999999999999</v>
      </c>
      <c r="D15">
        <v>0.20255000000000001</v>
      </c>
      <c r="E15">
        <v>0.17748</v>
      </c>
      <c r="F15">
        <v>0.19126000000000001</v>
      </c>
      <c r="G15">
        <v>0.38151049487530481</v>
      </c>
      <c r="H15">
        <v>0.32691071640434183</v>
      </c>
      <c r="I15">
        <v>0.37980509067151802</v>
      </c>
      <c r="J15">
        <v>0.3813362718126877</v>
      </c>
    </row>
    <row r="16" spans="1:81" x14ac:dyDescent="0.2">
      <c r="A16" s="13"/>
      <c r="B16" s="13" t="s">
        <v>75</v>
      </c>
      <c r="C16">
        <v>0.21312</v>
      </c>
      <c r="D16">
        <v>0.18287</v>
      </c>
      <c r="E16">
        <v>0.20691000000000001</v>
      </c>
      <c r="F16">
        <v>0.25688</v>
      </c>
      <c r="G16">
        <v>0.37276708357900917</v>
      </c>
      <c r="H16">
        <v>0.32881321445465056</v>
      </c>
      <c r="I16">
        <v>0.3993878936572815</v>
      </c>
      <c r="J16">
        <v>0.36980908615121938</v>
      </c>
    </row>
    <row r="17" spans="1:10" x14ac:dyDescent="0.2">
      <c r="A17" s="13" t="s">
        <v>5</v>
      </c>
      <c r="B17" s="13" t="s">
        <v>73</v>
      </c>
      <c r="C17">
        <v>0.13123000000000001</v>
      </c>
      <c r="D17">
        <v>0.1265</v>
      </c>
      <c r="E17">
        <v>0.27234999999999998</v>
      </c>
      <c r="F17">
        <v>0.12372</v>
      </c>
      <c r="G17">
        <v>0.37141390348235487</v>
      </c>
      <c r="H17">
        <v>0.34984300621850367</v>
      </c>
      <c r="I17">
        <v>0.46926540464858479</v>
      </c>
      <c r="J17">
        <v>0.35408734995760577</v>
      </c>
    </row>
    <row r="18" spans="1:10" x14ac:dyDescent="0.2">
      <c r="A18" s="13"/>
      <c r="B18" s="13" t="s">
        <v>74</v>
      </c>
      <c r="C18">
        <v>0.16313</v>
      </c>
      <c r="D18">
        <v>0.12334000000000001</v>
      </c>
      <c r="E18">
        <v>0.13103999999999999</v>
      </c>
      <c r="F18">
        <v>0.10341</v>
      </c>
      <c r="G18">
        <v>0.4059079143106229</v>
      </c>
      <c r="H18">
        <v>0.32477395954725186</v>
      </c>
      <c r="I18">
        <v>0.46588544879616062</v>
      </c>
      <c r="J18">
        <v>0.37954848557200177</v>
      </c>
    </row>
    <row r="19" spans="1:10" x14ac:dyDescent="0.2">
      <c r="A19" s="13"/>
      <c r="B19" s="13" t="s">
        <v>75</v>
      </c>
      <c r="C19">
        <v>0.13569999999999999</v>
      </c>
      <c r="D19">
        <v>0.12945000000000001</v>
      </c>
      <c r="E19">
        <v>0.17805000000000001</v>
      </c>
      <c r="F19">
        <v>0.11955</v>
      </c>
      <c r="G19">
        <v>0.42306122157437215</v>
      </c>
      <c r="H19">
        <v>0.34624239486232766</v>
      </c>
      <c r="I19">
        <v>0.46470841621386633</v>
      </c>
      <c r="J19">
        <v>0.35220800814291547</v>
      </c>
    </row>
    <row r="20" spans="1:10" x14ac:dyDescent="0.2">
      <c r="A20" s="13" t="s">
        <v>6</v>
      </c>
      <c r="B20" s="13" t="s">
        <v>73</v>
      </c>
      <c r="C20">
        <v>0.20269000000000001</v>
      </c>
      <c r="D20">
        <v>0.25614999999999999</v>
      </c>
      <c r="E20">
        <v>0.26529999999999998</v>
      </c>
      <c r="F20">
        <v>0.25956000000000001</v>
      </c>
      <c r="G20">
        <v>0.36633139982807922</v>
      </c>
      <c r="H20">
        <v>0.38581215662547491</v>
      </c>
      <c r="I20">
        <v>0.37767155492570526</v>
      </c>
      <c r="J20">
        <v>0.38380946965910051</v>
      </c>
    </row>
    <row r="21" spans="1:10" x14ac:dyDescent="0.2">
      <c r="A21" s="13"/>
      <c r="B21" s="13" t="s">
        <v>74</v>
      </c>
      <c r="C21">
        <v>0.28523999999999999</v>
      </c>
      <c r="D21">
        <v>0.25464999999999999</v>
      </c>
      <c r="E21">
        <v>0.25949</v>
      </c>
      <c r="F21">
        <v>0.24151</v>
      </c>
      <c r="G21">
        <v>0.38887233123481546</v>
      </c>
      <c r="H21">
        <v>0.39517363538070199</v>
      </c>
      <c r="I21">
        <v>0.36568813215634988</v>
      </c>
      <c r="J21">
        <v>0.37696002294673109</v>
      </c>
    </row>
    <row r="22" spans="1:10" x14ac:dyDescent="0.2">
      <c r="A22" s="13"/>
      <c r="B22" s="13" t="s">
        <v>75</v>
      </c>
      <c r="C22">
        <v>0.13125000000000001</v>
      </c>
      <c r="D22">
        <v>0.28915000000000002</v>
      </c>
      <c r="E22">
        <v>0.20993999999999999</v>
      </c>
      <c r="F22">
        <v>0.18117</v>
      </c>
      <c r="G22">
        <v>0.41894487107494227</v>
      </c>
      <c r="H22">
        <v>0.39385798468483535</v>
      </c>
      <c r="I22">
        <v>0.35375217610638099</v>
      </c>
      <c r="J22">
        <v>0.37833494816101776</v>
      </c>
    </row>
    <row r="23" spans="1:10" x14ac:dyDescent="0.2">
      <c r="A23" s="13" t="s">
        <v>7</v>
      </c>
      <c r="B23" s="13" t="s">
        <v>73</v>
      </c>
      <c r="C23">
        <v>0.19037999999999999</v>
      </c>
      <c r="D23">
        <v>0.30531000000000003</v>
      </c>
      <c r="E23">
        <v>0.40899999999999997</v>
      </c>
      <c r="F23">
        <v>0.33900999999999998</v>
      </c>
      <c r="G23">
        <v>0.29268191402954852</v>
      </c>
      <c r="H23">
        <v>0.22290308252691349</v>
      </c>
      <c r="I23">
        <v>0.28306203012767361</v>
      </c>
      <c r="J23">
        <v>0.30729957923824103</v>
      </c>
    </row>
    <row r="24" spans="1:10" x14ac:dyDescent="0.2">
      <c r="A24" s="13"/>
      <c r="B24" s="13" t="s">
        <v>74</v>
      </c>
      <c r="C24">
        <v>0.22023000000000001</v>
      </c>
      <c r="D24">
        <v>0.19747000000000001</v>
      </c>
      <c r="E24">
        <v>0.30276999999999998</v>
      </c>
      <c r="F24">
        <v>0.2374</v>
      </c>
      <c r="G24">
        <v>0.30091708259917715</v>
      </c>
      <c r="H24">
        <v>0.22074904869557196</v>
      </c>
      <c r="I24">
        <v>0.28956830092397889</v>
      </c>
      <c r="J24">
        <v>0.29710196263235961</v>
      </c>
    </row>
    <row r="25" spans="1:10" x14ac:dyDescent="0.2">
      <c r="A25" s="13"/>
      <c r="B25" s="13" t="s">
        <v>75</v>
      </c>
      <c r="C25">
        <v>0.26699000000000001</v>
      </c>
      <c r="D25">
        <v>0.25478000000000001</v>
      </c>
      <c r="E25">
        <v>0.32025999999999999</v>
      </c>
      <c r="F25">
        <v>0.30392999999999998</v>
      </c>
      <c r="G25">
        <v>0.31616727376501191</v>
      </c>
      <c r="H25">
        <v>0.23282872524669287</v>
      </c>
      <c r="I25">
        <v>0.26777475553158475</v>
      </c>
      <c r="J25">
        <v>0.28777161083053349</v>
      </c>
    </row>
    <row r="26" spans="1:10" x14ac:dyDescent="0.2">
      <c r="A26" s="13" t="s">
        <v>8</v>
      </c>
      <c r="B26" s="13" t="s">
        <v>73</v>
      </c>
      <c r="C26">
        <v>0.16743</v>
      </c>
      <c r="D26">
        <v>1.04209</v>
      </c>
      <c r="E26">
        <v>0.20810000000000001</v>
      </c>
      <c r="F26">
        <v>0.24687999999999999</v>
      </c>
      <c r="G26">
        <v>0.47879037667856272</v>
      </c>
      <c r="H26">
        <v>0.48815581252300994</v>
      </c>
      <c r="I26">
        <v>0.4517288949137524</v>
      </c>
      <c r="J26">
        <v>0.43405966698139553</v>
      </c>
    </row>
    <row r="27" spans="1:10" x14ac:dyDescent="0.2">
      <c r="A27" s="13"/>
      <c r="B27" s="13" t="s">
        <v>74</v>
      </c>
      <c r="C27">
        <v>0.15029999999999999</v>
      </c>
      <c r="D27">
        <v>0.75873999999999997</v>
      </c>
      <c r="E27">
        <v>0.14076</v>
      </c>
      <c r="F27">
        <v>0.23016</v>
      </c>
      <c r="G27">
        <v>0.45570373369109013</v>
      </c>
      <c r="H27">
        <v>0.50437279436940297</v>
      </c>
      <c r="I27">
        <v>0.43801734497620071</v>
      </c>
      <c r="J27">
        <v>0.49637168180709101</v>
      </c>
    </row>
    <row r="28" spans="1:10" x14ac:dyDescent="0.2">
      <c r="A28" s="13"/>
      <c r="B28" s="13" t="s">
        <v>75</v>
      </c>
      <c r="C28">
        <v>0.15140999999999999</v>
      </c>
      <c r="D28">
        <v>0.95523999999999998</v>
      </c>
      <c r="E28">
        <v>0.14133999999999999</v>
      </c>
      <c r="F28">
        <v>0.27012000000000003</v>
      </c>
      <c r="G28">
        <v>0.45936496187671955</v>
      </c>
      <c r="H28">
        <v>0.49525467640396892</v>
      </c>
      <c r="I28">
        <v>0.45304170724117665</v>
      </c>
      <c r="J28">
        <v>0.515968201539591</v>
      </c>
    </row>
    <row r="29" spans="1:10" x14ac:dyDescent="0.2">
      <c r="A29" s="13" t="s">
        <v>9</v>
      </c>
      <c r="B29" s="13" t="s">
        <v>73</v>
      </c>
      <c r="C29">
        <v>0.42925999999999997</v>
      </c>
      <c r="D29">
        <v>0.37641999999999998</v>
      </c>
      <c r="E29">
        <v>0.26601000000000002</v>
      </c>
      <c r="F29">
        <v>0.46843000000000001</v>
      </c>
      <c r="G29">
        <v>0.47417700587438866</v>
      </c>
      <c r="H29">
        <v>0.4927863261089942</v>
      </c>
      <c r="I29">
        <v>0.56164927178800828</v>
      </c>
      <c r="J29">
        <v>0.45812986423065677</v>
      </c>
    </row>
    <row r="30" spans="1:10" x14ac:dyDescent="0.2">
      <c r="A30" s="13"/>
      <c r="B30" s="13" t="s">
        <v>74</v>
      </c>
      <c r="C30">
        <v>0.33579999999999999</v>
      </c>
      <c r="D30">
        <v>0.45184999999999997</v>
      </c>
      <c r="E30">
        <v>0.40429999999999999</v>
      </c>
      <c r="F30">
        <v>0.33132</v>
      </c>
      <c r="G30">
        <v>0.49087622523401969</v>
      </c>
      <c r="H30">
        <v>0.52122342618113393</v>
      </c>
      <c r="I30">
        <v>0.55787885826584249</v>
      </c>
      <c r="J30">
        <v>0.46645662488595874</v>
      </c>
    </row>
    <row r="31" spans="1:10" x14ac:dyDescent="0.2">
      <c r="A31" s="13"/>
      <c r="B31" s="13" t="s">
        <v>75</v>
      </c>
      <c r="C31">
        <v>0.33357999999999999</v>
      </c>
      <c r="D31">
        <v>0.37778</v>
      </c>
      <c r="E31">
        <v>0.29791000000000001</v>
      </c>
      <c r="F31">
        <v>0.39240000000000003</v>
      </c>
      <c r="G31">
        <v>0.49303991572691153</v>
      </c>
      <c r="H31">
        <v>0.49339783947642091</v>
      </c>
      <c r="I31">
        <v>0.54596235859260478</v>
      </c>
      <c r="J31">
        <v>0.45438490566919143</v>
      </c>
    </row>
    <row r="33" spans="2:6" ht="17" thickBot="1" x14ac:dyDescent="0.25"/>
    <row r="34" spans="2:6" ht="17" thickBot="1" x14ac:dyDescent="0.25">
      <c r="B34" s="18" t="s">
        <v>53</v>
      </c>
      <c r="C34" s="19">
        <f>PEARSON(C2:C31,G2:G31)</f>
        <v>0.47650765167442422</v>
      </c>
      <c r="D34" s="19">
        <f>PEARSON(D2:D31,H2:H31)</f>
        <v>0.6106957509219082</v>
      </c>
      <c r="E34" s="19">
        <f>PEARSON(E2:E31,I2:I31)</f>
        <v>0.55776679728649314</v>
      </c>
      <c r="F34" s="19">
        <f>PEARSON(F2:F31,J2:J31)</f>
        <v>0.55275929451079064</v>
      </c>
    </row>
    <row r="35" spans="2:6" ht="17" thickTop="1" x14ac:dyDescent="0.2">
      <c r="B35" s="16" t="s">
        <v>54</v>
      </c>
      <c r="C35" s="14">
        <v>8.0000000000000002E-3</v>
      </c>
      <c r="D35" s="14">
        <v>0</v>
      </c>
      <c r="E35" s="14">
        <v>1E-3</v>
      </c>
      <c r="F35" s="14">
        <v>2E-3</v>
      </c>
    </row>
    <row r="36" spans="2:6" x14ac:dyDescent="0.2">
      <c r="C36" s="15" t="s">
        <v>56</v>
      </c>
      <c r="D36" s="15" t="s">
        <v>56</v>
      </c>
      <c r="E36" s="15" t="s">
        <v>56</v>
      </c>
      <c r="F36" s="15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36"/>
  <sheetViews>
    <sheetView workbookViewId="0">
      <selection activeCell="B37" sqref="B37"/>
    </sheetView>
  </sheetViews>
  <sheetFormatPr baseColWidth="10" defaultRowHeight="16" x14ac:dyDescent="0.2"/>
  <cols>
    <col min="3" max="3" width="21.6640625" customWidth="1"/>
    <col min="4" max="4" width="29.5" customWidth="1"/>
    <col min="5" max="5" width="31.6640625" customWidth="1"/>
    <col min="6" max="6" width="26.83203125" customWidth="1"/>
    <col min="7" max="10" width="31.33203125" customWidth="1"/>
    <col min="11" max="12" width="19.6640625" customWidth="1"/>
    <col min="13" max="13" width="27.5" customWidth="1"/>
    <col min="14" max="14" width="20.6640625" customWidth="1"/>
    <col min="15" max="15" width="30.1640625" customWidth="1"/>
    <col min="16" max="16" width="29.33203125" customWidth="1"/>
    <col min="17" max="18" width="26" customWidth="1"/>
    <col min="19" max="19" width="18" customWidth="1"/>
    <col min="20" max="20" width="19.5" customWidth="1"/>
    <col min="21" max="22" width="25.5" customWidth="1"/>
    <col min="23" max="23" width="27.83203125" customWidth="1"/>
    <col min="24" max="24" width="19.83203125" customWidth="1"/>
    <col min="25" max="26" width="22.83203125" customWidth="1"/>
    <col min="27" max="27" width="18.83203125" customWidth="1"/>
    <col min="28" max="28" width="20.1640625" customWidth="1"/>
    <col min="29" max="30" width="27.33203125" customWidth="1"/>
    <col min="31" max="32" width="29.83203125" customWidth="1"/>
    <col min="33" max="34" width="24.5" customWidth="1"/>
    <col min="35" max="36" width="19.6640625" customWidth="1"/>
    <col min="37" max="38" width="28.1640625" customWidth="1"/>
    <col min="39" max="40" width="31.1640625" customWidth="1"/>
    <col min="41" max="42" width="26.1640625" customWidth="1"/>
    <col min="43" max="44" width="21" customWidth="1"/>
    <col min="45" max="46" width="29.83203125" customWidth="1"/>
    <col min="47" max="48" width="31.83203125" customWidth="1"/>
    <col min="49" max="50" width="26.83203125" customWidth="1"/>
    <col min="51" max="52" width="21" customWidth="1"/>
    <col min="53" max="54" width="27.83203125" customWidth="1"/>
    <col min="55" max="56" width="30.83203125" customWidth="1"/>
    <col min="57" max="58" width="25.1640625" customWidth="1"/>
    <col min="59" max="60" width="22" customWidth="1"/>
    <col min="61" max="62" width="29.5" customWidth="1"/>
    <col min="63" max="64" width="32" customWidth="1"/>
    <col min="65" max="66" width="28.6640625" customWidth="1"/>
    <col min="67" max="68" width="20.33203125" customWidth="1"/>
    <col min="69" max="70" width="28.6640625" customWidth="1"/>
    <col min="71" max="72" width="31.6640625" customWidth="1"/>
    <col min="73" max="74" width="25" customWidth="1"/>
    <col min="75" max="76" width="21.1640625" customWidth="1"/>
    <col min="77" max="78" width="30.33203125" customWidth="1"/>
    <col min="79" max="80" width="33" customWidth="1"/>
    <col min="81" max="81" width="27.5" customWidth="1"/>
  </cols>
  <sheetData>
    <row r="1" spans="1:81" x14ac:dyDescent="0.2">
      <c r="C1" t="s">
        <v>65</v>
      </c>
      <c r="D1" t="s">
        <v>66</v>
      </c>
      <c r="E1" t="s">
        <v>67</v>
      </c>
      <c r="F1" t="s">
        <v>68</v>
      </c>
      <c r="G1" s="13" t="s">
        <v>45</v>
      </c>
      <c r="H1" s="13" t="s">
        <v>46</v>
      </c>
      <c r="I1" s="13" t="s">
        <v>47</v>
      </c>
      <c r="J1" s="13" t="s">
        <v>48</v>
      </c>
      <c r="L1" s="13"/>
      <c r="N1" s="13"/>
      <c r="P1" s="13"/>
      <c r="R1" s="13"/>
      <c r="T1" s="13"/>
      <c r="V1" s="13"/>
      <c r="X1" s="13"/>
      <c r="Z1" s="13"/>
      <c r="AB1" s="13"/>
      <c r="AD1" s="13"/>
      <c r="AF1" s="13"/>
      <c r="AH1" s="13"/>
      <c r="AJ1" s="13"/>
      <c r="AL1" s="13"/>
      <c r="AN1" s="13"/>
      <c r="AP1" s="13"/>
      <c r="AR1" s="13"/>
      <c r="AT1" s="13"/>
      <c r="AV1" s="13"/>
      <c r="AX1" s="13"/>
      <c r="AZ1" s="13"/>
      <c r="BB1" s="13"/>
      <c r="BD1" s="13"/>
      <c r="BF1" s="13"/>
      <c r="BH1" s="13"/>
      <c r="BJ1" s="13"/>
      <c r="BL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</row>
    <row r="2" spans="1:81" x14ac:dyDescent="0.2">
      <c r="A2" s="13" t="s">
        <v>0</v>
      </c>
      <c r="B2" s="13" t="s">
        <v>73</v>
      </c>
      <c r="C2">
        <v>0.80691999999999997</v>
      </c>
      <c r="D2">
        <v>0.73699000000000003</v>
      </c>
      <c r="E2">
        <v>0.80705000000000005</v>
      </c>
      <c r="F2">
        <v>0.49313000000000001</v>
      </c>
      <c r="G2">
        <v>0.46350845774376115</v>
      </c>
      <c r="H2">
        <v>0.53872803379813095</v>
      </c>
      <c r="I2">
        <v>0.48002779179959987</v>
      </c>
      <c r="J2">
        <v>0.55765407386658628</v>
      </c>
    </row>
    <row r="3" spans="1:81" x14ac:dyDescent="0.2">
      <c r="A3" s="13"/>
      <c r="B3" s="13" t="s">
        <v>74</v>
      </c>
      <c r="C3">
        <v>0.57359000000000004</v>
      </c>
      <c r="D3">
        <v>0.83984999999999999</v>
      </c>
      <c r="E3">
        <v>1.3459099999999999</v>
      </c>
      <c r="F3">
        <v>0.41482999999999998</v>
      </c>
      <c r="G3">
        <v>0.50569384937924644</v>
      </c>
      <c r="H3">
        <v>0.53603334233982125</v>
      </c>
      <c r="I3">
        <v>0.4825176235123439</v>
      </c>
      <c r="J3">
        <v>0.560728519428074</v>
      </c>
    </row>
    <row r="4" spans="1:81" x14ac:dyDescent="0.2">
      <c r="A4" s="13"/>
      <c r="B4" s="13" t="s">
        <v>75</v>
      </c>
      <c r="C4">
        <v>0.52336000000000005</v>
      </c>
      <c r="D4">
        <v>1.0139499999999999</v>
      </c>
      <c r="E4">
        <v>0.48755999999999999</v>
      </c>
      <c r="F4">
        <v>0.75175999999999998</v>
      </c>
      <c r="G4">
        <v>0.49794054153081369</v>
      </c>
      <c r="H4">
        <v>0.55094424563652544</v>
      </c>
      <c r="I4">
        <v>0.49068964733322024</v>
      </c>
      <c r="J4">
        <v>0.52685137420338957</v>
      </c>
    </row>
    <row r="5" spans="1:81" x14ac:dyDescent="0.2">
      <c r="A5" s="13" t="s">
        <v>1</v>
      </c>
      <c r="B5" s="13" t="s">
        <v>73</v>
      </c>
      <c r="C5">
        <v>0.54449999999999998</v>
      </c>
      <c r="D5">
        <v>0.94847000000000004</v>
      </c>
      <c r="E5">
        <v>0.67427999999999999</v>
      </c>
      <c r="F5">
        <v>0.54520000000000002</v>
      </c>
      <c r="G5">
        <v>0.61635258002218185</v>
      </c>
      <c r="H5">
        <v>0.72378037918970972</v>
      </c>
      <c r="I5">
        <v>0.72795249632101677</v>
      </c>
      <c r="J5">
        <v>0.70235759965988831</v>
      </c>
    </row>
    <row r="6" spans="1:81" x14ac:dyDescent="0.2">
      <c r="A6" s="13"/>
      <c r="B6" s="13" t="s">
        <v>74</v>
      </c>
      <c r="C6">
        <v>0.47960000000000003</v>
      </c>
      <c r="D6">
        <v>1.1448100000000001</v>
      </c>
      <c r="E6">
        <v>0.86348999999999998</v>
      </c>
      <c r="F6">
        <v>0.72606000000000004</v>
      </c>
      <c r="G6">
        <v>0.62051235555788897</v>
      </c>
      <c r="H6">
        <v>0.66365485517699641</v>
      </c>
      <c r="I6">
        <v>0.71703584526856112</v>
      </c>
      <c r="J6">
        <v>0.67382477321630141</v>
      </c>
    </row>
    <row r="7" spans="1:81" x14ac:dyDescent="0.2">
      <c r="A7" s="13"/>
      <c r="B7" s="13" t="s">
        <v>75</v>
      </c>
      <c r="C7">
        <v>0.40755999999999998</v>
      </c>
      <c r="D7">
        <v>0.95064000000000004</v>
      </c>
      <c r="E7">
        <v>0.73395999999999995</v>
      </c>
      <c r="F7">
        <v>0.62956000000000001</v>
      </c>
      <c r="G7">
        <v>0.62605468706815059</v>
      </c>
      <c r="H7">
        <v>0.67530481177021096</v>
      </c>
      <c r="I7">
        <v>0.71846410084290224</v>
      </c>
      <c r="J7">
        <v>0.69598661725639532</v>
      </c>
    </row>
    <row r="8" spans="1:81" x14ac:dyDescent="0.2">
      <c r="A8" s="13" t="s">
        <v>2</v>
      </c>
      <c r="B8" s="13" t="s">
        <v>73</v>
      </c>
      <c r="C8">
        <v>0.54157999999999995</v>
      </c>
      <c r="D8">
        <v>0.50207999999999997</v>
      </c>
      <c r="E8">
        <v>0.42795</v>
      </c>
      <c r="F8">
        <v>0.42775000000000002</v>
      </c>
      <c r="G8">
        <v>0.3900407185153878</v>
      </c>
      <c r="H8">
        <v>0.4642017786480358</v>
      </c>
      <c r="I8">
        <v>0.48539908137531534</v>
      </c>
      <c r="J8">
        <v>0.4645461816655046</v>
      </c>
    </row>
    <row r="9" spans="1:81" x14ac:dyDescent="0.2">
      <c r="A9" s="13"/>
      <c r="B9" s="13" t="s">
        <v>74</v>
      </c>
      <c r="C9">
        <v>0.23433999999999999</v>
      </c>
      <c r="D9">
        <v>0.39721000000000001</v>
      </c>
      <c r="E9">
        <v>0.39121</v>
      </c>
      <c r="F9">
        <v>0.45745999999999998</v>
      </c>
      <c r="G9">
        <v>0.4275532019526927</v>
      </c>
      <c r="H9">
        <v>0.44488657543243537</v>
      </c>
      <c r="I9">
        <v>0.50353090123645838</v>
      </c>
      <c r="J9">
        <v>0.45746555039696707</v>
      </c>
    </row>
    <row r="10" spans="1:81" x14ac:dyDescent="0.2">
      <c r="A10" s="13"/>
      <c r="B10" s="13" t="s">
        <v>75</v>
      </c>
      <c r="C10">
        <v>0.31026999999999999</v>
      </c>
      <c r="D10">
        <v>0.40706999999999999</v>
      </c>
      <c r="E10">
        <v>0.52600000000000002</v>
      </c>
      <c r="F10">
        <v>0.40028000000000002</v>
      </c>
      <c r="G10">
        <v>0.43333974673459164</v>
      </c>
      <c r="H10">
        <v>0.44564051846752001</v>
      </c>
      <c r="I10">
        <v>0.46826677279089535</v>
      </c>
      <c r="J10">
        <v>0.45919969729955185</v>
      </c>
    </row>
    <row r="11" spans="1:81" x14ac:dyDescent="0.2">
      <c r="A11" s="13" t="s">
        <v>3</v>
      </c>
      <c r="B11" s="13" t="s">
        <v>73</v>
      </c>
      <c r="C11">
        <v>0.65966999999999998</v>
      </c>
      <c r="D11">
        <v>0.70991000000000004</v>
      </c>
      <c r="E11">
        <v>1.2739</v>
      </c>
      <c r="F11">
        <v>0.71116999999999997</v>
      </c>
      <c r="G11">
        <v>0.60728148868543652</v>
      </c>
      <c r="H11">
        <v>0.66361150720884887</v>
      </c>
      <c r="I11">
        <v>0.64391709481889048</v>
      </c>
      <c r="J11">
        <v>0.63606495029988874</v>
      </c>
    </row>
    <row r="12" spans="1:81" x14ac:dyDescent="0.2">
      <c r="A12" s="13"/>
      <c r="B12" s="13" t="s">
        <v>74</v>
      </c>
      <c r="C12">
        <v>0.50458000000000003</v>
      </c>
      <c r="D12">
        <v>0.96009999999999995</v>
      </c>
      <c r="E12">
        <v>1.0044</v>
      </c>
      <c r="F12">
        <v>0.79781000000000002</v>
      </c>
      <c r="G12">
        <v>0.63614648635357562</v>
      </c>
      <c r="H12">
        <v>0.65859401189200018</v>
      </c>
      <c r="I12">
        <v>0.69380918010646131</v>
      </c>
      <c r="J12">
        <v>0.61406786937601621</v>
      </c>
    </row>
    <row r="13" spans="1:81" x14ac:dyDescent="0.2">
      <c r="A13" s="13"/>
      <c r="B13" s="13" t="s">
        <v>75</v>
      </c>
      <c r="C13">
        <v>0.46477000000000002</v>
      </c>
      <c r="D13">
        <v>1.4495499999999999</v>
      </c>
      <c r="E13">
        <v>1.11931</v>
      </c>
      <c r="F13">
        <v>0.65588999999999997</v>
      </c>
      <c r="G13">
        <v>0.63278101338456727</v>
      </c>
      <c r="H13">
        <v>0.6840968956222504</v>
      </c>
      <c r="I13">
        <v>0.63714140447784429</v>
      </c>
      <c r="J13">
        <v>0.62137040708421254</v>
      </c>
    </row>
    <row r="14" spans="1:81" x14ac:dyDescent="0.2">
      <c r="A14" s="13" t="s">
        <v>4</v>
      </c>
      <c r="B14" s="13" t="s">
        <v>73</v>
      </c>
      <c r="C14">
        <v>9.8780000000000007E-2</v>
      </c>
      <c r="D14">
        <v>0.14959</v>
      </c>
      <c r="E14">
        <v>0.16181999999999999</v>
      </c>
      <c r="F14">
        <v>8.5919999999999996E-2</v>
      </c>
      <c r="G14">
        <v>0.37400653069164447</v>
      </c>
      <c r="H14">
        <v>0.3656261430751363</v>
      </c>
      <c r="I14">
        <v>0.38758251573052155</v>
      </c>
      <c r="J14">
        <v>0.369491384067342</v>
      </c>
    </row>
    <row r="15" spans="1:81" x14ac:dyDescent="0.2">
      <c r="A15" s="13"/>
      <c r="B15" s="13" t="s">
        <v>74</v>
      </c>
      <c r="C15">
        <v>9.5979999999999996E-2</v>
      </c>
      <c r="D15">
        <v>0.14924999999999999</v>
      </c>
      <c r="E15">
        <v>0.12404</v>
      </c>
      <c r="F15">
        <v>9.0740000000000001E-2</v>
      </c>
      <c r="G15">
        <v>0.38151049487530481</v>
      </c>
      <c r="H15">
        <v>0.32691071640434183</v>
      </c>
      <c r="I15">
        <v>0.37980509067151802</v>
      </c>
      <c r="J15">
        <v>0.3813362718126877</v>
      </c>
    </row>
    <row r="16" spans="1:81" x14ac:dyDescent="0.2">
      <c r="A16" s="13"/>
      <c r="B16" s="13" t="s">
        <v>75</v>
      </c>
      <c r="C16">
        <v>9.1869999999999993E-2</v>
      </c>
      <c r="D16">
        <v>0.14088999999999999</v>
      </c>
      <c r="E16">
        <v>0.11259</v>
      </c>
      <c r="F16">
        <v>8.5510000000000003E-2</v>
      </c>
      <c r="G16">
        <v>0.37276708357900917</v>
      </c>
      <c r="H16">
        <v>0.32881321445465056</v>
      </c>
      <c r="I16">
        <v>0.3993878936572815</v>
      </c>
      <c r="J16">
        <v>0.36980908615121938</v>
      </c>
    </row>
    <row r="17" spans="1:10" x14ac:dyDescent="0.2">
      <c r="A17" s="13" t="s">
        <v>5</v>
      </c>
      <c r="B17" s="13" t="s">
        <v>73</v>
      </c>
      <c r="C17">
        <v>0.39778999999999998</v>
      </c>
      <c r="D17">
        <v>0.25007000000000001</v>
      </c>
      <c r="E17">
        <v>0.52812000000000003</v>
      </c>
      <c r="F17">
        <v>0.30476999999999999</v>
      </c>
      <c r="G17">
        <v>0.37141390348235487</v>
      </c>
      <c r="H17">
        <v>0.34984300621850367</v>
      </c>
      <c r="I17">
        <v>0.46926540464858479</v>
      </c>
      <c r="J17">
        <v>0.35408734995760577</v>
      </c>
    </row>
    <row r="18" spans="1:10" x14ac:dyDescent="0.2">
      <c r="A18" s="13"/>
      <c r="B18" s="13" t="s">
        <v>74</v>
      </c>
      <c r="C18">
        <v>0.22236</v>
      </c>
      <c r="D18">
        <v>0.44446999999999998</v>
      </c>
      <c r="E18">
        <v>0.32741999999999999</v>
      </c>
      <c r="F18">
        <v>0.31752999999999998</v>
      </c>
      <c r="G18">
        <v>0.4059079143106229</v>
      </c>
      <c r="H18">
        <v>0.32477395954725186</v>
      </c>
      <c r="I18">
        <v>0.46588544879616062</v>
      </c>
      <c r="J18">
        <v>0.37954848557200177</v>
      </c>
    </row>
    <row r="19" spans="1:10" x14ac:dyDescent="0.2">
      <c r="A19" s="13"/>
      <c r="B19" s="13" t="s">
        <v>75</v>
      </c>
      <c r="C19">
        <v>0.22492999999999999</v>
      </c>
      <c r="D19">
        <v>0.34471000000000002</v>
      </c>
      <c r="E19">
        <v>0.52834999999999999</v>
      </c>
      <c r="F19">
        <v>0.35221000000000002</v>
      </c>
      <c r="G19">
        <v>0.42306122157437215</v>
      </c>
      <c r="H19">
        <v>0.34624239486232766</v>
      </c>
      <c r="I19">
        <v>0.46470841621386633</v>
      </c>
      <c r="J19">
        <v>0.35220800814291547</v>
      </c>
    </row>
    <row r="20" spans="1:10" x14ac:dyDescent="0.2">
      <c r="A20" s="13" t="s">
        <v>6</v>
      </c>
      <c r="B20" s="13" t="s">
        <v>73</v>
      </c>
      <c r="C20">
        <v>0.28889999999999999</v>
      </c>
      <c r="D20">
        <v>0.35909999999999997</v>
      </c>
      <c r="E20">
        <v>0.36664999999999998</v>
      </c>
      <c r="F20">
        <v>0.26486999999999999</v>
      </c>
      <c r="G20">
        <v>0.36633139982807922</v>
      </c>
      <c r="H20">
        <v>0.38581215662547491</v>
      </c>
      <c r="I20">
        <v>0.37767155492570526</v>
      </c>
      <c r="J20">
        <v>0.38380946965910051</v>
      </c>
    </row>
    <row r="21" spans="1:10" x14ac:dyDescent="0.2">
      <c r="A21" s="13"/>
      <c r="B21" s="13" t="s">
        <v>74</v>
      </c>
      <c r="C21">
        <v>0.43946000000000002</v>
      </c>
      <c r="D21">
        <v>0.31253999999999998</v>
      </c>
      <c r="E21">
        <v>0.48866999999999999</v>
      </c>
      <c r="F21">
        <v>0.41310000000000002</v>
      </c>
      <c r="G21">
        <v>0.38887233123481546</v>
      </c>
      <c r="H21">
        <v>0.39517363538070199</v>
      </c>
      <c r="I21">
        <v>0.36568813215634988</v>
      </c>
      <c r="J21">
        <v>0.37696002294673109</v>
      </c>
    </row>
    <row r="22" spans="1:10" x14ac:dyDescent="0.2">
      <c r="A22" s="13"/>
      <c r="B22" s="13" t="s">
        <v>75</v>
      </c>
      <c r="C22">
        <v>0.24210999999999999</v>
      </c>
      <c r="D22">
        <v>0.50863999999999998</v>
      </c>
      <c r="E22">
        <v>0.49379000000000001</v>
      </c>
      <c r="F22">
        <v>0.32418999999999998</v>
      </c>
      <c r="G22">
        <v>0.41894487107494227</v>
      </c>
      <c r="H22">
        <v>0.39385798468483535</v>
      </c>
      <c r="I22">
        <v>0.35375217610638099</v>
      </c>
      <c r="J22">
        <v>0.37833494816101776</v>
      </c>
    </row>
    <row r="23" spans="1:10" x14ac:dyDescent="0.2">
      <c r="A23" s="13" t="s">
        <v>7</v>
      </c>
      <c r="B23" s="13" t="s">
        <v>73</v>
      </c>
      <c r="C23">
        <v>0.26243</v>
      </c>
      <c r="D23">
        <v>0.53839000000000004</v>
      </c>
      <c r="E23">
        <v>0.36194999999999999</v>
      </c>
      <c r="F23">
        <v>0.44790999999999997</v>
      </c>
      <c r="G23">
        <v>0.29268191402954852</v>
      </c>
      <c r="H23">
        <v>0.22290308252691349</v>
      </c>
      <c r="I23">
        <v>0.28306203012767361</v>
      </c>
      <c r="J23">
        <v>0.30729957923824103</v>
      </c>
    </row>
    <row r="24" spans="1:10" x14ac:dyDescent="0.2">
      <c r="A24" s="13"/>
      <c r="B24" s="13" t="s">
        <v>74</v>
      </c>
      <c r="C24">
        <v>0.28064</v>
      </c>
      <c r="D24">
        <v>0.35528999999999999</v>
      </c>
      <c r="E24">
        <v>0.32713999999999999</v>
      </c>
      <c r="F24">
        <v>0.24184</v>
      </c>
      <c r="G24">
        <v>0.30091708259917715</v>
      </c>
      <c r="H24">
        <v>0.22074904869557196</v>
      </c>
      <c r="I24">
        <v>0.28956830092397889</v>
      </c>
      <c r="J24">
        <v>0.29710196263235961</v>
      </c>
    </row>
    <row r="25" spans="1:10" x14ac:dyDescent="0.2">
      <c r="A25" s="13"/>
      <c r="B25" s="13" t="s">
        <v>75</v>
      </c>
      <c r="C25">
        <v>0.29852000000000001</v>
      </c>
      <c r="D25">
        <v>0.21398</v>
      </c>
      <c r="E25">
        <v>0.41585</v>
      </c>
      <c r="F25">
        <v>0.22800999999999999</v>
      </c>
      <c r="G25">
        <v>0.31616727376501191</v>
      </c>
      <c r="H25">
        <v>0.23282872524669287</v>
      </c>
      <c r="I25">
        <v>0.26777475553158475</v>
      </c>
      <c r="J25">
        <v>0.28777161083053349</v>
      </c>
    </row>
    <row r="26" spans="1:10" x14ac:dyDescent="0.2">
      <c r="A26" s="13" t="s">
        <v>8</v>
      </c>
      <c r="B26" s="13" t="s">
        <v>73</v>
      </c>
      <c r="C26">
        <v>0.41591</v>
      </c>
      <c r="D26">
        <v>0.53842000000000001</v>
      </c>
      <c r="E26">
        <v>0.69249000000000005</v>
      </c>
      <c r="F26">
        <v>0.41055999999999998</v>
      </c>
      <c r="G26">
        <v>0.47879037667856272</v>
      </c>
      <c r="H26">
        <v>0.48815581252300994</v>
      </c>
      <c r="I26">
        <v>0.4517288949137524</v>
      </c>
      <c r="J26">
        <v>0.43405966698139553</v>
      </c>
    </row>
    <row r="27" spans="1:10" x14ac:dyDescent="0.2">
      <c r="A27" s="13"/>
      <c r="B27" s="13" t="s">
        <v>74</v>
      </c>
      <c r="C27">
        <v>0.45971000000000001</v>
      </c>
      <c r="D27">
        <v>0.46894999999999998</v>
      </c>
      <c r="E27">
        <v>0.57308000000000003</v>
      </c>
      <c r="F27">
        <v>0.67245999999999995</v>
      </c>
      <c r="G27">
        <v>0.45570373369109013</v>
      </c>
      <c r="H27">
        <v>0.50437279436940297</v>
      </c>
      <c r="I27">
        <v>0.43801734497620071</v>
      </c>
      <c r="J27">
        <v>0.49637168180709101</v>
      </c>
    </row>
    <row r="28" spans="1:10" x14ac:dyDescent="0.2">
      <c r="A28" s="13"/>
      <c r="B28" s="13" t="s">
        <v>75</v>
      </c>
      <c r="C28">
        <v>0.45971000000000001</v>
      </c>
      <c r="D28">
        <v>0.46876000000000001</v>
      </c>
      <c r="E28">
        <v>0.53900999999999999</v>
      </c>
      <c r="F28">
        <v>0.63104000000000005</v>
      </c>
      <c r="G28">
        <v>0.45936496187671955</v>
      </c>
      <c r="H28">
        <v>0.49525467640396892</v>
      </c>
      <c r="I28">
        <v>0.45304170724117665</v>
      </c>
      <c r="J28">
        <v>0.515968201539591</v>
      </c>
    </row>
    <row r="29" spans="1:10" x14ac:dyDescent="0.2">
      <c r="A29" s="13" t="s">
        <v>9</v>
      </c>
      <c r="B29" s="13" t="s">
        <v>73</v>
      </c>
      <c r="C29">
        <v>0.86594000000000004</v>
      </c>
      <c r="D29">
        <v>0.61538000000000004</v>
      </c>
      <c r="E29">
        <v>0.75846000000000002</v>
      </c>
      <c r="F29">
        <v>0.58003000000000005</v>
      </c>
      <c r="G29">
        <v>0.47417700587438866</v>
      </c>
      <c r="H29">
        <v>0.4927863261089942</v>
      </c>
      <c r="I29">
        <v>0.56164927178800828</v>
      </c>
      <c r="J29">
        <v>0.45812986423065677</v>
      </c>
    </row>
    <row r="30" spans="1:10" x14ac:dyDescent="0.2">
      <c r="A30" s="13"/>
      <c r="B30" s="13" t="s">
        <v>74</v>
      </c>
      <c r="C30">
        <v>0.42326999999999998</v>
      </c>
      <c r="D30">
        <v>0.78297000000000005</v>
      </c>
      <c r="E30">
        <v>0.64273000000000002</v>
      </c>
      <c r="F30">
        <v>0.67735000000000001</v>
      </c>
      <c r="G30">
        <v>0.49087622523401969</v>
      </c>
      <c r="H30">
        <v>0.52122342618113393</v>
      </c>
      <c r="I30">
        <v>0.55787885826584249</v>
      </c>
      <c r="J30">
        <v>0.46645662488595874</v>
      </c>
    </row>
    <row r="31" spans="1:10" x14ac:dyDescent="0.2">
      <c r="A31" s="13"/>
      <c r="B31" s="13" t="s">
        <v>75</v>
      </c>
      <c r="C31">
        <v>0.54593999999999998</v>
      </c>
      <c r="D31">
        <v>0.60307999999999995</v>
      </c>
      <c r="E31">
        <v>0.74026999999999998</v>
      </c>
      <c r="F31">
        <v>0.47350999999999999</v>
      </c>
      <c r="G31">
        <v>0.49303991572691153</v>
      </c>
      <c r="H31">
        <v>0.49339783947642091</v>
      </c>
      <c r="I31">
        <v>0.54596235859260478</v>
      </c>
      <c r="J31">
        <v>0.45438490566919143</v>
      </c>
    </row>
    <row r="33" spans="2:6" ht="17" thickBot="1" x14ac:dyDescent="0.25"/>
    <row r="34" spans="2:6" ht="17" thickBot="1" x14ac:dyDescent="0.25">
      <c r="B34" s="18" t="s">
        <v>53</v>
      </c>
      <c r="C34" s="19">
        <f>PEARSON(C2:C31,G2:G31)</f>
        <v>0.52640197171665837</v>
      </c>
      <c r="D34" s="19">
        <f>PEARSON(D2:D31,H2:H31)</f>
        <v>0.826494278941871</v>
      </c>
      <c r="E34" s="19">
        <f>PEARSON(E2:E31,I2:I31)</f>
        <v>0.64559196797929363</v>
      </c>
      <c r="F34" s="19">
        <f>PEARSON(F2:F31,J2:J31)</f>
        <v>0.74905462136701373</v>
      </c>
    </row>
    <row r="35" spans="2:6" ht="17" thickTop="1" x14ac:dyDescent="0.2">
      <c r="B35" s="16" t="s">
        <v>54</v>
      </c>
      <c r="C35" s="14">
        <v>3.0000000000000001E-3</v>
      </c>
      <c r="D35" s="14">
        <v>0</v>
      </c>
      <c r="E35" s="14">
        <v>0</v>
      </c>
      <c r="F35" s="14">
        <v>0</v>
      </c>
    </row>
    <row r="36" spans="2:6" x14ac:dyDescent="0.2">
      <c r="C36" s="15" t="s">
        <v>56</v>
      </c>
      <c r="D36" s="15" t="s">
        <v>56</v>
      </c>
      <c r="E36" s="15" t="s">
        <v>56</v>
      </c>
      <c r="F36" s="15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C36"/>
  <sheetViews>
    <sheetView topLeftCell="A2" workbookViewId="0">
      <selection activeCell="B37" sqref="B37"/>
    </sheetView>
  </sheetViews>
  <sheetFormatPr baseColWidth="10" defaultRowHeight="16" x14ac:dyDescent="0.2"/>
  <cols>
    <col min="3" max="3" width="18.33203125" customWidth="1"/>
    <col min="4" max="4" width="28.33203125" customWidth="1"/>
    <col min="5" max="5" width="30" customWidth="1"/>
    <col min="6" max="6" width="24.6640625" customWidth="1"/>
    <col min="7" max="10" width="33.33203125" customWidth="1"/>
    <col min="11" max="12" width="19.6640625" customWidth="1"/>
    <col min="13" max="13" width="27.5" customWidth="1"/>
    <col min="14" max="14" width="20.6640625" customWidth="1"/>
    <col min="15" max="15" width="30.1640625" customWidth="1"/>
    <col min="16" max="16" width="29.33203125" customWidth="1"/>
    <col min="17" max="18" width="26" customWidth="1"/>
    <col min="19" max="19" width="18" customWidth="1"/>
    <col min="20" max="20" width="19.5" customWidth="1"/>
    <col min="21" max="22" width="25.5" customWidth="1"/>
    <col min="23" max="23" width="27.83203125" customWidth="1"/>
    <col min="24" max="24" width="19.83203125" customWidth="1"/>
    <col min="25" max="26" width="22.83203125" customWidth="1"/>
    <col min="27" max="27" width="18.83203125" customWidth="1"/>
    <col min="28" max="28" width="20.1640625" customWidth="1"/>
    <col min="29" max="30" width="27.33203125" customWidth="1"/>
    <col min="31" max="32" width="29.83203125" customWidth="1"/>
    <col min="33" max="34" width="24.5" customWidth="1"/>
    <col min="35" max="36" width="19.6640625" customWidth="1"/>
    <col min="37" max="38" width="28.1640625" customWidth="1"/>
    <col min="39" max="40" width="31.1640625" customWidth="1"/>
    <col min="41" max="42" width="26.1640625" customWidth="1"/>
    <col min="43" max="44" width="21" customWidth="1"/>
    <col min="45" max="46" width="29.83203125" customWidth="1"/>
    <col min="47" max="48" width="31.83203125" customWidth="1"/>
    <col min="49" max="50" width="26.83203125" customWidth="1"/>
    <col min="51" max="52" width="21" customWidth="1"/>
    <col min="53" max="54" width="27.83203125" customWidth="1"/>
    <col min="55" max="56" width="30.83203125" customWidth="1"/>
    <col min="57" max="58" width="25.1640625" customWidth="1"/>
    <col min="59" max="60" width="22" customWidth="1"/>
    <col min="61" max="62" width="29.5" customWidth="1"/>
    <col min="63" max="64" width="32" customWidth="1"/>
    <col min="65" max="66" width="28.6640625" customWidth="1"/>
    <col min="67" max="68" width="20.33203125" customWidth="1"/>
    <col min="69" max="70" width="28.6640625" customWidth="1"/>
    <col min="71" max="72" width="31.6640625" customWidth="1"/>
    <col min="73" max="74" width="25" customWidth="1"/>
    <col min="75" max="76" width="21.1640625" customWidth="1"/>
    <col min="77" max="78" width="30.33203125" customWidth="1"/>
    <col min="79" max="80" width="33" customWidth="1"/>
    <col min="81" max="81" width="27.5" customWidth="1"/>
  </cols>
  <sheetData>
    <row r="1" spans="1:81" x14ac:dyDescent="0.2">
      <c r="C1" t="s">
        <v>69</v>
      </c>
      <c r="D1" t="s">
        <v>70</v>
      </c>
      <c r="E1" t="s">
        <v>71</v>
      </c>
      <c r="F1" t="s">
        <v>72</v>
      </c>
      <c r="G1" s="13" t="s">
        <v>45</v>
      </c>
      <c r="H1" s="13" t="s">
        <v>46</v>
      </c>
      <c r="I1" s="13" t="s">
        <v>47</v>
      </c>
      <c r="J1" s="13" t="s">
        <v>48</v>
      </c>
      <c r="L1" s="13"/>
      <c r="N1" s="13"/>
      <c r="P1" s="13"/>
      <c r="R1" s="13"/>
      <c r="T1" s="13"/>
      <c r="V1" s="13"/>
      <c r="X1" s="13"/>
      <c r="Z1" s="13"/>
      <c r="AB1" s="13"/>
      <c r="AD1" s="13"/>
      <c r="AF1" s="13"/>
      <c r="AH1" s="13"/>
      <c r="AJ1" s="13"/>
      <c r="AL1" s="13"/>
      <c r="AN1" s="13"/>
      <c r="AP1" s="13"/>
      <c r="AR1" s="13"/>
      <c r="AT1" s="13"/>
      <c r="AV1" s="13"/>
      <c r="AX1" s="13"/>
      <c r="AZ1" s="13"/>
      <c r="BB1" s="13"/>
      <c r="BD1" s="13"/>
      <c r="BF1" s="13"/>
      <c r="BH1" s="13"/>
      <c r="BJ1" s="13"/>
      <c r="BL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</row>
    <row r="2" spans="1:81" x14ac:dyDescent="0.2">
      <c r="A2" s="13" t="s">
        <v>0</v>
      </c>
      <c r="B2" s="13" t="s">
        <v>73</v>
      </c>
      <c r="C2">
        <v>0.47741</v>
      </c>
      <c r="D2" s="15">
        <v>0.30764000000000002</v>
      </c>
      <c r="E2">
        <v>0.20280000000000001</v>
      </c>
      <c r="F2">
        <v>0.19409999999999999</v>
      </c>
      <c r="G2">
        <v>0.46350845774376115</v>
      </c>
      <c r="H2">
        <v>0.53872803379813095</v>
      </c>
      <c r="I2">
        <v>0.48002779179959987</v>
      </c>
      <c r="J2">
        <v>0.55765407386658628</v>
      </c>
    </row>
    <row r="3" spans="1:81" x14ac:dyDescent="0.2">
      <c r="A3" s="13"/>
      <c r="B3" s="13" t="s">
        <v>74</v>
      </c>
      <c r="C3">
        <v>0.25213999999999998</v>
      </c>
      <c r="D3" s="15">
        <v>0.37331999999999999</v>
      </c>
      <c r="E3">
        <v>0.25508999999999998</v>
      </c>
      <c r="F3">
        <v>0.18939</v>
      </c>
      <c r="G3">
        <v>0.50569384937924644</v>
      </c>
      <c r="H3">
        <v>0.53603334233982125</v>
      </c>
      <c r="I3">
        <v>0.4825176235123439</v>
      </c>
      <c r="J3">
        <v>0.560728519428074</v>
      </c>
    </row>
    <row r="4" spans="1:81" x14ac:dyDescent="0.2">
      <c r="A4" s="13"/>
      <c r="B4" s="13" t="s">
        <v>75</v>
      </c>
      <c r="C4">
        <v>0.18829000000000001</v>
      </c>
      <c r="D4" s="15">
        <v>0.32136999999999999</v>
      </c>
      <c r="E4">
        <v>0.22381000000000001</v>
      </c>
      <c r="F4">
        <v>0.22408</v>
      </c>
      <c r="G4">
        <v>0.49794054153081369</v>
      </c>
      <c r="H4">
        <v>0.55094424563652544</v>
      </c>
      <c r="I4">
        <v>0.49068964733322024</v>
      </c>
      <c r="J4">
        <v>0.52685137420338957</v>
      </c>
    </row>
    <row r="5" spans="1:81" x14ac:dyDescent="0.2">
      <c r="A5" s="13" t="s">
        <v>1</v>
      </c>
      <c r="B5" s="13" t="s">
        <v>73</v>
      </c>
      <c r="C5">
        <v>0.12548999999999999</v>
      </c>
      <c r="D5" s="15">
        <v>0.26038</v>
      </c>
      <c r="E5">
        <v>0.12534000000000001</v>
      </c>
      <c r="F5">
        <v>0.22305</v>
      </c>
      <c r="G5">
        <v>0.61635258002218185</v>
      </c>
      <c r="H5">
        <v>0.72378037918970972</v>
      </c>
      <c r="I5">
        <v>0.72795249632101677</v>
      </c>
      <c r="J5">
        <v>0.70235759965988831</v>
      </c>
    </row>
    <row r="6" spans="1:81" x14ac:dyDescent="0.2">
      <c r="A6" s="13"/>
      <c r="B6" s="13" t="s">
        <v>74</v>
      </c>
      <c r="C6">
        <v>0.20657</v>
      </c>
      <c r="D6" s="15">
        <v>0.25728000000000001</v>
      </c>
      <c r="E6">
        <v>0.12392</v>
      </c>
      <c r="F6">
        <v>0.20929</v>
      </c>
      <c r="G6">
        <v>0.62051235555788897</v>
      </c>
      <c r="H6">
        <v>0.66365485517699641</v>
      </c>
      <c r="I6">
        <v>0.71703584526856112</v>
      </c>
      <c r="J6">
        <v>0.67382477321630141</v>
      </c>
    </row>
    <row r="7" spans="1:81" x14ac:dyDescent="0.2">
      <c r="A7" s="13"/>
      <c r="B7" s="13" t="s">
        <v>75</v>
      </c>
      <c r="C7">
        <v>0.23682</v>
      </c>
      <c r="D7" s="15">
        <v>0.26217000000000001</v>
      </c>
      <c r="E7">
        <v>0.14671999999999999</v>
      </c>
      <c r="F7">
        <v>0.18931999999999999</v>
      </c>
      <c r="G7">
        <v>0.62605468706815059</v>
      </c>
      <c r="H7">
        <v>0.67530481177021096</v>
      </c>
      <c r="I7">
        <v>0.71846410084290224</v>
      </c>
      <c r="J7">
        <v>0.69598661725639532</v>
      </c>
    </row>
    <row r="8" spans="1:81" x14ac:dyDescent="0.2">
      <c r="A8" s="13" t="s">
        <v>2</v>
      </c>
      <c r="B8" s="13" t="s">
        <v>73</v>
      </c>
      <c r="C8">
        <v>0.16682</v>
      </c>
      <c r="D8" s="15">
        <v>0.29233999999999999</v>
      </c>
      <c r="E8">
        <v>0.34062999999999999</v>
      </c>
      <c r="F8">
        <v>0.14194999999999999</v>
      </c>
      <c r="G8">
        <v>0.3900407185153878</v>
      </c>
      <c r="H8">
        <v>0.4642017786480358</v>
      </c>
      <c r="I8">
        <v>0.48539908137531534</v>
      </c>
      <c r="J8">
        <v>0.4645461816655046</v>
      </c>
    </row>
    <row r="9" spans="1:81" x14ac:dyDescent="0.2">
      <c r="A9" s="13"/>
      <c r="B9" s="13" t="s">
        <v>74</v>
      </c>
      <c r="C9">
        <v>0.17158000000000001</v>
      </c>
      <c r="D9" s="15">
        <v>0.24690999999999999</v>
      </c>
      <c r="E9">
        <v>0.28455999999999998</v>
      </c>
      <c r="F9">
        <v>0.15484999999999999</v>
      </c>
      <c r="G9">
        <v>0.4275532019526927</v>
      </c>
      <c r="H9">
        <v>0.44488657543243537</v>
      </c>
      <c r="I9">
        <v>0.50353090123645838</v>
      </c>
      <c r="J9">
        <v>0.45746555039696707</v>
      </c>
    </row>
    <row r="10" spans="1:81" x14ac:dyDescent="0.2">
      <c r="A10" s="13"/>
      <c r="B10" s="13" t="s">
        <v>75</v>
      </c>
      <c r="C10">
        <v>0.14656</v>
      </c>
      <c r="D10" s="15">
        <v>0.2399</v>
      </c>
      <c r="E10">
        <v>0.23688999999999999</v>
      </c>
      <c r="F10">
        <v>0.16433</v>
      </c>
      <c r="G10">
        <v>0.43333974673459164</v>
      </c>
      <c r="H10">
        <v>0.44564051846752001</v>
      </c>
      <c r="I10">
        <v>0.46826677279089535</v>
      </c>
      <c r="J10">
        <v>0.45919969729955185</v>
      </c>
    </row>
    <row r="11" spans="1:81" x14ac:dyDescent="0.2">
      <c r="A11" s="13" t="s">
        <v>3</v>
      </c>
      <c r="B11" s="13" t="s">
        <v>73</v>
      </c>
      <c r="C11">
        <v>0.39490999999999998</v>
      </c>
      <c r="D11" s="15">
        <v>0.46683000000000002</v>
      </c>
      <c r="E11">
        <v>0.45054</v>
      </c>
      <c r="F11">
        <v>0.24077000000000001</v>
      </c>
      <c r="G11">
        <v>0.60728148868543652</v>
      </c>
      <c r="H11">
        <v>0.66361150720884887</v>
      </c>
      <c r="I11">
        <v>0.64391709481889048</v>
      </c>
      <c r="J11">
        <v>0.63606495029988874</v>
      </c>
    </row>
    <row r="12" spans="1:81" x14ac:dyDescent="0.2">
      <c r="A12" s="13"/>
      <c r="B12" s="13" t="s">
        <v>74</v>
      </c>
      <c r="C12">
        <v>0.53554999999999997</v>
      </c>
      <c r="D12" s="15">
        <v>0.61941999999999997</v>
      </c>
      <c r="E12">
        <v>0.32462000000000002</v>
      </c>
      <c r="F12">
        <v>0.27196999999999999</v>
      </c>
      <c r="G12">
        <v>0.63614648635357562</v>
      </c>
      <c r="H12">
        <v>0.65859401189200018</v>
      </c>
      <c r="I12">
        <v>0.69380918010646131</v>
      </c>
      <c r="J12">
        <v>0.61406786937601621</v>
      </c>
    </row>
    <row r="13" spans="1:81" x14ac:dyDescent="0.2">
      <c r="A13" s="13"/>
      <c r="B13" s="13" t="s">
        <v>75</v>
      </c>
      <c r="C13">
        <v>0.45601999999999998</v>
      </c>
      <c r="D13" s="15">
        <v>0.65234999999999999</v>
      </c>
      <c r="E13">
        <v>0.36620000000000003</v>
      </c>
      <c r="F13">
        <v>0.25853999999999999</v>
      </c>
      <c r="G13">
        <v>0.63278101338456727</v>
      </c>
      <c r="H13">
        <v>0.6840968956222504</v>
      </c>
      <c r="I13">
        <v>0.63714140447784429</v>
      </c>
      <c r="J13">
        <v>0.62137040708421254</v>
      </c>
    </row>
    <row r="14" spans="1:81" x14ac:dyDescent="0.2">
      <c r="A14" s="13" t="s">
        <v>4</v>
      </c>
      <c r="B14" s="13" t="s">
        <v>73</v>
      </c>
      <c r="C14">
        <v>0.26526</v>
      </c>
      <c r="D14" s="15">
        <v>0.28611999999999999</v>
      </c>
      <c r="E14">
        <v>0.30818000000000001</v>
      </c>
      <c r="F14">
        <v>0.26186999999999999</v>
      </c>
      <c r="G14">
        <v>0.37400653069164447</v>
      </c>
      <c r="H14">
        <v>0.3656261430751363</v>
      </c>
      <c r="I14">
        <v>0.38758251573052155</v>
      </c>
      <c r="J14">
        <v>0.369491384067342</v>
      </c>
    </row>
    <row r="15" spans="1:81" x14ac:dyDescent="0.2">
      <c r="A15" s="13"/>
      <c r="B15" s="13" t="s">
        <v>74</v>
      </c>
      <c r="C15">
        <v>0.18051</v>
      </c>
      <c r="D15" s="15">
        <v>0.32658999999999999</v>
      </c>
      <c r="E15">
        <v>0.30135000000000001</v>
      </c>
      <c r="F15">
        <v>0.30459999999999998</v>
      </c>
      <c r="G15">
        <v>0.38151049487530481</v>
      </c>
      <c r="H15">
        <v>0.32691071640434183</v>
      </c>
      <c r="I15">
        <v>0.37980509067151802</v>
      </c>
      <c r="J15">
        <v>0.3813362718126877</v>
      </c>
    </row>
    <row r="16" spans="1:81" x14ac:dyDescent="0.2">
      <c r="A16" s="13"/>
      <c r="B16" s="13" t="s">
        <v>75</v>
      </c>
      <c r="C16">
        <v>0.27383000000000002</v>
      </c>
      <c r="D16" s="15">
        <v>0.28088999999999997</v>
      </c>
      <c r="E16">
        <v>0.29555999999999999</v>
      </c>
      <c r="F16">
        <v>0.28022999999999998</v>
      </c>
      <c r="G16">
        <v>0.37276708357900917</v>
      </c>
      <c r="H16">
        <v>0.32881321445465056</v>
      </c>
      <c r="I16">
        <v>0.3993878936572815</v>
      </c>
      <c r="J16">
        <v>0.36980908615121938</v>
      </c>
    </row>
    <row r="17" spans="1:10" x14ac:dyDescent="0.2">
      <c r="A17" s="13" t="s">
        <v>5</v>
      </c>
      <c r="B17" s="13" t="s">
        <v>73</v>
      </c>
      <c r="C17">
        <v>0.22042</v>
      </c>
      <c r="D17" s="15">
        <v>0.22348999999999999</v>
      </c>
      <c r="E17">
        <v>0.29587999999999998</v>
      </c>
      <c r="F17">
        <v>0.22306999999999999</v>
      </c>
      <c r="G17">
        <v>0.37141390348235487</v>
      </c>
      <c r="H17">
        <v>0.34984300621850367</v>
      </c>
      <c r="I17">
        <v>0.46926540464858479</v>
      </c>
      <c r="J17">
        <v>0.35408734995760577</v>
      </c>
    </row>
    <row r="18" spans="1:10" x14ac:dyDescent="0.2">
      <c r="A18" s="13"/>
      <c r="B18" s="13" t="s">
        <v>74</v>
      </c>
      <c r="C18">
        <v>0.21918000000000001</v>
      </c>
      <c r="D18" s="15">
        <v>0.34969</v>
      </c>
      <c r="E18">
        <v>0.21224999999999999</v>
      </c>
      <c r="F18">
        <v>0.26741999999999999</v>
      </c>
      <c r="G18">
        <v>0.4059079143106229</v>
      </c>
      <c r="H18">
        <v>0.32477395954725186</v>
      </c>
      <c r="I18">
        <v>0.46588544879616062</v>
      </c>
      <c r="J18">
        <v>0.37954848557200177</v>
      </c>
    </row>
    <row r="19" spans="1:10" x14ac:dyDescent="0.2">
      <c r="A19" s="13"/>
      <c r="B19" s="13" t="s">
        <v>75</v>
      </c>
      <c r="C19">
        <v>0.34351999999999999</v>
      </c>
      <c r="D19" s="15">
        <v>0.32407999999999998</v>
      </c>
      <c r="E19">
        <v>0.25470999999999999</v>
      </c>
      <c r="F19">
        <v>0.26361000000000001</v>
      </c>
      <c r="G19">
        <v>0.42306122157437215</v>
      </c>
      <c r="H19">
        <v>0.34624239486232766</v>
      </c>
      <c r="I19">
        <v>0.46470841621386633</v>
      </c>
      <c r="J19">
        <v>0.35220800814291547</v>
      </c>
    </row>
    <row r="20" spans="1:10" x14ac:dyDescent="0.2">
      <c r="A20" s="13" t="s">
        <v>6</v>
      </c>
      <c r="B20" s="13" t="s">
        <v>73</v>
      </c>
      <c r="C20">
        <v>0.1386</v>
      </c>
      <c r="D20" s="15">
        <v>0.36742999999999998</v>
      </c>
      <c r="E20">
        <v>0.26654</v>
      </c>
      <c r="F20">
        <v>0.38718999999999998</v>
      </c>
      <c r="G20">
        <v>0.36633139982807922</v>
      </c>
      <c r="H20">
        <v>0.38581215662547491</v>
      </c>
      <c r="I20">
        <v>0.37767155492570526</v>
      </c>
      <c r="J20">
        <v>0.38380946965910051</v>
      </c>
    </row>
    <row r="21" spans="1:10" x14ac:dyDescent="0.2">
      <c r="A21" s="13"/>
      <c r="B21" s="13" t="s">
        <v>74</v>
      </c>
      <c r="C21">
        <v>0.17641999999999999</v>
      </c>
      <c r="D21" s="15">
        <v>0.28183000000000002</v>
      </c>
      <c r="E21">
        <v>0.36574000000000001</v>
      </c>
      <c r="F21">
        <v>0.34349000000000002</v>
      </c>
      <c r="G21">
        <v>0.38887233123481546</v>
      </c>
      <c r="H21">
        <v>0.39517363538070199</v>
      </c>
      <c r="I21">
        <v>0.36568813215634988</v>
      </c>
      <c r="J21">
        <v>0.37696002294673109</v>
      </c>
    </row>
    <row r="22" spans="1:10" x14ac:dyDescent="0.2">
      <c r="A22" s="13"/>
      <c r="B22" s="13" t="s">
        <v>75</v>
      </c>
      <c r="C22">
        <v>0.15243999999999999</v>
      </c>
      <c r="D22" s="15">
        <v>0.30504999999999999</v>
      </c>
      <c r="E22">
        <v>0.42374000000000001</v>
      </c>
      <c r="F22">
        <v>0.31907999999999997</v>
      </c>
      <c r="G22">
        <v>0.41894487107494227</v>
      </c>
      <c r="H22">
        <v>0.39385798468483535</v>
      </c>
      <c r="I22">
        <v>0.35375217610638099</v>
      </c>
      <c r="J22">
        <v>0.37833494816101776</v>
      </c>
    </row>
    <row r="23" spans="1:10" x14ac:dyDescent="0.2">
      <c r="A23" s="13" t="s">
        <v>7</v>
      </c>
      <c r="B23" s="13" t="s">
        <v>73</v>
      </c>
      <c r="C23">
        <v>0.17988999999999999</v>
      </c>
      <c r="D23" s="15">
        <v>0.37056</v>
      </c>
      <c r="E23">
        <v>0.31389</v>
      </c>
      <c r="F23">
        <v>0.20416999999999999</v>
      </c>
      <c r="G23">
        <v>0.29268191402954852</v>
      </c>
      <c r="H23">
        <v>0.22290308252691349</v>
      </c>
      <c r="I23">
        <v>0.28306203012767361</v>
      </c>
      <c r="J23">
        <v>0.30729957923824103</v>
      </c>
    </row>
    <row r="24" spans="1:10" x14ac:dyDescent="0.2">
      <c r="A24" s="13"/>
      <c r="B24" s="13" t="s">
        <v>74</v>
      </c>
      <c r="C24">
        <v>0.16847000000000001</v>
      </c>
      <c r="D24" s="15">
        <v>0.33694000000000002</v>
      </c>
      <c r="E24">
        <v>0.31777</v>
      </c>
      <c r="F24">
        <v>0.25405</v>
      </c>
      <c r="G24">
        <v>0.30091708259917715</v>
      </c>
      <c r="H24">
        <v>0.22074904869557196</v>
      </c>
      <c r="I24">
        <v>0.28956830092397889</v>
      </c>
      <c r="J24">
        <v>0.29710196263235961</v>
      </c>
    </row>
    <row r="25" spans="1:10" x14ac:dyDescent="0.2">
      <c r="A25" s="13"/>
      <c r="B25" s="13" t="s">
        <v>75</v>
      </c>
      <c r="C25">
        <v>0.21643000000000001</v>
      </c>
      <c r="D25" s="15">
        <v>0.33915000000000001</v>
      </c>
      <c r="E25">
        <v>0.23128000000000001</v>
      </c>
      <c r="F25">
        <v>0.28016999999999997</v>
      </c>
      <c r="G25">
        <v>0.31616727376501191</v>
      </c>
      <c r="H25">
        <v>0.23282872524669287</v>
      </c>
      <c r="I25">
        <v>0.26777475553158475</v>
      </c>
      <c r="J25">
        <v>0.28777161083053349</v>
      </c>
    </row>
    <row r="26" spans="1:10" x14ac:dyDescent="0.2">
      <c r="A26" s="13" t="s">
        <v>8</v>
      </c>
      <c r="B26" s="13" t="s">
        <v>73</v>
      </c>
      <c r="C26">
        <v>0.21062</v>
      </c>
      <c r="D26" s="15">
        <v>0.16395999999999999</v>
      </c>
      <c r="E26">
        <v>0.21498</v>
      </c>
      <c r="F26">
        <v>0.44181999999999999</v>
      </c>
      <c r="G26">
        <v>0.47879037667856272</v>
      </c>
      <c r="H26">
        <v>0.48815581252300994</v>
      </c>
      <c r="I26">
        <v>0.4517288949137524</v>
      </c>
      <c r="J26">
        <v>0.43405966698139553</v>
      </c>
    </row>
    <row r="27" spans="1:10" x14ac:dyDescent="0.2">
      <c r="A27" s="13"/>
      <c r="B27" s="13" t="s">
        <v>74</v>
      </c>
      <c r="C27">
        <v>0.16749</v>
      </c>
      <c r="D27" s="15">
        <v>0.21681</v>
      </c>
      <c r="E27">
        <v>0.19195999999999999</v>
      </c>
      <c r="F27">
        <v>0.40677999999999997</v>
      </c>
      <c r="G27">
        <v>0.45570373369109013</v>
      </c>
      <c r="H27">
        <v>0.50437279436940297</v>
      </c>
      <c r="I27">
        <v>0.43801734497620071</v>
      </c>
      <c r="J27">
        <v>0.49637168180709101</v>
      </c>
    </row>
    <row r="28" spans="1:10" x14ac:dyDescent="0.2">
      <c r="A28" s="13"/>
      <c r="B28" s="13" t="s">
        <v>75</v>
      </c>
      <c r="C28">
        <v>0.23852000000000001</v>
      </c>
      <c r="D28" s="15">
        <v>0.1802</v>
      </c>
      <c r="E28">
        <v>0.16446</v>
      </c>
      <c r="F28">
        <v>0.46593000000000001</v>
      </c>
      <c r="G28">
        <v>0.45936496187671955</v>
      </c>
      <c r="H28">
        <v>0.49525467640396892</v>
      </c>
      <c r="I28">
        <v>0.45304170724117665</v>
      </c>
      <c r="J28">
        <v>0.515968201539591</v>
      </c>
    </row>
    <row r="29" spans="1:10" x14ac:dyDescent="0.2">
      <c r="A29" s="13" t="s">
        <v>9</v>
      </c>
      <c r="B29" s="13" t="s">
        <v>73</v>
      </c>
      <c r="C29">
        <v>0.36418</v>
      </c>
      <c r="D29" s="15">
        <v>0.31481999999999999</v>
      </c>
      <c r="E29">
        <v>0.36198000000000002</v>
      </c>
      <c r="F29">
        <v>0.38336999999999999</v>
      </c>
      <c r="G29">
        <v>0.47417700587438866</v>
      </c>
      <c r="H29">
        <v>0.4927863261089942</v>
      </c>
      <c r="I29">
        <v>0.56164927178800828</v>
      </c>
      <c r="J29">
        <v>0.45812986423065677</v>
      </c>
    </row>
    <row r="30" spans="1:10" x14ac:dyDescent="0.2">
      <c r="A30" s="13"/>
      <c r="B30" s="13" t="s">
        <v>74</v>
      </c>
      <c r="C30">
        <v>0.32899</v>
      </c>
      <c r="D30" s="15">
        <v>0.33167000000000002</v>
      </c>
      <c r="E30">
        <v>0.41998999999999997</v>
      </c>
      <c r="F30">
        <v>0.33901999999999999</v>
      </c>
      <c r="G30">
        <v>0.49087622523401969</v>
      </c>
      <c r="H30">
        <v>0.52122342618113393</v>
      </c>
      <c r="I30">
        <v>0.55787885826584249</v>
      </c>
      <c r="J30">
        <v>0.46645662488595874</v>
      </c>
    </row>
    <row r="31" spans="1:10" x14ac:dyDescent="0.2">
      <c r="A31" s="13"/>
      <c r="B31" s="13" t="s">
        <v>75</v>
      </c>
      <c r="C31">
        <v>0.32039000000000001</v>
      </c>
      <c r="D31" s="15">
        <v>0.35005999999999998</v>
      </c>
      <c r="E31">
        <v>0.45001999999999998</v>
      </c>
      <c r="F31">
        <v>0.29853000000000002</v>
      </c>
      <c r="G31">
        <v>0.49303991572691153</v>
      </c>
      <c r="H31">
        <v>0.49339783947642091</v>
      </c>
      <c r="I31">
        <v>0.54596235859260478</v>
      </c>
      <c r="J31">
        <v>0.45438490566919143</v>
      </c>
    </row>
    <row r="33" spans="2:6" ht="17" thickBot="1" x14ac:dyDescent="0.25"/>
    <row r="34" spans="2:6" ht="17" thickBot="1" x14ac:dyDescent="0.25">
      <c r="B34" s="18" t="s">
        <v>53</v>
      </c>
      <c r="C34" s="19">
        <f>PEARSON(C2:C31,G2:G31)</f>
        <v>0.46820982730063448</v>
      </c>
      <c r="D34" s="19">
        <f>PEARSON(D2:D31,H2:H31)</f>
        <v>0.25010145352029739</v>
      </c>
      <c r="E34" s="19">
        <f>PEARSON(E2:E31,I2:I31)</f>
        <v>-0.1584207466931529</v>
      </c>
      <c r="F34" s="19">
        <f>PEARSON(F2:F31,J2:J31)</f>
        <v>-0.21649969356116702</v>
      </c>
    </row>
    <row r="35" spans="2:6" ht="17" thickTop="1" x14ac:dyDescent="0.2">
      <c r="B35" s="16" t="s">
        <v>54</v>
      </c>
      <c r="C35">
        <v>8.9999999999999993E-3</v>
      </c>
      <c r="D35">
        <v>0.183</v>
      </c>
      <c r="E35">
        <v>0.40300000000000002</v>
      </c>
      <c r="F35">
        <v>0.251</v>
      </c>
    </row>
    <row r="36" spans="2:6" x14ac:dyDescent="0.2">
      <c r="C36" s="15" t="s">
        <v>56</v>
      </c>
      <c r="D36" s="15" t="s">
        <v>80</v>
      </c>
      <c r="E36" s="15" t="s">
        <v>80</v>
      </c>
      <c r="F36" s="15" t="s">
        <v>80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C37"/>
  <sheetViews>
    <sheetView workbookViewId="0">
      <selection activeCell="H37" sqref="H37"/>
    </sheetView>
  </sheetViews>
  <sheetFormatPr baseColWidth="10" defaultRowHeight="16" x14ac:dyDescent="0.2"/>
  <cols>
    <col min="3" max="3" width="22.1640625" customWidth="1"/>
    <col min="4" max="4" width="30.1640625" customWidth="1"/>
    <col min="5" max="5" width="32.1640625" customWidth="1"/>
    <col min="6" max="6" width="27.33203125" customWidth="1"/>
    <col min="7" max="7" width="28.1640625" customWidth="1"/>
    <col min="8" max="8" width="31.1640625" customWidth="1"/>
    <col min="9" max="9" width="34.83203125" customWidth="1"/>
    <col min="10" max="10" width="29.1640625" customWidth="1"/>
    <col min="11" max="12" width="19.6640625" customWidth="1"/>
    <col min="13" max="13" width="27.5" customWidth="1"/>
    <col min="14" max="14" width="20.6640625" customWidth="1"/>
    <col min="15" max="15" width="30.1640625" customWidth="1"/>
    <col min="16" max="16" width="29.33203125" customWidth="1"/>
    <col min="17" max="18" width="26" customWidth="1"/>
    <col min="19" max="19" width="18" customWidth="1"/>
    <col min="20" max="20" width="19.5" customWidth="1"/>
    <col min="21" max="22" width="25.5" customWidth="1"/>
    <col min="23" max="23" width="27.83203125" customWidth="1"/>
    <col min="24" max="24" width="19.83203125" customWidth="1"/>
    <col min="25" max="26" width="22.83203125" customWidth="1"/>
    <col min="27" max="27" width="18.83203125" customWidth="1"/>
    <col min="28" max="28" width="20.1640625" customWidth="1"/>
    <col min="29" max="30" width="27.33203125" customWidth="1"/>
    <col min="31" max="32" width="29.83203125" customWidth="1"/>
    <col min="33" max="34" width="24.5" customWidth="1"/>
    <col min="35" max="36" width="19.6640625" customWidth="1"/>
    <col min="37" max="38" width="28.1640625" customWidth="1"/>
    <col min="39" max="40" width="31.1640625" customWidth="1"/>
    <col min="41" max="42" width="26.1640625" customWidth="1"/>
    <col min="43" max="44" width="21" customWidth="1"/>
    <col min="45" max="46" width="29.83203125" customWidth="1"/>
    <col min="47" max="48" width="31.83203125" customWidth="1"/>
    <col min="49" max="50" width="26.83203125" customWidth="1"/>
    <col min="51" max="52" width="21" customWidth="1"/>
    <col min="53" max="54" width="27.83203125" customWidth="1"/>
    <col min="55" max="56" width="30.83203125" customWidth="1"/>
    <col min="57" max="58" width="25.1640625" customWidth="1"/>
    <col min="59" max="60" width="22" customWidth="1"/>
    <col min="61" max="62" width="29.5" customWidth="1"/>
    <col min="63" max="64" width="32" customWidth="1"/>
    <col min="65" max="66" width="28.6640625" customWidth="1"/>
    <col min="67" max="68" width="20.33203125" customWidth="1"/>
    <col min="69" max="70" width="28.6640625" customWidth="1"/>
    <col min="71" max="72" width="31.6640625" customWidth="1"/>
    <col min="73" max="74" width="25" customWidth="1"/>
    <col min="75" max="76" width="21.1640625" customWidth="1"/>
    <col min="77" max="78" width="30.33203125" customWidth="1"/>
    <col min="79" max="80" width="33" customWidth="1"/>
    <col min="81" max="81" width="27.5" customWidth="1"/>
  </cols>
  <sheetData>
    <row r="1" spans="1:81" x14ac:dyDescent="0.2">
      <c r="C1" t="s">
        <v>76</v>
      </c>
      <c r="D1" t="s">
        <v>77</v>
      </c>
      <c r="E1" t="s">
        <v>78</v>
      </c>
      <c r="F1" t="s">
        <v>79</v>
      </c>
      <c r="G1" s="13" t="s">
        <v>45</v>
      </c>
      <c r="H1" s="13" t="s">
        <v>46</v>
      </c>
      <c r="I1" s="13" t="s">
        <v>47</v>
      </c>
      <c r="J1" s="13" t="s">
        <v>48</v>
      </c>
      <c r="L1" s="13"/>
      <c r="N1" s="13"/>
      <c r="P1" s="13"/>
      <c r="R1" s="13"/>
      <c r="T1" s="13"/>
      <c r="V1" s="13"/>
      <c r="X1" s="13"/>
      <c r="Z1" s="13"/>
      <c r="AB1" s="13"/>
      <c r="AD1" s="13"/>
      <c r="AF1" s="13"/>
      <c r="AH1" s="13"/>
      <c r="AJ1" s="13"/>
      <c r="AL1" s="13"/>
      <c r="AN1" s="13"/>
      <c r="AP1" s="13"/>
      <c r="AR1" s="13"/>
      <c r="AT1" s="13"/>
      <c r="AV1" s="13"/>
      <c r="AX1" s="13"/>
      <c r="AZ1" s="13"/>
      <c r="BB1" s="13"/>
      <c r="BD1" s="13"/>
      <c r="BF1" s="13"/>
      <c r="BH1" s="13"/>
      <c r="BJ1" s="13"/>
      <c r="BL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</row>
    <row r="2" spans="1:81" x14ac:dyDescent="0.2">
      <c r="A2" s="13" t="s">
        <v>0</v>
      </c>
      <c r="B2" s="13" t="s">
        <v>73</v>
      </c>
      <c r="C2">
        <v>15.587368421052632</v>
      </c>
      <c r="D2">
        <v>16.835421052631581</v>
      </c>
      <c r="E2">
        <v>17.8179298245614</v>
      </c>
      <c r="F2">
        <v>23.456315789473685</v>
      </c>
      <c r="G2">
        <v>0.46350845774376115</v>
      </c>
      <c r="H2">
        <v>0.53872803379813095</v>
      </c>
      <c r="I2">
        <v>0.48002779179959987</v>
      </c>
      <c r="J2">
        <v>0.55765407386658628</v>
      </c>
    </row>
    <row r="3" spans="1:81" x14ac:dyDescent="0.2">
      <c r="A3" s="13"/>
      <c r="B3" s="13" t="s">
        <v>74</v>
      </c>
      <c r="C3">
        <v>17.109824561403506</v>
      </c>
      <c r="D3">
        <v>16.322035087719296</v>
      </c>
      <c r="E3">
        <v>18.145438596491228</v>
      </c>
      <c r="F3">
        <v>21.801087719298245</v>
      </c>
      <c r="G3">
        <v>0.50569384937924644</v>
      </c>
      <c r="H3">
        <v>0.53603334233982125</v>
      </c>
      <c r="I3">
        <v>0.4825176235123439</v>
      </c>
      <c r="J3">
        <v>0.560728519428074</v>
      </c>
    </row>
    <row r="4" spans="1:81" x14ac:dyDescent="0.2">
      <c r="A4" s="13"/>
      <c r="B4" s="13" t="s">
        <v>75</v>
      </c>
      <c r="C4">
        <v>17.694017543859651</v>
      </c>
      <c r="D4">
        <v>14.746473684210526</v>
      </c>
      <c r="E4">
        <v>16.534473684210525</v>
      </c>
      <c r="F4">
        <v>21.455877192982459</v>
      </c>
      <c r="G4">
        <v>0.49794054153081369</v>
      </c>
      <c r="H4">
        <v>0.55094424563652544</v>
      </c>
      <c r="I4">
        <v>0.49068964733322024</v>
      </c>
      <c r="J4">
        <v>0.52685137420338957</v>
      </c>
    </row>
    <row r="5" spans="1:81" x14ac:dyDescent="0.2">
      <c r="A5" s="13" t="s">
        <v>1</v>
      </c>
      <c r="B5" s="13" t="s">
        <v>73</v>
      </c>
      <c r="C5">
        <v>16.301352112676057</v>
      </c>
      <c r="D5">
        <v>15.015154929577465</v>
      </c>
      <c r="E5">
        <v>12.293521126760565</v>
      </c>
      <c r="F5">
        <v>10.069309859154929</v>
      </c>
      <c r="G5">
        <v>0.61635258002218185</v>
      </c>
      <c r="H5">
        <v>0.72378037918970972</v>
      </c>
      <c r="I5">
        <v>0.72795249632101677</v>
      </c>
      <c r="J5">
        <v>0.70235759965988831</v>
      </c>
    </row>
    <row r="6" spans="1:81" x14ac:dyDescent="0.2">
      <c r="A6" s="13"/>
      <c r="B6" s="13" t="s">
        <v>74</v>
      </c>
      <c r="C6">
        <v>16.166338028169015</v>
      </c>
      <c r="D6">
        <v>16.24450704225352</v>
      </c>
      <c r="E6">
        <v>14.702478873239436</v>
      </c>
      <c r="F6">
        <v>14.496408450704227</v>
      </c>
      <c r="G6">
        <v>0.62051235555788897</v>
      </c>
      <c r="H6">
        <v>0.66365485517699641</v>
      </c>
      <c r="I6">
        <v>0.71703584526856112</v>
      </c>
      <c r="J6">
        <v>0.67382477321630141</v>
      </c>
    </row>
    <row r="7" spans="1:81" x14ac:dyDescent="0.2">
      <c r="A7" s="13"/>
      <c r="B7" s="13" t="s">
        <v>75</v>
      </c>
      <c r="C7">
        <v>16.741929577464791</v>
      </c>
      <c r="D7">
        <v>16.592704225352112</v>
      </c>
      <c r="E7">
        <v>13.899492957746478</v>
      </c>
      <c r="F7">
        <v>12.95438028169014</v>
      </c>
      <c r="G7">
        <v>0.62605468706815059</v>
      </c>
      <c r="H7">
        <v>0.67530481177021096</v>
      </c>
      <c r="I7">
        <v>0.71846410084290224</v>
      </c>
      <c r="J7">
        <v>0.69598661725639532</v>
      </c>
    </row>
    <row r="8" spans="1:81" x14ac:dyDescent="0.2">
      <c r="A8" s="13" t="s">
        <v>2</v>
      </c>
      <c r="B8" s="13" t="s">
        <v>73</v>
      </c>
      <c r="C8">
        <v>18.778046875000001</v>
      </c>
      <c r="D8">
        <v>15.340921874999999</v>
      </c>
      <c r="E8">
        <v>17.256562500000001</v>
      </c>
      <c r="F8">
        <v>19.629453124999998</v>
      </c>
      <c r="G8">
        <v>0.3900407185153878</v>
      </c>
      <c r="H8">
        <v>0.4642017786480358</v>
      </c>
      <c r="I8">
        <v>0.48539908137531534</v>
      </c>
      <c r="J8">
        <v>0.4645461816655046</v>
      </c>
    </row>
    <row r="9" spans="1:81" x14ac:dyDescent="0.2">
      <c r="A9" s="13"/>
      <c r="B9" s="13" t="s">
        <v>74</v>
      </c>
      <c r="C9">
        <v>19.558500000000002</v>
      </c>
      <c r="D9">
        <v>16.176546875</v>
      </c>
      <c r="E9">
        <v>15.372453125</v>
      </c>
      <c r="F9">
        <v>20.819828125000001</v>
      </c>
      <c r="G9">
        <v>0.4275532019526927</v>
      </c>
      <c r="H9">
        <v>0.44488657543243537</v>
      </c>
      <c r="I9">
        <v>0.50353090123645838</v>
      </c>
      <c r="J9">
        <v>0.45746555039696707</v>
      </c>
    </row>
    <row r="10" spans="1:81" x14ac:dyDescent="0.2">
      <c r="A10" s="13"/>
      <c r="B10" s="13" t="s">
        <v>75</v>
      </c>
      <c r="C10">
        <v>18.73075</v>
      </c>
      <c r="D10">
        <v>15.9479375</v>
      </c>
      <c r="E10">
        <v>15.39609375</v>
      </c>
      <c r="F10">
        <v>20.228578124999999</v>
      </c>
      <c r="G10">
        <v>0.43333974673459164</v>
      </c>
      <c r="H10">
        <v>0.44564051846752001</v>
      </c>
      <c r="I10">
        <v>0.46826677279089535</v>
      </c>
      <c r="J10">
        <v>0.45919969729955185</v>
      </c>
    </row>
    <row r="11" spans="1:81" x14ac:dyDescent="0.2">
      <c r="A11" s="13" t="s">
        <v>3</v>
      </c>
      <c r="B11" s="13" t="s">
        <v>73</v>
      </c>
      <c r="C11">
        <v>26.079086206896552</v>
      </c>
      <c r="D11">
        <v>15.405603448275862</v>
      </c>
      <c r="E11">
        <v>20.694499999999998</v>
      </c>
      <c r="F11">
        <v>21.947137931034483</v>
      </c>
      <c r="G11">
        <v>0.60728148868543652</v>
      </c>
      <c r="H11">
        <v>0.66361150720884887</v>
      </c>
      <c r="I11">
        <v>0.64391709481889048</v>
      </c>
      <c r="J11">
        <v>0.63606495029988874</v>
      </c>
    </row>
    <row r="12" spans="1:81" x14ac:dyDescent="0.2">
      <c r="A12" s="13"/>
      <c r="B12" s="13" t="s">
        <v>74</v>
      </c>
      <c r="C12">
        <v>24.261034482758621</v>
      </c>
      <c r="D12">
        <v>14.205172413793104</v>
      </c>
      <c r="E12">
        <v>16.658241379310347</v>
      </c>
      <c r="F12">
        <v>25.226603448275863</v>
      </c>
      <c r="G12">
        <v>0.63614648635357562</v>
      </c>
      <c r="H12">
        <v>0.65859401189200018</v>
      </c>
      <c r="I12">
        <v>0.69380918010646131</v>
      </c>
      <c r="J12">
        <v>0.61406786937601621</v>
      </c>
    </row>
    <row r="13" spans="1:81" x14ac:dyDescent="0.2">
      <c r="A13" s="13"/>
      <c r="B13" s="13" t="s">
        <v>75</v>
      </c>
      <c r="C13">
        <v>26.470534482758616</v>
      </c>
      <c r="D13">
        <v>22.190706896551724</v>
      </c>
      <c r="E13">
        <v>23.338948275862069</v>
      </c>
      <c r="F13">
        <v>23.88698275862069</v>
      </c>
      <c r="G13">
        <v>0.63278101338456727</v>
      </c>
      <c r="H13">
        <v>0.6840968956222504</v>
      </c>
      <c r="I13">
        <v>0.63714140447784429</v>
      </c>
      <c r="J13">
        <v>0.62137040708421254</v>
      </c>
    </row>
    <row r="14" spans="1:81" x14ac:dyDescent="0.2">
      <c r="A14" s="13" t="s">
        <v>4</v>
      </c>
      <c r="B14" s="13" t="s">
        <v>73</v>
      </c>
      <c r="C14">
        <v>25.819238095238095</v>
      </c>
      <c r="D14">
        <v>23.240507936507939</v>
      </c>
      <c r="E14">
        <v>22.551777777777779</v>
      </c>
      <c r="F14">
        <v>27.597111111111111</v>
      </c>
      <c r="G14">
        <v>0.37400653069164447</v>
      </c>
      <c r="H14">
        <v>0.3656261430751363</v>
      </c>
      <c r="I14">
        <v>0.38758251573052155</v>
      </c>
      <c r="J14">
        <v>0.369491384067342</v>
      </c>
    </row>
    <row r="15" spans="1:81" x14ac:dyDescent="0.2">
      <c r="A15" s="13"/>
      <c r="B15" s="13" t="s">
        <v>74</v>
      </c>
      <c r="C15">
        <v>27.348841269841266</v>
      </c>
      <c r="D15">
        <v>26.083507936507939</v>
      </c>
      <c r="E15">
        <v>24.329666666666665</v>
      </c>
      <c r="F15">
        <v>30.303968253968254</v>
      </c>
      <c r="G15">
        <v>0.38151049487530481</v>
      </c>
      <c r="H15">
        <v>0.32691071640434183</v>
      </c>
      <c r="I15">
        <v>0.37980509067151802</v>
      </c>
      <c r="J15">
        <v>0.3813362718126877</v>
      </c>
    </row>
    <row r="16" spans="1:81" x14ac:dyDescent="0.2">
      <c r="A16" s="13"/>
      <c r="B16" s="13" t="s">
        <v>75</v>
      </c>
      <c r="C16">
        <v>28.918507936507936</v>
      </c>
      <c r="D16">
        <v>24.113428571428567</v>
      </c>
      <c r="E16">
        <v>24.585936507936509</v>
      </c>
      <c r="F16">
        <v>28.966555555555555</v>
      </c>
      <c r="G16">
        <v>0.37276708357900917</v>
      </c>
      <c r="H16">
        <v>0.32881321445465056</v>
      </c>
      <c r="I16">
        <v>0.3993878936572815</v>
      </c>
      <c r="J16">
        <v>0.36980908615121938</v>
      </c>
    </row>
    <row r="17" spans="1:10" x14ac:dyDescent="0.2">
      <c r="A17" s="13" t="s">
        <v>5</v>
      </c>
      <c r="B17" s="13" t="s">
        <v>73</v>
      </c>
      <c r="C17">
        <v>23.675487603305783</v>
      </c>
      <c r="D17">
        <v>21.515586776859504</v>
      </c>
      <c r="E17">
        <v>16.361834710743803</v>
      </c>
      <c r="F17">
        <v>21.999256198347105</v>
      </c>
      <c r="G17">
        <v>0.37141390348235487</v>
      </c>
      <c r="H17">
        <v>0.34984300621850367</v>
      </c>
      <c r="I17">
        <v>0.46926540464858479</v>
      </c>
      <c r="J17">
        <v>0.35408734995760577</v>
      </c>
    </row>
    <row r="18" spans="1:10" x14ac:dyDescent="0.2">
      <c r="A18" s="13"/>
      <c r="B18" s="13" t="s">
        <v>74</v>
      </c>
      <c r="C18">
        <v>22.991652892561984</v>
      </c>
      <c r="D18">
        <v>23.750528925619836</v>
      </c>
      <c r="E18">
        <v>19.922760330578512</v>
      </c>
      <c r="F18">
        <v>21.807454545454547</v>
      </c>
      <c r="G18">
        <v>0.4059079143106229</v>
      </c>
      <c r="H18">
        <v>0.32477395954725186</v>
      </c>
      <c r="I18">
        <v>0.46588544879616062</v>
      </c>
      <c r="J18">
        <v>0.37954848557200177</v>
      </c>
    </row>
    <row r="19" spans="1:10" x14ac:dyDescent="0.2">
      <c r="A19" s="13"/>
      <c r="B19" s="13" t="s">
        <v>75</v>
      </c>
      <c r="C19">
        <v>28.920958677685949</v>
      </c>
      <c r="D19">
        <v>25.818694214876032</v>
      </c>
      <c r="E19">
        <v>16.111652892561985</v>
      </c>
      <c r="F19">
        <v>27.036247933884294</v>
      </c>
      <c r="G19">
        <v>0.42306122157437215</v>
      </c>
      <c r="H19">
        <v>0.34624239486232766</v>
      </c>
      <c r="I19">
        <v>0.46470841621386633</v>
      </c>
      <c r="J19">
        <v>0.35220800814291547</v>
      </c>
    </row>
    <row r="20" spans="1:10" x14ac:dyDescent="0.2">
      <c r="A20" s="13" t="s">
        <v>6</v>
      </c>
      <c r="B20" s="13" t="s">
        <v>73</v>
      </c>
      <c r="C20">
        <v>31.579591836734693</v>
      </c>
      <c r="D20">
        <v>29.509979591836732</v>
      </c>
      <c r="E20">
        <v>28.387653061224487</v>
      </c>
      <c r="F20">
        <v>29.551163265306123</v>
      </c>
      <c r="G20">
        <v>0.36633139982807922</v>
      </c>
      <c r="H20">
        <v>0.38581215662547491</v>
      </c>
      <c r="I20">
        <v>0.37767155492570526</v>
      </c>
      <c r="J20">
        <v>0.38380946965910051</v>
      </c>
    </row>
    <row r="21" spans="1:10" x14ac:dyDescent="0.2">
      <c r="A21" s="13"/>
      <c r="B21" s="13" t="s">
        <v>74</v>
      </c>
      <c r="C21">
        <v>27.821346938775509</v>
      </c>
      <c r="D21">
        <v>27.790448979591837</v>
      </c>
      <c r="E21">
        <v>30.539632653061226</v>
      </c>
      <c r="F21">
        <v>32.269469387755102</v>
      </c>
      <c r="G21">
        <v>0.38887233123481546</v>
      </c>
      <c r="H21">
        <v>0.39517363538070199</v>
      </c>
      <c r="I21">
        <v>0.36568813215634988</v>
      </c>
      <c r="J21">
        <v>0.37696002294673109</v>
      </c>
    </row>
    <row r="22" spans="1:10" x14ac:dyDescent="0.2">
      <c r="A22" s="13"/>
      <c r="B22" s="13" t="s">
        <v>75</v>
      </c>
      <c r="C22">
        <v>25.381040816326529</v>
      </c>
      <c r="D22">
        <v>27.028489795918365</v>
      </c>
      <c r="E22">
        <v>31.600183673469388</v>
      </c>
      <c r="F22">
        <v>28.840693877551022</v>
      </c>
      <c r="G22">
        <v>0.41894487107494227</v>
      </c>
      <c r="H22">
        <v>0.39385798468483535</v>
      </c>
      <c r="I22">
        <v>0.35375217610638099</v>
      </c>
      <c r="J22">
        <v>0.37833494816101776</v>
      </c>
    </row>
    <row r="23" spans="1:10" x14ac:dyDescent="0.2">
      <c r="A23" s="13" t="s">
        <v>7</v>
      </c>
      <c r="B23" s="13" t="s">
        <v>73</v>
      </c>
      <c r="C23">
        <v>33.625588235294117</v>
      </c>
      <c r="D23">
        <v>33.051803921568627</v>
      </c>
      <c r="E23">
        <v>33.427725490196082</v>
      </c>
      <c r="F23">
        <v>35.435960784313721</v>
      </c>
      <c r="G23">
        <v>0.29268191402954852</v>
      </c>
      <c r="H23">
        <v>0.22290308252691349</v>
      </c>
      <c r="I23">
        <v>0.28306203012767361</v>
      </c>
      <c r="J23">
        <v>0.30729957923824103</v>
      </c>
    </row>
    <row r="24" spans="1:10" x14ac:dyDescent="0.2">
      <c r="A24" s="13"/>
      <c r="B24" s="13" t="s">
        <v>74</v>
      </c>
      <c r="C24">
        <v>32.428549019607843</v>
      </c>
      <c r="D24">
        <v>31.933921568627454</v>
      </c>
      <c r="E24">
        <v>34.486254901960791</v>
      </c>
      <c r="F24">
        <v>31.567882352941179</v>
      </c>
      <c r="G24">
        <v>0.30091708259917715</v>
      </c>
      <c r="H24">
        <v>0.22074904869557196</v>
      </c>
      <c r="I24">
        <v>0.28956830092397889</v>
      </c>
      <c r="J24">
        <v>0.29710196263235961</v>
      </c>
    </row>
    <row r="25" spans="1:10" x14ac:dyDescent="0.2">
      <c r="A25" s="13"/>
      <c r="B25" s="13" t="s">
        <v>75</v>
      </c>
      <c r="C25">
        <v>34.911647058823526</v>
      </c>
      <c r="D25">
        <v>34.78303921568628</v>
      </c>
      <c r="E25">
        <v>31.825098039215682</v>
      </c>
      <c r="F25">
        <v>32.824274509803921</v>
      </c>
      <c r="G25">
        <v>0.31616727376501191</v>
      </c>
      <c r="H25">
        <v>0.23282872524669287</v>
      </c>
      <c r="I25">
        <v>0.26777475553158475</v>
      </c>
      <c r="J25">
        <v>0.28777161083053349</v>
      </c>
    </row>
    <row r="26" spans="1:10" x14ac:dyDescent="0.2">
      <c r="A26" s="13" t="s">
        <v>8</v>
      </c>
      <c r="B26" s="13" t="s">
        <v>73</v>
      </c>
      <c r="C26">
        <v>20.254654545454546</v>
      </c>
      <c r="D26">
        <v>25.465109090909095</v>
      </c>
      <c r="E26">
        <v>19.263945454545453</v>
      </c>
      <c r="F26">
        <v>23.749690909090909</v>
      </c>
      <c r="G26">
        <v>0.47879037667856272</v>
      </c>
      <c r="H26">
        <v>0.48815581252300994</v>
      </c>
      <c r="I26">
        <v>0.4517288949137524</v>
      </c>
      <c r="J26">
        <v>0.43405966698139553</v>
      </c>
    </row>
    <row r="27" spans="1:10" x14ac:dyDescent="0.2">
      <c r="A27" s="13"/>
      <c r="B27" s="13" t="s">
        <v>74</v>
      </c>
      <c r="C27">
        <v>22.933272727272726</v>
      </c>
      <c r="D27">
        <v>24.446872727272726</v>
      </c>
      <c r="E27">
        <v>18.1448</v>
      </c>
      <c r="F27">
        <v>25.520145454545457</v>
      </c>
      <c r="G27">
        <v>0.45570373369109013</v>
      </c>
      <c r="H27">
        <v>0.50437279436940297</v>
      </c>
      <c r="I27">
        <v>0.43801734497620071</v>
      </c>
      <c r="J27">
        <v>0.49637168180709101</v>
      </c>
    </row>
    <row r="28" spans="1:10" x14ac:dyDescent="0.2">
      <c r="A28" s="13"/>
      <c r="B28" s="13" t="s">
        <v>75</v>
      </c>
      <c r="C28">
        <v>24.501909090909095</v>
      </c>
      <c r="D28">
        <v>23.602927272727271</v>
      </c>
      <c r="E28">
        <v>19.328145454545457</v>
      </c>
      <c r="F28">
        <v>22.667236363636363</v>
      </c>
      <c r="G28">
        <v>0.45936496187671955</v>
      </c>
      <c r="H28">
        <v>0.49525467640396892</v>
      </c>
      <c r="I28">
        <v>0.45304170724117665</v>
      </c>
      <c r="J28">
        <v>0.515968201539591</v>
      </c>
    </row>
    <row r="29" spans="1:10" x14ac:dyDescent="0.2">
      <c r="A29" s="13" t="s">
        <v>9</v>
      </c>
      <c r="B29" s="13" t="s">
        <v>73</v>
      </c>
      <c r="C29">
        <v>17.910875000000001</v>
      </c>
      <c r="D29">
        <v>22.995625</v>
      </c>
      <c r="E29">
        <v>17.319624999999998</v>
      </c>
      <c r="F29">
        <v>24.288484374999999</v>
      </c>
      <c r="G29">
        <v>0.47417700587438866</v>
      </c>
      <c r="H29">
        <v>0.4927863261089942</v>
      </c>
      <c r="I29">
        <v>0.56164927178800828</v>
      </c>
      <c r="J29">
        <v>0.45812986423065677</v>
      </c>
    </row>
    <row r="30" spans="1:10" x14ac:dyDescent="0.2">
      <c r="A30" s="13"/>
      <c r="B30" s="13" t="s">
        <v>74</v>
      </c>
      <c r="C30">
        <v>19.850171875000001</v>
      </c>
      <c r="D30">
        <v>18.53365625</v>
      </c>
      <c r="E30">
        <v>21.340125</v>
      </c>
      <c r="F30">
        <v>25.888812500000004</v>
      </c>
      <c r="G30">
        <v>0.49087622523401969</v>
      </c>
      <c r="H30">
        <v>0.52122342618113393</v>
      </c>
      <c r="I30">
        <v>0.55787885826584249</v>
      </c>
      <c r="J30">
        <v>0.46645662488595874</v>
      </c>
    </row>
    <row r="31" spans="1:10" x14ac:dyDescent="0.2">
      <c r="A31" s="13"/>
      <c r="B31" s="13" t="s">
        <v>75</v>
      </c>
      <c r="C31">
        <v>20.953843750000001</v>
      </c>
      <c r="D31">
        <v>24.107171874999999</v>
      </c>
      <c r="E31">
        <v>23.437093749999999</v>
      </c>
      <c r="F31">
        <v>26.606187500000001</v>
      </c>
      <c r="G31">
        <v>0.49303991572691153</v>
      </c>
      <c r="H31">
        <v>0.49339783947642091</v>
      </c>
      <c r="I31">
        <v>0.54596235859260478</v>
      </c>
      <c r="J31">
        <v>0.45438490566919143</v>
      </c>
    </row>
    <row r="32" spans="1:10" s="20" customFormat="1" x14ac:dyDescent="0.2"/>
    <row r="34" spans="2:6" ht="17" thickBot="1" x14ac:dyDescent="0.25"/>
    <row r="35" spans="2:6" ht="17" thickBot="1" x14ac:dyDescent="0.25">
      <c r="B35" s="18" t="s">
        <v>53</v>
      </c>
      <c r="C35" s="19">
        <f>PEARSON(C2:C31,G2:G31)</f>
        <v>-0.59536789987919991</v>
      </c>
      <c r="D35" s="19">
        <f>PEARSON(D2:D31,H2:H31)</f>
        <v>-0.77636854823726764</v>
      </c>
      <c r="E35" s="19">
        <f>PEARSON(E2:E31,I2:I31)</f>
        <v>-0.74075012185254596</v>
      </c>
      <c r="F35" s="19">
        <f>PEARSON(F2:F31,J2:J31)</f>
        <v>-0.7968836000108509</v>
      </c>
    </row>
    <row r="36" spans="2:6" ht="17" thickTop="1" x14ac:dyDescent="0.2">
      <c r="B36" s="16" t="s">
        <v>54</v>
      </c>
      <c r="C36">
        <v>1E-3</v>
      </c>
      <c r="D36" s="14">
        <v>0</v>
      </c>
      <c r="E36" s="14">
        <v>0</v>
      </c>
      <c r="F36" s="14">
        <v>0</v>
      </c>
    </row>
    <row r="37" spans="2:6" x14ac:dyDescent="0.2">
      <c r="C37" s="15" t="s">
        <v>56</v>
      </c>
      <c r="D37" s="15" t="s">
        <v>56</v>
      </c>
      <c r="E37" s="15" t="s">
        <v>56</v>
      </c>
      <c r="F37" s="15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workbookViewId="0">
      <selection activeCell="AD20" sqref="AD20"/>
    </sheetView>
  </sheetViews>
  <sheetFormatPr baseColWidth="10" defaultRowHeight="16" x14ac:dyDescent="0.2"/>
  <cols>
    <col min="2" max="2" width="14.83203125" customWidth="1"/>
    <col min="3" max="3" width="15" customWidth="1"/>
    <col min="4" max="4" width="14.83203125" customWidth="1"/>
    <col min="5" max="5" width="15.5" customWidth="1"/>
    <col min="6" max="6" width="16.5" customWidth="1"/>
    <col min="7" max="7" width="15.5" customWidth="1"/>
    <col min="8" max="8" width="3" customWidth="1"/>
    <col min="9" max="9" width="14.1640625" customWidth="1"/>
    <col min="10" max="10" width="14.83203125" customWidth="1"/>
    <col min="11" max="11" width="15" customWidth="1"/>
    <col min="12" max="12" width="16.33203125" customWidth="1"/>
    <col min="13" max="13" width="14.33203125" customWidth="1"/>
    <col min="14" max="14" width="14" customWidth="1"/>
    <col min="15" max="15" width="2.83203125" customWidth="1"/>
    <col min="16" max="16" width="14.1640625" customWidth="1"/>
    <col min="17" max="17" width="15" customWidth="1"/>
    <col min="18" max="18" width="14.5" customWidth="1"/>
    <col min="19" max="19" width="16.1640625" customWidth="1"/>
    <col min="20" max="20" width="14.6640625" customWidth="1"/>
    <col min="21" max="21" width="14" customWidth="1"/>
    <col min="22" max="22" width="2.83203125" customWidth="1"/>
    <col min="23" max="23" width="14.6640625" customWidth="1"/>
    <col min="24" max="24" width="14.1640625" customWidth="1"/>
    <col min="25" max="25" width="15.5" customWidth="1"/>
    <col min="26" max="26" width="16.33203125" customWidth="1"/>
    <col min="27" max="27" width="14.33203125" customWidth="1"/>
    <col min="28" max="28" width="13.83203125" customWidth="1"/>
  </cols>
  <sheetData>
    <row r="1" spans="1:28" x14ac:dyDescent="0.2">
      <c r="B1" s="35" t="s">
        <v>12</v>
      </c>
      <c r="C1" s="35"/>
      <c r="D1" s="35"/>
      <c r="E1" s="35"/>
      <c r="F1" s="35"/>
      <c r="G1" s="35"/>
      <c r="H1" s="2"/>
      <c r="I1" s="35" t="s">
        <v>19</v>
      </c>
      <c r="J1" s="35"/>
      <c r="K1" s="35"/>
      <c r="L1" s="35"/>
      <c r="M1" s="35"/>
      <c r="N1" s="35"/>
      <c r="O1" s="2"/>
      <c r="P1" s="35" t="s">
        <v>20</v>
      </c>
      <c r="Q1" s="35"/>
      <c r="R1" s="35"/>
      <c r="S1" s="35"/>
      <c r="T1" s="35"/>
      <c r="U1" s="35"/>
      <c r="V1" s="2"/>
      <c r="W1" s="35" t="s">
        <v>21</v>
      </c>
      <c r="X1" s="35"/>
      <c r="Y1" s="35"/>
      <c r="Z1" s="35"/>
      <c r="AA1" s="35"/>
      <c r="AB1" s="35"/>
    </row>
    <row r="2" spans="1:28" x14ac:dyDescent="0.2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</row>
    <row r="3" spans="1:28" x14ac:dyDescent="0.2">
      <c r="A3" t="s">
        <v>0</v>
      </c>
      <c r="B3" s="3">
        <v>0.54142666666666672</v>
      </c>
      <c r="C3" s="3">
        <v>0.41242333333333336</v>
      </c>
      <c r="D3" s="3">
        <v>0.50333666666666665</v>
      </c>
      <c r="E3" s="3">
        <v>0.70928666666666673</v>
      </c>
      <c r="F3" s="3">
        <v>0.63462333333333343</v>
      </c>
      <c r="G3" s="3">
        <v>0.30594666666666664</v>
      </c>
      <c r="I3" s="3">
        <v>0.46983333333333333</v>
      </c>
      <c r="J3" s="3">
        <v>0.35457</v>
      </c>
      <c r="K3" s="3">
        <v>0.44213666666666668</v>
      </c>
      <c r="L3" s="3">
        <v>0.5174333333333333</v>
      </c>
      <c r="M3" s="3">
        <v>0.55324000000000007</v>
      </c>
      <c r="N3" s="3">
        <v>0.20252333333333331</v>
      </c>
      <c r="P3" s="3">
        <v>0.69508333333333339</v>
      </c>
      <c r="Q3" s="3">
        <v>0.31448333333333334</v>
      </c>
      <c r="R3" s="3">
        <v>0.51239666666666661</v>
      </c>
      <c r="S3" s="3">
        <v>0.57519333333333333</v>
      </c>
      <c r="T3" s="3">
        <v>0.86359666666666668</v>
      </c>
      <c r="U3" s="3">
        <v>0.33410999999999996</v>
      </c>
      <c r="W3" s="3">
        <v>0.44636000000000003</v>
      </c>
      <c r="X3" s="3">
        <v>0.35816666666666669</v>
      </c>
      <c r="Y3" s="3">
        <v>0.47370666666666672</v>
      </c>
      <c r="Z3" s="3">
        <v>0.45142666666666664</v>
      </c>
      <c r="AA3" s="3">
        <v>0.88017333333333347</v>
      </c>
      <c r="AB3" s="3">
        <v>0.22723333333333331</v>
      </c>
    </row>
    <row r="4" spans="1:28" x14ac:dyDescent="0.2">
      <c r="A4" t="s">
        <v>1</v>
      </c>
      <c r="B4" s="3">
        <v>0.20390666666666668</v>
      </c>
      <c r="C4" s="3">
        <v>0.56359000000000004</v>
      </c>
      <c r="D4" s="3">
        <v>0.44144333333333335</v>
      </c>
      <c r="E4" s="3">
        <v>0.28748000000000001</v>
      </c>
      <c r="F4" s="3">
        <v>0.47721999999999998</v>
      </c>
      <c r="G4" s="3">
        <v>0.18962666666666669</v>
      </c>
      <c r="I4" s="3">
        <v>0.34121666666666667</v>
      </c>
      <c r="J4" s="3">
        <v>0.66154666666666662</v>
      </c>
      <c r="K4" s="3">
        <v>0.6907899999999999</v>
      </c>
      <c r="L4" s="3">
        <v>0.30763666666666661</v>
      </c>
      <c r="M4" s="3">
        <v>0.63360666666666665</v>
      </c>
      <c r="N4" s="3">
        <v>0.20721999999999999</v>
      </c>
      <c r="P4" s="3">
        <v>0.21231666666666668</v>
      </c>
      <c r="Q4" s="3">
        <v>0.63785999999999998</v>
      </c>
      <c r="R4" s="3">
        <v>0.55409999999999993</v>
      </c>
      <c r="S4" s="3">
        <v>0.43061333333333335</v>
      </c>
      <c r="T4" s="3">
        <v>1.01464</v>
      </c>
      <c r="U4" s="3">
        <v>0.25994333333333336</v>
      </c>
      <c r="W4" s="3">
        <v>0.32285000000000003</v>
      </c>
      <c r="X4" s="3">
        <v>0.59365999999999997</v>
      </c>
      <c r="Y4" s="3">
        <v>0.60090999999999994</v>
      </c>
      <c r="Z4" s="3">
        <v>0.47247666666666666</v>
      </c>
      <c r="AA4" s="3">
        <v>0.75724333333333327</v>
      </c>
      <c r="AB4" s="3">
        <v>0.13199333333333332</v>
      </c>
    </row>
    <row r="5" spans="1:28" x14ac:dyDescent="0.2">
      <c r="A5" t="s">
        <v>2</v>
      </c>
      <c r="B5" s="3">
        <v>0.12159666666666669</v>
      </c>
      <c r="C5" s="3">
        <v>0.42755333333333329</v>
      </c>
      <c r="D5" s="3">
        <v>0.54576999999999998</v>
      </c>
      <c r="E5" s="3">
        <v>0.39065</v>
      </c>
      <c r="F5" s="3">
        <v>0.36206333333333335</v>
      </c>
      <c r="G5" s="3">
        <v>0.16165333333333334</v>
      </c>
      <c r="I5" s="3">
        <v>0.12031666666666667</v>
      </c>
      <c r="J5" s="3">
        <v>0.46056666666666662</v>
      </c>
      <c r="K5" s="3">
        <v>0.52905333333333326</v>
      </c>
      <c r="L5" s="3">
        <v>0.40322666666666668</v>
      </c>
      <c r="M5" s="3">
        <v>0.42849666666666669</v>
      </c>
      <c r="N5" s="3">
        <v>0.15370999999999999</v>
      </c>
      <c r="P5" s="3">
        <v>0.12062</v>
      </c>
      <c r="Q5" s="3">
        <v>0.37518333333333337</v>
      </c>
      <c r="R5" s="3">
        <v>0.53521000000000007</v>
      </c>
      <c r="S5" s="3">
        <v>0.39104</v>
      </c>
      <c r="T5" s="3">
        <v>0.4354533333333333</v>
      </c>
      <c r="U5" s="3">
        <v>0.25971666666666665</v>
      </c>
      <c r="W5" s="3">
        <v>0.12463</v>
      </c>
      <c r="X5" s="3">
        <v>0.54810666666666663</v>
      </c>
      <c r="Y5" s="3">
        <v>0.53790333333333329</v>
      </c>
      <c r="Z5" s="3">
        <v>0.48320000000000002</v>
      </c>
      <c r="AA5" s="3">
        <v>0.44838666666666666</v>
      </c>
      <c r="AB5" s="3">
        <v>0.28736</v>
      </c>
    </row>
    <row r="6" spans="1:28" x14ac:dyDescent="0.2">
      <c r="A6" t="s">
        <v>3</v>
      </c>
      <c r="B6" s="3">
        <v>0.14297666666666667</v>
      </c>
      <c r="C6" s="3">
        <v>0.6595833333333333</v>
      </c>
      <c r="D6" s="3">
        <v>0.69159333333333317</v>
      </c>
      <c r="E6" s="3">
        <v>0.57941999999999994</v>
      </c>
      <c r="F6" s="3">
        <v>0.54300666666666675</v>
      </c>
      <c r="G6" s="3">
        <v>0.46215999999999996</v>
      </c>
      <c r="I6" s="3">
        <v>0.16783000000000001</v>
      </c>
      <c r="J6" s="3">
        <v>0.69191000000000003</v>
      </c>
      <c r="K6" s="3">
        <v>0.77089666666666667</v>
      </c>
      <c r="L6" s="3">
        <v>0.54286000000000001</v>
      </c>
      <c r="M6" s="3">
        <v>0.72162333333333339</v>
      </c>
      <c r="N6" s="3">
        <v>0.25709333333333334</v>
      </c>
      <c r="P6" s="3">
        <v>0.23732</v>
      </c>
      <c r="Q6" s="3">
        <v>0.70366000000000006</v>
      </c>
      <c r="R6" s="3">
        <v>0.96265999999999996</v>
      </c>
      <c r="S6" s="3">
        <v>0.77885333333333329</v>
      </c>
      <c r="T6" s="3">
        <v>1.0398533333333333</v>
      </c>
      <c r="U6" s="3">
        <v>0.57953333333333334</v>
      </c>
      <c r="W6" s="3">
        <v>0.26852000000000004</v>
      </c>
      <c r="X6" s="3">
        <v>0.76473000000000002</v>
      </c>
      <c r="Y6" s="3">
        <v>0.90044000000000002</v>
      </c>
      <c r="Z6" s="3">
        <v>0.93721999999999994</v>
      </c>
      <c r="AA6" s="3">
        <v>1.1325366666666665</v>
      </c>
      <c r="AB6" s="3">
        <v>0.38045333333333337</v>
      </c>
    </row>
    <row r="7" spans="1:28" x14ac:dyDescent="0.2">
      <c r="A7" t="s">
        <v>4</v>
      </c>
      <c r="B7" s="3">
        <v>0.46365666666666661</v>
      </c>
      <c r="C7" s="3">
        <v>0.3504666666666667</v>
      </c>
      <c r="D7" s="3">
        <v>0.5316966666666666</v>
      </c>
      <c r="E7" s="3">
        <v>0.19786666666666666</v>
      </c>
      <c r="F7" s="3">
        <v>9.5543333333333327E-2</v>
      </c>
      <c r="G7" s="3">
        <v>0.23986666666666667</v>
      </c>
      <c r="I7" s="3">
        <v>0.33045666666666668</v>
      </c>
      <c r="J7" s="3">
        <v>0.32558666666666664</v>
      </c>
      <c r="K7" s="3">
        <v>0.48235333333333336</v>
      </c>
      <c r="L7" s="3">
        <v>0.19762333333333335</v>
      </c>
      <c r="M7" s="3">
        <v>8.7390000000000009E-2</v>
      </c>
      <c r="N7" s="3">
        <v>0.28223333333333334</v>
      </c>
      <c r="P7" s="3">
        <v>0.32402999999999998</v>
      </c>
      <c r="Q7" s="3">
        <v>0.34305999999999998</v>
      </c>
      <c r="R7" s="3">
        <v>0.55528333333333324</v>
      </c>
      <c r="S7" s="3">
        <v>0.21512000000000001</v>
      </c>
      <c r="T7" s="3">
        <v>0.14657666666666666</v>
      </c>
      <c r="U7" s="3">
        <v>0.29786666666666667</v>
      </c>
      <c r="W7" s="3">
        <v>0.60559333333333332</v>
      </c>
      <c r="X7" s="3">
        <v>0.3577966666666666</v>
      </c>
      <c r="Y7" s="3">
        <v>0.61235000000000006</v>
      </c>
      <c r="Z7" s="3">
        <v>0.19367333333333334</v>
      </c>
      <c r="AA7" s="3">
        <v>0.13281666666666667</v>
      </c>
      <c r="AB7" s="3">
        <v>0.30169666666666667</v>
      </c>
    </row>
    <row r="8" spans="1:28" x14ac:dyDescent="0.2">
      <c r="A8" t="s">
        <v>5</v>
      </c>
      <c r="B8" s="3">
        <v>0.27208333333333334</v>
      </c>
      <c r="C8" s="3">
        <v>0.42751666666666671</v>
      </c>
      <c r="D8" s="3">
        <v>0.54990666666666665</v>
      </c>
      <c r="E8" s="3">
        <v>0.14335333333333333</v>
      </c>
      <c r="F8" s="3">
        <v>0.2816933333333333</v>
      </c>
      <c r="G8" s="3">
        <v>0.26103999999999999</v>
      </c>
      <c r="I8" s="3">
        <v>0.35983666666666664</v>
      </c>
      <c r="J8" s="3">
        <v>0.40161333333333332</v>
      </c>
      <c r="K8" s="3">
        <v>0.54552999999999996</v>
      </c>
      <c r="L8" s="3">
        <v>0.11556</v>
      </c>
      <c r="M8" s="3">
        <v>0.32483666666666666</v>
      </c>
      <c r="N8" s="3">
        <v>0.25136666666666668</v>
      </c>
      <c r="P8" s="3">
        <v>0.12706333333333333</v>
      </c>
      <c r="Q8" s="3">
        <v>0.35291999999999996</v>
      </c>
      <c r="R8" s="3">
        <v>0.47454333333333337</v>
      </c>
      <c r="S8" s="3">
        <v>0.12643000000000001</v>
      </c>
      <c r="T8" s="3">
        <v>0.34641666666666665</v>
      </c>
      <c r="U8" s="3">
        <v>0.29908666666666667</v>
      </c>
      <c r="W8" s="3">
        <v>0.26042666666666664</v>
      </c>
      <c r="X8" s="3">
        <v>0.42858999999999997</v>
      </c>
      <c r="Y8" s="3">
        <v>0.62693666666666681</v>
      </c>
      <c r="Z8" s="3">
        <v>0.19381333333333331</v>
      </c>
      <c r="AA8" s="3">
        <v>0.46129666666666669</v>
      </c>
      <c r="AB8" s="3">
        <v>0.25428000000000001</v>
      </c>
    </row>
    <row r="9" spans="1:28" x14ac:dyDescent="0.2">
      <c r="A9" t="s">
        <v>6</v>
      </c>
      <c r="B9" s="3">
        <v>0.13932333333333333</v>
      </c>
      <c r="C9" s="3">
        <v>0.40127666666666667</v>
      </c>
      <c r="D9" s="3">
        <v>0.40360333333333331</v>
      </c>
      <c r="E9" s="3">
        <v>0.20639333333333332</v>
      </c>
      <c r="F9" s="3">
        <v>0.32349</v>
      </c>
      <c r="G9" s="3">
        <v>0.15581999999999999</v>
      </c>
      <c r="I9" s="3">
        <v>0.13006333333333334</v>
      </c>
      <c r="J9" s="3">
        <v>0.38737333333333335</v>
      </c>
      <c r="K9" s="3">
        <v>0.41753666666666667</v>
      </c>
      <c r="L9" s="3">
        <v>0.22741333333333333</v>
      </c>
      <c r="M9" s="3">
        <v>0.33405333333333331</v>
      </c>
      <c r="N9" s="3">
        <v>0.34992000000000001</v>
      </c>
      <c r="P9" s="3">
        <v>0.13187000000000001</v>
      </c>
      <c r="Q9" s="3">
        <v>0.31288333333333335</v>
      </c>
      <c r="R9" s="3">
        <v>0.41121999999999997</v>
      </c>
      <c r="S9" s="3">
        <v>0.26665</v>
      </c>
      <c r="T9" s="3">
        <v>0.39342666666666665</v>
      </c>
      <c r="U9" s="3">
        <v>0.31810333333333335</v>
      </c>
      <c r="W9" s="3">
        <v>0.11527</v>
      </c>
      <c r="X9" s="3">
        <v>0.40952333333333329</v>
      </c>
      <c r="Y9" s="3">
        <v>0.36697666666666667</v>
      </c>
      <c r="Z9" s="3">
        <v>0.24490999999999999</v>
      </c>
      <c r="AA9" s="3">
        <v>0.44970333333333334</v>
      </c>
      <c r="AB9" s="3">
        <v>0.35200666666666663</v>
      </c>
    </row>
    <row r="10" spans="1:28" x14ac:dyDescent="0.2">
      <c r="A10" t="s">
        <v>7</v>
      </c>
      <c r="B10" s="3">
        <v>0.17370666666666668</v>
      </c>
      <c r="C10" s="3">
        <v>0.32846333333333333</v>
      </c>
      <c r="D10" s="3">
        <v>0.37482333333333334</v>
      </c>
      <c r="E10" s="3">
        <v>0.22586666666666666</v>
      </c>
      <c r="F10" s="3">
        <v>0.28053</v>
      </c>
      <c r="G10" s="3">
        <v>0.18826333333333334</v>
      </c>
      <c r="I10" s="3">
        <v>0.20444333333333334</v>
      </c>
      <c r="J10" s="3">
        <v>0.38670333333333334</v>
      </c>
      <c r="K10" s="3">
        <v>0.39938333333333337</v>
      </c>
      <c r="L10" s="3">
        <v>0.29344666666666663</v>
      </c>
      <c r="M10" s="3">
        <v>0.30591999999999997</v>
      </c>
      <c r="N10" s="3">
        <v>0.24612999999999996</v>
      </c>
      <c r="P10" s="3">
        <v>0.14244666666666664</v>
      </c>
      <c r="Q10" s="3">
        <v>0.34913666666666665</v>
      </c>
      <c r="R10" s="3">
        <v>0.32163999999999998</v>
      </c>
      <c r="S10" s="3">
        <v>0.25252000000000002</v>
      </c>
      <c r="T10" s="3">
        <v>0.36922000000000005</v>
      </c>
      <c r="U10" s="3">
        <v>0.34888333333333338</v>
      </c>
      <c r="W10" s="3">
        <v>0.26967666666666668</v>
      </c>
      <c r="X10" s="3">
        <v>0.48580666666666666</v>
      </c>
      <c r="Y10" s="3">
        <v>0.51549333333333325</v>
      </c>
      <c r="Z10" s="3">
        <v>0.34400999999999998</v>
      </c>
      <c r="AA10" s="3">
        <v>0.36831333333333333</v>
      </c>
      <c r="AB10" s="3">
        <v>0.28764666666666666</v>
      </c>
    </row>
    <row r="11" spans="1:28" x14ac:dyDescent="0.2">
      <c r="A11" t="s">
        <v>8</v>
      </c>
      <c r="B11" s="3">
        <v>0.50623000000000007</v>
      </c>
      <c r="C11" s="3">
        <v>0.4721966666666666</v>
      </c>
      <c r="D11" s="3">
        <v>0.46805333333333338</v>
      </c>
      <c r="E11" s="3">
        <v>0.15637999999999999</v>
      </c>
      <c r="F11" s="3">
        <v>0.44511000000000006</v>
      </c>
      <c r="G11" s="3">
        <v>0.20554333333333333</v>
      </c>
      <c r="I11" s="3">
        <v>0.60206999999999999</v>
      </c>
      <c r="J11" s="3">
        <v>0.58970333333333336</v>
      </c>
      <c r="K11" s="3">
        <v>0.48802666666666666</v>
      </c>
      <c r="L11" s="3">
        <v>0.24905333333333335</v>
      </c>
      <c r="M11" s="3">
        <v>0.57135333333333327</v>
      </c>
      <c r="N11" s="3">
        <v>0.43817666666666666</v>
      </c>
      <c r="P11" s="3">
        <v>0.44873000000000002</v>
      </c>
      <c r="Q11" s="3">
        <v>0.51611666666666667</v>
      </c>
      <c r="R11" s="3">
        <v>0.45622333333333326</v>
      </c>
      <c r="S11" s="3">
        <v>0.9186899999999999</v>
      </c>
      <c r="T11" s="3">
        <v>0.49204333333333333</v>
      </c>
      <c r="U11" s="3">
        <v>0.18698999999999999</v>
      </c>
      <c r="W11" s="3">
        <v>0.68628333333333336</v>
      </c>
      <c r="X11" s="3">
        <v>0.53410666666666662</v>
      </c>
      <c r="Y11" s="3">
        <v>0.56549666666666676</v>
      </c>
      <c r="Z11" s="3">
        <v>0.16339999999999999</v>
      </c>
      <c r="AA11" s="3">
        <v>0.60152666666666665</v>
      </c>
      <c r="AB11" s="3">
        <v>0.19046666666666665</v>
      </c>
    </row>
    <row r="12" spans="1:28" ht="17" thickBot="1" x14ac:dyDescent="0.25">
      <c r="A12" t="s">
        <v>9</v>
      </c>
      <c r="B12" s="3">
        <v>0.21473666666666666</v>
      </c>
      <c r="C12" s="3">
        <v>0.67232000000000003</v>
      </c>
      <c r="D12" s="3">
        <v>0.69674333333333338</v>
      </c>
      <c r="E12" s="3">
        <v>0.36621333333333334</v>
      </c>
      <c r="F12" s="3">
        <v>0.61171666666666669</v>
      </c>
      <c r="G12" s="3">
        <v>0.33785333333333334</v>
      </c>
      <c r="I12" s="3">
        <v>0.20735000000000001</v>
      </c>
      <c r="J12" s="3">
        <v>0.65980333333333341</v>
      </c>
      <c r="K12" s="3">
        <v>0.54644666666666664</v>
      </c>
      <c r="L12" s="3">
        <v>0.39738333333333337</v>
      </c>
      <c r="M12" s="3">
        <v>0.57696333333333338</v>
      </c>
      <c r="N12" s="3">
        <v>0.3403066666666667</v>
      </c>
      <c r="P12" s="3">
        <v>0.23750333333333332</v>
      </c>
      <c r="Q12" s="3">
        <v>0.73279333333333341</v>
      </c>
      <c r="R12" s="3">
        <v>0.53562999999999994</v>
      </c>
      <c r="S12" s="3">
        <v>0.40201666666666663</v>
      </c>
      <c r="T12" s="3">
        <v>0.66714333333333331</v>
      </c>
      <c r="U12" s="3">
        <v>0.33218333333333333</v>
      </c>
      <c r="W12" s="3">
        <v>0.21892</v>
      </c>
      <c r="X12" s="3">
        <v>0.69979000000000002</v>
      </c>
      <c r="Y12" s="3">
        <v>0.59512333333333334</v>
      </c>
      <c r="Z12" s="3">
        <v>0.32273999999999997</v>
      </c>
      <c r="AA12" s="3">
        <v>0.71382000000000012</v>
      </c>
      <c r="AB12" s="3">
        <v>0.41066333333333338</v>
      </c>
    </row>
    <row r="13" spans="1:28" ht="17" thickBot="1" x14ac:dyDescent="0.25">
      <c r="A13" s="7" t="s">
        <v>10</v>
      </c>
      <c r="B13" s="1">
        <f>AVERAGE(B3:B12)</f>
        <v>0.27796433333333331</v>
      </c>
      <c r="C13" s="1">
        <f t="shared" ref="C13:AB13" si="0">AVERAGE(C3:C12)</f>
        <v>0.47153900000000004</v>
      </c>
      <c r="D13" s="1">
        <f t="shared" si="0"/>
        <v>0.52069699999999997</v>
      </c>
      <c r="E13" s="1">
        <f t="shared" si="0"/>
        <v>0.326291</v>
      </c>
      <c r="F13" s="1">
        <f t="shared" si="0"/>
        <v>0.40549966666666676</v>
      </c>
      <c r="G13" s="1">
        <f t="shared" si="0"/>
        <v>0.2507773333333333</v>
      </c>
      <c r="H13" s="1"/>
      <c r="I13" s="1">
        <f t="shared" si="0"/>
        <v>0.29334166666666667</v>
      </c>
      <c r="J13" s="1">
        <f t="shared" si="0"/>
        <v>0.49193766666666666</v>
      </c>
      <c r="K13" s="1">
        <f t="shared" si="0"/>
        <v>0.53121533333333326</v>
      </c>
      <c r="L13" s="1">
        <f t="shared" si="0"/>
        <v>0.32516366666666668</v>
      </c>
      <c r="M13" s="1">
        <f t="shared" si="0"/>
        <v>0.45374833333333331</v>
      </c>
      <c r="N13" s="1">
        <f t="shared" si="0"/>
        <v>0.272868</v>
      </c>
      <c r="O13" s="1"/>
      <c r="P13" s="1">
        <f t="shared" si="0"/>
        <v>0.26769833333333332</v>
      </c>
      <c r="Q13" s="1">
        <f t="shared" si="0"/>
        <v>0.46380966666666656</v>
      </c>
      <c r="R13" s="1">
        <f t="shared" si="0"/>
        <v>0.53189066666666673</v>
      </c>
      <c r="S13" s="1">
        <f t="shared" si="0"/>
        <v>0.43571266666666669</v>
      </c>
      <c r="T13" s="1">
        <f t="shared" si="0"/>
        <v>0.57683700000000004</v>
      </c>
      <c r="U13" s="1">
        <f t="shared" si="0"/>
        <v>0.32164166666666671</v>
      </c>
      <c r="V13" s="1"/>
      <c r="W13" s="1">
        <f t="shared" si="0"/>
        <v>0.33185300000000001</v>
      </c>
      <c r="X13" s="1">
        <f t="shared" si="0"/>
        <v>0.51802766666666666</v>
      </c>
      <c r="Y13" s="1">
        <f t="shared" si="0"/>
        <v>0.57953366666666672</v>
      </c>
      <c r="Z13" s="1">
        <f t="shared" si="0"/>
        <v>0.38068700000000005</v>
      </c>
      <c r="AA13" s="1">
        <f t="shared" si="0"/>
        <v>0.59458166666666656</v>
      </c>
      <c r="AB13" s="1">
        <f t="shared" si="0"/>
        <v>0.28237999999999996</v>
      </c>
    </row>
    <row r="14" spans="1:28" ht="17" thickTop="1" x14ac:dyDescent="0.2">
      <c r="A14" s="8" t="s">
        <v>11</v>
      </c>
      <c r="B14">
        <f>(STDEV(B3:B12))/SQRT(COUNT(B3:B12))</f>
        <v>5.1454362257450904E-2</v>
      </c>
      <c r="C14">
        <f t="shared" ref="C14:AB14" si="1">(STDEV(C3:C12))/SQRT(COUNT(C3:C12))</f>
        <v>3.8236227573136508E-2</v>
      </c>
      <c r="D14">
        <f t="shared" si="1"/>
        <v>3.4342176004203757E-2</v>
      </c>
      <c r="E14">
        <f t="shared" si="1"/>
        <v>5.9748675766202686E-2</v>
      </c>
      <c r="F14">
        <f t="shared" si="1"/>
        <v>5.3361942357919009E-2</v>
      </c>
      <c r="G14">
        <f t="shared" si="1"/>
        <v>3.0218901990004238E-2</v>
      </c>
      <c r="I14">
        <f t="shared" si="1"/>
        <v>4.9688109433485957E-2</v>
      </c>
      <c r="J14">
        <f t="shared" si="1"/>
        <v>4.5238414747880318E-2</v>
      </c>
      <c r="K14">
        <f t="shared" si="1"/>
        <v>3.7393266407763512E-2</v>
      </c>
      <c r="L14">
        <f t="shared" si="1"/>
        <v>4.3783576134475997E-2</v>
      </c>
      <c r="M14">
        <f t="shared" si="1"/>
        <v>6.0614620689205777E-2</v>
      </c>
      <c r="N14">
        <f t="shared" si="1"/>
        <v>2.6411777316891004E-2</v>
      </c>
      <c r="P14">
        <f t="shared" si="1"/>
        <v>5.7643822536373651E-2</v>
      </c>
      <c r="Q14">
        <f t="shared" si="1"/>
        <v>5.3319641169386221E-2</v>
      </c>
      <c r="R14">
        <f t="shared" si="1"/>
        <v>5.3207008843516708E-2</v>
      </c>
      <c r="S14">
        <f t="shared" si="1"/>
        <v>8.0283053396508652E-2</v>
      </c>
      <c r="T14">
        <f t="shared" si="1"/>
        <v>9.6527652493539701E-2</v>
      </c>
      <c r="U14">
        <f t="shared" si="1"/>
        <v>3.2382396788843824E-2</v>
      </c>
      <c r="W14">
        <f t="shared" si="1"/>
        <v>6.0491473674160121E-2</v>
      </c>
      <c r="X14">
        <f t="shared" si="1"/>
        <v>4.3820734502721635E-2</v>
      </c>
      <c r="Y14">
        <f t="shared" si="1"/>
        <v>4.3386625530524088E-2</v>
      </c>
      <c r="Z14">
        <f t="shared" si="1"/>
        <v>7.2565319896738839E-2</v>
      </c>
      <c r="AA14">
        <f t="shared" si="1"/>
        <v>9.0445495414655575E-2</v>
      </c>
      <c r="AB14">
        <f t="shared" si="1"/>
        <v>2.7130039116616416E-2</v>
      </c>
    </row>
  </sheetData>
  <mergeCells count="4">
    <mergeCell ref="B1:G1"/>
    <mergeCell ref="I1:N1"/>
    <mergeCell ref="W1:AB1"/>
    <mergeCell ref="P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B1" sqref="B1"/>
    </sheetView>
  </sheetViews>
  <sheetFormatPr baseColWidth="10" defaultRowHeight="16" x14ac:dyDescent="0.2"/>
  <cols>
    <col min="2" max="2" width="30.83203125" customWidth="1"/>
    <col min="3" max="3" width="3" customWidth="1"/>
    <col min="4" max="4" width="35.5" customWidth="1"/>
    <col min="5" max="5" width="2.83203125" customWidth="1"/>
    <col min="6" max="6" width="37.5" customWidth="1"/>
    <col min="7" max="7" width="2.83203125" customWidth="1"/>
    <col min="8" max="8" width="40.33203125" customWidth="1"/>
  </cols>
  <sheetData>
    <row r="1" spans="1:8" x14ac:dyDescent="0.2">
      <c r="B1" s="4" t="s">
        <v>22</v>
      </c>
      <c r="C1" s="2"/>
      <c r="D1" s="4" t="s">
        <v>24</v>
      </c>
      <c r="E1" s="2"/>
      <c r="F1" s="4" t="s">
        <v>23</v>
      </c>
      <c r="G1" s="2"/>
      <c r="H1" s="4" t="s">
        <v>25</v>
      </c>
    </row>
    <row r="2" spans="1:8" x14ac:dyDescent="0.2">
      <c r="A2" t="s">
        <v>0</v>
      </c>
      <c r="B2" s="5">
        <v>0.49</v>
      </c>
      <c r="D2" s="3">
        <v>0.54816496885315258</v>
      </c>
      <c r="F2" s="3">
        <v>0.54188864379850021</v>
      </c>
      <c r="H2" s="3">
        <v>0.4841205831998654</v>
      </c>
    </row>
    <row r="3" spans="1:8" x14ac:dyDescent="0.2">
      <c r="A3" t="s">
        <v>1</v>
      </c>
      <c r="B3" s="5">
        <v>0.62</v>
      </c>
      <c r="D3" s="3">
        <v>0.69053985182287314</v>
      </c>
      <c r="F3" s="3">
        <v>0.68730211966790855</v>
      </c>
      <c r="H3" s="3">
        <v>0.72098613320769078</v>
      </c>
    </row>
    <row r="4" spans="1:8" x14ac:dyDescent="0.2">
      <c r="A4" t="s">
        <v>2</v>
      </c>
      <c r="B4" s="5">
        <v>0.42</v>
      </c>
      <c r="D4" s="3">
        <v>0.46002835280979032</v>
      </c>
      <c r="F4" s="3">
        <v>0.4515691546645369</v>
      </c>
      <c r="H4" s="3">
        <v>0.48562379186178911</v>
      </c>
    </row>
    <row r="5" spans="1:8" x14ac:dyDescent="0.2">
      <c r="A5" t="s">
        <v>3</v>
      </c>
      <c r="B5" s="5">
        <v>0.63</v>
      </c>
      <c r="D5" s="3">
        <v>0.62373448767172646</v>
      </c>
      <c r="F5" s="3">
        <v>0.66374451030163373</v>
      </c>
      <c r="H5" s="3">
        <v>0.65814052731920403</v>
      </c>
    </row>
    <row r="6" spans="1:8" x14ac:dyDescent="0.2">
      <c r="A6" t="s">
        <v>4</v>
      </c>
      <c r="B6" s="5">
        <v>0.38</v>
      </c>
      <c r="D6" s="3">
        <v>0.3734568965906388</v>
      </c>
      <c r="F6" s="3">
        <v>0.33887326467443712</v>
      </c>
      <c r="H6" s="3">
        <v>0.38880368153835404</v>
      </c>
    </row>
    <row r="7" spans="1:8" x14ac:dyDescent="0.2">
      <c r="A7" t="s">
        <v>5</v>
      </c>
      <c r="B7" s="5">
        <v>0.4</v>
      </c>
      <c r="D7" s="3">
        <v>0.36176125302316292</v>
      </c>
      <c r="F7" s="3">
        <v>0.33843705618622788</v>
      </c>
      <c r="H7" s="3">
        <v>0.46630415759339833</v>
      </c>
    </row>
    <row r="8" spans="1:8" x14ac:dyDescent="0.2">
      <c r="A8" t="s">
        <v>6</v>
      </c>
      <c r="B8" s="5">
        <v>0.39</v>
      </c>
      <c r="D8" s="3">
        <v>0.37969942019971537</v>
      </c>
      <c r="F8" s="3">
        <v>0.39159662568061593</v>
      </c>
      <c r="H8" s="3">
        <v>0.3655593076217441</v>
      </c>
    </row>
    <row r="9" spans="1:8" x14ac:dyDescent="0.2">
      <c r="A9" t="s">
        <v>7</v>
      </c>
      <c r="B9" s="5">
        <v>0.3</v>
      </c>
      <c r="D9" s="3">
        <v>0.29738536263762405</v>
      </c>
      <c r="F9" s="3">
        <v>0.22546258250785456</v>
      </c>
      <c r="H9" s="3">
        <v>0.27976109500389396</v>
      </c>
    </row>
    <row r="10" spans="1:8" x14ac:dyDescent="0.2">
      <c r="A10" t="s">
        <v>8</v>
      </c>
      <c r="B10" s="5">
        <v>0.46</v>
      </c>
      <c r="D10" s="3">
        <v>0.48174852729983048</v>
      </c>
      <c r="F10" s="3">
        <v>0.49586863073241927</v>
      </c>
      <c r="H10" s="3">
        <v>0.44735904378424668</v>
      </c>
    </row>
    <row r="11" spans="1:8" ht="17" thickBot="1" x14ac:dyDescent="0.25">
      <c r="A11" t="s">
        <v>9</v>
      </c>
      <c r="B11" s="5">
        <v>0.49</v>
      </c>
      <c r="D11" s="3">
        <v>0.45960977807266029</v>
      </c>
      <c r="F11" s="3">
        <v>0.5024256539805444</v>
      </c>
      <c r="H11" s="3">
        <v>0.55503877422112491</v>
      </c>
    </row>
    <row r="12" spans="1:8" ht="17" thickBot="1" x14ac:dyDescent="0.25">
      <c r="A12" s="7" t="s">
        <v>10</v>
      </c>
      <c r="B12" s="6">
        <f>AVERAGE(B2:B11)</f>
        <v>0.45800000000000002</v>
      </c>
      <c r="C12" s="1"/>
      <c r="D12" s="6">
        <f>AVERAGE(D2:D11)</f>
        <v>0.46761288989811745</v>
      </c>
      <c r="E12" s="1"/>
      <c r="F12" s="6">
        <f>AVERAGE(F2:F11)</f>
        <v>0.46371682421946786</v>
      </c>
      <c r="G12" s="1"/>
      <c r="H12" s="6">
        <f>AVERAGE(H2:H11)</f>
        <v>0.48516970953513117</v>
      </c>
    </row>
    <row r="13" spans="1:8" ht="17" thickTop="1" x14ac:dyDescent="0.2">
      <c r="A13" s="8" t="s">
        <v>11</v>
      </c>
      <c r="B13">
        <f>(STDEV(B2:B11))/SQRT(COUNT(B2:B11))</f>
        <v>3.3058870048579832E-2</v>
      </c>
      <c r="D13">
        <f>(STDEV(D2:D11))/SQRT(COUNT(D2:D11))</f>
        <v>3.9109038684073366E-2</v>
      </c>
      <c r="F13">
        <f>(STDEV(F2:F11))/SQRT(COUNT(F2:F11))</f>
        <v>4.6192749830920178E-2</v>
      </c>
      <c r="H13">
        <f>(STDEV(H2:H11))/SQRT(COUNT(H2:H11))</f>
        <v>4.1897042663006416E-2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A14" sqref="A14"/>
    </sheetView>
  </sheetViews>
  <sheetFormatPr baseColWidth="10" defaultRowHeight="16" x14ac:dyDescent="0.2"/>
  <cols>
    <col min="2" max="2" width="45.1640625" customWidth="1"/>
    <col min="3" max="3" width="3" customWidth="1"/>
    <col min="4" max="4" width="48.1640625" customWidth="1"/>
    <col min="5" max="5" width="2.83203125" customWidth="1"/>
    <col min="6" max="6" width="51.1640625" customWidth="1"/>
    <col min="7" max="7" width="2.83203125" customWidth="1"/>
    <col min="8" max="8" width="53.5" customWidth="1"/>
  </cols>
  <sheetData>
    <row r="1" spans="1:8" x14ac:dyDescent="0.2">
      <c r="B1" s="4" t="s">
        <v>26</v>
      </c>
      <c r="C1" s="2"/>
      <c r="D1" s="4" t="s">
        <v>28</v>
      </c>
      <c r="E1" s="2"/>
      <c r="F1" s="4" t="s">
        <v>29</v>
      </c>
      <c r="G1" s="2"/>
      <c r="H1" s="4" t="s">
        <v>30</v>
      </c>
    </row>
    <row r="2" spans="1:8" x14ac:dyDescent="0.2">
      <c r="B2" s="4" t="s">
        <v>27</v>
      </c>
      <c r="C2" s="2"/>
      <c r="D2" s="4" t="s">
        <v>27</v>
      </c>
      <c r="E2" s="2"/>
      <c r="F2" s="4" t="s">
        <v>27</v>
      </c>
      <c r="G2" s="2"/>
      <c r="H2" s="4" t="s">
        <v>27</v>
      </c>
    </row>
    <row r="3" spans="1:8" x14ac:dyDescent="0.2">
      <c r="A3" t="s">
        <v>0</v>
      </c>
      <c r="B3" s="5">
        <v>16.797070175438595</v>
      </c>
      <c r="D3" s="3">
        <v>22.237760233918127</v>
      </c>
      <c r="F3" s="3">
        <v>15.967976608187135</v>
      </c>
      <c r="H3" s="3">
        <v>17.499280701754383</v>
      </c>
    </row>
    <row r="4" spans="1:8" x14ac:dyDescent="0.2">
      <c r="A4" t="s">
        <v>1</v>
      </c>
      <c r="B4" s="5">
        <v>16.403206572769957</v>
      </c>
      <c r="D4" s="3">
        <v>12.506699530516434</v>
      </c>
      <c r="F4" s="3">
        <v>15.950788732394367</v>
      </c>
      <c r="H4" s="3">
        <v>13.631830985915494</v>
      </c>
    </row>
    <row r="5" spans="1:8" x14ac:dyDescent="0.2">
      <c r="A5" t="s">
        <v>2</v>
      </c>
      <c r="B5" s="5">
        <v>19.022432291666668</v>
      </c>
      <c r="D5" s="3">
        <v>20.225953125</v>
      </c>
      <c r="F5" s="3">
        <v>15.821802083333333</v>
      </c>
      <c r="H5" s="3">
        <v>16.008369791666667</v>
      </c>
    </row>
    <row r="6" spans="1:8" x14ac:dyDescent="0.2">
      <c r="A6" t="s">
        <v>3</v>
      </c>
      <c r="B6" s="5">
        <v>25.60355172413793</v>
      </c>
      <c r="D6" s="3">
        <v>23.68690804597701</v>
      </c>
      <c r="F6" s="3">
        <v>17.267160919540231</v>
      </c>
      <c r="H6" s="3">
        <v>20.230563218390802</v>
      </c>
    </row>
    <row r="7" spans="1:8" x14ac:dyDescent="0.2">
      <c r="A7" t="s">
        <v>4</v>
      </c>
      <c r="B7" s="5">
        <v>27.362195767195768</v>
      </c>
      <c r="D7" s="3">
        <v>28.955878306878308</v>
      </c>
      <c r="F7" s="3">
        <v>24.479148148148152</v>
      </c>
      <c r="H7" s="3">
        <v>23.822460317460315</v>
      </c>
    </row>
    <row r="8" spans="1:8" x14ac:dyDescent="0.2">
      <c r="A8" t="s">
        <v>5</v>
      </c>
      <c r="B8" s="5">
        <v>25.196033057851238</v>
      </c>
      <c r="D8" s="3">
        <v>23.614319559228647</v>
      </c>
      <c r="F8" s="3">
        <v>23.694936639118456</v>
      </c>
      <c r="H8" s="3">
        <v>17.465415977961435</v>
      </c>
    </row>
    <row r="9" spans="1:8" x14ac:dyDescent="0.2">
      <c r="A9" t="s">
        <v>6</v>
      </c>
      <c r="B9" s="5">
        <v>28.260659863945577</v>
      </c>
      <c r="D9" s="3">
        <v>30.220442176870748</v>
      </c>
      <c r="F9" s="3">
        <v>28.109639455782311</v>
      </c>
      <c r="H9" s="3">
        <v>30.1758231292517</v>
      </c>
    </row>
    <row r="10" spans="1:8" x14ac:dyDescent="0.2">
      <c r="A10" t="s">
        <v>7</v>
      </c>
      <c r="B10" s="5">
        <v>33.6552614379085</v>
      </c>
      <c r="D10" s="3">
        <v>33.276039215686275</v>
      </c>
      <c r="F10" s="3">
        <v>33.25625490196078</v>
      </c>
      <c r="H10" s="3">
        <v>33.24635947712418</v>
      </c>
    </row>
    <row r="11" spans="1:8" x14ac:dyDescent="0.2">
      <c r="A11" t="s">
        <v>8</v>
      </c>
      <c r="B11" s="5">
        <v>22.56327878787879</v>
      </c>
      <c r="D11" s="3">
        <v>23.979024242424241</v>
      </c>
      <c r="F11" s="3">
        <v>24.504969696969699</v>
      </c>
      <c r="H11" s="3">
        <v>18.912296969696971</v>
      </c>
    </row>
    <row r="12" spans="1:8" ht="17" thickBot="1" x14ac:dyDescent="0.25">
      <c r="A12" t="s">
        <v>9</v>
      </c>
      <c r="B12" s="5">
        <v>19.571630208333335</v>
      </c>
      <c r="D12" s="3">
        <v>25.594494791666666</v>
      </c>
      <c r="F12" s="3">
        <v>21.878817708333333</v>
      </c>
      <c r="H12" s="3">
        <v>20.698947916666668</v>
      </c>
    </row>
    <row r="13" spans="1:8" ht="17" thickBot="1" x14ac:dyDescent="0.25">
      <c r="A13" s="7" t="s">
        <v>10</v>
      </c>
      <c r="B13" s="1">
        <f>AVERAGE(B3:B12)</f>
        <v>23.443531988712639</v>
      </c>
      <c r="C13" s="1"/>
      <c r="D13" s="6">
        <f>AVERAGE(D3:D12)</f>
        <v>24.429751922816642</v>
      </c>
      <c r="E13" s="1"/>
      <c r="F13" s="6">
        <f>AVERAGE(F3:F12)</f>
        <v>22.093149489376778</v>
      </c>
      <c r="G13" s="1"/>
      <c r="H13" s="6">
        <f>AVERAGE(H3:H12)</f>
        <v>21.169134848588861</v>
      </c>
    </row>
    <row r="14" spans="1:8" ht="17" thickTop="1" x14ac:dyDescent="0.2">
      <c r="A14" s="8" t="s">
        <v>11</v>
      </c>
      <c r="B14">
        <f>(STDEV(B3:B12))/SQRT(COUNT(B3:B12))</f>
        <v>1.7626723354575196</v>
      </c>
      <c r="D14">
        <f>(STDEV(D3:D12))/SQRT(COUNT(D3:D12))</f>
        <v>1.8247897021437818</v>
      </c>
      <c r="F14">
        <f>(STDEV(F3:F12))/SQRT(COUNT(F3:F12))</f>
        <v>1.8642868845874661</v>
      </c>
      <c r="H14">
        <f>(STDEV(H3:H12))/SQRT(COUNT(H3:H12))</f>
        <v>1.9744057971032856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23"/>
  <sheetViews>
    <sheetView workbookViewId="0">
      <selection activeCell="A20" sqref="A20"/>
    </sheetView>
  </sheetViews>
  <sheetFormatPr baseColWidth="10" defaultRowHeight="16" x14ac:dyDescent="0.2"/>
  <cols>
    <col min="1" max="1" width="16.6640625" customWidth="1"/>
    <col min="2" max="2" width="14.83203125" customWidth="1"/>
    <col min="3" max="3" width="15" customWidth="1"/>
    <col min="4" max="5" width="14.83203125" customWidth="1"/>
    <col min="6" max="6" width="2.83203125" customWidth="1"/>
    <col min="7" max="7" width="16.5" customWidth="1"/>
    <col min="8" max="8" width="15.5" customWidth="1"/>
    <col min="9" max="10" width="12" customWidth="1"/>
    <col min="11" max="11" width="3" customWidth="1"/>
    <col min="12" max="12" width="14.1640625" customWidth="1"/>
    <col min="13" max="13" width="14.83203125" customWidth="1"/>
    <col min="14" max="15" width="15" customWidth="1"/>
    <col min="16" max="16" width="2.83203125" customWidth="1"/>
    <col min="17" max="17" width="14.1640625" customWidth="1"/>
    <col min="18" max="18" width="15" customWidth="1"/>
    <col min="19" max="20" width="14.5" customWidth="1"/>
    <col min="21" max="21" width="2.83203125" customWidth="1"/>
    <col min="22" max="22" width="14.6640625" customWidth="1"/>
    <col min="23" max="23" width="14.1640625" customWidth="1"/>
    <col min="24" max="25" width="15.5" customWidth="1"/>
    <col min="26" max="26" width="2.83203125" customWidth="1"/>
    <col min="27" max="27" width="14.33203125" customWidth="1"/>
    <col min="28" max="28" width="13.83203125" customWidth="1"/>
    <col min="29" max="30" width="11" customWidth="1"/>
    <col min="31" max="31" width="2.83203125" customWidth="1"/>
    <col min="32" max="32" width="13.1640625" customWidth="1"/>
    <col min="33" max="33" width="11.83203125" customWidth="1"/>
    <col min="34" max="35" width="18.83203125" customWidth="1"/>
    <col min="36" max="36" width="2.83203125" customWidth="1"/>
    <col min="37" max="37" width="13" customWidth="1"/>
    <col min="38" max="38" width="13.83203125" customWidth="1"/>
    <col min="39" max="40" width="21.6640625" customWidth="1"/>
    <col min="41" max="41" width="2.83203125" customWidth="1"/>
    <col min="42" max="42" width="12.6640625" customWidth="1"/>
    <col min="43" max="43" width="11.83203125" customWidth="1"/>
    <col min="44" max="45" width="11.5" customWidth="1"/>
    <col min="46" max="46" width="2.83203125" customWidth="1"/>
    <col min="47" max="47" width="12.33203125" customWidth="1"/>
    <col min="48" max="48" width="12.5" customWidth="1"/>
    <col min="49" max="50" width="15.83203125" customWidth="1"/>
    <col min="51" max="51" width="2.83203125" customWidth="1"/>
    <col min="52" max="52" width="14.1640625" customWidth="1"/>
    <col min="53" max="53" width="13" customWidth="1"/>
    <col min="54" max="55" width="18.6640625" customWidth="1"/>
    <col min="56" max="56" width="2.83203125" customWidth="1"/>
    <col min="57" max="57" width="12.83203125" customWidth="1"/>
    <col min="58" max="58" width="11.83203125" customWidth="1"/>
    <col min="59" max="60" width="21.33203125" customWidth="1"/>
    <col min="61" max="61" width="2.83203125" customWidth="1"/>
    <col min="66" max="66" width="3" customWidth="1"/>
    <col min="67" max="67" width="12" customWidth="1"/>
    <col min="68" max="68" width="11.5" customWidth="1"/>
    <col min="69" max="70" width="16.83203125" customWidth="1"/>
    <col min="71" max="71" width="3.5" customWidth="1"/>
    <col min="72" max="72" width="12.83203125" customWidth="1"/>
    <col min="73" max="73" width="12.33203125" customWidth="1"/>
    <col min="74" max="75" width="17.5" customWidth="1"/>
    <col min="76" max="76" width="2.83203125" customWidth="1"/>
    <col min="77" max="77" width="14" customWidth="1"/>
    <col min="78" max="78" width="12.1640625" customWidth="1"/>
    <col min="79" max="80" width="22" customWidth="1"/>
    <col min="81" max="81" width="2.83203125" customWidth="1"/>
    <col min="82" max="82" width="12.33203125" customWidth="1"/>
    <col min="83" max="83" width="12" customWidth="1"/>
    <col min="84" max="85" width="11.33203125" customWidth="1"/>
    <col min="86" max="86" width="3" customWidth="1"/>
    <col min="87" max="87" width="13" customWidth="1"/>
    <col min="88" max="88" width="11.83203125" customWidth="1"/>
    <col min="89" max="90" width="16.83203125" customWidth="1"/>
    <col min="91" max="91" width="2.83203125" customWidth="1"/>
    <col min="92" max="92" width="13.6640625" customWidth="1"/>
    <col min="93" max="93" width="15.33203125" customWidth="1"/>
    <col min="94" max="95" width="20.1640625" customWidth="1"/>
    <col min="96" max="96" width="2.83203125" customWidth="1"/>
    <col min="99" max="100" width="21.33203125" customWidth="1"/>
    <col min="101" max="101" width="2.83203125" customWidth="1"/>
    <col min="102" max="102" width="12.6640625" customWidth="1"/>
    <col min="103" max="103" width="12.5" customWidth="1"/>
    <col min="104" max="105" width="12.6640625" customWidth="1"/>
    <col min="106" max="106" width="2.83203125" customWidth="1"/>
    <col min="107" max="107" width="13.33203125" customWidth="1"/>
    <col min="108" max="108" width="15.5" customWidth="1"/>
    <col min="109" max="110" width="16" customWidth="1"/>
    <col min="111" max="111" width="2.83203125" customWidth="1"/>
    <col min="112" max="112" width="13.6640625" customWidth="1"/>
    <col min="113" max="113" width="13.1640625" customWidth="1"/>
    <col min="114" max="115" width="18.6640625" customWidth="1"/>
    <col min="116" max="116" width="2.83203125" customWidth="1"/>
    <col min="117" max="117" width="13" customWidth="1"/>
    <col min="118" max="118" width="12.6640625" customWidth="1"/>
    <col min="119" max="120" width="20.83203125" customWidth="1"/>
    <col min="121" max="121" width="2.83203125" customWidth="1"/>
  </cols>
  <sheetData>
    <row r="1" spans="1:121" x14ac:dyDescent="0.2">
      <c r="B1" s="38" t="s">
        <v>12</v>
      </c>
      <c r="C1" s="38"/>
      <c r="D1" s="38"/>
      <c r="E1" s="38"/>
      <c r="F1" s="4"/>
      <c r="G1" s="38" t="s">
        <v>19</v>
      </c>
      <c r="H1" s="38"/>
      <c r="I1" s="38"/>
      <c r="J1" s="38"/>
      <c r="K1" s="2"/>
      <c r="L1" s="38" t="s">
        <v>36</v>
      </c>
      <c r="M1" s="38"/>
      <c r="N1" s="38"/>
      <c r="O1" s="38"/>
      <c r="P1" s="2"/>
      <c r="Q1" s="38" t="s">
        <v>21</v>
      </c>
      <c r="R1" s="38"/>
      <c r="S1" s="38"/>
      <c r="T1" s="38"/>
      <c r="U1" s="2"/>
      <c r="V1" s="38" t="s">
        <v>12</v>
      </c>
      <c r="W1" s="38"/>
      <c r="X1" s="38"/>
      <c r="Y1" s="38"/>
      <c r="Z1" s="4"/>
      <c r="AA1" s="38" t="s">
        <v>19</v>
      </c>
      <c r="AB1" s="38"/>
      <c r="AC1" s="38"/>
      <c r="AD1" s="38"/>
      <c r="AE1" s="2"/>
      <c r="AF1" s="38" t="s">
        <v>36</v>
      </c>
      <c r="AG1" s="38"/>
      <c r="AH1" s="38"/>
      <c r="AI1" s="38"/>
      <c r="AJ1" s="2"/>
      <c r="AK1" s="38" t="s">
        <v>21</v>
      </c>
      <c r="AL1" s="38"/>
      <c r="AM1" s="38"/>
      <c r="AN1" s="38"/>
      <c r="AO1" s="2"/>
      <c r="AP1" s="38" t="s">
        <v>12</v>
      </c>
      <c r="AQ1" s="38"/>
      <c r="AR1" s="38"/>
      <c r="AS1" s="38"/>
      <c r="AT1" s="4"/>
      <c r="AU1" s="38" t="s">
        <v>19</v>
      </c>
      <c r="AV1" s="38"/>
      <c r="AW1" s="38"/>
      <c r="AX1" s="38"/>
      <c r="AY1" s="2"/>
      <c r="AZ1" s="38" t="s">
        <v>36</v>
      </c>
      <c r="BA1" s="38"/>
      <c r="BB1" s="38"/>
      <c r="BC1" s="38"/>
      <c r="BD1" s="2"/>
      <c r="BE1" s="38" t="s">
        <v>21</v>
      </c>
      <c r="BF1" s="38"/>
      <c r="BG1" s="38"/>
      <c r="BH1" s="38"/>
      <c r="BJ1" s="38" t="s">
        <v>12</v>
      </c>
      <c r="BK1" s="38"/>
      <c r="BL1" s="38"/>
      <c r="BM1" s="38"/>
      <c r="BN1" s="4"/>
      <c r="BO1" s="38" t="s">
        <v>19</v>
      </c>
      <c r="BP1" s="38"/>
      <c r="BQ1" s="38"/>
      <c r="BR1" s="38"/>
      <c r="BS1" s="2"/>
      <c r="BT1" s="38" t="s">
        <v>36</v>
      </c>
      <c r="BU1" s="38"/>
      <c r="BV1" s="38"/>
      <c r="BW1" s="38"/>
      <c r="BX1" s="2"/>
      <c r="BY1" s="38" t="s">
        <v>21</v>
      </c>
      <c r="BZ1" s="38"/>
      <c r="CA1" s="38"/>
      <c r="CB1" s="38"/>
      <c r="CD1" s="38" t="s">
        <v>12</v>
      </c>
      <c r="CE1" s="38"/>
      <c r="CF1" s="38"/>
      <c r="CG1" s="38"/>
      <c r="CH1" s="4"/>
      <c r="CI1" s="38" t="s">
        <v>19</v>
      </c>
      <c r="CJ1" s="38"/>
      <c r="CK1" s="38"/>
      <c r="CL1" s="38"/>
      <c r="CM1" s="2"/>
      <c r="CN1" s="38" t="s">
        <v>36</v>
      </c>
      <c r="CO1" s="38"/>
      <c r="CP1" s="38"/>
      <c r="CQ1" s="38"/>
      <c r="CR1" s="2"/>
      <c r="CS1" s="38" t="s">
        <v>21</v>
      </c>
      <c r="CT1" s="38"/>
      <c r="CU1" s="38"/>
      <c r="CV1" s="38"/>
      <c r="CX1" s="38" t="s">
        <v>12</v>
      </c>
      <c r="CY1" s="38"/>
      <c r="CZ1" s="38"/>
      <c r="DA1" s="38"/>
      <c r="DB1" s="4"/>
      <c r="DC1" s="38" t="s">
        <v>19</v>
      </c>
      <c r="DD1" s="38"/>
      <c r="DE1" s="38"/>
      <c r="DF1" s="38"/>
      <c r="DG1" s="2"/>
      <c r="DH1" s="38" t="s">
        <v>36</v>
      </c>
      <c r="DI1" s="38"/>
      <c r="DJ1" s="38"/>
      <c r="DK1" s="38"/>
      <c r="DL1" s="2"/>
      <c r="DM1" s="38" t="s">
        <v>21</v>
      </c>
      <c r="DN1" s="38"/>
      <c r="DO1" s="38"/>
      <c r="DP1" s="38"/>
    </row>
    <row r="2" spans="1:121" x14ac:dyDescent="0.2">
      <c r="B2" s="35" t="s">
        <v>13</v>
      </c>
      <c r="C2" s="35"/>
      <c r="D2" s="35"/>
      <c r="E2" s="2"/>
      <c r="G2" s="35" t="s">
        <v>13</v>
      </c>
      <c r="H2" s="35"/>
      <c r="I2" s="35"/>
      <c r="J2" s="2"/>
      <c r="L2" s="35" t="s">
        <v>13</v>
      </c>
      <c r="M2" s="35"/>
      <c r="N2" s="35"/>
      <c r="O2" s="2"/>
      <c r="Q2" s="35" t="s">
        <v>13</v>
      </c>
      <c r="R2" s="35"/>
      <c r="S2" s="35"/>
      <c r="T2" s="2"/>
      <c r="V2" s="35" t="s">
        <v>14</v>
      </c>
      <c r="W2" s="35"/>
      <c r="X2" s="35"/>
      <c r="Y2" s="2"/>
      <c r="AA2" s="35" t="s">
        <v>14</v>
      </c>
      <c r="AB2" s="35"/>
      <c r="AC2" s="35"/>
      <c r="AD2" s="2"/>
      <c r="AF2" s="35" t="s">
        <v>14</v>
      </c>
      <c r="AG2" s="35"/>
      <c r="AH2" s="35"/>
      <c r="AI2" s="2"/>
      <c r="AK2" s="35" t="s">
        <v>14</v>
      </c>
      <c r="AL2" s="35"/>
      <c r="AM2" s="35"/>
      <c r="AN2" s="2"/>
      <c r="AO2" s="2"/>
      <c r="AP2" s="35" t="s">
        <v>15</v>
      </c>
      <c r="AQ2" s="35"/>
      <c r="AR2" s="35"/>
      <c r="AS2" s="2"/>
      <c r="AU2" s="35" t="s">
        <v>15</v>
      </c>
      <c r="AV2" s="35"/>
      <c r="AW2" s="35"/>
      <c r="AX2" s="2"/>
      <c r="AZ2" s="35" t="s">
        <v>15</v>
      </c>
      <c r="BA2" s="35"/>
      <c r="BB2" s="35"/>
      <c r="BC2" s="2"/>
      <c r="BE2" s="35" t="s">
        <v>15</v>
      </c>
      <c r="BF2" s="35"/>
      <c r="BG2" s="35"/>
      <c r="BH2" s="2"/>
      <c r="BJ2" s="35" t="s">
        <v>16</v>
      </c>
      <c r="BK2" s="35"/>
      <c r="BL2" s="35"/>
      <c r="BM2" s="2"/>
      <c r="BO2" s="35" t="s">
        <v>16</v>
      </c>
      <c r="BP2" s="35"/>
      <c r="BQ2" s="35"/>
      <c r="BR2" s="2"/>
      <c r="BT2" s="35" t="s">
        <v>16</v>
      </c>
      <c r="BU2" s="35"/>
      <c r="BV2" s="35"/>
      <c r="BW2" s="2"/>
      <c r="BY2" s="35" t="s">
        <v>16</v>
      </c>
      <c r="BZ2" s="35"/>
      <c r="CA2" s="35"/>
      <c r="CB2" s="2"/>
      <c r="CD2" s="35" t="s">
        <v>17</v>
      </c>
      <c r="CE2" s="35"/>
      <c r="CF2" s="35"/>
      <c r="CG2" s="2"/>
      <c r="CI2" s="35" t="s">
        <v>17</v>
      </c>
      <c r="CJ2" s="35"/>
      <c r="CK2" s="35"/>
      <c r="CL2" s="2"/>
      <c r="CN2" s="35" t="s">
        <v>17</v>
      </c>
      <c r="CO2" s="35"/>
      <c r="CP2" s="35"/>
      <c r="CQ2" s="2"/>
      <c r="CS2" s="35" t="s">
        <v>17</v>
      </c>
      <c r="CT2" s="35"/>
      <c r="CU2" s="35"/>
      <c r="CV2" s="2"/>
      <c r="CX2" s="35" t="s">
        <v>18</v>
      </c>
      <c r="CY2" s="35"/>
      <c r="CZ2" s="35"/>
      <c r="DA2" s="2"/>
      <c r="DC2" s="35" t="s">
        <v>18</v>
      </c>
      <c r="DD2" s="35"/>
      <c r="DE2" s="35"/>
      <c r="DF2" s="2"/>
      <c r="DH2" s="35" t="s">
        <v>18</v>
      </c>
      <c r="DI2" s="35"/>
      <c r="DJ2" s="35"/>
      <c r="DK2" s="2"/>
      <c r="DM2" s="35" t="s">
        <v>18</v>
      </c>
      <c r="DN2" s="35"/>
      <c r="DO2" s="35"/>
      <c r="DP2" s="2"/>
    </row>
    <row r="3" spans="1:121" x14ac:dyDescent="0.2">
      <c r="B3" t="s">
        <v>31</v>
      </c>
      <c r="C3" t="s">
        <v>32</v>
      </c>
      <c r="D3" t="s">
        <v>33</v>
      </c>
      <c r="E3" s="27" t="s">
        <v>81</v>
      </c>
      <c r="G3" t="s">
        <v>31</v>
      </c>
      <c r="H3" t="s">
        <v>32</v>
      </c>
      <c r="I3" t="s">
        <v>33</v>
      </c>
      <c r="J3" t="s">
        <v>81</v>
      </c>
      <c r="L3" t="s">
        <v>31</v>
      </c>
      <c r="M3" t="s">
        <v>32</v>
      </c>
      <c r="N3" t="s">
        <v>33</v>
      </c>
      <c r="O3" t="s">
        <v>81</v>
      </c>
      <c r="Q3" t="s">
        <v>31</v>
      </c>
      <c r="R3" t="s">
        <v>32</v>
      </c>
      <c r="S3" t="s">
        <v>33</v>
      </c>
      <c r="T3" t="s">
        <v>81</v>
      </c>
      <c r="V3" t="s">
        <v>31</v>
      </c>
      <c r="W3" t="s">
        <v>32</v>
      </c>
      <c r="X3" t="s">
        <v>33</v>
      </c>
      <c r="Y3" t="s">
        <v>81</v>
      </c>
      <c r="AA3" t="s">
        <v>31</v>
      </c>
      <c r="AB3" t="s">
        <v>32</v>
      </c>
      <c r="AC3" t="s">
        <v>33</v>
      </c>
      <c r="AD3" t="s">
        <v>81</v>
      </c>
      <c r="AF3" t="s">
        <v>31</v>
      </c>
      <c r="AG3" t="s">
        <v>32</v>
      </c>
      <c r="AH3" t="s">
        <v>33</v>
      </c>
      <c r="AI3" t="s">
        <v>81</v>
      </c>
      <c r="AK3" t="s">
        <v>31</v>
      </c>
      <c r="AL3" t="s">
        <v>32</v>
      </c>
      <c r="AM3" t="s">
        <v>33</v>
      </c>
      <c r="AN3" t="s">
        <v>81</v>
      </c>
      <c r="AP3" t="s">
        <v>31</v>
      </c>
      <c r="AQ3" t="s">
        <v>32</v>
      </c>
      <c r="AR3" t="s">
        <v>33</v>
      </c>
      <c r="AS3" t="s">
        <v>81</v>
      </c>
      <c r="AU3" t="s">
        <v>31</v>
      </c>
      <c r="AV3" t="s">
        <v>32</v>
      </c>
      <c r="AW3" t="s">
        <v>33</v>
      </c>
      <c r="AX3" t="s">
        <v>81</v>
      </c>
      <c r="AZ3" t="s">
        <v>31</v>
      </c>
      <c r="BA3" t="s">
        <v>32</v>
      </c>
      <c r="BB3" t="s">
        <v>33</v>
      </c>
      <c r="BC3" t="s">
        <v>81</v>
      </c>
      <c r="BE3" t="s">
        <v>31</v>
      </c>
      <c r="BF3" t="s">
        <v>32</v>
      </c>
      <c r="BG3" t="s">
        <v>33</v>
      </c>
      <c r="BH3" t="s">
        <v>81</v>
      </c>
      <c r="BJ3" t="s">
        <v>31</v>
      </c>
      <c r="BK3" t="s">
        <v>32</v>
      </c>
      <c r="BL3" t="s">
        <v>33</v>
      </c>
      <c r="BM3" t="s">
        <v>81</v>
      </c>
      <c r="BO3" t="s">
        <v>31</v>
      </c>
      <c r="BP3" t="s">
        <v>32</v>
      </c>
      <c r="BQ3" t="s">
        <v>33</v>
      </c>
      <c r="BR3" t="s">
        <v>81</v>
      </c>
      <c r="BT3" t="s">
        <v>31</v>
      </c>
      <c r="BU3" t="s">
        <v>32</v>
      </c>
      <c r="BV3" t="s">
        <v>33</v>
      </c>
      <c r="BW3" t="s">
        <v>81</v>
      </c>
      <c r="BY3" t="s">
        <v>31</v>
      </c>
      <c r="BZ3" t="s">
        <v>32</v>
      </c>
      <c r="CA3" t="s">
        <v>33</v>
      </c>
      <c r="CB3" t="s">
        <v>81</v>
      </c>
      <c r="CD3" t="s">
        <v>31</v>
      </c>
      <c r="CE3" t="s">
        <v>32</v>
      </c>
      <c r="CF3" t="s">
        <v>33</v>
      </c>
      <c r="CG3" t="s">
        <v>81</v>
      </c>
      <c r="CI3" t="s">
        <v>31</v>
      </c>
      <c r="CJ3" t="s">
        <v>32</v>
      </c>
      <c r="CK3" t="s">
        <v>33</v>
      </c>
      <c r="CL3" t="s">
        <v>81</v>
      </c>
      <c r="CN3" t="s">
        <v>31</v>
      </c>
      <c r="CO3" t="s">
        <v>32</v>
      </c>
      <c r="CP3" t="s">
        <v>33</v>
      </c>
      <c r="CQ3" t="s">
        <v>81</v>
      </c>
      <c r="CS3" t="s">
        <v>31</v>
      </c>
      <c r="CT3" t="s">
        <v>32</v>
      </c>
      <c r="CU3" t="s">
        <v>33</v>
      </c>
      <c r="CV3" t="s">
        <v>81</v>
      </c>
      <c r="CX3" t="s">
        <v>31</v>
      </c>
      <c r="CY3" t="s">
        <v>32</v>
      </c>
      <c r="CZ3" t="s">
        <v>33</v>
      </c>
      <c r="DA3" t="s">
        <v>81</v>
      </c>
      <c r="DC3" t="s">
        <v>31</v>
      </c>
      <c r="DD3" t="s">
        <v>32</v>
      </c>
      <c r="DE3" t="s">
        <v>33</v>
      </c>
      <c r="DF3" t="s">
        <v>81</v>
      </c>
      <c r="DH3" t="s">
        <v>31</v>
      </c>
      <c r="DI3" t="s">
        <v>32</v>
      </c>
      <c r="DJ3" t="s">
        <v>33</v>
      </c>
      <c r="DK3" t="s">
        <v>81</v>
      </c>
      <c r="DM3" t="s">
        <v>31</v>
      </c>
      <c r="DN3" t="s">
        <v>32</v>
      </c>
      <c r="DO3" t="s">
        <v>33</v>
      </c>
      <c r="DP3" t="s">
        <v>81</v>
      </c>
    </row>
    <row r="4" spans="1:121" x14ac:dyDescent="0.2">
      <c r="A4" t="s">
        <v>0</v>
      </c>
      <c r="B4">
        <v>0.51927999999999996</v>
      </c>
      <c r="C4">
        <v>0.66266999999999998</v>
      </c>
      <c r="D4">
        <v>0.44233</v>
      </c>
      <c r="E4">
        <f>AVERAGE(B4:D4)</f>
        <v>0.54142666666666672</v>
      </c>
      <c r="G4">
        <v>0.41443999999999998</v>
      </c>
      <c r="H4">
        <v>0.48680000000000001</v>
      </c>
      <c r="I4">
        <v>0.50826000000000005</v>
      </c>
      <c r="J4">
        <f>AVERAGE(G4:I4)</f>
        <v>0.46983333333333333</v>
      </c>
      <c r="L4">
        <v>0.49802000000000002</v>
      </c>
      <c r="M4">
        <v>0.58430000000000004</v>
      </c>
      <c r="N4">
        <v>1.0029300000000001</v>
      </c>
      <c r="O4">
        <f>AVERAGE(L4:N4)</f>
        <v>0.69508333333333339</v>
      </c>
      <c r="Q4">
        <v>0.40218999999999999</v>
      </c>
      <c r="R4">
        <v>0.50716000000000006</v>
      </c>
      <c r="S4">
        <v>0.42973</v>
      </c>
      <c r="T4">
        <f>AVERAGE(Q4:S4)</f>
        <v>0.44636000000000003</v>
      </c>
      <c r="V4">
        <v>0.35337000000000002</v>
      </c>
      <c r="W4">
        <v>0.43994</v>
      </c>
      <c r="X4">
        <v>0.44396000000000002</v>
      </c>
      <c r="Y4">
        <f>AVERAGE(V4:X4)</f>
        <v>0.41242333333333336</v>
      </c>
      <c r="AA4">
        <v>0.34742000000000001</v>
      </c>
      <c r="AB4">
        <v>0.31157000000000001</v>
      </c>
      <c r="AC4">
        <v>0.40472000000000002</v>
      </c>
      <c r="AD4">
        <f>AVERAGE(AA4:AC4)</f>
        <v>0.35457</v>
      </c>
      <c r="AF4">
        <v>0.34943000000000002</v>
      </c>
      <c r="AG4">
        <v>0.28505999999999998</v>
      </c>
      <c r="AH4">
        <v>0.30896000000000001</v>
      </c>
      <c r="AI4">
        <f>AVERAGE(AF4:AH4)</f>
        <v>0.31448333333333334</v>
      </c>
      <c r="AK4">
        <v>0.28882000000000002</v>
      </c>
      <c r="AL4">
        <v>0.41004000000000002</v>
      </c>
      <c r="AM4">
        <v>0.37563999999999997</v>
      </c>
      <c r="AN4">
        <f>AVERAGE(AK4:AM4)</f>
        <v>0.35816666666666669</v>
      </c>
      <c r="AO4" s="3"/>
      <c r="AP4">
        <v>0.50180000000000002</v>
      </c>
      <c r="AQ4">
        <v>0.59050000000000002</v>
      </c>
      <c r="AR4">
        <v>0.41771000000000003</v>
      </c>
      <c r="AS4">
        <f>AVERAGE(AP4:AR4)</f>
        <v>0.50333666666666665</v>
      </c>
      <c r="AU4">
        <v>0.44663999999999998</v>
      </c>
      <c r="AV4">
        <v>0.45628999999999997</v>
      </c>
      <c r="AW4">
        <v>0.42348000000000002</v>
      </c>
      <c r="AX4">
        <f>AVERAGE(AU4:AW4)</f>
        <v>0.44213666666666668</v>
      </c>
      <c r="AZ4">
        <v>0.53366999999999998</v>
      </c>
      <c r="BA4">
        <v>0.51973000000000003</v>
      </c>
      <c r="BB4">
        <v>0.48379</v>
      </c>
      <c r="BC4">
        <f>AVERAGE(AZ4:BB4)</f>
        <v>0.51239666666666661</v>
      </c>
      <c r="BE4">
        <v>0.42313000000000001</v>
      </c>
      <c r="BF4">
        <v>0.49580000000000002</v>
      </c>
      <c r="BG4">
        <v>0.50219000000000003</v>
      </c>
      <c r="BH4">
        <f>AVERAGE(BE4:BG4)</f>
        <v>0.47370666666666672</v>
      </c>
      <c r="BJ4">
        <v>0.55518000000000001</v>
      </c>
      <c r="BK4">
        <v>0.60419</v>
      </c>
      <c r="BL4">
        <v>0.96848999999999996</v>
      </c>
      <c r="BM4">
        <f>AVERAGE(BJ4:BL4)</f>
        <v>0.70928666666666673</v>
      </c>
      <c r="BO4">
        <v>0.48512</v>
      </c>
      <c r="BP4">
        <v>0.53556000000000004</v>
      </c>
      <c r="BQ4">
        <v>0.53161999999999998</v>
      </c>
      <c r="BR4">
        <f>AVERAGE(BO4:BQ4)</f>
        <v>0.5174333333333333</v>
      </c>
      <c r="BT4">
        <v>0.72924999999999995</v>
      </c>
      <c r="BU4">
        <v>0.55388999999999999</v>
      </c>
      <c r="BV4">
        <v>0.44244</v>
      </c>
      <c r="BW4">
        <f>AVERAGE(BT4:BV4)</f>
        <v>0.57519333333333333</v>
      </c>
      <c r="BY4">
        <v>0.43064000000000002</v>
      </c>
      <c r="BZ4">
        <v>0.55579999999999996</v>
      </c>
      <c r="CA4">
        <v>0.36784</v>
      </c>
      <c r="CB4">
        <f>AVERAGE(BY4:CA4)</f>
        <v>0.45142666666666664</v>
      </c>
      <c r="CD4">
        <v>0.80691999999999997</v>
      </c>
      <c r="CE4">
        <v>0.57359000000000004</v>
      </c>
      <c r="CF4">
        <v>0.52336000000000005</v>
      </c>
      <c r="CG4">
        <f>AVERAGE(CD4:CF4)</f>
        <v>0.63462333333333343</v>
      </c>
      <c r="CI4">
        <v>0.49313000000000001</v>
      </c>
      <c r="CJ4">
        <v>0.41482999999999998</v>
      </c>
      <c r="CK4">
        <v>0.75175999999999998</v>
      </c>
      <c r="CL4">
        <f>AVERAGE(CI4:CK4)</f>
        <v>0.55324000000000007</v>
      </c>
      <c r="CN4">
        <v>0.73699000000000003</v>
      </c>
      <c r="CO4">
        <v>0.83984999999999999</v>
      </c>
      <c r="CP4">
        <v>1.0139499999999999</v>
      </c>
      <c r="CQ4">
        <f>AVERAGE(CN4:CP4)</f>
        <v>0.86359666666666668</v>
      </c>
      <c r="CS4">
        <v>0.80705000000000005</v>
      </c>
      <c r="CT4">
        <v>1.3459099999999999</v>
      </c>
      <c r="CU4">
        <v>0.48755999999999999</v>
      </c>
      <c r="CV4">
        <f>AVERAGE(CS4:CU4)</f>
        <v>0.88017333333333347</v>
      </c>
      <c r="CX4">
        <v>0.47741</v>
      </c>
      <c r="CY4">
        <v>0.25213999999999998</v>
      </c>
      <c r="CZ4">
        <v>0.18829000000000001</v>
      </c>
      <c r="DA4">
        <f>AVERAGE(CX4:CZ4)</f>
        <v>0.30594666666666664</v>
      </c>
      <c r="DC4">
        <v>0.19409999999999999</v>
      </c>
      <c r="DD4">
        <v>0.18939</v>
      </c>
      <c r="DE4">
        <v>0.22408</v>
      </c>
      <c r="DF4">
        <f>AVERAGE(DC4:DE4)</f>
        <v>0.20252333333333331</v>
      </c>
      <c r="DH4">
        <v>0.30764000000000002</v>
      </c>
      <c r="DI4">
        <v>0.37331999999999999</v>
      </c>
      <c r="DJ4">
        <v>0.32136999999999999</v>
      </c>
      <c r="DK4">
        <f>AVERAGE(DH4:DJ4)</f>
        <v>0.33410999999999996</v>
      </c>
      <c r="DM4">
        <v>0.20280000000000001</v>
      </c>
      <c r="DN4">
        <v>0.32508999999999999</v>
      </c>
      <c r="DO4">
        <v>0.22381000000000001</v>
      </c>
      <c r="DP4">
        <f>AVERAGE(DM4:DO4)</f>
        <v>0.25056666666666666</v>
      </c>
    </row>
    <row r="5" spans="1:121" x14ac:dyDescent="0.2">
      <c r="A5" t="s">
        <v>1</v>
      </c>
      <c r="B5">
        <v>0.16747000000000001</v>
      </c>
      <c r="C5">
        <v>0.18329000000000001</v>
      </c>
      <c r="D5">
        <v>0.26096000000000003</v>
      </c>
      <c r="E5">
        <f t="shared" ref="E5:E13" si="0">AVERAGE(B5:D5)</f>
        <v>0.20390666666666668</v>
      </c>
      <c r="F5" s="3"/>
      <c r="G5">
        <v>0.40009</v>
      </c>
      <c r="H5">
        <v>0.33377000000000001</v>
      </c>
      <c r="I5">
        <v>0.28978999999999999</v>
      </c>
      <c r="J5">
        <f t="shared" ref="J5:J13" si="1">AVERAGE(G5:I5)</f>
        <v>0.34121666666666667</v>
      </c>
      <c r="L5">
        <v>0.28531000000000001</v>
      </c>
      <c r="M5">
        <v>0.19370999999999999</v>
      </c>
      <c r="N5">
        <v>0.15792999999999999</v>
      </c>
      <c r="O5">
        <f t="shared" ref="O5:O13" si="2">AVERAGE(L5:N5)</f>
        <v>0.21231666666666668</v>
      </c>
      <c r="Q5">
        <v>0.30001</v>
      </c>
      <c r="R5">
        <v>0.25547999999999998</v>
      </c>
      <c r="S5">
        <v>0.41305999999999998</v>
      </c>
      <c r="T5">
        <f t="shared" ref="T5:T13" si="3">AVERAGE(Q5:S5)</f>
        <v>0.32285000000000003</v>
      </c>
      <c r="V5">
        <v>0.44813999999999998</v>
      </c>
      <c r="W5">
        <v>0.69542999999999999</v>
      </c>
      <c r="X5">
        <v>0.54720000000000002</v>
      </c>
      <c r="Y5">
        <f t="shared" ref="Y5:Y13" si="4">AVERAGE(V5:X5)</f>
        <v>0.56359000000000004</v>
      </c>
      <c r="Z5" s="3"/>
      <c r="AA5">
        <v>0.60858000000000001</v>
      </c>
      <c r="AB5">
        <v>0.56525999999999998</v>
      </c>
      <c r="AC5">
        <v>0.81079999999999997</v>
      </c>
      <c r="AD5">
        <f t="shared" ref="AD5:AD13" si="5">AVERAGE(AA5:AC5)</f>
        <v>0.66154666666666662</v>
      </c>
      <c r="AF5">
        <v>0.75729999999999997</v>
      </c>
      <c r="AG5">
        <v>0.66724000000000006</v>
      </c>
      <c r="AH5">
        <v>0.48903999999999997</v>
      </c>
      <c r="AI5">
        <f t="shared" ref="AI5:AI13" si="6">AVERAGE(AF5:AH5)</f>
        <v>0.63785999999999998</v>
      </c>
      <c r="AK5">
        <v>0.57696999999999998</v>
      </c>
      <c r="AL5">
        <v>0.58177000000000001</v>
      </c>
      <c r="AM5">
        <v>0.62224000000000002</v>
      </c>
      <c r="AN5">
        <f t="shared" ref="AN5:AN13" si="7">AVERAGE(AK5:AM5)</f>
        <v>0.59365999999999997</v>
      </c>
      <c r="AO5" s="3"/>
      <c r="AP5">
        <v>0.40425</v>
      </c>
      <c r="AQ5">
        <v>0.49757000000000001</v>
      </c>
      <c r="AR5">
        <v>0.42251</v>
      </c>
      <c r="AS5">
        <f t="shared" ref="AS5:AS13" si="8">AVERAGE(AP5:AR5)</f>
        <v>0.44144333333333335</v>
      </c>
      <c r="AT5" s="3"/>
      <c r="AU5">
        <v>0.66869999999999996</v>
      </c>
      <c r="AV5">
        <v>0.67083000000000004</v>
      </c>
      <c r="AW5">
        <v>0.73284000000000005</v>
      </c>
      <c r="AX5">
        <f t="shared" ref="AX5:AX13" si="9">AVERAGE(AU5:AW5)</f>
        <v>0.6907899999999999</v>
      </c>
      <c r="AZ5">
        <v>0.67252999999999996</v>
      </c>
      <c r="BA5">
        <v>0.55737999999999999</v>
      </c>
      <c r="BB5">
        <v>0.43239</v>
      </c>
      <c r="BC5">
        <f t="shared" ref="BC5:BC13" si="10">AVERAGE(AZ5:BB5)</f>
        <v>0.55409999999999993</v>
      </c>
      <c r="BE5">
        <v>0.72392999999999996</v>
      </c>
      <c r="BF5">
        <v>0.46653</v>
      </c>
      <c r="BG5">
        <v>0.61226999999999998</v>
      </c>
      <c r="BH5">
        <f t="shared" ref="BH5:BH13" si="11">AVERAGE(BE5:BG5)</f>
        <v>0.60090999999999994</v>
      </c>
      <c r="BJ5">
        <v>0.28205999999999998</v>
      </c>
      <c r="BK5">
        <v>0.29508000000000001</v>
      </c>
      <c r="BL5">
        <v>0.2853</v>
      </c>
      <c r="BM5">
        <f t="shared" ref="BM5:BM13" si="12">AVERAGE(BJ5:BL5)</f>
        <v>0.28748000000000001</v>
      </c>
      <c r="BO5">
        <v>0.27146999999999999</v>
      </c>
      <c r="BP5">
        <v>0.34172999999999998</v>
      </c>
      <c r="BQ5">
        <v>0.30970999999999999</v>
      </c>
      <c r="BR5">
        <f t="shared" ref="BR5:BR13" si="13">AVERAGE(BO5:BQ5)</f>
        <v>0.30763666666666661</v>
      </c>
      <c r="BT5">
        <v>0.41183999999999998</v>
      </c>
      <c r="BU5">
        <v>0.46438000000000001</v>
      </c>
      <c r="BV5">
        <v>0.41561999999999999</v>
      </c>
      <c r="BW5">
        <f t="shared" ref="BW5:BW13" si="14">AVERAGE(BT5:BV5)</f>
        <v>0.43061333333333335</v>
      </c>
      <c r="BY5">
        <v>0.55954000000000004</v>
      </c>
      <c r="BZ5">
        <v>0.44719999999999999</v>
      </c>
      <c r="CA5">
        <v>0.41069</v>
      </c>
      <c r="CB5">
        <f t="shared" ref="CB5:CB13" si="15">AVERAGE(BY5:CA5)</f>
        <v>0.47247666666666666</v>
      </c>
      <c r="CD5">
        <v>0.54449999999999998</v>
      </c>
      <c r="CE5">
        <v>0.47960000000000003</v>
      </c>
      <c r="CF5">
        <v>0.40755999999999998</v>
      </c>
      <c r="CG5">
        <f t="shared" ref="CG5:CG13" si="16">AVERAGE(CD5:CF5)</f>
        <v>0.47721999999999998</v>
      </c>
      <c r="CI5">
        <v>0.54520000000000002</v>
      </c>
      <c r="CJ5">
        <v>0.72606000000000004</v>
      </c>
      <c r="CK5">
        <v>0.62956000000000001</v>
      </c>
      <c r="CL5">
        <f t="shared" ref="CL5:CL13" si="17">AVERAGE(CI5:CK5)</f>
        <v>0.63360666666666665</v>
      </c>
      <c r="CN5">
        <v>0.94847000000000004</v>
      </c>
      <c r="CO5">
        <v>1.1448100000000001</v>
      </c>
      <c r="CP5">
        <v>0.95064000000000004</v>
      </c>
      <c r="CQ5">
        <f t="shared" ref="CQ5:CQ13" si="18">AVERAGE(CN5:CP5)</f>
        <v>1.01464</v>
      </c>
      <c r="CS5">
        <v>0.67427999999999999</v>
      </c>
      <c r="CT5">
        <v>0.86348999999999998</v>
      </c>
      <c r="CU5">
        <v>0.73395999999999995</v>
      </c>
      <c r="CV5">
        <f t="shared" ref="CV5:CV13" si="19">AVERAGE(CS5:CU5)</f>
        <v>0.75724333333333327</v>
      </c>
      <c r="CX5">
        <v>0.12548999999999999</v>
      </c>
      <c r="CY5">
        <v>0.20657</v>
      </c>
      <c r="CZ5">
        <v>0.23682</v>
      </c>
      <c r="DA5">
        <f t="shared" ref="DA5:DA13" si="20">AVERAGE(CX5:CZ5)</f>
        <v>0.18962666666666669</v>
      </c>
      <c r="DC5">
        <v>0.29304999999999998</v>
      </c>
      <c r="DD5">
        <v>0.20929</v>
      </c>
      <c r="DE5">
        <v>0.12931999999999999</v>
      </c>
      <c r="DF5">
        <f t="shared" ref="DF5:DF13" si="21">AVERAGE(DC5:DE5)</f>
        <v>0.21055333333333334</v>
      </c>
      <c r="DH5">
        <v>0.26038</v>
      </c>
      <c r="DI5">
        <v>0.25728000000000001</v>
      </c>
      <c r="DJ5">
        <v>0.26217000000000001</v>
      </c>
      <c r="DK5">
        <f t="shared" ref="DK5:DK13" si="22">AVERAGE(DH5:DJ5)</f>
        <v>0.25994333333333336</v>
      </c>
      <c r="DM5">
        <v>0.12534000000000001</v>
      </c>
      <c r="DN5">
        <v>0.12392</v>
      </c>
      <c r="DO5">
        <v>0.14671999999999999</v>
      </c>
      <c r="DP5">
        <f t="shared" ref="DP5:DP13" si="23">AVERAGE(DM5:DO5)</f>
        <v>0.13199333333333332</v>
      </c>
    </row>
    <row r="6" spans="1:121" x14ac:dyDescent="0.2">
      <c r="A6" t="s">
        <v>2</v>
      </c>
      <c r="B6">
        <v>9.6680000000000002E-2</v>
      </c>
      <c r="C6">
        <v>0.12970000000000001</v>
      </c>
      <c r="D6">
        <v>0.13841000000000001</v>
      </c>
      <c r="E6">
        <f t="shared" si="0"/>
        <v>0.12159666666666669</v>
      </c>
      <c r="F6" s="3"/>
      <c r="G6">
        <v>0.11736000000000001</v>
      </c>
      <c r="H6">
        <v>0.12475</v>
      </c>
      <c r="I6">
        <v>0.11884</v>
      </c>
      <c r="J6">
        <f t="shared" si="1"/>
        <v>0.12031666666666667</v>
      </c>
      <c r="L6">
        <v>0.12740000000000001</v>
      </c>
      <c r="M6">
        <v>0.11526</v>
      </c>
      <c r="N6">
        <v>0.1192</v>
      </c>
      <c r="O6">
        <f t="shared" si="2"/>
        <v>0.12062</v>
      </c>
      <c r="Q6">
        <v>0.11416999999999999</v>
      </c>
      <c r="R6">
        <v>0.12595000000000001</v>
      </c>
      <c r="S6">
        <v>0.13377</v>
      </c>
      <c r="T6">
        <f t="shared" si="3"/>
        <v>0.12463</v>
      </c>
      <c r="V6">
        <v>0.41353000000000001</v>
      </c>
      <c r="W6">
        <v>0.42014000000000001</v>
      </c>
      <c r="X6">
        <v>0.44899</v>
      </c>
      <c r="Y6">
        <f t="shared" si="4"/>
        <v>0.42755333333333329</v>
      </c>
      <c r="Z6" s="3"/>
      <c r="AA6">
        <v>0.51239000000000001</v>
      </c>
      <c r="AB6">
        <v>0.42196</v>
      </c>
      <c r="AC6">
        <v>0.44735000000000003</v>
      </c>
      <c r="AD6">
        <f t="shared" si="5"/>
        <v>0.46056666666666662</v>
      </c>
      <c r="AF6">
        <v>0.33411000000000002</v>
      </c>
      <c r="AG6">
        <v>0.40882000000000002</v>
      </c>
      <c r="AH6">
        <v>0.38262000000000002</v>
      </c>
      <c r="AI6">
        <f t="shared" si="6"/>
        <v>0.37518333333333337</v>
      </c>
      <c r="AK6">
        <v>0.61131999999999997</v>
      </c>
      <c r="AL6">
        <v>0.53234000000000004</v>
      </c>
      <c r="AM6">
        <v>0.50065999999999999</v>
      </c>
      <c r="AN6">
        <f t="shared" si="7"/>
        <v>0.54810666666666663</v>
      </c>
      <c r="AO6" s="3"/>
      <c r="AP6">
        <v>0.49003000000000002</v>
      </c>
      <c r="AQ6">
        <v>0.63859999999999995</v>
      </c>
      <c r="AR6">
        <v>0.50868000000000002</v>
      </c>
      <c r="AS6">
        <f t="shared" si="8"/>
        <v>0.54576999999999998</v>
      </c>
      <c r="AT6" s="3"/>
      <c r="AU6">
        <v>0.53712000000000004</v>
      </c>
      <c r="AV6">
        <v>0.53652999999999995</v>
      </c>
      <c r="AW6">
        <v>0.51351000000000002</v>
      </c>
      <c r="AX6">
        <f t="shared" si="9"/>
        <v>0.52905333333333326</v>
      </c>
      <c r="AZ6">
        <v>0.50136000000000003</v>
      </c>
      <c r="BA6">
        <v>0.62529000000000001</v>
      </c>
      <c r="BB6">
        <v>0.47898000000000002</v>
      </c>
      <c r="BC6">
        <f t="shared" si="10"/>
        <v>0.53521000000000007</v>
      </c>
      <c r="BE6">
        <v>0.60894000000000004</v>
      </c>
      <c r="BF6">
        <v>0.47672999999999999</v>
      </c>
      <c r="BG6">
        <v>0.52803999999999995</v>
      </c>
      <c r="BH6">
        <f t="shared" si="11"/>
        <v>0.53790333333333329</v>
      </c>
      <c r="BJ6">
        <v>0.42327999999999999</v>
      </c>
      <c r="BK6">
        <v>0.36882999999999999</v>
      </c>
      <c r="BL6">
        <v>0.37984000000000001</v>
      </c>
      <c r="BM6">
        <f t="shared" si="12"/>
        <v>0.39065</v>
      </c>
      <c r="BO6">
        <v>0.52600999999999998</v>
      </c>
      <c r="BP6">
        <v>0.35204999999999997</v>
      </c>
      <c r="BQ6">
        <v>0.33162000000000003</v>
      </c>
      <c r="BR6">
        <f t="shared" si="13"/>
        <v>0.40322666666666668</v>
      </c>
      <c r="BT6">
        <v>0.36712</v>
      </c>
      <c r="BU6">
        <v>0.43123</v>
      </c>
      <c r="BV6">
        <v>0.37476999999999999</v>
      </c>
      <c r="BW6">
        <f t="shared" si="14"/>
        <v>0.39104</v>
      </c>
      <c r="BY6">
        <v>0.52581</v>
      </c>
      <c r="BZ6">
        <v>0.43912000000000001</v>
      </c>
      <c r="CA6">
        <v>0.48466999999999999</v>
      </c>
      <c r="CB6">
        <f t="shared" si="15"/>
        <v>0.48320000000000002</v>
      </c>
      <c r="CD6">
        <v>0.54157999999999995</v>
      </c>
      <c r="CE6">
        <v>0.23433999999999999</v>
      </c>
      <c r="CF6">
        <v>0.31026999999999999</v>
      </c>
      <c r="CG6">
        <f t="shared" si="16"/>
        <v>0.36206333333333335</v>
      </c>
      <c r="CI6">
        <v>0.42775000000000002</v>
      </c>
      <c r="CJ6">
        <v>0.45745999999999998</v>
      </c>
      <c r="CK6">
        <v>0.40028000000000002</v>
      </c>
      <c r="CL6">
        <f t="shared" si="17"/>
        <v>0.42849666666666669</v>
      </c>
      <c r="CN6">
        <v>0.50207999999999997</v>
      </c>
      <c r="CO6">
        <v>0.39721000000000001</v>
      </c>
      <c r="CP6">
        <v>0.40706999999999999</v>
      </c>
      <c r="CQ6">
        <f t="shared" si="18"/>
        <v>0.4354533333333333</v>
      </c>
      <c r="CS6">
        <v>0.42795</v>
      </c>
      <c r="CT6">
        <v>0.39121</v>
      </c>
      <c r="CU6">
        <v>0.52600000000000002</v>
      </c>
      <c r="CV6">
        <f t="shared" si="19"/>
        <v>0.44838666666666666</v>
      </c>
      <c r="CX6">
        <v>0.16682</v>
      </c>
      <c r="CY6">
        <v>0.17158000000000001</v>
      </c>
      <c r="CZ6">
        <v>0.14656</v>
      </c>
      <c r="DA6">
        <f t="shared" si="20"/>
        <v>0.16165333333333334</v>
      </c>
      <c r="DC6">
        <v>0.14194999999999999</v>
      </c>
      <c r="DD6">
        <v>0.15484999999999999</v>
      </c>
      <c r="DE6">
        <v>0.38329999999999997</v>
      </c>
      <c r="DF6">
        <f t="shared" si="21"/>
        <v>0.22669999999999998</v>
      </c>
      <c r="DH6">
        <v>0.29233999999999999</v>
      </c>
      <c r="DI6">
        <v>0.24690999999999999</v>
      </c>
      <c r="DJ6">
        <v>0.2399</v>
      </c>
      <c r="DK6">
        <f t="shared" si="22"/>
        <v>0.25971666666666665</v>
      </c>
      <c r="DM6">
        <v>0.47062999999999999</v>
      </c>
      <c r="DN6">
        <v>0.28455999999999998</v>
      </c>
      <c r="DO6">
        <v>0.23688999999999999</v>
      </c>
      <c r="DP6">
        <f t="shared" si="23"/>
        <v>0.33069333333333334</v>
      </c>
    </row>
    <row r="7" spans="1:121" x14ac:dyDescent="0.2">
      <c r="A7" t="s">
        <v>3</v>
      </c>
      <c r="B7">
        <v>0.14249999999999999</v>
      </c>
      <c r="C7">
        <v>0.15653</v>
      </c>
      <c r="D7">
        <v>0.12989999999999999</v>
      </c>
      <c r="E7">
        <f t="shared" si="0"/>
        <v>0.14297666666666667</v>
      </c>
      <c r="F7" s="3"/>
      <c r="G7">
        <v>0.18221999999999999</v>
      </c>
      <c r="H7">
        <v>0.17934</v>
      </c>
      <c r="I7">
        <v>0.14193</v>
      </c>
      <c r="J7">
        <f t="shared" si="1"/>
        <v>0.16783000000000001</v>
      </c>
      <c r="L7">
        <v>0.20119000000000001</v>
      </c>
      <c r="M7">
        <v>0.15809000000000001</v>
      </c>
      <c r="N7">
        <v>0.35267999999999999</v>
      </c>
      <c r="O7">
        <f t="shared" si="2"/>
        <v>0.23732</v>
      </c>
      <c r="Q7">
        <v>0.20841999999999999</v>
      </c>
      <c r="R7">
        <v>0.32588</v>
      </c>
      <c r="S7">
        <v>0.27126</v>
      </c>
      <c r="T7">
        <f t="shared" si="3"/>
        <v>0.26852000000000004</v>
      </c>
      <c r="V7">
        <v>0.64166999999999996</v>
      </c>
      <c r="W7">
        <v>0.57377999999999996</v>
      </c>
      <c r="X7">
        <v>0.76329999999999998</v>
      </c>
      <c r="Y7">
        <f t="shared" si="4"/>
        <v>0.6595833333333333</v>
      </c>
      <c r="Z7" s="3"/>
      <c r="AA7">
        <v>0.63366999999999996</v>
      </c>
      <c r="AB7">
        <v>0.70828000000000002</v>
      </c>
      <c r="AC7">
        <v>0.73377999999999999</v>
      </c>
      <c r="AD7">
        <f t="shared" si="5"/>
        <v>0.69191000000000003</v>
      </c>
      <c r="AF7">
        <v>0.60740000000000005</v>
      </c>
      <c r="AG7">
        <v>0.76497999999999999</v>
      </c>
      <c r="AH7">
        <v>0.73860000000000003</v>
      </c>
      <c r="AI7">
        <f t="shared" si="6"/>
        <v>0.70366000000000006</v>
      </c>
      <c r="AK7">
        <v>0.63371999999999995</v>
      </c>
      <c r="AL7">
        <v>0.98336999999999997</v>
      </c>
      <c r="AM7">
        <v>0.67710000000000004</v>
      </c>
      <c r="AN7">
        <f t="shared" si="7"/>
        <v>0.76473000000000002</v>
      </c>
      <c r="AO7" s="3"/>
      <c r="AP7">
        <v>0.64815</v>
      </c>
      <c r="AQ7">
        <v>0.63097999999999999</v>
      </c>
      <c r="AR7">
        <v>0.79564999999999997</v>
      </c>
      <c r="AS7">
        <f t="shared" si="8"/>
        <v>0.69159333333333317</v>
      </c>
      <c r="AT7" s="3"/>
      <c r="AU7">
        <v>0.72963999999999996</v>
      </c>
      <c r="AV7">
        <v>0.77998999999999996</v>
      </c>
      <c r="AW7">
        <v>0.80306</v>
      </c>
      <c r="AX7">
        <f t="shared" si="9"/>
        <v>0.77089666666666667</v>
      </c>
      <c r="AZ7">
        <v>0.77553000000000005</v>
      </c>
      <c r="BA7">
        <v>0.98456999999999995</v>
      </c>
      <c r="BB7">
        <v>1.12788</v>
      </c>
      <c r="BC7">
        <f t="shared" si="10"/>
        <v>0.96265999999999996</v>
      </c>
      <c r="BE7">
        <v>0.93864999999999998</v>
      </c>
      <c r="BF7">
        <v>0.80581999999999998</v>
      </c>
      <c r="BG7">
        <v>0.95684999999999998</v>
      </c>
      <c r="BH7">
        <f t="shared" si="11"/>
        <v>0.90044000000000002</v>
      </c>
      <c r="BJ7">
        <v>0.59789000000000003</v>
      </c>
      <c r="BK7">
        <v>0.57804999999999995</v>
      </c>
      <c r="BL7">
        <v>0.56232000000000004</v>
      </c>
      <c r="BM7">
        <f t="shared" si="12"/>
        <v>0.57941999999999994</v>
      </c>
      <c r="BO7">
        <v>0.48836000000000002</v>
      </c>
      <c r="BP7">
        <v>0.62602000000000002</v>
      </c>
      <c r="BQ7">
        <v>0.51419999999999999</v>
      </c>
      <c r="BR7">
        <f t="shared" si="13"/>
        <v>0.54286000000000001</v>
      </c>
      <c r="BT7">
        <v>0.69306000000000001</v>
      </c>
      <c r="BU7">
        <v>0.96726999999999996</v>
      </c>
      <c r="BV7">
        <v>0.67623</v>
      </c>
      <c r="BW7">
        <f t="shared" si="14"/>
        <v>0.77885333333333329</v>
      </c>
      <c r="BY7">
        <v>0.91215999999999997</v>
      </c>
      <c r="BZ7">
        <v>0.70069999999999999</v>
      </c>
      <c r="CA7">
        <v>1.1988000000000001</v>
      </c>
      <c r="CB7">
        <f t="shared" si="15"/>
        <v>0.93721999999999994</v>
      </c>
      <c r="CD7">
        <v>0.65966999999999998</v>
      </c>
      <c r="CE7">
        <v>0.50458000000000003</v>
      </c>
      <c r="CF7">
        <v>0.46477000000000002</v>
      </c>
      <c r="CG7">
        <f t="shared" si="16"/>
        <v>0.54300666666666675</v>
      </c>
      <c r="CI7">
        <v>0.71116999999999997</v>
      </c>
      <c r="CJ7">
        <v>0.79781000000000002</v>
      </c>
      <c r="CK7">
        <v>0.65588999999999997</v>
      </c>
      <c r="CL7">
        <f t="shared" si="17"/>
        <v>0.72162333333333339</v>
      </c>
      <c r="CN7">
        <v>0.70991000000000004</v>
      </c>
      <c r="CO7">
        <v>0.96009999999999995</v>
      </c>
      <c r="CP7">
        <v>1.4495499999999999</v>
      </c>
      <c r="CQ7">
        <f t="shared" si="18"/>
        <v>1.0398533333333333</v>
      </c>
      <c r="CS7">
        <v>1.2739</v>
      </c>
      <c r="CT7">
        <v>1.0044</v>
      </c>
      <c r="CU7">
        <v>1.11931</v>
      </c>
      <c r="CV7">
        <f t="shared" si="19"/>
        <v>1.1325366666666665</v>
      </c>
      <c r="CX7">
        <v>0.39490999999999998</v>
      </c>
      <c r="CY7">
        <v>0.53554999999999997</v>
      </c>
      <c r="CZ7">
        <v>0.45601999999999998</v>
      </c>
      <c r="DA7">
        <f t="shared" si="20"/>
        <v>0.46215999999999996</v>
      </c>
      <c r="DC7">
        <v>0.24077000000000001</v>
      </c>
      <c r="DD7">
        <v>0.27196999999999999</v>
      </c>
      <c r="DE7">
        <v>0.41854000000000002</v>
      </c>
      <c r="DF7">
        <f t="shared" si="21"/>
        <v>0.31042666666666668</v>
      </c>
      <c r="DH7">
        <v>0.46683000000000002</v>
      </c>
      <c r="DI7">
        <v>0.61941999999999997</v>
      </c>
      <c r="DJ7">
        <v>0.65234999999999999</v>
      </c>
      <c r="DK7">
        <f t="shared" si="22"/>
        <v>0.57953333333333334</v>
      </c>
      <c r="DM7">
        <v>0.45054</v>
      </c>
      <c r="DN7">
        <v>0.89461999999999997</v>
      </c>
      <c r="DO7">
        <v>0.36620000000000003</v>
      </c>
      <c r="DP7">
        <f t="shared" si="23"/>
        <v>0.57045333333333337</v>
      </c>
    </row>
    <row r="8" spans="1:121" x14ac:dyDescent="0.2">
      <c r="A8" t="s">
        <v>4</v>
      </c>
      <c r="B8">
        <v>0.23283000000000001</v>
      </c>
      <c r="C8">
        <v>0.71619999999999995</v>
      </c>
      <c r="D8">
        <v>0.44194</v>
      </c>
      <c r="E8">
        <f t="shared" si="0"/>
        <v>0.46365666666666661</v>
      </c>
      <c r="F8" s="3"/>
      <c r="G8">
        <v>0.37608000000000003</v>
      </c>
      <c r="H8">
        <v>0.24259</v>
      </c>
      <c r="I8">
        <v>0.37269999999999998</v>
      </c>
      <c r="J8">
        <f t="shared" si="1"/>
        <v>0.33045666666666668</v>
      </c>
      <c r="L8">
        <v>0.38066</v>
      </c>
      <c r="M8">
        <v>0.25141000000000002</v>
      </c>
      <c r="N8">
        <v>0.34001999999999999</v>
      </c>
      <c r="O8">
        <f t="shared" si="2"/>
        <v>0.32402999999999998</v>
      </c>
      <c r="Q8">
        <v>0.6673</v>
      </c>
      <c r="R8">
        <v>0.51778999999999997</v>
      </c>
      <c r="S8">
        <v>0.63168999999999997</v>
      </c>
      <c r="T8">
        <f t="shared" si="3"/>
        <v>0.60559333333333332</v>
      </c>
      <c r="V8">
        <v>0.34921999999999997</v>
      </c>
      <c r="W8">
        <v>0.35609000000000002</v>
      </c>
      <c r="X8">
        <v>0.34609000000000001</v>
      </c>
      <c r="Y8">
        <f t="shared" si="4"/>
        <v>0.3504666666666667</v>
      </c>
      <c r="Z8" s="3"/>
      <c r="AA8">
        <v>0.33184999999999998</v>
      </c>
      <c r="AB8">
        <v>0.32199</v>
      </c>
      <c r="AC8">
        <v>0.32291999999999998</v>
      </c>
      <c r="AD8">
        <f t="shared" si="5"/>
        <v>0.32558666666666664</v>
      </c>
      <c r="AF8">
        <v>0.31330999999999998</v>
      </c>
      <c r="AG8">
        <v>0.3493</v>
      </c>
      <c r="AH8">
        <v>0.36657000000000001</v>
      </c>
      <c r="AI8">
        <f t="shared" si="6"/>
        <v>0.34305999999999998</v>
      </c>
      <c r="AK8">
        <v>0.36192999999999997</v>
      </c>
      <c r="AL8">
        <v>0.30242999999999998</v>
      </c>
      <c r="AM8">
        <v>0.40903</v>
      </c>
      <c r="AN8">
        <f t="shared" si="7"/>
        <v>0.3577966666666666</v>
      </c>
      <c r="AO8" s="3"/>
      <c r="AP8">
        <v>0.58250999999999997</v>
      </c>
      <c r="AQ8">
        <v>0.43217</v>
      </c>
      <c r="AR8">
        <v>0.58040999999999998</v>
      </c>
      <c r="AS8">
        <f t="shared" si="8"/>
        <v>0.5316966666666666</v>
      </c>
      <c r="AT8" s="3"/>
      <c r="AU8">
        <v>0.58104</v>
      </c>
      <c r="AV8">
        <v>0.39874999999999999</v>
      </c>
      <c r="AW8">
        <v>0.46727000000000002</v>
      </c>
      <c r="AX8">
        <f t="shared" si="9"/>
        <v>0.48235333333333336</v>
      </c>
      <c r="AZ8">
        <v>0.57774000000000003</v>
      </c>
      <c r="BA8">
        <v>0.55484</v>
      </c>
      <c r="BB8">
        <v>0.53327000000000002</v>
      </c>
      <c r="BC8">
        <f t="shared" si="10"/>
        <v>0.55528333333333324</v>
      </c>
      <c r="BE8">
        <v>0.65408999999999995</v>
      </c>
      <c r="BF8">
        <v>0.58660999999999996</v>
      </c>
      <c r="BG8">
        <v>0.59635000000000005</v>
      </c>
      <c r="BH8">
        <f t="shared" si="11"/>
        <v>0.61235000000000006</v>
      </c>
      <c r="BJ8">
        <v>0.15955</v>
      </c>
      <c r="BK8">
        <v>0.22092999999999999</v>
      </c>
      <c r="BL8">
        <v>0.21312</v>
      </c>
      <c r="BM8">
        <f t="shared" si="12"/>
        <v>0.19786666666666666</v>
      </c>
      <c r="BO8">
        <v>0.14473</v>
      </c>
      <c r="BP8">
        <v>0.19126000000000001</v>
      </c>
      <c r="BQ8">
        <v>0.25688</v>
      </c>
      <c r="BR8">
        <f t="shared" si="13"/>
        <v>0.19762333333333335</v>
      </c>
      <c r="BT8">
        <v>0.25994</v>
      </c>
      <c r="BU8">
        <v>0.20255000000000001</v>
      </c>
      <c r="BV8">
        <v>0.18287</v>
      </c>
      <c r="BW8">
        <f t="shared" si="14"/>
        <v>0.21512000000000001</v>
      </c>
      <c r="BY8">
        <v>0.19663</v>
      </c>
      <c r="BZ8">
        <v>0.17748</v>
      </c>
      <c r="CA8">
        <v>0.20691000000000001</v>
      </c>
      <c r="CB8">
        <f t="shared" si="15"/>
        <v>0.19367333333333334</v>
      </c>
      <c r="CD8">
        <v>9.8780000000000007E-2</v>
      </c>
      <c r="CE8">
        <v>9.5979999999999996E-2</v>
      </c>
      <c r="CF8">
        <v>9.1869999999999993E-2</v>
      </c>
      <c r="CG8">
        <f t="shared" si="16"/>
        <v>9.5543333333333327E-2</v>
      </c>
      <c r="CI8">
        <v>8.5919999999999996E-2</v>
      </c>
      <c r="CJ8">
        <v>9.0740000000000001E-2</v>
      </c>
      <c r="CK8">
        <v>8.5510000000000003E-2</v>
      </c>
      <c r="CL8">
        <f t="shared" si="17"/>
        <v>8.7390000000000009E-2</v>
      </c>
      <c r="CN8">
        <v>0.14959</v>
      </c>
      <c r="CO8">
        <v>0.14924999999999999</v>
      </c>
      <c r="CP8">
        <v>0.14088999999999999</v>
      </c>
      <c r="CQ8">
        <f t="shared" si="18"/>
        <v>0.14657666666666666</v>
      </c>
      <c r="CS8">
        <v>0.16181999999999999</v>
      </c>
      <c r="CT8">
        <v>0.12404</v>
      </c>
      <c r="CU8">
        <v>0.11259</v>
      </c>
      <c r="CV8">
        <f t="shared" si="19"/>
        <v>0.13281666666666667</v>
      </c>
      <c r="CX8">
        <v>0.26526</v>
      </c>
      <c r="CY8">
        <v>0.18051</v>
      </c>
      <c r="CZ8">
        <v>0.27383000000000002</v>
      </c>
      <c r="DA8">
        <f t="shared" si="20"/>
        <v>0.23986666666666667</v>
      </c>
      <c r="DC8">
        <v>0.26186999999999999</v>
      </c>
      <c r="DD8">
        <v>0.30459999999999998</v>
      </c>
      <c r="DE8">
        <v>0.28022999999999998</v>
      </c>
      <c r="DF8">
        <f t="shared" si="21"/>
        <v>0.28223333333333334</v>
      </c>
      <c r="DH8">
        <v>0.28611999999999999</v>
      </c>
      <c r="DI8">
        <v>0.32658999999999999</v>
      </c>
      <c r="DJ8">
        <v>0.28088999999999997</v>
      </c>
      <c r="DK8">
        <f t="shared" si="22"/>
        <v>0.29786666666666667</v>
      </c>
      <c r="DM8">
        <v>0.30818000000000001</v>
      </c>
      <c r="DN8">
        <v>0.30135000000000001</v>
      </c>
      <c r="DO8">
        <v>0.19556000000000001</v>
      </c>
      <c r="DP8">
        <f t="shared" si="23"/>
        <v>0.26836333333333334</v>
      </c>
    </row>
    <row r="9" spans="1:121" x14ac:dyDescent="0.2">
      <c r="A9" t="s">
        <v>5</v>
      </c>
      <c r="B9">
        <v>0.36542000000000002</v>
      </c>
      <c r="C9">
        <v>0.22395000000000001</v>
      </c>
      <c r="D9">
        <v>0.22688</v>
      </c>
      <c r="E9">
        <f t="shared" si="0"/>
        <v>0.27208333333333334</v>
      </c>
      <c r="F9" s="3"/>
      <c r="G9">
        <v>0.37667</v>
      </c>
      <c r="H9">
        <v>0.42926999999999998</v>
      </c>
      <c r="I9">
        <v>0.27356999999999998</v>
      </c>
      <c r="J9">
        <f t="shared" si="1"/>
        <v>0.35983666666666664</v>
      </c>
      <c r="L9">
        <v>0.13693</v>
      </c>
      <c r="M9">
        <v>0.13758999999999999</v>
      </c>
      <c r="N9">
        <v>0.10667</v>
      </c>
      <c r="O9">
        <f t="shared" si="2"/>
        <v>0.12706333333333333</v>
      </c>
      <c r="Q9">
        <v>0.22617999999999999</v>
      </c>
      <c r="R9">
        <v>0.23032</v>
      </c>
      <c r="S9">
        <v>0.32478000000000001</v>
      </c>
      <c r="T9">
        <f t="shared" si="3"/>
        <v>0.26042666666666664</v>
      </c>
      <c r="V9">
        <v>0.5171</v>
      </c>
      <c r="W9">
        <v>0.43868000000000001</v>
      </c>
      <c r="X9">
        <v>0.32677</v>
      </c>
      <c r="Y9">
        <f t="shared" si="4"/>
        <v>0.42751666666666671</v>
      </c>
      <c r="Z9" s="3"/>
      <c r="AA9">
        <v>0.40904000000000001</v>
      </c>
      <c r="AB9">
        <v>0.41858000000000001</v>
      </c>
      <c r="AC9">
        <v>0.37722</v>
      </c>
      <c r="AD9">
        <f t="shared" si="5"/>
        <v>0.40161333333333332</v>
      </c>
      <c r="AF9">
        <v>0.41126000000000001</v>
      </c>
      <c r="AG9">
        <v>0.41920000000000002</v>
      </c>
      <c r="AH9">
        <v>0.2283</v>
      </c>
      <c r="AI9">
        <f t="shared" si="6"/>
        <v>0.35291999999999996</v>
      </c>
      <c r="AK9">
        <v>0.32845999999999997</v>
      </c>
      <c r="AL9">
        <v>0.48422999999999999</v>
      </c>
      <c r="AM9">
        <v>0.47308</v>
      </c>
      <c r="AN9">
        <f t="shared" si="7"/>
        <v>0.42858999999999997</v>
      </c>
      <c r="AO9" s="3"/>
      <c r="AP9">
        <v>0.55442000000000002</v>
      </c>
      <c r="AQ9">
        <v>0.63775000000000004</v>
      </c>
      <c r="AR9">
        <v>0.45755000000000001</v>
      </c>
      <c r="AS9">
        <f t="shared" si="8"/>
        <v>0.54990666666666665</v>
      </c>
      <c r="AT9" s="3"/>
      <c r="AU9">
        <v>0.62690999999999997</v>
      </c>
      <c r="AV9">
        <v>0.46149000000000001</v>
      </c>
      <c r="AW9">
        <v>0.54818999999999996</v>
      </c>
      <c r="AX9">
        <f t="shared" si="9"/>
        <v>0.54552999999999996</v>
      </c>
      <c r="AZ9">
        <v>0.42143999999999998</v>
      </c>
      <c r="BA9">
        <v>0.62924000000000002</v>
      </c>
      <c r="BB9">
        <v>0.37295</v>
      </c>
      <c r="BC9">
        <f t="shared" si="10"/>
        <v>0.47454333333333337</v>
      </c>
      <c r="BE9">
        <v>0.53108</v>
      </c>
      <c r="BF9">
        <v>0.70559000000000005</v>
      </c>
      <c r="BG9">
        <v>0.64414000000000005</v>
      </c>
      <c r="BH9">
        <f t="shared" si="11"/>
        <v>0.62693666666666681</v>
      </c>
      <c r="BJ9">
        <v>0.13123000000000001</v>
      </c>
      <c r="BK9">
        <v>0.16313</v>
      </c>
      <c r="BL9">
        <v>0.13569999999999999</v>
      </c>
      <c r="BM9">
        <f t="shared" si="12"/>
        <v>0.14335333333333333</v>
      </c>
      <c r="BO9">
        <v>0.12372</v>
      </c>
      <c r="BP9">
        <v>0.10341</v>
      </c>
      <c r="BQ9">
        <v>0.11955</v>
      </c>
      <c r="BR9">
        <f t="shared" si="13"/>
        <v>0.11556</v>
      </c>
      <c r="BT9">
        <v>0.1265</v>
      </c>
      <c r="BU9">
        <v>0.12334000000000001</v>
      </c>
      <c r="BV9">
        <v>0.12945000000000001</v>
      </c>
      <c r="BW9">
        <f t="shared" si="14"/>
        <v>0.12643000000000001</v>
      </c>
      <c r="BY9">
        <v>0.27234999999999998</v>
      </c>
      <c r="BZ9">
        <v>0.13103999999999999</v>
      </c>
      <c r="CA9">
        <v>0.17805000000000001</v>
      </c>
      <c r="CB9">
        <f t="shared" si="15"/>
        <v>0.19381333333333331</v>
      </c>
      <c r="CD9">
        <v>0.39778999999999998</v>
      </c>
      <c r="CE9">
        <v>0.22236</v>
      </c>
      <c r="CF9">
        <v>0.22492999999999999</v>
      </c>
      <c r="CG9">
        <f t="shared" si="16"/>
        <v>0.2816933333333333</v>
      </c>
      <c r="CI9">
        <v>0.30476999999999999</v>
      </c>
      <c r="CJ9">
        <v>0.31752999999999998</v>
      </c>
      <c r="CK9">
        <v>0.35221000000000002</v>
      </c>
      <c r="CL9">
        <f t="shared" si="17"/>
        <v>0.32483666666666666</v>
      </c>
      <c r="CN9">
        <v>0.25007000000000001</v>
      </c>
      <c r="CO9">
        <v>0.44446999999999998</v>
      </c>
      <c r="CP9">
        <v>0.34471000000000002</v>
      </c>
      <c r="CQ9">
        <f t="shared" si="18"/>
        <v>0.34641666666666665</v>
      </c>
      <c r="CS9">
        <v>0.52812000000000003</v>
      </c>
      <c r="CT9">
        <v>0.32741999999999999</v>
      </c>
      <c r="CU9">
        <v>0.52834999999999999</v>
      </c>
      <c r="CV9">
        <f t="shared" si="19"/>
        <v>0.46129666666666669</v>
      </c>
      <c r="CX9">
        <v>0.22042</v>
      </c>
      <c r="CY9">
        <v>0.21918000000000001</v>
      </c>
      <c r="CZ9">
        <v>0.34351999999999999</v>
      </c>
      <c r="DA9">
        <f t="shared" si="20"/>
        <v>0.26103999999999999</v>
      </c>
      <c r="DC9">
        <v>0.20307</v>
      </c>
      <c r="DD9">
        <v>0.26741999999999999</v>
      </c>
      <c r="DE9">
        <v>0.26361000000000001</v>
      </c>
      <c r="DF9">
        <f t="shared" si="21"/>
        <v>0.2447</v>
      </c>
      <c r="DH9">
        <v>0.22348999999999999</v>
      </c>
      <c r="DI9">
        <v>0.34969</v>
      </c>
      <c r="DJ9">
        <v>0.32407999999999998</v>
      </c>
      <c r="DK9">
        <f t="shared" si="22"/>
        <v>0.29908666666666667</v>
      </c>
      <c r="DM9">
        <v>0.29587999999999998</v>
      </c>
      <c r="DN9">
        <v>0.21224999999999999</v>
      </c>
      <c r="DO9">
        <v>0.25470999999999999</v>
      </c>
      <c r="DP9">
        <f t="shared" si="23"/>
        <v>0.25428000000000001</v>
      </c>
    </row>
    <row r="10" spans="1:121" x14ac:dyDescent="0.2">
      <c r="A10" t="s">
        <v>6</v>
      </c>
      <c r="B10">
        <v>0.1067</v>
      </c>
      <c r="C10">
        <v>0.15712999999999999</v>
      </c>
      <c r="D10">
        <v>0.15414</v>
      </c>
      <c r="E10">
        <f t="shared" si="0"/>
        <v>0.13932333333333333</v>
      </c>
      <c r="F10" s="3"/>
      <c r="G10">
        <v>0.1613</v>
      </c>
      <c r="H10">
        <v>0.11111</v>
      </c>
      <c r="I10">
        <v>0.11778</v>
      </c>
      <c r="J10">
        <f t="shared" si="1"/>
        <v>0.13006333333333334</v>
      </c>
      <c r="L10">
        <v>0.1104</v>
      </c>
      <c r="M10">
        <v>0.15201000000000001</v>
      </c>
      <c r="N10">
        <v>0.13320000000000001</v>
      </c>
      <c r="O10">
        <f t="shared" si="2"/>
        <v>0.13187000000000001</v>
      </c>
      <c r="Q10">
        <v>0.11258</v>
      </c>
      <c r="R10">
        <v>0.10978</v>
      </c>
      <c r="S10">
        <v>0.12345</v>
      </c>
      <c r="T10">
        <f t="shared" si="3"/>
        <v>0.11527</v>
      </c>
      <c r="V10">
        <v>0.42357</v>
      </c>
      <c r="W10">
        <v>0.42082999999999998</v>
      </c>
      <c r="X10">
        <v>0.35943000000000003</v>
      </c>
      <c r="Y10">
        <f t="shared" si="4"/>
        <v>0.40127666666666667</v>
      </c>
      <c r="Z10" s="3"/>
      <c r="AA10">
        <v>0.47144999999999998</v>
      </c>
      <c r="AB10">
        <v>0.30653999999999998</v>
      </c>
      <c r="AC10">
        <v>0.38413000000000003</v>
      </c>
      <c r="AD10">
        <f t="shared" si="5"/>
        <v>0.38737333333333335</v>
      </c>
      <c r="AF10">
        <v>0.30531000000000003</v>
      </c>
      <c r="AG10">
        <v>0.28774</v>
      </c>
      <c r="AH10">
        <v>0.34560000000000002</v>
      </c>
      <c r="AI10">
        <f t="shared" si="6"/>
        <v>0.31288333333333335</v>
      </c>
      <c r="AK10">
        <v>0.40031</v>
      </c>
      <c r="AL10">
        <v>0.43698999999999999</v>
      </c>
      <c r="AM10">
        <v>0.39127000000000001</v>
      </c>
      <c r="AN10">
        <f t="shared" si="7"/>
        <v>0.40952333333333329</v>
      </c>
      <c r="AO10" s="3"/>
      <c r="AP10">
        <v>0.37845000000000001</v>
      </c>
      <c r="AQ10">
        <v>0.4461</v>
      </c>
      <c r="AR10">
        <v>0.38625999999999999</v>
      </c>
      <c r="AS10">
        <f t="shared" si="8"/>
        <v>0.40360333333333331</v>
      </c>
      <c r="AT10" s="3"/>
      <c r="AU10">
        <v>0.46776000000000001</v>
      </c>
      <c r="AV10">
        <v>0.42879</v>
      </c>
      <c r="AW10">
        <v>0.35605999999999999</v>
      </c>
      <c r="AX10">
        <f t="shared" si="9"/>
        <v>0.41753666666666667</v>
      </c>
      <c r="AZ10">
        <v>0.33759</v>
      </c>
      <c r="BA10">
        <v>0.44441000000000003</v>
      </c>
      <c r="BB10">
        <v>0.45166000000000001</v>
      </c>
      <c r="BC10">
        <f t="shared" si="10"/>
        <v>0.41121999999999997</v>
      </c>
      <c r="BE10">
        <v>0.42818000000000001</v>
      </c>
      <c r="BF10">
        <v>0.34749000000000002</v>
      </c>
      <c r="BG10">
        <v>0.32525999999999999</v>
      </c>
      <c r="BH10">
        <f t="shared" si="11"/>
        <v>0.36697666666666667</v>
      </c>
      <c r="BJ10">
        <v>0.20269000000000001</v>
      </c>
      <c r="BK10">
        <v>0.28523999999999999</v>
      </c>
      <c r="BL10">
        <v>0.13125000000000001</v>
      </c>
      <c r="BM10">
        <f t="shared" si="12"/>
        <v>0.20639333333333332</v>
      </c>
      <c r="BO10">
        <v>0.25956000000000001</v>
      </c>
      <c r="BP10">
        <v>0.24151</v>
      </c>
      <c r="BQ10">
        <v>0.18117</v>
      </c>
      <c r="BR10">
        <f t="shared" si="13"/>
        <v>0.22741333333333333</v>
      </c>
      <c r="BT10">
        <v>0.25614999999999999</v>
      </c>
      <c r="BU10">
        <v>0.25464999999999999</v>
      </c>
      <c r="BV10">
        <v>0.28915000000000002</v>
      </c>
      <c r="BW10">
        <f t="shared" si="14"/>
        <v>0.26665</v>
      </c>
      <c r="BY10">
        <v>0.26529999999999998</v>
      </c>
      <c r="BZ10">
        <v>0.25949</v>
      </c>
      <c r="CA10">
        <v>0.20993999999999999</v>
      </c>
      <c r="CB10">
        <f t="shared" si="15"/>
        <v>0.24490999999999999</v>
      </c>
      <c r="CD10">
        <v>0.28889999999999999</v>
      </c>
      <c r="CE10">
        <v>0.43946000000000002</v>
      </c>
      <c r="CF10">
        <v>0.24210999999999999</v>
      </c>
      <c r="CG10">
        <f t="shared" si="16"/>
        <v>0.32349</v>
      </c>
      <c r="CI10">
        <v>0.26486999999999999</v>
      </c>
      <c r="CJ10">
        <v>0.41310000000000002</v>
      </c>
      <c r="CK10">
        <v>0.32418999999999998</v>
      </c>
      <c r="CL10">
        <f t="shared" si="17"/>
        <v>0.33405333333333331</v>
      </c>
      <c r="CN10">
        <v>0.35909999999999997</v>
      </c>
      <c r="CO10">
        <v>0.31253999999999998</v>
      </c>
      <c r="CP10">
        <v>0.50863999999999998</v>
      </c>
      <c r="CQ10">
        <f t="shared" si="18"/>
        <v>0.39342666666666665</v>
      </c>
      <c r="CS10">
        <v>0.36664999999999998</v>
      </c>
      <c r="CT10">
        <v>0.48866999999999999</v>
      </c>
      <c r="CU10">
        <v>0.49379000000000001</v>
      </c>
      <c r="CV10">
        <f t="shared" si="19"/>
        <v>0.44970333333333334</v>
      </c>
      <c r="CX10">
        <v>0.1386</v>
      </c>
      <c r="CY10">
        <v>0.17641999999999999</v>
      </c>
      <c r="CZ10">
        <v>0.15243999999999999</v>
      </c>
      <c r="DA10">
        <f t="shared" si="20"/>
        <v>0.15581999999999999</v>
      </c>
      <c r="DC10">
        <v>0.38718999999999998</v>
      </c>
      <c r="DD10">
        <v>0.34349000000000002</v>
      </c>
      <c r="DE10">
        <v>0.29908000000000001</v>
      </c>
      <c r="DF10">
        <f t="shared" si="21"/>
        <v>0.34325333333333335</v>
      </c>
      <c r="DH10">
        <v>0.36742999999999998</v>
      </c>
      <c r="DI10">
        <v>0.28183000000000002</v>
      </c>
      <c r="DJ10">
        <v>0.30504999999999999</v>
      </c>
      <c r="DK10">
        <f t="shared" si="22"/>
        <v>0.31810333333333335</v>
      </c>
      <c r="DM10">
        <v>0.26654</v>
      </c>
      <c r="DN10">
        <v>0.79574</v>
      </c>
      <c r="DO10">
        <v>0.42374000000000001</v>
      </c>
      <c r="DP10">
        <f t="shared" si="23"/>
        <v>0.49533999999999995</v>
      </c>
    </row>
    <row r="11" spans="1:121" x14ac:dyDescent="0.2">
      <c r="A11" t="s">
        <v>7</v>
      </c>
      <c r="B11">
        <v>0.16471</v>
      </c>
      <c r="C11">
        <v>0.14257</v>
      </c>
      <c r="D11">
        <v>0.21384</v>
      </c>
      <c r="E11">
        <f t="shared" si="0"/>
        <v>0.17370666666666668</v>
      </c>
      <c r="F11" s="3"/>
      <c r="G11">
        <v>0.19925999999999999</v>
      </c>
      <c r="H11">
        <v>0.21189</v>
      </c>
      <c r="I11">
        <v>0.20218</v>
      </c>
      <c r="J11">
        <f t="shared" si="1"/>
        <v>0.20444333333333334</v>
      </c>
      <c r="L11">
        <v>0.12595999999999999</v>
      </c>
      <c r="M11">
        <v>0.15459000000000001</v>
      </c>
      <c r="N11">
        <v>0.14679</v>
      </c>
      <c r="O11">
        <f t="shared" si="2"/>
        <v>0.14244666666666664</v>
      </c>
      <c r="Q11">
        <v>0.25794</v>
      </c>
      <c r="R11">
        <v>0.25072</v>
      </c>
      <c r="S11">
        <v>0.30037000000000003</v>
      </c>
      <c r="T11">
        <f t="shared" si="3"/>
        <v>0.26967666666666668</v>
      </c>
      <c r="V11">
        <v>0.32301000000000002</v>
      </c>
      <c r="W11">
        <v>0.31981999999999999</v>
      </c>
      <c r="X11">
        <v>0.34255999999999998</v>
      </c>
      <c r="Y11">
        <f t="shared" si="4"/>
        <v>0.32846333333333333</v>
      </c>
      <c r="Z11" s="3"/>
      <c r="AA11">
        <v>0.32107999999999998</v>
      </c>
      <c r="AB11">
        <v>0.36076000000000003</v>
      </c>
      <c r="AC11">
        <v>0.47826999999999997</v>
      </c>
      <c r="AD11">
        <f t="shared" si="5"/>
        <v>0.38670333333333334</v>
      </c>
      <c r="AF11">
        <v>0.34125</v>
      </c>
      <c r="AG11">
        <v>0.38220999999999999</v>
      </c>
      <c r="AH11">
        <v>0.32395000000000002</v>
      </c>
      <c r="AI11">
        <f t="shared" si="6"/>
        <v>0.34913666666666665</v>
      </c>
      <c r="AK11">
        <v>0.35228999999999999</v>
      </c>
      <c r="AL11">
        <v>0.44346999999999998</v>
      </c>
      <c r="AM11">
        <v>0.66166000000000003</v>
      </c>
      <c r="AN11">
        <f t="shared" si="7"/>
        <v>0.48580666666666666</v>
      </c>
      <c r="AO11" s="3"/>
      <c r="AP11">
        <v>0.39040999999999998</v>
      </c>
      <c r="AQ11">
        <v>0.30925000000000002</v>
      </c>
      <c r="AR11">
        <v>0.42481000000000002</v>
      </c>
      <c r="AS11">
        <f t="shared" si="8"/>
        <v>0.37482333333333334</v>
      </c>
      <c r="AT11" s="3"/>
      <c r="AU11">
        <v>0.42748999999999998</v>
      </c>
      <c r="AV11">
        <v>0.35010999999999998</v>
      </c>
      <c r="AW11">
        <v>0.42054999999999998</v>
      </c>
      <c r="AX11">
        <f t="shared" si="9"/>
        <v>0.39938333333333337</v>
      </c>
      <c r="AZ11">
        <v>0.32205</v>
      </c>
      <c r="BA11">
        <v>0.33661999999999997</v>
      </c>
      <c r="BB11">
        <v>0.30625000000000002</v>
      </c>
      <c r="BC11">
        <f t="shared" si="10"/>
        <v>0.32163999999999998</v>
      </c>
      <c r="BE11">
        <v>0.45967000000000002</v>
      </c>
      <c r="BF11">
        <v>0.45204</v>
      </c>
      <c r="BG11">
        <v>0.63476999999999995</v>
      </c>
      <c r="BH11">
        <f t="shared" si="11"/>
        <v>0.51549333333333325</v>
      </c>
      <c r="BJ11">
        <v>0.19037999999999999</v>
      </c>
      <c r="BK11">
        <v>0.22023000000000001</v>
      </c>
      <c r="BL11">
        <v>0.26699000000000001</v>
      </c>
      <c r="BM11">
        <f t="shared" si="12"/>
        <v>0.22586666666666666</v>
      </c>
      <c r="BO11">
        <v>0.33900999999999998</v>
      </c>
      <c r="BP11">
        <v>0.2374</v>
      </c>
      <c r="BQ11">
        <v>0.30392999999999998</v>
      </c>
      <c r="BR11">
        <f t="shared" si="13"/>
        <v>0.29344666666666663</v>
      </c>
      <c r="BT11">
        <v>0.30531000000000003</v>
      </c>
      <c r="BU11">
        <v>0.19747000000000001</v>
      </c>
      <c r="BV11">
        <v>0.25478000000000001</v>
      </c>
      <c r="BW11">
        <f t="shared" si="14"/>
        <v>0.25252000000000002</v>
      </c>
      <c r="BY11">
        <v>0.40899999999999997</v>
      </c>
      <c r="BZ11">
        <v>0.30276999999999998</v>
      </c>
      <c r="CA11">
        <v>0.32025999999999999</v>
      </c>
      <c r="CB11">
        <f t="shared" si="15"/>
        <v>0.34400999999999998</v>
      </c>
      <c r="CD11">
        <v>0.26243</v>
      </c>
      <c r="CE11">
        <v>0.28064</v>
      </c>
      <c r="CF11">
        <v>0.29852000000000001</v>
      </c>
      <c r="CG11">
        <f t="shared" si="16"/>
        <v>0.28053</v>
      </c>
      <c r="CI11">
        <v>0.44790999999999997</v>
      </c>
      <c r="CJ11">
        <v>0.24184</v>
      </c>
      <c r="CK11">
        <v>0.22800999999999999</v>
      </c>
      <c r="CL11">
        <f t="shared" si="17"/>
        <v>0.30591999999999997</v>
      </c>
      <c r="CN11">
        <v>0.53839000000000004</v>
      </c>
      <c r="CO11">
        <v>0.35528999999999999</v>
      </c>
      <c r="CP11">
        <v>0.21398</v>
      </c>
      <c r="CQ11">
        <f t="shared" si="18"/>
        <v>0.36922000000000005</v>
      </c>
      <c r="CS11">
        <v>0.36194999999999999</v>
      </c>
      <c r="CT11">
        <v>0.32713999999999999</v>
      </c>
      <c r="CU11">
        <v>0.41585</v>
      </c>
      <c r="CV11">
        <f t="shared" si="19"/>
        <v>0.36831333333333333</v>
      </c>
      <c r="CX11">
        <v>0.17988999999999999</v>
      </c>
      <c r="CY11">
        <v>0.16847000000000001</v>
      </c>
      <c r="CZ11">
        <v>0.21643000000000001</v>
      </c>
      <c r="DA11">
        <f t="shared" si="20"/>
        <v>0.18826333333333334</v>
      </c>
      <c r="DC11">
        <v>0.20416999999999999</v>
      </c>
      <c r="DD11">
        <v>0.37404999999999999</v>
      </c>
      <c r="DE11">
        <v>0.28016999999999997</v>
      </c>
      <c r="DF11">
        <f t="shared" si="21"/>
        <v>0.28613</v>
      </c>
      <c r="DH11">
        <v>0.37056</v>
      </c>
      <c r="DI11">
        <v>0.33694000000000002</v>
      </c>
      <c r="DJ11">
        <v>0.33915000000000001</v>
      </c>
      <c r="DK11">
        <f t="shared" si="22"/>
        <v>0.34888333333333338</v>
      </c>
      <c r="DM11">
        <v>0.31389</v>
      </c>
      <c r="DN11">
        <v>0.31777</v>
      </c>
      <c r="DO11">
        <v>0.23128000000000001</v>
      </c>
      <c r="DP11">
        <f t="shared" si="23"/>
        <v>0.28764666666666666</v>
      </c>
    </row>
    <row r="12" spans="1:121" x14ac:dyDescent="0.2">
      <c r="A12" t="s">
        <v>8</v>
      </c>
      <c r="B12">
        <v>0.55420999999999998</v>
      </c>
      <c r="C12">
        <v>0.59914000000000001</v>
      </c>
      <c r="D12">
        <v>0.36534</v>
      </c>
      <c r="E12">
        <f t="shared" si="0"/>
        <v>0.50623000000000007</v>
      </c>
      <c r="F12" s="3"/>
      <c r="G12">
        <v>0.33424999999999999</v>
      </c>
      <c r="H12">
        <v>0.59628999999999999</v>
      </c>
      <c r="I12">
        <v>0.87566999999999995</v>
      </c>
      <c r="J12">
        <f t="shared" si="1"/>
        <v>0.60206999999999999</v>
      </c>
      <c r="L12">
        <v>0.29039999999999999</v>
      </c>
      <c r="M12">
        <v>0.49071999999999999</v>
      </c>
      <c r="N12">
        <v>0.56506999999999996</v>
      </c>
      <c r="O12">
        <f t="shared" si="2"/>
        <v>0.44873000000000002</v>
      </c>
      <c r="Q12">
        <v>0.55583000000000005</v>
      </c>
      <c r="R12">
        <v>0.82257000000000002</v>
      </c>
      <c r="S12">
        <v>0.68045</v>
      </c>
      <c r="T12">
        <f t="shared" si="3"/>
        <v>0.68628333333333336</v>
      </c>
      <c r="V12">
        <v>0.42136000000000001</v>
      </c>
      <c r="W12">
        <v>0.50029999999999997</v>
      </c>
      <c r="X12">
        <v>0.49492999999999998</v>
      </c>
      <c r="Y12">
        <f t="shared" si="4"/>
        <v>0.4721966666666666</v>
      </c>
      <c r="Z12" s="3"/>
      <c r="AA12">
        <v>0.61216000000000004</v>
      </c>
      <c r="AB12">
        <v>0.56750999999999996</v>
      </c>
      <c r="AC12">
        <v>0.58943999999999996</v>
      </c>
      <c r="AD12">
        <f t="shared" si="5"/>
        <v>0.58970333333333336</v>
      </c>
      <c r="AF12">
        <v>0.54854999999999998</v>
      </c>
      <c r="AG12">
        <v>0.48204000000000002</v>
      </c>
      <c r="AH12">
        <v>0.51776</v>
      </c>
      <c r="AI12">
        <f t="shared" si="6"/>
        <v>0.51611666666666667</v>
      </c>
      <c r="AK12">
        <v>0.47297</v>
      </c>
      <c r="AL12">
        <v>0.49948999999999999</v>
      </c>
      <c r="AM12">
        <v>0.62985999999999998</v>
      </c>
      <c r="AN12">
        <f t="shared" si="7"/>
        <v>0.53410666666666662</v>
      </c>
      <c r="AO12" s="3"/>
      <c r="AP12">
        <v>0.51863999999999999</v>
      </c>
      <c r="AQ12">
        <v>0.51302999999999999</v>
      </c>
      <c r="AR12">
        <v>0.37248999999999999</v>
      </c>
      <c r="AS12">
        <f t="shared" si="8"/>
        <v>0.46805333333333338</v>
      </c>
      <c r="AT12" s="3"/>
      <c r="AU12">
        <v>0.37287999999999999</v>
      </c>
      <c r="AV12">
        <v>0.60196000000000005</v>
      </c>
      <c r="AW12">
        <v>0.48924000000000001</v>
      </c>
      <c r="AX12">
        <f t="shared" si="9"/>
        <v>0.48802666666666666</v>
      </c>
      <c r="AZ12">
        <v>0.45900000000000002</v>
      </c>
      <c r="BA12">
        <v>0.41361999999999999</v>
      </c>
      <c r="BB12">
        <v>0.49604999999999999</v>
      </c>
      <c r="BC12">
        <f t="shared" si="10"/>
        <v>0.45622333333333326</v>
      </c>
      <c r="BE12">
        <v>0.50092000000000003</v>
      </c>
      <c r="BF12">
        <v>0.61523000000000005</v>
      </c>
      <c r="BG12">
        <v>0.58033999999999997</v>
      </c>
      <c r="BH12">
        <f t="shared" si="11"/>
        <v>0.56549666666666676</v>
      </c>
      <c r="BJ12">
        <v>0.16743</v>
      </c>
      <c r="BK12">
        <v>0.15029999999999999</v>
      </c>
      <c r="BL12">
        <v>0.15140999999999999</v>
      </c>
      <c r="BM12">
        <f t="shared" si="12"/>
        <v>0.15637999999999999</v>
      </c>
      <c r="BO12">
        <v>0.24687999999999999</v>
      </c>
      <c r="BP12">
        <v>0.23016</v>
      </c>
      <c r="BQ12">
        <v>0.27012000000000003</v>
      </c>
      <c r="BR12">
        <f t="shared" si="13"/>
        <v>0.24905333333333335</v>
      </c>
      <c r="BT12">
        <v>1.04209</v>
      </c>
      <c r="BU12">
        <v>0.75873999999999997</v>
      </c>
      <c r="BV12">
        <v>0.95523999999999998</v>
      </c>
      <c r="BW12">
        <f t="shared" si="14"/>
        <v>0.9186899999999999</v>
      </c>
      <c r="BY12">
        <v>0.20810000000000001</v>
      </c>
      <c r="BZ12">
        <v>0.14076</v>
      </c>
      <c r="CA12">
        <v>0.14133999999999999</v>
      </c>
      <c r="CB12">
        <f t="shared" si="15"/>
        <v>0.16339999999999999</v>
      </c>
      <c r="CD12">
        <v>0.41591</v>
      </c>
      <c r="CE12">
        <v>0.45971000000000001</v>
      </c>
      <c r="CF12">
        <v>0.45971000000000001</v>
      </c>
      <c r="CG12">
        <f t="shared" si="16"/>
        <v>0.44511000000000006</v>
      </c>
      <c r="CI12">
        <v>0.41055999999999998</v>
      </c>
      <c r="CJ12">
        <v>0.67245999999999995</v>
      </c>
      <c r="CK12">
        <v>0.63104000000000005</v>
      </c>
      <c r="CL12">
        <f t="shared" si="17"/>
        <v>0.57135333333333327</v>
      </c>
      <c r="CN12">
        <v>0.53842000000000001</v>
      </c>
      <c r="CO12">
        <v>0.46894999999999998</v>
      </c>
      <c r="CP12">
        <v>0.46876000000000001</v>
      </c>
      <c r="CQ12">
        <f t="shared" si="18"/>
        <v>0.49204333333333333</v>
      </c>
      <c r="CS12">
        <v>0.69249000000000005</v>
      </c>
      <c r="CT12">
        <v>0.57308000000000003</v>
      </c>
      <c r="CU12">
        <v>0.53900999999999999</v>
      </c>
      <c r="CV12">
        <f t="shared" si="19"/>
        <v>0.60152666666666665</v>
      </c>
      <c r="CX12">
        <v>0.21062</v>
      </c>
      <c r="CY12">
        <v>0.16749</v>
      </c>
      <c r="CZ12">
        <v>0.23852000000000001</v>
      </c>
      <c r="DA12">
        <f t="shared" si="20"/>
        <v>0.20554333333333333</v>
      </c>
      <c r="DC12">
        <v>0.27182000000000001</v>
      </c>
      <c r="DD12">
        <v>0.40677999999999997</v>
      </c>
      <c r="DE12">
        <v>0.56593000000000004</v>
      </c>
      <c r="DF12">
        <f t="shared" si="21"/>
        <v>0.4148433333333334</v>
      </c>
      <c r="DH12">
        <v>0.16395999999999999</v>
      </c>
      <c r="DI12">
        <v>0.21681</v>
      </c>
      <c r="DJ12">
        <v>0.1802</v>
      </c>
      <c r="DK12">
        <f t="shared" si="22"/>
        <v>0.18698999999999999</v>
      </c>
      <c r="DM12">
        <v>0.21498</v>
      </c>
      <c r="DN12">
        <v>0.19195999999999999</v>
      </c>
      <c r="DO12">
        <v>0.16446</v>
      </c>
      <c r="DP12">
        <f t="shared" si="23"/>
        <v>0.19046666666666665</v>
      </c>
    </row>
    <row r="13" spans="1:121" ht="17" thickBot="1" x14ac:dyDescent="0.25">
      <c r="A13" t="s">
        <v>9</v>
      </c>
      <c r="B13">
        <v>0.21571000000000001</v>
      </c>
      <c r="C13">
        <v>0.20701</v>
      </c>
      <c r="D13">
        <v>0.22148999999999999</v>
      </c>
      <c r="E13">
        <f t="shared" si="0"/>
        <v>0.21473666666666666</v>
      </c>
      <c r="F13" s="3"/>
      <c r="G13">
        <v>0.24281</v>
      </c>
      <c r="H13">
        <v>0.19239999999999999</v>
      </c>
      <c r="I13">
        <v>0.18684000000000001</v>
      </c>
      <c r="J13">
        <f t="shared" si="1"/>
        <v>0.20735000000000001</v>
      </c>
      <c r="L13">
        <v>0.20477000000000001</v>
      </c>
      <c r="M13">
        <v>0.30146000000000001</v>
      </c>
      <c r="N13">
        <v>0.20627999999999999</v>
      </c>
      <c r="O13">
        <f t="shared" si="2"/>
        <v>0.23750333333333332</v>
      </c>
      <c r="Q13">
        <v>0.23587</v>
      </c>
      <c r="R13">
        <v>0.20705000000000001</v>
      </c>
      <c r="S13">
        <v>0.21384</v>
      </c>
      <c r="T13">
        <f t="shared" si="3"/>
        <v>0.21892</v>
      </c>
      <c r="V13">
        <v>0.7742</v>
      </c>
      <c r="W13">
        <v>0.55603000000000002</v>
      </c>
      <c r="X13">
        <v>0.68672999999999995</v>
      </c>
      <c r="Y13">
        <f t="shared" si="4"/>
        <v>0.67232000000000003</v>
      </c>
      <c r="Z13" s="3"/>
      <c r="AA13">
        <v>0.55037999999999998</v>
      </c>
      <c r="AB13">
        <v>0.70982000000000001</v>
      </c>
      <c r="AC13">
        <v>0.71921000000000002</v>
      </c>
      <c r="AD13">
        <f t="shared" si="5"/>
        <v>0.65980333333333341</v>
      </c>
      <c r="AF13">
        <v>0.85184000000000004</v>
      </c>
      <c r="AG13">
        <v>0.79278999999999999</v>
      </c>
      <c r="AH13">
        <v>0.55374999999999996</v>
      </c>
      <c r="AI13">
        <f t="shared" si="6"/>
        <v>0.73279333333333341</v>
      </c>
      <c r="AK13">
        <v>0.72885</v>
      </c>
      <c r="AL13">
        <v>0.73602000000000001</v>
      </c>
      <c r="AM13">
        <v>0.63449999999999995</v>
      </c>
      <c r="AN13">
        <f t="shared" si="7"/>
        <v>0.69979000000000002</v>
      </c>
      <c r="AO13" s="3"/>
      <c r="AP13">
        <v>0.68883000000000005</v>
      </c>
      <c r="AQ13">
        <v>0.60048999999999997</v>
      </c>
      <c r="AR13">
        <v>0.80091000000000001</v>
      </c>
      <c r="AS13">
        <f t="shared" si="8"/>
        <v>0.69674333333333338</v>
      </c>
      <c r="AT13" s="3"/>
      <c r="AU13">
        <v>0.66337000000000002</v>
      </c>
      <c r="AV13">
        <v>0.48064000000000001</v>
      </c>
      <c r="AW13">
        <v>0.49532999999999999</v>
      </c>
      <c r="AX13">
        <f t="shared" si="9"/>
        <v>0.54644666666666664</v>
      </c>
      <c r="AZ13">
        <v>0.45855000000000001</v>
      </c>
      <c r="BA13">
        <v>0.57377</v>
      </c>
      <c r="BB13">
        <v>0.57457000000000003</v>
      </c>
      <c r="BC13">
        <f t="shared" si="10"/>
        <v>0.53562999999999994</v>
      </c>
      <c r="BE13">
        <v>0.56642999999999999</v>
      </c>
      <c r="BF13">
        <v>0.76048000000000004</v>
      </c>
      <c r="BG13">
        <v>0.45845999999999998</v>
      </c>
      <c r="BH13">
        <f t="shared" si="11"/>
        <v>0.59512333333333334</v>
      </c>
      <c r="BJ13">
        <v>0.42925999999999997</v>
      </c>
      <c r="BK13">
        <v>0.33579999999999999</v>
      </c>
      <c r="BL13">
        <v>0.33357999999999999</v>
      </c>
      <c r="BM13">
        <f t="shared" si="12"/>
        <v>0.36621333333333334</v>
      </c>
      <c r="BO13">
        <v>0.46843000000000001</v>
      </c>
      <c r="BP13">
        <v>0.33132</v>
      </c>
      <c r="BQ13">
        <v>0.39240000000000003</v>
      </c>
      <c r="BR13">
        <f t="shared" si="13"/>
        <v>0.39738333333333337</v>
      </c>
      <c r="BT13">
        <v>0.37641999999999998</v>
      </c>
      <c r="BU13">
        <v>0.45184999999999997</v>
      </c>
      <c r="BV13">
        <v>0.37778</v>
      </c>
      <c r="BW13">
        <f t="shared" si="14"/>
        <v>0.40201666666666663</v>
      </c>
      <c r="BY13">
        <v>0.26601000000000002</v>
      </c>
      <c r="BZ13">
        <v>0.40429999999999999</v>
      </c>
      <c r="CA13">
        <v>0.29791000000000001</v>
      </c>
      <c r="CB13">
        <f t="shared" si="15"/>
        <v>0.32273999999999997</v>
      </c>
      <c r="CD13">
        <v>0.86594000000000004</v>
      </c>
      <c r="CE13">
        <v>0.42326999999999998</v>
      </c>
      <c r="CF13">
        <v>0.54593999999999998</v>
      </c>
      <c r="CG13">
        <f t="shared" si="16"/>
        <v>0.61171666666666669</v>
      </c>
      <c r="CI13">
        <v>0.58003000000000005</v>
      </c>
      <c r="CJ13">
        <v>0.67735000000000001</v>
      </c>
      <c r="CK13">
        <v>0.47350999999999999</v>
      </c>
      <c r="CL13">
        <f t="shared" si="17"/>
        <v>0.57696333333333338</v>
      </c>
      <c r="CN13">
        <v>0.61538000000000004</v>
      </c>
      <c r="CO13">
        <v>0.78297000000000005</v>
      </c>
      <c r="CP13">
        <v>0.60307999999999995</v>
      </c>
      <c r="CQ13">
        <f t="shared" si="18"/>
        <v>0.66714333333333331</v>
      </c>
      <c r="CS13">
        <v>0.75846000000000002</v>
      </c>
      <c r="CT13">
        <v>0.64273000000000002</v>
      </c>
      <c r="CU13">
        <v>0.74026999999999998</v>
      </c>
      <c r="CV13">
        <f t="shared" si="19"/>
        <v>0.71382000000000012</v>
      </c>
      <c r="CX13">
        <v>0.36418</v>
      </c>
      <c r="CY13">
        <v>0.32899</v>
      </c>
      <c r="CZ13">
        <v>0.32039000000000001</v>
      </c>
      <c r="DA13">
        <f t="shared" si="20"/>
        <v>0.33785333333333334</v>
      </c>
      <c r="DC13">
        <v>0.38336999999999999</v>
      </c>
      <c r="DD13">
        <v>0.33901999999999999</v>
      </c>
      <c r="DE13">
        <v>0.25852999999999998</v>
      </c>
      <c r="DF13">
        <f t="shared" si="21"/>
        <v>0.32697333333333334</v>
      </c>
      <c r="DH13">
        <v>0.31481999999999999</v>
      </c>
      <c r="DI13">
        <v>0.33167000000000002</v>
      </c>
      <c r="DJ13">
        <v>0.35005999999999998</v>
      </c>
      <c r="DK13">
        <f t="shared" si="22"/>
        <v>0.33218333333333333</v>
      </c>
      <c r="DM13">
        <v>0.36198000000000002</v>
      </c>
      <c r="DN13">
        <v>0.41998999999999997</v>
      </c>
      <c r="DO13">
        <v>0.59001999999999999</v>
      </c>
      <c r="DP13">
        <f t="shared" si="23"/>
        <v>0.45733000000000001</v>
      </c>
    </row>
    <row r="14" spans="1:121" ht="17" thickBot="1" x14ac:dyDescent="0.25">
      <c r="A14" s="7" t="s">
        <v>10</v>
      </c>
      <c r="B14" s="6">
        <f>AVERAGE(B4:B13)</f>
        <v>0.25655100000000003</v>
      </c>
      <c r="C14" s="6">
        <f>AVERAGE(C4:C13)</f>
        <v>0.31781900000000002</v>
      </c>
      <c r="D14" s="6">
        <f>AVERAGE(D4:D13)</f>
        <v>0.259523</v>
      </c>
      <c r="E14" s="6">
        <f>AVERAGE(E4:E13)</f>
        <v>0.27796433333333331</v>
      </c>
      <c r="F14" s="1"/>
      <c r="G14" s="1">
        <f t="shared" ref="G14:AD14" si="24">AVERAGE(G4:G13)</f>
        <v>0.28044799999999992</v>
      </c>
      <c r="H14" s="1">
        <f t="shared" si="24"/>
        <v>0.29082100000000005</v>
      </c>
      <c r="I14" s="1">
        <f t="shared" si="24"/>
        <v>0.30875599999999997</v>
      </c>
      <c r="J14" s="1">
        <f>AVERAGE(J4:J13)</f>
        <v>0.29334166666666667</v>
      </c>
      <c r="K14" s="1"/>
      <c r="L14" s="1">
        <f t="shared" si="24"/>
        <v>0.23610400000000001</v>
      </c>
      <c r="M14" s="1">
        <f t="shared" si="24"/>
        <v>0.25391400000000003</v>
      </c>
      <c r="N14" s="1">
        <f t="shared" si="24"/>
        <v>0.31307699999999999</v>
      </c>
      <c r="O14" s="1">
        <f t="shared" si="24"/>
        <v>0.26769833333333332</v>
      </c>
      <c r="P14" s="1"/>
      <c r="Q14" s="1">
        <f t="shared" si="24"/>
        <v>0.30804899999999996</v>
      </c>
      <c r="R14" s="1">
        <f t="shared" si="24"/>
        <v>0.33527000000000001</v>
      </c>
      <c r="S14" s="1">
        <f t="shared" si="24"/>
        <v>0.35224</v>
      </c>
      <c r="T14" s="1">
        <f t="shared" si="24"/>
        <v>0.33185300000000001</v>
      </c>
      <c r="U14" s="1"/>
      <c r="V14" s="1">
        <f t="shared" si="24"/>
        <v>0.46651699999999996</v>
      </c>
      <c r="W14" s="1">
        <f t="shared" si="24"/>
        <v>0.47210400000000002</v>
      </c>
      <c r="X14" s="1">
        <f t="shared" si="24"/>
        <v>0.47599600000000003</v>
      </c>
      <c r="Y14" s="1">
        <f t="shared" si="24"/>
        <v>0.47153900000000004</v>
      </c>
      <c r="Z14" s="1"/>
      <c r="AA14" s="1">
        <f t="shared" si="24"/>
        <v>0.47980199999999995</v>
      </c>
      <c r="AB14" s="1">
        <f t="shared" si="24"/>
        <v>0.46922699999999995</v>
      </c>
      <c r="AC14" s="1">
        <f t="shared" si="24"/>
        <v>0.52678399999999992</v>
      </c>
      <c r="AD14" s="1">
        <f t="shared" si="24"/>
        <v>0.49193766666666666</v>
      </c>
      <c r="AE14" s="1"/>
      <c r="AF14" s="1">
        <f t="shared" ref="AF14" si="25">AVERAGE(AF4:AF13)</f>
        <v>0.48197600000000007</v>
      </c>
      <c r="AG14" s="1">
        <f t="shared" ref="AG14" si="26">AVERAGE(AG4:AG13)</f>
        <v>0.48393800000000003</v>
      </c>
      <c r="AH14" s="1">
        <f t="shared" ref="AH14:AI14" si="27">AVERAGE(AH4:AH13)</f>
        <v>0.42551500000000003</v>
      </c>
      <c r="AI14" s="1">
        <f t="shared" si="27"/>
        <v>0.46380966666666656</v>
      </c>
      <c r="AJ14" s="1"/>
      <c r="AK14" s="1">
        <f t="shared" ref="AK14" si="28">AVERAGE(AK4:AK13)</f>
        <v>0.47556399999999999</v>
      </c>
      <c r="AL14" s="1">
        <f t="shared" ref="AL14" si="29">AVERAGE(AL4:AL13)</f>
        <v>0.54101499999999991</v>
      </c>
      <c r="AM14" s="1">
        <f t="shared" ref="AM14:AN14" si="30">AVERAGE(AM4:AM13)</f>
        <v>0.53750399999999998</v>
      </c>
      <c r="AN14" s="1">
        <f t="shared" si="30"/>
        <v>0.51802766666666666</v>
      </c>
      <c r="AO14" s="1"/>
      <c r="AP14" s="1">
        <f t="shared" ref="AP14" si="31">AVERAGE(AP4:AP13)</f>
        <v>0.51574900000000001</v>
      </c>
      <c r="AQ14" s="1">
        <f t="shared" ref="AQ14" si="32">AVERAGE(AQ4:AQ13)</f>
        <v>0.529644</v>
      </c>
      <c r="AR14" s="1">
        <f t="shared" ref="AR14:AS14" si="33">AVERAGE(AR4:AR13)</f>
        <v>0.51669799999999999</v>
      </c>
      <c r="AS14" s="1">
        <f t="shared" si="33"/>
        <v>0.52069699999999997</v>
      </c>
      <c r="AT14" s="1"/>
      <c r="AU14" s="1">
        <f t="shared" ref="AU14" si="34">AVERAGE(AU4:AU13)</f>
        <v>0.55215499999999995</v>
      </c>
      <c r="AV14" s="1">
        <f t="shared" ref="AV14" si="35">AVERAGE(AV4:AV13)</f>
        <v>0.51653800000000005</v>
      </c>
      <c r="AW14" s="1">
        <f t="shared" ref="AW14:AX14" si="36">AVERAGE(AW4:AW13)</f>
        <v>0.524953</v>
      </c>
      <c r="AX14" s="1">
        <f t="shared" si="36"/>
        <v>0.53121533333333326</v>
      </c>
      <c r="AY14" s="1"/>
      <c r="AZ14" s="1">
        <f t="shared" ref="AZ14" si="37">AVERAGE(AZ4:AZ13)</f>
        <v>0.50594600000000001</v>
      </c>
      <c r="BA14" s="1">
        <f t="shared" ref="BA14" si="38">AVERAGE(BA4:BA13)</f>
        <v>0.56394699999999998</v>
      </c>
      <c r="BB14" s="1">
        <f t="shared" ref="BB14:BC14" si="39">AVERAGE(BB4:BB13)</f>
        <v>0.525779</v>
      </c>
      <c r="BC14" s="1">
        <f t="shared" si="39"/>
        <v>0.53189066666666673</v>
      </c>
      <c r="BD14" s="1"/>
      <c r="BE14" s="1">
        <f t="shared" ref="BE14" si="40">AVERAGE(BE4:BE13)</f>
        <v>0.58350199999999997</v>
      </c>
      <c r="BF14" s="1">
        <f t="shared" ref="BF14" si="41">AVERAGE(BF4:BF13)</f>
        <v>0.57123200000000007</v>
      </c>
      <c r="BG14" s="1">
        <f t="shared" ref="BG14:BH14" si="42">AVERAGE(BG4:BG13)</f>
        <v>0.58386699999999991</v>
      </c>
      <c r="BH14" s="1">
        <f t="shared" si="42"/>
        <v>0.57953366666666672</v>
      </c>
      <c r="BI14" s="1"/>
      <c r="BJ14" s="1">
        <f t="shared" ref="BJ14" si="43">AVERAGE(BJ4:BJ13)</f>
        <v>0.31389499999999992</v>
      </c>
      <c r="BK14" s="1">
        <f t="shared" ref="BK14" si="44">AVERAGE(BK4:BK13)</f>
        <v>0.32217799999999996</v>
      </c>
      <c r="BL14" s="1">
        <f t="shared" ref="BL14:BM14" si="45">AVERAGE(BL4:BL13)</f>
        <v>0.34279999999999994</v>
      </c>
      <c r="BM14" s="1">
        <f t="shared" si="45"/>
        <v>0.326291</v>
      </c>
      <c r="BN14" s="1"/>
      <c r="BO14" s="1">
        <f t="shared" ref="BO14" si="46">AVERAGE(BO4:BO13)</f>
        <v>0.33532900000000004</v>
      </c>
      <c r="BP14" s="1">
        <f t="shared" ref="BP14" si="47">AVERAGE(BP4:BP13)</f>
        <v>0.31904199999999999</v>
      </c>
      <c r="BQ14" s="1">
        <f t="shared" ref="BQ14:BR14" si="48">AVERAGE(BQ4:BQ13)</f>
        <v>0.32111999999999996</v>
      </c>
      <c r="BR14" s="1">
        <f t="shared" si="48"/>
        <v>0.32516366666666668</v>
      </c>
      <c r="BS14" s="1"/>
      <c r="BT14" s="1">
        <f t="shared" ref="BT14" si="49">AVERAGE(BT4:BT13)</f>
        <v>0.45676799999999995</v>
      </c>
      <c r="BU14" s="1">
        <f t="shared" ref="BU14" si="50">AVERAGE(BU4:BU13)</f>
        <v>0.44053699999999996</v>
      </c>
      <c r="BV14" s="1">
        <f t="shared" ref="BV14:BW14" si="51">AVERAGE(BV4:BV13)</f>
        <v>0.40983300000000006</v>
      </c>
      <c r="BW14" s="1">
        <f t="shared" si="51"/>
        <v>0.43571266666666669</v>
      </c>
      <c r="BX14" s="1"/>
      <c r="BY14" s="1">
        <f t="shared" ref="BY14" si="52">AVERAGE(BY4:BY13)</f>
        <v>0.40455399999999991</v>
      </c>
      <c r="BZ14" s="1">
        <f t="shared" ref="BZ14" si="53">AVERAGE(BZ4:BZ13)</f>
        <v>0.35586600000000007</v>
      </c>
      <c r="CA14" s="1">
        <f t="shared" ref="CA14:CB14" si="54">AVERAGE(CA4:CA13)</f>
        <v>0.38164100000000001</v>
      </c>
      <c r="CB14" s="1">
        <f t="shared" si="54"/>
        <v>0.38068700000000005</v>
      </c>
      <c r="CC14" s="1"/>
      <c r="CD14" s="1">
        <f t="shared" ref="CD14" si="55">AVERAGE(CD4:CD13)</f>
        <v>0.48824200000000006</v>
      </c>
      <c r="CE14" s="1">
        <f t="shared" ref="CE14" si="56">AVERAGE(CE4:CE13)</f>
        <v>0.37135299999999999</v>
      </c>
      <c r="CF14" s="1">
        <f t="shared" ref="CF14:CG14" si="57">AVERAGE(CF4:CF13)</f>
        <v>0.35690399999999994</v>
      </c>
      <c r="CG14" s="1">
        <f t="shared" si="57"/>
        <v>0.40549966666666676</v>
      </c>
      <c r="CH14" s="1"/>
      <c r="CI14" s="1">
        <f t="shared" ref="CI14" si="58">AVERAGE(CI4:CI13)</f>
        <v>0.42713099999999998</v>
      </c>
      <c r="CJ14" s="1">
        <f t="shared" ref="CJ14" si="59">AVERAGE(CJ4:CJ13)</f>
        <v>0.48091799999999996</v>
      </c>
      <c r="CK14" s="1">
        <f t="shared" ref="CK14:CL14" si="60">AVERAGE(CK4:CK13)</f>
        <v>0.45319599999999999</v>
      </c>
      <c r="CL14" s="1">
        <f t="shared" si="60"/>
        <v>0.45374833333333331</v>
      </c>
      <c r="CM14" s="1"/>
      <c r="CN14" s="1">
        <f t="shared" ref="CN14" si="61">AVERAGE(CN4:CN13)</f>
        <v>0.53483999999999998</v>
      </c>
      <c r="CO14" s="1">
        <f t="shared" ref="CO14" si="62">AVERAGE(CO4:CO13)</f>
        <v>0.58554399999999984</v>
      </c>
      <c r="CP14" s="1">
        <f t="shared" ref="CP14:CQ14" si="63">AVERAGE(CP4:CP13)</f>
        <v>0.61012699999999997</v>
      </c>
      <c r="CQ14" s="1">
        <f t="shared" si="63"/>
        <v>0.57683700000000004</v>
      </c>
      <c r="CR14" s="1"/>
      <c r="CS14" s="1">
        <f t="shared" ref="CS14" si="64">AVERAGE(CS4:CS13)</f>
        <v>0.60526700000000011</v>
      </c>
      <c r="CT14" s="1">
        <f t="shared" ref="CT14" si="65">AVERAGE(CT4:CT13)</f>
        <v>0.60880900000000004</v>
      </c>
      <c r="CU14" s="1">
        <f t="shared" ref="CU14:CV14" si="66">AVERAGE(CU4:CU13)</f>
        <v>0.56966899999999998</v>
      </c>
      <c r="CV14" s="1">
        <f t="shared" si="66"/>
        <v>0.59458166666666656</v>
      </c>
      <c r="CW14" s="1"/>
      <c r="CX14" s="1">
        <f t="shared" ref="CX14" si="67">AVERAGE(CX4:CX13)</f>
        <v>0.25436000000000003</v>
      </c>
      <c r="CY14" s="1">
        <f t="shared" ref="CY14" si="68">AVERAGE(CY4:CY13)</f>
        <v>0.24068999999999999</v>
      </c>
      <c r="CZ14" s="1">
        <f t="shared" ref="CZ14:DA14" si="69">AVERAGE(CZ4:CZ13)</f>
        <v>0.25728200000000001</v>
      </c>
      <c r="DA14" s="1">
        <f t="shared" si="69"/>
        <v>0.2507773333333333</v>
      </c>
      <c r="DB14" s="1"/>
      <c r="DC14" s="1">
        <f t="shared" ref="DC14" si="70">AVERAGE(DC4:DC13)</f>
        <v>0.25813600000000003</v>
      </c>
      <c r="DD14" s="1">
        <f t="shared" ref="DD14" si="71">AVERAGE(DD4:DD13)</f>
        <v>0.28608600000000001</v>
      </c>
      <c r="DE14" s="1">
        <f t="shared" ref="DE14:DF14" si="72">AVERAGE(DE4:DE13)</f>
        <v>0.31027900000000003</v>
      </c>
      <c r="DF14" s="1">
        <f t="shared" si="72"/>
        <v>0.28483366666666665</v>
      </c>
      <c r="DG14" s="1"/>
      <c r="DH14" s="1">
        <f t="shared" ref="DH14" si="73">AVERAGE(DH4:DH13)</f>
        <v>0.30535699999999999</v>
      </c>
      <c r="DI14" s="1">
        <f t="shared" ref="DI14" si="74">AVERAGE(DI4:DI13)</f>
        <v>0.33404599999999995</v>
      </c>
      <c r="DJ14" s="1">
        <f t="shared" ref="DJ14:DK14" si="75">AVERAGE(DJ4:DJ13)</f>
        <v>0.32552199999999998</v>
      </c>
      <c r="DK14" s="1">
        <f t="shared" si="75"/>
        <v>0.32164166666666671</v>
      </c>
      <c r="DL14" s="1"/>
      <c r="DM14" s="1">
        <f t="shared" ref="DM14" si="76">AVERAGE(DM4:DM13)</f>
        <v>0.30107600000000001</v>
      </c>
      <c r="DN14" s="1">
        <f t="shared" ref="DN14" si="77">AVERAGE(DN4:DN13)</f>
        <v>0.38672499999999993</v>
      </c>
      <c r="DO14" s="1">
        <f t="shared" ref="DO14:DP14" si="78">AVERAGE(DO4:DO13)</f>
        <v>0.28333900000000001</v>
      </c>
      <c r="DP14" s="1">
        <f t="shared" si="78"/>
        <v>0.32371333333333335</v>
      </c>
      <c r="DQ14" s="1"/>
    </row>
    <row r="15" spans="1:121" ht="18" thickTop="1" thickBot="1" x14ac:dyDescent="0.25">
      <c r="A15" s="21" t="s">
        <v>143</v>
      </c>
      <c r="B15" s="22">
        <f>(STDEV(B4:B13))/SQRT(COUNT(B4:B13))</f>
        <v>5.2609929701741845E-2</v>
      </c>
      <c r="C15" s="22">
        <f t="shared" ref="C15:CD15" si="79">(STDEV(C4:C13))/SQRT(COUNT(C4:C13))</f>
        <v>7.5564194952224398E-2</v>
      </c>
      <c r="D15" s="22">
        <f t="shared" si="79"/>
        <v>3.7278044209844367E-2</v>
      </c>
      <c r="E15" s="22">
        <f>(STDEV(E4:E13))/SQRT(COUNT(E4:E13))</f>
        <v>5.1454362257450904E-2</v>
      </c>
      <c r="F15" s="22"/>
      <c r="G15" s="22">
        <f t="shared" si="79"/>
        <v>3.5279465881570403E-2</v>
      </c>
      <c r="H15" s="22">
        <f t="shared" si="79"/>
        <v>5.1991289857051981E-2</v>
      </c>
      <c r="I15" s="22">
        <f t="shared" si="79"/>
        <v>7.4047486043304189E-2</v>
      </c>
      <c r="J15" s="22">
        <f t="shared" si="79"/>
        <v>4.9688109433485957E-2</v>
      </c>
      <c r="K15" s="22"/>
      <c r="L15" s="22">
        <f t="shared" si="79"/>
        <v>4.0366619796284378E-2</v>
      </c>
      <c r="M15" s="22">
        <f t="shared" si="79"/>
        <v>5.0915128753642562E-2</v>
      </c>
      <c r="N15" s="22">
        <f t="shared" si="79"/>
        <v>8.927905002543679E-2</v>
      </c>
      <c r="O15" s="22">
        <f t="shared" si="79"/>
        <v>5.7643822536373651E-2</v>
      </c>
      <c r="P15" s="22"/>
      <c r="Q15" s="22">
        <f t="shared" si="79"/>
        <v>5.7689807080627327E-2</v>
      </c>
      <c r="R15" s="22">
        <f t="shared" si="79"/>
        <v>6.9605220477905072E-2</v>
      </c>
      <c r="S15" s="22">
        <f t="shared" si="79"/>
        <v>6.0069288973466126E-2</v>
      </c>
      <c r="T15" s="22">
        <f t="shared" si="79"/>
        <v>6.0491473674160121E-2</v>
      </c>
      <c r="U15" s="22"/>
      <c r="V15" s="22">
        <f t="shared" si="79"/>
        <v>4.4980250778659664E-2</v>
      </c>
      <c r="W15" s="22">
        <f t="shared" si="79"/>
        <v>3.5305292495916518E-2</v>
      </c>
      <c r="X15" s="22">
        <f t="shared" si="79"/>
        <v>4.7688026547551728E-2</v>
      </c>
      <c r="Y15" s="22">
        <f t="shared" si="79"/>
        <v>3.8236227573136508E-2</v>
      </c>
      <c r="Z15" s="22"/>
      <c r="AA15" s="22">
        <f t="shared" si="79"/>
        <v>3.8514857848772038E-2</v>
      </c>
      <c r="AB15" s="22">
        <f t="shared" si="79"/>
        <v>4.9830726287435678E-2</v>
      </c>
      <c r="AC15" s="22">
        <f t="shared" si="79"/>
        <v>5.5005963822116651E-2</v>
      </c>
      <c r="AD15" s="22">
        <f t="shared" si="79"/>
        <v>4.5238414747880318E-2</v>
      </c>
      <c r="AE15" s="22"/>
      <c r="AF15" s="22">
        <f t="shared" si="79"/>
        <v>6.295169326466829E-2</v>
      </c>
      <c r="AG15" s="22">
        <f t="shared" si="79"/>
        <v>6.0030844197888074E-2</v>
      </c>
      <c r="AH15" s="22">
        <f t="shared" si="79"/>
        <v>4.7317623314269593E-2</v>
      </c>
      <c r="AI15" s="22">
        <f t="shared" si="79"/>
        <v>5.3319641169386221E-2</v>
      </c>
      <c r="AJ15" s="22"/>
      <c r="AK15" s="22">
        <f t="shared" si="79"/>
        <v>4.8093884254306912E-2</v>
      </c>
      <c r="AL15" s="22">
        <f t="shared" si="79"/>
        <v>6.0992118256742452E-2</v>
      </c>
      <c r="AM15" s="22">
        <f t="shared" si="79"/>
        <v>3.7949914073976736E-2</v>
      </c>
      <c r="AN15" s="22">
        <f t="shared" si="79"/>
        <v>4.3820734502721635E-2</v>
      </c>
      <c r="AO15" s="22"/>
      <c r="AP15" s="22">
        <f t="shared" si="79"/>
        <v>3.3548777339867386E-2</v>
      </c>
      <c r="AQ15" s="22">
        <f t="shared" si="79"/>
        <v>3.4786487293519928E-2</v>
      </c>
      <c r="AR15" s="22">
        <f t="shared" si="79"/>
        <v>5.0677202803627593E-2</v>
      </c>
      <c r="AS15" s="22">
        <f t="shared" si="79"/>
        <v>3.4342176004203757E-2</v>
      </c>
      <c r="AT15" s="22"/>
      <c r="AU15" s="22">
        <f t="shared" si="79"/>
        <v>3.8011396251650807E-2</v>
      </c>
      <c r="AV15" s="22">
        <f t="shared" si="79"/>
        <v>4.191663016035508E-2</v>
      </c>
      <c r="AW15" s="22">
        <f t="shared" si="79"/>
        <v>4.4276063160583821E-2</v>
      </c>
      <c r="AX15" s="22">
        <f t="shared" si="79"/>
        <v>3.7393266407763512E-2</v>
      </c>
      <c r="AY15" s="22"/>
      <c r="AZ15" s="22">
        <f t="shared" si="79"/>
        <v>4.4736617544617066E-2</v>
      </c>
      <c r="BA15" s="22">
        <f t="shared" si="79"/>
        <v>5.5346626034876334E-2</v>
      </c>
      <c r="BB15" s="22">
        <f t="shared" si="79"/>
        <v>7.1146495462219059E-2</v>
      </c>
      <c r="BC15" s="22">
        <f t="shared" si="79"/>
        <v>5.3207008843516708E-2</v>
      </c>
      <c r="BD15" s="22"/>
      <c r="BE15" s="22">
        <f t="shared" si="79"/>
        <v>5.0168344928738506E-2</v>
      </c>
      <c r="BF15" s="22">
        <f t="shared" si="79"/>
        <v>4.7248874549794394E-2</v>
      </c>
      <c r="BG15" s="22">
        <f t="shared" si="79"/>
        <v>5.1500544334771685E-2</v>
      </c>
      <c r="BH15" s="22">
        <f t="shared" si="79"/>
        <v>4.3386625530524088E-2</v>
      </c>
      <c r="BI15" s="22"/>
      <c r="BJ15" s="22">
        <f t="shared" si="79"/>
        <v>5.4916363140284155E-2</v>
      </c>
      <c r="BK15" s="22">
        <f t="shared" si="79"/>
        <v>4.9993866219322926E-2</v>
      </c>
      <c r="BL15" s="22">
        <f t="shared" si="79"/>
        <v>8.1054044357247654E-2</v>
      </c>
      <c r="BM15" s="22">
        <f t="shared" si="79"/>
        <v>5.9748675766202686E-2</v>
      </c>
      <c r="BN15" s="22"/>
      <c r="BO15" s="22">
        <f t="shared" si="79"/>
        <v>4.6986166627352471E-2</v>
      </c>
      <c r="BP15" s="22">
        <f t="shared" si="79"/>
        <v>5.0141200131894194E-2</v>
      </c>
      <c r="BQ15" s="22">
        <f t="shared" si="79"/>
        <v>4.1385874401781181E-2</v>
      </c>
      <c r="BR15" s="22">
        <f t="shared" si="79"/>
        <v>4.3783576134475997E-2</v>
      </c>
      <c r="BS15" s="22"/>
      <c r="BT15" s="22">
        <f t="shared" si="79"/>
        <v>8.8204220392853722E-2</v>
      </c>
      <c r="BU15" s="22">
        <f t="shared" si="79"/>
        <v>8.4539280167400435E-2</v>
      </c>
      <c r="BV15" s="22">
        <f t="shared" si="79"/>
        <v>7.7497119746478299E-2</v>
      </c>
      <c r="BW15" s="22">
        <f t="shared" si="79"/>
        <v>8.0283053396508652E-2</v>
      </c>
      <c r="BX15" s="22"/>
      <c r="BY15" s="22">
        <f t="shared" si="79"/>
        <v>6.9520448889357628E-2</v>
      </c>
      <c r="BZ15" s="22">
        <f t="shared" si="79"/>
        <v>5.9371661537957393E-2</v>
      </c>
      <c r="CA15" s="22">
        <f t="shared" si="79"/>
        <v>9.7147233464926291E-2</v>
      </c>
      <c r="CB15" s="22">
        <f t="shared" si="79"/>
        <v>7.2565319896738839E-2</v>
      </c>
      <c r="CC15" s="22"/>
      <c r="CD15" s="22">
        <f t="shared" si="79"/>
        <v>7.7131297521390918E-2</v>
      </c>
      <c r="CE15" s="22">
        <f t="shared" ref="CE15:DP15" si="80">(STDEV(CE4:CE13))/SQRT(COUNT(CE4:CE13))</f>
        <v>4.8366444085175868E-2</v>
      </c>
      <c r="CF15" s="22">
        <f t="shared" si="80"/>
        <v>4.6503718948058423E-2</v>
      </c>
      <c r="CG15" s="22">
        <f t="shared" si="80"/>
        <v>5.3361942357919009E-2</v>
      </c>
      <c r="CH15" s="22"/>
      <c r="CI15" s="22">
        <f t="shared" si="80"/>
        <v>5.585546382206296E-2</v>
      </c>
      <c r="CJ15" s="22">
        <f t="shared" si="80"/>
        <v>7.3136021764624054E-2</v>
      </c>
      <c r="CK15" s="22">
        <f t="shared" si="80"/>
        <v>6.7405347598605933E-2</v>
      </c>
      <c r="CL15" s="22">
        <f t="shared" si="80"/>
        <v>6.0614620689205777E-2</v>
      </c>
      <c r="CM15" s="22"/>
      <c r="CN15" s="22">
        <f t="shared" si="80"/>
        <v>7.5320448411363636E-2</v>
      </c>
      <c r="CO15" s="22">
        <f t="shared" si="80"/>
        <v>0.10239278923396476</v>
      </c>
      <c r="CP15" s="22">
        <f t="shared" si="80"/>
        <v>0.12921907016166165</v>
      </c>
      <c r="CQ15" s="22">
        <f t="shared" si="80"/>
        <v>9.6527652493539701E-2</v>
      </c>
      <c r="CR15" s="22"/>
      <c r="CS15" s="22">
        <f t="shared" si="80"/>
        <v>9.8533957147889983E-2</v>
      </c>
      <c r="CT15" s="22">
        <f t="shared" si="80"/>
        <v>0.11654282061352195</v>
      </c>
      <c r="CU15" s="22">
        <f t="shared" si="80"/>
        <v>8.2181147195286394E-2</v>
      </c>
      <c r="CV15" s="22">
        <f t="shared" si="80"/>
        <v>9.0445495414655575E-2</v>
      </c>
      <c r="CW15" s="22"/>
      <c r="CX15" s="22">
        <f t="shared" si="80"/>
        <v>3.7707477242584116E-2</v>
      </c>
      <c r="CY15" s="22">
        <f t="shared" si="80"/>
        <v>3.6453881427237787E-2</v>
      </c>
      <c r="CZ15" s="22">
        <f t="shared" si="80"/>
        <v>3.011845789913924E-2</v>
      </c>
      <c r="DA15" s="22">
        <f t="shared" si="80"/>
        <v>3.0218901990004238E-2</v>
      </c>
      <c r="DB15" s="22"/>
      <c r="DC15" s="22">
        <f t="shared" si="80"/>
        <v>2.5299240006152114E-2</v>
      </c>
      <c r="DD15" s="22">
        <f t="shared" si="80"/>
        <v>2.6196482681628969E-2</v>
      </c>
      <c r="DE15" s="22">
        <f t="shared" si="80"/>
        <v>3.7914705163915825E-2</v>
      </c>
      <c r="DF15" s="22">
        <f t="shared" si="80"/>
        <v>2.1091693874164836E-2</v>
      </c>
      <c r="DG15" s="22"/>
      <c r="DH15" s="22">
        <f t="shared" si="80"/>
        <v>2.6568680603296771E-2</v>
      </c>
      <c r="DI15" s="22">
        <f t="shared" si="80"/>
        <v>3.5473245918579317E-2</v>
      </c>
      <c r="DJ15" s="22">
        <f t="shared" si="80"/>
        <v>3.9790828167081696E-2</v>
      </c>
      <c r="DK15" s="22">
        <f t="shared" si="80"/>
        <v>3.2382396788843824E-2</v>
      </c>
      <c r="DL15" s="22"/>
      <c r="DM15" s="22">
        <f t="shared" si="80"/>
        <v>3.402377888085524E-2</v>
      </c>
      <c r="DN15" s="22">
        <f t="shared" si="80"/>
        <v>8.0971792307225454E-2</v>
      </c>
      <c r="DO15" s="22">
        <f t="shared" si="80"/>
        <v>4.3507944752143306E-2</v>
      </c>
      <c r="DP15" s="22">
        <f t="shared" si="80"/>
        <v>4.4382874132893851E-2</v>
      </c>
      <c r="DQ15" s="22"/>
    </row>
    <row r="16" spans="1:121" ht="17" thickBot="1" x14ac:dyDescent="0.25">
      <c r="A16" s="23" t="s">
        <v>34</v>
      </c>
      <c r="B16" s="36" t="s">
        <v>82</v>
      </c>
      <c r="C16" s="36"/>
      <c r="D16" s="36"/>
      <c r="E16" s="24"/>
      <c r="F16" s="25"/>
      <c r="G16" s="36" t="s">
        <v>84</v>
      </c>
      <c r="H16" s="36"/>
      <c r="I16" s="36"/>
      <c r="J16" s="24"/>
      <c r="K16" s="25"/>
      <c r="L16" s="36" t="s">
        <v>86</v>
      </c>
      <c r="M16" s="36"/>
      <c r="N16" s="36"/>
      <c r="O16" s="24"/>
      <c r="P16" s="25"/>
      <c r="Q16" s="36" t="s">
        <v>88</v>
      </c>
      <c r="R16" s="36"/>
      <c r="S16" s="36"/>
      <c r="T16" s="24"/>
      <c r="U16" s="25"/>
      <c r="V16" s="36" t="s">
        <v>90</v>
      </c>
      <c r="W16" s="36"/>
      <c r="X16" s="36"/>
      <c r="Y16" s="24"/>
      <c r="Z16" s="25"/>
      <c r="AA16" s="36" t="s">
        <v>92</v>
      </c>
      <c r="AB16" s="36"/>
      <c r="AC16" s="36"/>
      <c r="AD16" s="24"/>
      <c r="AE16" s="25"/>
      <c r="AF16" s="36" t="s">
        <v>94</v>
      </c>
      <c r="AG16" s="36"/>
      <c r="AH16" s="36"/>
      <c r="AI16" s="24"/>
      <c r="AJ16" s="25"/>
      <c r="AK16" s="36" t="s">
        <v>86</v>
      </c>
      <c r="AL16" s="36"/>
      <c r="AM16" s="36"/>
      <c r="AN16" s="24"/>
      <c r="AO16" s="25"/>
      <c r="AP16" s="36" t="s">
        <v>97</v>
      </c>
      <c r="AQ16" s="36"/>
      <c r="AR16" s="36"/>
      <c r="AS16" s="24"/>
      <c r="AT16" s="25"/>
      <c r="AU16" s="36" t="s">
        <v>99</v>
      </c>
      <c r="AV16" s="36"/>
      <c r="AW16" s="36"/>
      <c r="AX16" s="24"/>
      <c r="AY16" s="25"/>
      <c r="AZ16" s="36" t="s">
        <v>101</v>
      </c>
      <c r="BA16" s="36"/>
      <c r="BB16" s="36"/>
      <c r="BC16" s="24"/>
      <c r="BD16" s="25"/>
      <c r="BE16" s="36" t="s">
        <v>103</v>
      </c>
      <c r="BF16" s="36"/>
      <c r="BG16" s="36"/>
      <c r="BH16" s="24"/>
      <c r="BI16" s="25"/>
      <c r="BJ16" s="36" t="s">
        <v>105</v>
      </c>
      <c r="BK16" s="36"/>
      <c r="BL16" s="36"/>
      <c r="BM16" s="24"/>
      <c r="BN16" s="25"/>
      <c r="BO16" s="36" t="s">
        <v>107</v>
      </c>
      <c r="BP16" s="36"/>
      <c r="BQ16" s="36"/>
      <c r="BR16" s="24"/>
      <c r="BS16" s="25"/>
      <c r="BT16" s="36" t="s">
        <v>109</v>
      </c>
      <c r="BU16" s="36"/>
      <c r="BV16" s="36"/>
      <c r="BW16" s="24"/>
      <c r="BX16" s="25"/>
      <c r="BY16" s="36" t="s">
        <v>111</v>
      </c>
      <c r="BZ16" s="36"/>
      <c r="CA16" s="36"/>
      <c r="CB16" s="24"/>
      <c r="CC16" s="25"/>
      <c r="CD16" s="36" t="s">
        <v>113</v>
      </c>
      <c r="CE16" s="36"/>
      <c r="CF16" s="36"/>
      <c r="CG16" s="24"/>
      <c r="CH16" s="25"/>
      <c r="CI16" s="36" t="s">
        <v>115</v>
      </c>
      <c r="CJ16" s="36"/>
      <c r="CK16" s="36"/>
      <c r="CL16" s="24"/>
      <c r="CM16" s="25"/>
      <c r="CN16" s="36" t="s">
        <v>117</v>
      </c>
      <c r="CO16" s="36"/>
      <c r="CP16" s="36"/>
      <c r="CQ16" s="24"/>
      <c r="CR16" s="25"/>
      <c r="CS16" s="36" t="s">
        <v>119</v>
      </c>
      <c r="CT16" s="36"/>
      <c r="CU16" s="36"/>
      <c r="CV16" s="24"/>
      <c r="CW16" s="25"/>
      <c r="CX16" s="36" t="s">
        <v>86</v>
      </c>
      <c r="CY16" s="36"/>
      <c r="CZ16" s="36"/>
      <c r="DA16" s="24"/>
      <c r="DB16" s="25"/>
      <c r="DC16" s="36" t="s">
        <v>122</v>
      </c>
      <c r="DD16" s="36"/>
      <c r="DE16" s="36"/>
      <c r="DF16" s="24"/>
      <c r="DG16" s="25"/>
      <c r="DH16" s="36" t="s">
        <v>124</v>
      </c>
      <c r="DI16" s="36"/>
      <c r="DJ16" s="36"/>
      <c r="DK16" s="24"/>
      <c r="DL16" s="25"/>
      <c r="DM16" s="36" t="s">
        <v>126</v>
      </c>
      <c r="DN16" s="36"/>
      <c r="DO16" s="36"/>
      <c r="DP16" s="24"/>
      <c r="DQ16" s="25"/>
    </row>
    <row r="17" spans="1:121" ht="17" thickBot="1" x14ac:dyDescent="0.25">
      <c r="A17" s="7" t="s">
        <v>35</v>
      </c>
      <c r="B17" s="37" t="s">
        <v>83</v>
      </c>
      <c r="C17" s="37"/>
      <c r="D17" s="37"/>
      <c r="E17" s="26"/>
      <c r="F17" s="1"/>
      <c r="G17" s="37" t="s">
        <v>85</v>
      </c>
      <c r="H17" s="37"/>
      <c r="I17" s="37"/>
      <c r="J17" s="26"/>
      <c r="K17" s="1"/>
      <c r="L17" s="37" t="s">
        <v>87</v>
      </c>
      <c r="M17" s="37"/>
      <c r="N17" s="37"/>
      <c r="O17" s="26"/>
      <c r="P17" s="1"/>
      <c r="Q17" s="37" t="s">
        <v>89</v>
      </c>
      <c r="R17" s="37"/>
      <c r="S17" s="37"/>
      <c r="T17" s="26"/>
      <c r="U17" s="1"/>
      <c r="V17" s="37" t="s">
        <v>91</v>
      </c>
      <c r="W17" s="37"/>
      <c r="X17" s="37"/>
      <c r="Y17" s="26"/>
      <c r="Z17" s="1"/>
      <c r="AA17" s="37" t="s">
        <v>93</v>
      </c>
      <c r="AB17" s="37"/>
      <c r="AC17" s="37"/>
      <c r="AD17" s="26"/>
      <c r="AE17" s="1"/>
      <c r="AF17" s="37" t="s">
        <v>95</v>
      </c>
      <c r="AG17" s="37"/>
      <c r="AH17" s="37"/>
      <c r="AI17" s="26"/>
      <c r="AJ17" s="1"/>
      <c r="AK17" s="37" t="s">
        <v>96</v>
      </c>
      <c r="AL17" s="37"/>
      <c r="AM17" s="37"/>
      <c r="AN17" s="26"/>
      <c r="AO17" s="1"/>
      <c r="AP17" s="37" t="s">
        <v>98</v>
      </c>
      <c r="AQ17" s="37"/>
      <c r="AR17" s="37"/>
      <c r="AS17" s="26"/>
      <c r="AT17" s="1"/>
      <c r="AU17" s="37" t="s">
        <v>100</v>
      </c>
      <c r="AV17" s="37"/>
      <c r="AW17" s="37"/>
      <c r="AX17" s="26"/>
      <c r="AY17" s="1"/>
      <c r="AZ17" s="37" t="s">
        <v>102</v>
      </c>
      <c r="BA17" s="37"/>
      <c r="BB17" s="37"/>
      <c r="BC17" s="26"/>
      <c r="BD17" s="1"/>
      <c r="BE17" s="37" t="s">
        <v>104</v>
      </c>
      <c r="BF17" s="37"/>
      <c r="BG17" s="37"/>
      <c r="BH17" s="26"/>
      <c r="BI17" s="1"/>
      <c r="BJ17" s="37" t="s">
        <v>106</v>
      </c>
      <c r="BK17" s="37"/>
      <c r="BL17" s="37"/>
      <c r="BM17" s="26"/>
      <c r="BN17" s="1"/>
      <c r="BO17" s="37" t="s">
        <v>108</v>
      </c>
      <c r="BP17" s="37"/>
      <c r="BQ17" s="37"/>
      <c r="BR17" s="26"/>
      <c r="BS17" s="1"/>
      <c r="BT17" s="37" t="s">
        <v>110</v>
      </c>
      <c r="BU17" s="37"/>
      <c r="BV17" s="37"/>
      <c r="BW17" s="26"/>
      <c r="BX17" s="1"/>
      <c r="BY17" s="37" t="s">
        <v>112</v>
      </c>
      <c r="BZ17" s="37"/>
      <c r="CA17" s="37"/>
      <c r="CB17" s="26"/>
      <c r="CC17" s="1"/>
      <c r="CD17" s="37" t="s">
        <v>114</v>
      </c>
      <c r="CE17" s="37"/>
      <c r="CF17" s="37"/>
      <c r="CG17" s="26"/>
      <c r="CH17" s="1"/>
      <c r="CI17" s="37" t="s">
        <v>116</v>
      </c>
      <c r="CJ17" s="37"/>
      <c r="CK17" s="37"/>
      <c r="CL17" s="26"/>
      <c r="CM17" s="1"/>
      <c r="CN17" s="37" t="s">
        <v>118</v>
      </c>
      <c r="CO17" s="37"/>
      <c r="CP17" s="37"/>
      <c r="CQ17" s="26"/>
      <c r="CR17" s="1"/>
      <c r="CS17" s="37" t="s">
        <v>120</v>
      </c>
      <c r="CT17" s="37"/>
      <c r="CU17" s="37"/>
      <c r="CV17" s="26"/>
      <c r="CW17" s="1"/>
      <c r="CX17" s="37" t="s">
        <v>121</v>
      </c>
      <c r="CY17" s="37"/>
      <c r="CZ17" s="37"/>
      <c r="DA17" s="26"/>
      <c r="DB17" s="1"/>
      <c r="DC17" s="37" t="s">
        <v>123</v>
      </c>
      <c r="DD17" s="37"/>
      <c r="DE17" s="37"/>
      <c r="DF17" s="26"/>
      <c r="DG17" s="1"/>
      <c r="DH17" s="37" t="s">
        <v>125</v>
      </c>
      <c r="DI17" s="37"/>
      <c r="DJ17" s="37"/>
      <c r="DK17" s="26"/>
      <c r="DL17" s="1"/>
      <c r="DM17" s="37" t="s">
        <v>127</v>
      </c>
      <c r="DN17" s="37"/>
      <c r="DO17" s="37"/>
      <c r="DP17" s="26"/>
      <c r="DQ17" s="1"/>
    </row>
    <row r="18" spans="1:121" ht="17" thickTop="1" x14ac:dyDescent="0.2">
      <c r="A18" s="30" t="s">
        <v>142</v>
      </c>
      <c r="E18">
        <f>(STDEV(E3:E13))*(SQRT(1-0.876))</f>
        <v>5.7297152897836247E-2</v>
      </c>
      <c r="J18">
        <f>(STDEV(J3:J13))*(SQRT(1-0.873))</f>
        <v>5.5995655529907651E-2</v>
      </c>
      <c r="O18">
        <f>(STDEV(O3:O13))*(SQRT(1-0.844))</f>
        <v>7.1997111271937198E-2</v>
      </c>
      <c r="T18">
        <f>(STDEV(T3:T13))*(SQRT(1-0.963))</f>
        <v>3.6795526946770254E-2</v>
      </c>
      <c r="Y18">
        <f>(STDEV(Y3:Y13))*(SQRT(1-0.879))</f>
        <v>4.2059850330450156E-2</v>
      </c>
      <c r="AD18">
        <f>(STDEV(AD3:AD13))*(SQRT(1-0.923))</f>
        <v>3.9696547835472426E-2</v>
      </c>
      <c r="AI18">
        <f>(STDEV(AI3:AI13))*(SQRT(1-0.92))</f>
        <v>4.7690536876257579E-2</v>
      </c>
      <c r="AN18">
        <f>(STDEV(AN3:AN13))*(SQRT(1-0.844))</f>
        <v>5.4732079851568853E-2</v>
      </c>
      <c r="AS18">
        <f>(STDEV(AS3:AS13))*(SQRT(1-0.821))</f>
        <v>4.5946700037539576E-2</v>
      </c>
      <c r="AX18">
        <f>(STDEV(AX3:AX13))*(SQRT(1-0.888))</f>
        <v>3.9573313449331134E-2</v>
      </c>
      <c r="BC18">
        <f>(STDEV(BC3:BC13))*(SQRT(1-0.903))</f>
        <v>5.2402826415870386E-2</v>
      </c>
      <c r="BH18">
        <f>(STDEV(BH3:BH13))*(SQRT(1-0.857))</f>
        <v>5.1882858085730718E-2</v>
      </c>
      <c r="BM18">
        <f>(STDEV(BM3:BM13))*(SQRT(1-0.94))</f>
        <v>4.6281125240089961E-2</v>
      </c>
      <c r="BR18">
        <f>(STDEV(BR3:BR13))*(SQRT(1-0.945))</f>
        <v>3.2470769108813885E-2</v>
      </c>
      <c r="BW18">
        <f>(STDEV(BW3:BW13))*(SQRT(1-0.96))</f>
        <v>5.0775461249176916E-2</v>
      </c>
      <c r="CB18">
        <f>(STDEV(CB3:CB13))*(SQRT(1-0.939))</f>
        <v>5.6675326620556757E-2</v>
      </c>
      <c r="CG18" s="32">
        <f>(STDEV(CG3:CG13))*(SQRT(1-0.846))</f>
        <v>6.6220428977795079E-2</v>
      </c>
      <c r="CL18">
        <f>(STDEV(CL3:CL13))*(SQRT(1-0.912))</f>
        <v>5.6861554431274011E-2</v>
      </c>
      <c r="CQ18">
        <f>(STDEV(CQ3:CQ13))*(SQRT(1-0.916))</f>
        <v>8.8469054841607692E-2</v>
      </c>
      <c r="CV18">
        <f>(STDEV(CV3:CV13))*(SQRT(1-0.896))</f>
        <v>9.2236669207179101E-2</v>
      </c>
      <c r="DA18">
        <f>(STDEV(DA3:DA13))*(SQRT(1-0.844))</f>
        <v>3.7743396488274773E-2</v>
      </c>
      <c r="DF18">
        <f>(STDEV(DF3:DF13))*(SQRT(1-0.964))</f>
        <v>1.2655016324498907E-2</v>
      </c>
      <c r="DK18">
        <f>(STDEV(DK3:DK13))*(SQRT(1-0.936))</f>
        <v>2.5905917431075051E-2</v>
      </c>
      <c r="DP18">
        <f>(STDEV(DP3:DP13))*(SQRT(1-0.905))</f>
        <v>4.3259074660485779E-2</v>
      </c>
    </row>
    <row r="19" spans="1:121" x14ac:dyDescent="0.2">
      <c r="C19" s="14"/>
    </row>
    <row r="20" spans="1:121" x14ac:dyDescent="0.2">
      <c r="A20" s="30"/>
    </row>
    <row r="23" spans="1:121" x14ac:dyDescent="0.2">
      <c r="D23" s="3"/>
    </row>
  </sheetData>
  <mergeCells count="96">
    <mergeCell ref="DH1:DK1"/>
    <mergeCell ref="DM1:DP1"/>
    <mergeCell ref="B16:D16"/>
    <mergeCell ref="B17:D17"/>
    <mergeCell ref="B2:D2"/>
    <mergeCell ref="G2:I2"/>
    <mergeCell ref="L2:N2"/>
    <mergeCell ref="G16:I16"/>
    <mergeCell ref="G17:I17"/>
    <mergeCell ref="G1:J1"/>
    <mergeCell ref="B1:E1"/>
    <mergeCell ref="L1:O1"/>
    <mergeCell ref="Q2:S2"/>
    <mergeCell ref="V2:X2"/>
    <mergeCell ref="AA2:AC2"/>
    <mergeCell ref="CD1:CG1"/>
    <mergeCell ref="Q1:T1"/>
    <mergeCell ref="V1:Y1"/>
    <mergeCell ref="AA1:AD1"/>
    <mergeCell ref="AF1:AI1"/>
    <mergeCell ref="AK1:AN1"/>
    <mergeCell ref="AP2:AR2"/>
    <mergeCell ref="AU2:AW2"/>
    <mergeCell ref="AZ2:BB2"/>
    <mergeCell ref="BE2:BG2"/>
    <mergeCell ref="AF2:AH2"/>
    <mergeCell ref="AK2:AM2"/>
    <mergeCell ref="AP1:AS1"/>
    <mergeCell ref="AU1:AX1"/>
    <mergeCell ref="AZ1:BC1"/>
    <mergeCell ref="BE1:BH1"/>
    <mergeCell ref="BJ1:BM1"/>
    <mergeCell ref="BO1:BR1"/>
    <mergeCell ref="BT1:BW1"/>
    <mergeCell ref="BY1:CB1"/>
    <mergeCell ref="CX2:CZ2"/>
    <mergeCell ref="DC2:DE2"/>
    <mergeCell ref="BY2:CA2"/>
    <mergeCell ref="DC1:DF1"/>
    <mergeCell ref="CI1:CL1"/>
    <mergeCell ref="CN1:CQ1"/>
    <mergeCell ref="CS1:CV1"/>
    <mergeCell ref="CX1:DA1"/>
    <mergeCell ref="DH2:DJ2"/>
    <mergeCell ref="DM2:DO2"/>
    <mergeCell ref="L16:N16"/>
    <mergeCell ref="L17:N17"/>
    <mergeCell ref="Q16:S16"/>
    <mergeCell ref="Q17:S17"/>
    <mergeCell ref="V16:X16"/>
    <mergeCell ref="V17:X17"/>
    <mergeCell ref="CD2:CF2"/>
    <mergeCell ref="CI2:CK2"/>
    <mergeCell ref="CN2:CP2"/>
    <mergeCell ref="CS2:CU2"/>
    <mergeCell ref="BJ2:BL2"/>
    <mergeCell ref="BO2:BQ2"/>
    <mergeCell ref="BT2:BV2"/>
    <mergeCell ref="AP16:AR16"/>
    <mergeCell ref="AP17:AR17"/>
    <mergeCell ref="AU16:AW16"/>
    <mergeCell ref="AU17:AW17"/>
    <mergeCell ref="AZ16:BB16"/>
    <mergeCell ref="AZ17:BB17"/>
    <mergeCell ref="AA16:AC16"/>
    <mergeCell ref="AA17:AC17"/>
    <mergeCell ref="AF16:AH16"/>
    <mergeCell ref="AF17:AH17"/>
    <mergeCell ref="AK16:AM16"/>
    <mergeCell ref="AK17:AM17"/>
    <mergeCell ref="BT16:BV16"/>
    <mergeCell ref="BT17:BV17"/>
    <mergeCell ref="BY16:CA16"/>
    <mergeCell ref="BY17:CA17"/>
    <mergeCell ref="CD16:CF16"/>
    <mergeCell ref="CD17:CF17"/>
    <mergeCell ref="BE16:BG16"/>
    <mergeCell ref="BE17:BG17"/>
    <mergeCell ref="BJ16:BL16"/>
    <mergeCell ref="BJ17:BL17"/>
    <mergeCell ref="BO16:BQ16"/>
    <mergeCell ref="BO17:BQ17"/>
    <mergeCell ref="DM16:DO16"/>
    <mergeCell ref="DM17:DO17"/>
    <mergeCell ref="CI16:CK16"/>
    <mergeCell ref="CI17:CK17"/>
    <mergeCell ref="CN16:CP16"/>
    <mergeCell ref="CN17:CP17"/>
    <mergeCell ref="CS16:CU16"/>
    <mergeCell ref="CS17:CU17"/>
    <mergeCell ref="CX16:CZ16"/>
    <mergeCell ref="CX17:CZ17"/>
    <mergeCell ref="DC16:DE16"/>
    <mergeCell ref="DC17:DE17"/>
    <mergeCell ref="DH16:DJ16"/>
    <mergeCell ref="DH17:DJ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L19"/>
  <sheetViews>
    <sheetView workbookViewId="0">
      <selection activeCell="A19" sqref="A19"/>
    </sheetView>
  </sheetViews>
  <sheetFormatPr baseColWidth="10" defaultRowHeight="16" x14ac:dyDescent="0.2"/>
  <cols>
    <col min="1" max="1" width="16.83203125" customWidth="1"/>
    <col min="2" max="2" width="14.83203125" customWidth="1"/>
    <col min="3" max="3" width="15" customWidth="1"/>
    <col min="4" max="5" width="14.83203125" customWidth="1"/>
    <col min="6" max="6" width="2.83203125" customWidth="1"/>
    <col min="7" max="7" width="16.5" customWidth="1"/>
    <col min="8" max="8" width="15.5" customWidth="1"/>
    <col min="9" max="10" width="12" customWidth="1"/>
    <col min="11" max="11" width="3" customWidth="1"/>
    <col min="12" max="12" width="14.1640625" customWidth="1"/>
    <col min="13" max="13" width="14.83203125" customWidth="1"/>
    <col min="14" max="15" width="15" customWidth="1"/>
    <col min="16" max="16" width="2.83203125" customWidth="1"/>
    <col min="17" max="17" width="14.1640625" customWidth="1"/>
    <col min="18" max="18" width="15" customWidth="1"/>
    <col min="19" max="20" width="14.5" customWidth="1"/>
    <col min="21" max="21" width="2.83203125" customWidth="1"/>
    <col min="22" max="22" width="14.6640625" customWidth="1"/>
    <col min="23" max="23" width="14.1640625" customWidth="1"/>
    <col min="24" max="24" width="15.5" customWidth="1"/>
    <col min="25" max="25" width="2.83203125" customWidth="1"/>
    <col min="26" max="26" width="14.33203125" customWidth="1"/>
    <col min="27" max="27" width="13.83203125" customWidth="1"/>
    <col min="28" max="28" width="11" customWidth="1"/>
    <col min="29" max="29" width="2.83203125" customWidth="1"/>
    <col min="30" max="30" width="13.1640625" customWidth="1"/>
    <col min="31" max="31" width="11.83203125" customWidth="1"/>
    <col min="32" max="32" width="18.83203125" customWidth="1"/>
    <col min="33" max="33" width="2.83203125" customWidth="1"/>
    <col min="34" max="34" width="13" customWidth="1"/>
    <col min="35" max="35" width="13.83203125" customWidth="1"/>
    <col min="36" max="36" width="21.6640625" customWidth="1"/>
    <col min="37" max="37" width="2.83203125" customWidth="1"/>
    <col min="38" max="38" width="12.6640625" customWidth="1"/>
    <col min="39" max="39" width="11.83203125" customWidth="1"/>
    <col min="40" max="40" width="11.5" customWidth="1"/>
    <col min="41" max="41" width="2.83203125" customWidth="1"/>
    <col min="42" max="42" width="12.33203125" customWidth="1"/>
    <col min="43" max="43" width="12.5" customWidth="1"/>
    <col min="44" max="44" width="15.83203125" customWidth="1"/>
    <col min="45" max="45" width="2.83203125" customWidth="1"/>
    <col min="46" max="46" width="14.1640625" customWidth="1"/>
    <col min="47" max="47" width="13" customWidth="1"/>
    <col min="48" max="48" width="18.6640625" customWidth="1"/>
    <col min="49" max="49" width="2.83203125" customWidth="1"/>
    <col min="50" max="50" width="12.83203125" customWidth="1"/>
    <col min="51" max="51" width="11.83203125" customWidth="1"/>
    <col min="52" max="52" width="21.33203125" customWidth="1"/>
    <col min="53" max="53" width="2.83203125" customWidth="1"/>
    <col min="57" max="57" width="3" customWidth="1"/>
    <col min="58" max="58" width="12" customWidth="1"/>
    <col min="59" max="59" width="11.5" customWidth="1"/>
    <col min="60" max="60" width="16.83203125" customWidth="1"/>
    <col min="61" max="61" width="3.5" customWidth="1"/>
    <col min="62" max="62" width="12.83203125" customWidth="1"/>
    <col min="63" max="63" width="12.33203125" customWidth="1"/>
    <col min="64" max="64" width="17.5" customWidth="1"/>
    <col min="65" max="65" width="2.83203125" customWidth="1"/>
    <col min="66" max="66" width="14" customWidth="1"/>
    <col min="67" max="67" width="12.1640625" customWidth="1"/>
    <col min="68" max="68" width="22" customWidth="1"/>
    <col min="69" max="69" width="2.83203125" customWidth="1"/>
    <col min="70" max="70" width="12.33203125" customWidth="1"/>
    <col min="71" max="71" width="12" customWidth="1"/>
    <col min="72" max="72" width="11.33203125" customWidth="1"/>
    <col min="73" max="73" width="3" customWidth="1"/>
    <col min="74" max="74" width="13" customWidth="1"/>
    <col min="75" max="75" width="11.83203125" customWidth="1"/>
    <col min="76" max="76" width="16.83203125" customWidth="1"/>
    <col min="77" max="77" width="2.83203125" customWidth="1"/>
    <col min="78" max="78" width="13.6640625" customWidth="1"/>
    <col min="79" max="79" width="15.33203125" customWidth="1"/>
    <col min="80" max="80" width="20.1640625" customWidth="1"/>
    <col min="81" max="81" width="2.83203125" customWidth="1"/>
    <col min="84" max="84" width="21.33203125" customWidth="1"/>
    <col min="85" max="85" width="2.83203125" customWidth="1"/>
    <col min="86" max="86" width="12.6640625" customWidth="1"/>
    <col min="87" max="87" width="12.5" customWidth="1"/>
    <col min="88" max="88" width="12.6640625" customWidth="1"/>
    <col min="89" max="89" width="2.83203125" customWidth="1"/>
    <col min="90" max="90" width="13.33203125" customWidth="1"/>
    <col min="91" max="91" width="15.5" customWidth="1"/>
    <col min="92" max="92" width="16" customWidth="1"/>
    <col min="93" max="93" width="2.83203125" customWidth="1"/>
    <col min="94" max="94" width="13.6640625" customWidth="1"/>
    <col min="95" max="95" width="13.1640625" customWidth="1"/>
    <col min="96" max="96" width="18.6640625" customWidth="1"/>
    <col min="97" max="97" width="2.83203125" customWidth="1"/>
    <col min="98" max="98" width="13" customWidth="1"/>
    <col min="99" max="99" width="12.6640625" customWidth="1"/>
    <col min="100" max="100" width="20.83203125" customWidth="1"/>
    <col min="101" max="101" width="2.83203125" customWidth="1"/>
    <col min="105" max="105" width="3" customWidth="1"/>
    <col min="106" max="106" width="13" customWidth="1"/>
    <col min="107" max="107" width="13.1640625" customWidth="1"/>
    <col min="108" max="108" width="16.1640625" customWidth="1"/>
    <col min="109" max="109" width="3" customWidth="1"/>
    <col min="110" max="111" width="14.33203125" customWidth="1"/>
    <col min="112" max="112" width="18.1640625" customWidth="1"/>
    <col min="113" max="113" width="2.83203125" customWidth="1"/>
    <col min="114" max="114" width="12.5" customWidth="1"/>
    <col min="115" max="115" width="13.6640625" customWidth="1"/>
    <col min="116" max="116" width="21.33203125" customWidth="1"/>
  </cols>
  <sheetData>
    <row r="1" spans="1:116" x14ac:dyDescent="0.2">
      <c r="B1" s="38" t="s">
        <v>22</v>
      </c>
      <c r="C1" s="38"/>
      <c r="D1" s="38"/>
      <c r="E1" s="38"/>
      <c r="F1" s="4"/>
      <c r="G1" s="38" t="s">
        <v>24</v>
      </c>
      <c r="H1" s="38"/>
      <c r="I1" s="38"/>
      <c r="J1" s="38"/>
      <c r="K1" s="2"/>
      <c r="L1" s="38" t="s">
        <v>37</v>
      </c>
      <c r="M1" s="38"/>
      <c r="N1" s="38"/>
      <c r="O1" s="38"/>
      <c r="P1" s="2"/>
      <c r="Q1" s="38" t="s">
        <v>38</v>
      </c>
      <c r="R1" s="38"/>
      <c r="S1" s="38"/>
      <c r="T1" s="38"/>
      <c r="U1" s="9"/>
      <c r="V1" s="39"/>
      <c r="W1" s="39"/>
      <c r="X1" s="39"/>
      <c r="Y1" s="10"/>
      <c r="Z1" s="39"/>
      <c r="AA1" s="39"/>
      <c r="AB1" s="39"/>
      <c r="AC1" s="9"/>
      <c r="AD1" s="39"/>
      <c r="AE1" s="39"/>
      <c r="AF1" s="39"/>
      <c r="AG1" s="9"/>
      <c r="AH1" s="39"/>
      <c r="AI1" s="39"/>
      <c r="AJ1" s="39"/>
      <c r="AK1" s="9"/>
      <c r="AL1" s="39"/>
      <c r="AM1" s="39"/>
      <c r="AN1" s="39"/>
      <c r="AO1" s="10"/>
      <c r="AP1" s="39"/>
      <c r="AQ1" s="39"/>
      <c r="AR1" s="39"/>
      <c r="AS1" s="9"/>
      <c r="AT1" s="39"/>
      <c r="AU1" s="39"/>
      <c r="AV1" s="39"/>
      <c r="AW1" s="9"/>
      <c r="AX1" s="39"/>
      <c r="AY1" s="39"/>
      <c r="AZ1" s="39"/>
      <c r="BA1" s="11"/>
      <c r="BB1" s="39"/>
      <c r="BC1" s="39"/>
      <c r="BD1" s="39"/>
      <c r="BE1" s="10"/>
      <c r="BF1" s="39"/>
      <c r="BG1" s="39"/>
      <c r="BH1" s="39"/>
      <c r="BI1" s="9"/>
      <c r="BJ1" s="39"/>
      <c r="BK1" s="39"/>
      <c r="BL1" s="39"/>
      <c r="BM1" s="9"/>
      <c r="BN1" s="39"/>
      <c r="BO1" s="39"/>
      <c r="BP1" s="39"/>
      <c r="BQ1" s="11"/>
      <c r="BR1" s="39"/>
      <c r="BS1" s="39"/>
      <c r="BT1" s="39"/>
      <c r="BU1" s="10"/>
      <c r="BV1" s="39"/>
      <c r="BW1" s="39"/>
      <c r="BX1" s="39"/>
      <c r="BY1" s="9"/>
      <c r="BZ1" s="39"/>
      <c r="CA1" s="39"/>
      <c r="CB1" s="39"/>
      <c r="CC1" s="9"/>
      <c r="CD1" s="39"/>
      <c r="CE1" s="39"/>
      <c r="CF1" s="39"/>
      <c r="CG1" s="11"/>
      <c r="CH1" s="39"/>
      <c r="CI1" s="39"/>
      <c r="CJ1" s="39"/>
      <c r="CK1" s="10"/>
      <c r="CL1" s="39"/>
      <c r="CM1" s="39"/>
      <c r="CN1" s="39"/>
      <c r="CO1" s="9"/>
      <c r="CP1" s="39"/>
      <c r="CQ1" s="39"/>
      <c r="CR1" s="39"/>
      <c r="CS1" s="9"/>
      <c r="CT1" s="39"/>
      <c r="CU1" s="39"/>
      <c r="CV1" s="39"/>
      <c r="CW1" s="11"/>
      <c r="CX1" s="39"/>
      <c r="CY1" s="39"/>
      <c r="CZ1" s="39"/>
      <c r="DA1" s="10"/>
      <c r="DB1" s="39"/>
      <c r="DC1" s="39"/>
      <c r="DD1" s="39"/>
      <c r="DE1" s="9"/>
      <c r="DF1" s="39"/>
      <c r="DG1" s="39"/>
      <c r="DH1" s="39"/>
      <c r="DI1" s="9"/>
      <c r="DJ1" s="39"/>
      <c r="DK1" s="39"/>
      <c r="DL1" s="39"/>
    </row>
    <row r="2" spans="1:116" x14ac:dyDescent="0.2">
      <c r="B2" t="s">
        <v>31</v>
      </c>
      <c r="C2" t="s">
        <v>32</v>
      </c>
      <c r="D2" t="s">
        <v>33</v>
      </c>
      <c r="E2" t="s">
        <v>81</v>
      </c>
      <c r="G2" t="s">
        <v>31</v>
      </c>
      <c r="H2" t="s">
        <v>32</v>
      </c>
      <c r="I2" t="s">
        <v>33</v>
      </c>
      <c r="J2" t="s">
        <v>81</v>
      </c>
      <c r="L2" t="s">
        <v>31</v>
      </c>
      <c r="M2" t="s">
        <v>32</v>
      </c>
      <c r="N2" t="s">
        <v>33</v>
      </c>
      <c r="O2" t="s">
        <v>81</v>
      </c>
      <c r="Q2" t="s">
        <v>31</v>
      </c>
      <c r="R2" t="s">
        <v>32</v>
      </c>
      <c r="S2" t="s">
        <v>33</v>
      </c>
      <c r="T2" t="s">
        <v>81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</row>
    <row r="3" spans="1:116" x14ac:dyDescent="0.2">
      <c r="A3" t="s">
        <v>0</v>
      </c>
      <c r="B3" s="3">
        <v>0.46350845774376115</v>
      </c>
      <c r="C3" s="3">
        <v>0.50569384937924644</v>
      </c>
      <c r="D3" s="3">
        <v>0.49794054153081369</v>
      </c>
      <c r="E3" s="3">
        <f>AVERAGE(B3:D3)</f>
        <v>0.48904761621794046</v>
      </c>
      <c r="F3" s="3"/>
      <c r="G3" s="3">
        <v>0.55765407386658628</v>
      </c>
      <c r="H3" s="3">
        <v>0.560728519428074</v>
      </c>
      <c r="I3" s="3">
        <v>0.52685137420338957</v>
      </c>
      <c r="J3" s="3">
        <f>AVERAGE(G3:I3)</f>
        <v>0.54841132249934998</v>
      </c>
      <c r="L3" s="3">
        <v>0.53872803379813095</v>
      </c>
      <c r="M3" s="3">
        <v>0.53603334233982125</v>
      </c>
      <c r="N3" s="3">
        <v>0.55094424563652544</v>
      </c>
      <c r="O3" s="3">
        <f>AVERAGE(L3:N3)</f>
        <v>0.54190187392482592</v>
      </c>
      <c r="Q3" s="12">
        <v>0.48002779179959987</v>
      </c>
      <c r="R3" s="12">
        <v>0.4825176235123439</v>
      </c>
      <c r="S3" s="12">
        <v>0.49068964733322024</v>
      </c>
      <c r="T3" s="12">
        <f>AVERAGE(Q3:S3)</f>
        <v>0.48441168754838798</v>
      </c>
      <c r="U3" s="11"/>
      <c r="V3" s="12"/>
      <c r="W3" s="12"/>
      <c r="X3" s="12"/>
      <c r="Y3" s="12"/>
      <c r="Z3" s="12"/>
      <c r="AA3" s="12"/>
      <c r="AB3" s="12"/>
      <c r="AC3" s="11"/>
      <c r="AD3" s="12"/>
      <c r="AE3" s="12"/>
      <c r="AF3" s="12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1"/>
      <c r="AT3" s="12"/>
      <c r="AU3" s="12"/>
      <c r="AV3" s="12"/>
      <c r="AW3" s="11"/>
      <c r="AX3" s="12"/>
      <c r="AY3" s="12"/>
      <c r="AZ3" s="12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</row>
    <row r="4" spans="1:116" x14ac:dyDescent="0.2">
      <c r="A4" t="s">
        <v>1</v>
      </c>
      <c r="B4" s="3">
        <v>0.61635258002218185</v>
      </c>
      <c r="C4" s="3">
        <v>0.62051235555788897</v>
      </c>
      <c r="D4" s="3">
        <v>0.62605468706815059</v>
      </c>
      <c r="E4" s="3">
        <f t="shared" ref="E4:E12" si="0">AVERAGE(B4:D4)</f>
        <v>0.62097320754940721</v>
      </c>
      <c r="F4" s="3"/>
      <c r="G4" s="3">
        <v>0.70235759965988831</v>
      </c>
      <c r="H4" s="3">
        <v>0.67382477321630141</v>
      </c>
      <c r="I4" s="3">
        <v>0.69598661725639532</v>
      </c>
      <c r="J4" s="3">
        <f t="shared" ref="J4:J12" si="1">AVERAGE(G4:I4)</f>
        <v>0.69072299671086179</v>
      </c>
      <c r="L4" s="3">
        <v>0.72378037918970972</v>
      </c>
      <c r="M4" s="3">
        <v>0.66365485517699641</v>
      </c>
      <c r="N4" s="3">
        <v>0.67530481177021096</v>
      </c>
      <c r="O4" s="3">
        <f t="shared" ref="O4:O12" si="2">AVERAGE(L4:N4)</f>
        <v>0.6875800153789724</v>
      </c>
      <c r="Q4" s="12">
        <v>0.72795249632101677</v>
      </c>
      <c r="R4" s="12">
        <v>0.71703584526856112</v>
      </c>
      <c r="S4" s="12">
        <v>0.71846410084290224</v>
      </c>
      <c r="T4" s="12">
        <f t="shared" ref="T4:T12" si="3">AVERAGE(Q4:S4)</f>
        <v>0.72115081414416016</v>
      </c>
      <c r="U4" s="11"/>
      <c r="V4" s="12"/>
      <c r="W4" s="12"/>
      <c r="X4" s="12"/>
      <c r="Y4" s="12"/>
      <c r="Z4" s="12"/>
      <c r="AA4" s="12"/>
      <c r="AB4" s="12"/>
      <c r="AC4" s="11"/>
      <c r="AD4" s="12"/>
      <c r="AE4" s="12"/>
      <c r="AF4" s="12"/>
      <c r="AG4" s="11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1"/>
      <c r="AT4" s="12"/>
      <c r="AU4" s="12"/>
      <c r="AV4" s="12"/>
      <c r="AW4" s="11"/>
      <c r="AX4" s="12"/>
      <c r="AY4" s="12"/>
      <c r="AZ4" s="12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</row>
    <row r="5" spans="1:116" x14ac:dyDescent="0.2">
      <c r="A5" t="s">
        <v>2</v>
      </c>
      <c r="B5" s="3">
        <v>0.3900407185153878</v>
      </c>
      <c r="C5" s="3">
        <v>0.4275532019526927</v>
      </c>
      <c r="D5" s="3">
        <v>0.43333974673459164</v>
      </c>
      <c r="E5" s="3">
        <f t="shared" si="0"/>
        <v>0.41697788906755734</v>
      </c>
      <c r="F5" s="3"/>
      <c r="G5" s="3">
        <v>0.4645461816655046</v>
      </c>
      <c r="H5" s="3">
        <v>0.45746555039696707</v>
      </c>
      <c r="I5" s="3">
        <v>0.45919969729955185</v>
      </c>
      <c r="J5" s="3">
        <f t="shared" si="1"/>
        <v>0.46040380978734113</v>
      </c>
      <c r="L5" s="3">
        <v>0.4642017786480358</v>
      </c>
      <c r="M5" s="3">
        <v>0.44488657543243537</v>
      </c>
      <c r="N5" s="3">
        <v>0.44564051846752001</v>
      </c>
      <c r="O5" s="3">
        <f t="shared" si="2"/>
        <v>0.45157629084933038</v>
      </c>
      <c r="Q5" s="12">
        <v>0.48539908137531534</v>
      </c>
      <c r="R5" s="12">
        <v>0.50353090123645838</v>
      </c>
      <c r="S5" s="12">
        <v>0.46826677279089535</v>
      </c>
      <c r="T5" s="12">
        <f t="shared" si="3"/>
        <v>0.48573225180088969</v>
      </c>
      <c r="U5" s="11"/>
      <c r="V5" s="12"/>
      <c r="W5" s="12"/>
      <c r="X5" s="12"/>
      <c r="Y5" s="12"/>
      <c r="Z5" s="12"/>
      <c r="AA5" s="12"/>
      <c r="AB5" s="12"/>
      <c r="AC5" s="11"/>
      <c r="AD5" s="12"/>
      <c r="AE5" s="12"/>
      <c r="AF5" s="12"/>
      <c r="AG5" s="11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1"/>
      <c r="AT5" s="12"/>
      <c r="AU5" s="12"/>
      <c r="AV5" s="12"/>
      <c r="AW5" s="11"/>
      <c r="AX5" s="12"/>
      <c r="AY5" s="12"/>
      <c r="AZ5" s="12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</row>
    <row r="6" spans="1:116" x14ac:dyDescent="0.2">
      <c r="A6" t="s">
        <v>3</v>
      </c>
      <c r="B6" s="3">
        <v>0.60728148868543652</v>
      </c>
      <c r="C6" s="3">
        <v>0.63614648635357562</v>
      </c>
      <c r="D6" s="3">
        <v>0.63278101338456727</v>
      </c>
      <c r="E6" s="3">
        <f t="shared" si="0"/>
        <v>0.62540299614119321</v>
      </c>
      <c r="F6" s="3"/>
      <c r="G6" s="3">
        <v>0.63606495029988874</v>
      </c>
      <c r="H6" s="3">
        <v>0.61406786937601621</v>
      </c>
      <c r="I6" s="3">
        <v>0.62137040708421254</v>
      </c>
      <c r="J6" s="3">
        <f t="shared" si="1"/>
        <v>0.62383440892003916</v>
      </c>
      <c r="L6" s="3">
        <v>0.66361150720884887</v>
      </c>
      <c r="M6" s="3">
        <v>0.65859401189200018</v>
      </c>
      <c r="N6" s="3">
        <v>0.6840968956222504</v>
      </c>
      <c r="O6" s="3">
        <f t="shared" si="2"/>
        <v>0.66876747157436645</v>
      </c>
      <c r="Q6" s="12">
        <v>0.64391709481889048</v>
      </c>
      <c r="R6" s="12">
        <v>0.69380918010646131</v>
      </c>
      <c r="S6" s="12">
        <v>0.63714140447784429</v>
      </c>
      <c r="T6" s="12">
        <f t="shared" si="3"/>
        <v>0.65828922646773202</v>
      </c>
      <c r="U6" s="11"/>
      <c r="V6" s="12"/>
      <c r="W6" s="12"/>
      <c r="X6" s="12"/>
      <c r="Y6" s="12"/>
      <c r="Z6" s="12"/>
      <c r="AA6" s="12"/>
      <c r="AB6" s="12"/>
      <c r="AC6" s="11"/>
      <c r="AD6" s="12"/>
      <c r="AE6" s="12"/>
      <c r="AF6" s="12"/>
      <c r="AG6" s="11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1"/>
      <c r="AT6" s="12"/>
      <c r="AU6" s="12"/>
      <c r="AV6" s="12"/>
      <c r="AW6" s="11"/>
      <c r="AX6" s="12"/>
      <c r="AY6" s="12"/>
      <c r="AZ6" s="12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</row>
    <row r="7" spans="1:116" x14ac:dyDescent="0.2">
      <c r="A7" t="s">
        <v>4</v>
      </c>
      <c r="B7" s="3">
        <v>0.37400653069164447</v>
      </c>
      <c r="C7" s="3">
        <v>0.38151049487530481</v>
      </c>
      <c r="D7" s="3">
        <v>0.37276708357900917</v>
      </c>
      <c r="E7" s="3">
        <f t="shared" si="0"/>
        <v>0.37609470304865278</v>
      </c>
      <c r="F7" s="3"/>
      <c r="G7" s="3">
        <v>0.369491384067342</v>
      </c>
      <c r="H7" s="3">
        <v>0.3813362718126877</v>
      </c>
      <c r="I7" s="3">
        <v>0.36980908615121938</v>
      </c>
      <c r="J7" s="3">
        <f t="shared" si="1"/>
        <v>0.37354558067708304</v>
      </c>
      <c r="L7" s="3">
        <v>0.3656261430751363</v>
      </c>
      <c r="M7" s="3">
        <v>0.32691071640434183</v>
      </c>
      <c r="N7" s="3">
        <v>0.32881321445465056</v>
      </c>
      <c r="O7" s="3">
        <f t="shared" si="2"/>
        <v>0.34045002464470953</v>
      </c>
      <c r="Q7" s="12">
        <v>0.38758251573052155</v>
      </c>
      <c r="R7" s="12">
        <v>0.37980509067151802</v>
      </c>
      <c r="S7" s="12">
        <v>0.3993878936572815</v>
      </c>
      <c r="T7" s="12">
        <f t="shared" si="3"/>
        <v>0.38892516668644034</v>
      </c>
      <c r="U7" s="11"/>
      <c r="V7" s="12"/>
      <c r="W7" s="12"/>
      <c r="X7" s="12"/>
      <c r="Y7" s="12"/>
      <c r="Z7" s="12"/>
      <c r="AA7" s="12"/>
      <c r="AB7" s="12"/>
      <c r="AC7" s="11"/>
      <c r="AD7" s="12"/>
      <c r="AE7" s="12"/>
      <c r="AF7" s="12"/>
      <c r="AG7" s="11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1"/>
      <c r="AT7" s="12"/>
      <c r="AU7" s="12"/>
      <c r="AV7" s="12"/>
      <c r="AW7" s="11"/>
      <c r="AX7" s="12"/>
      <c r="AY7" s="12"/>
      <c r="AZ7" s="12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</row>
    <row r="8" spans="1:116" x14ac:dyDescent="0.2">
      <c r="A8" t="s">
        <v>5</v>
      </c>
      <c r="B8" s="3">
        <v>0.37141390348235487</v>
      </c>
      <c r="C8" s="3">
        <v>0.4059079143106229</v>
      </c>
      <c r="D8" s="3">
        <v>0.42306122157437215</v>
      </c>
      <c r="E8" s="3">
        <f t="shared" si="0"/>
        <v>0.40012767978911662</v>
      </c>
      <c r="F8" s="3"/>
      <c r="G8" s="3">
        <v>0.35408734995760577</v>
      </c>
      <c r="H8" s="3">
        <v>0.37954848557200177</v>
      </c>
      <c r="I8" s="3">
        <v>0.35220800814291547</v>
      </c>
      <c r="J8" s="3">
        <f t="shared" si="1"/>
        <v>0.361947947890841</v>
      </c>
      <c r="L8" s="3">
        <v>0.34984300621850367</v>
      </c>
      <c r="M8" s="3">
        <v>0.32477395954725186</v>
      </c>
      <c r="N8" s="3">
        <v>0.34624239486232766</v>
      </c>
      <c r="O8" s="3">
        <f t="shared" si="2"/>
        <v>0.34028645354269438</v>
      </c>
      <c r="Q8" s="12">
        <v>0.46926540464858479</v>
      </c>
      <c r="R8" s="12">
        <v>0.46588544879616062</v>
      </c>
      <c r="S8" s="12">
        <v>0.46470841621386633</v>
      </c>
      <c r="T8" s="12">
        <f t="shared" si="3"/>
        <v>0.46661975655287063</v>
      </c>
      <c r="U8" s="11"/>
      <c r="V8" s="12"/>
      <c r="W8" s="12"/>
      <c r="X8" s="12"/>
      <c r="Y8" s="12"/>
      <c r="Z8" s="12"/>
      <c r="AA8" s="12"/>
      <c r="AB8" s="12"/>
      <c r="AC8" s="11"/>
      <c r="AD8" s="12"/>
      <c r="AE8" s="12"/>
      <c r="AF8" s="12"/>
      <c r="AG8" s="11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1"/>
      <c r="AT8" s="12"/>
      <c r="AU8" s="12"/>
      <c r="AV8" s="12"/>
      <c r="AW8" s="11"/>
      <c r="AX8" s="12"/>
      <c r="AY8" s="12"/>
      <c r="AZ8" s="12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</row>
    <row r="9" spans="1:116" x14ac:dyDescent="0.2">
      <c r="A9" t="s">
        <v>6</v>
      </c>
      <c r="B9" s="3">
        <v>0.36633139982807922</v>
      </c>
      <c r="C9" s="3">
        <v>0.38887233123481546</v>
      </c>
      <c r="D9" s="3">
        <v>0.41894487107494227</v>
      </c>
      <c r="E9" s="3">
        <f t="shared" si="0"/>
        <v>0.39138286737927902</v>
      </c>
      <c r="F9" s="3"/>
      <c r="G9" s="3">
        <v>0.38380946965910051</v>
      </c>
      <c r="H9" s="3">
        <v>0.37696002294673109</v>
      </c>
      <c r="I9" s="3">
        <v>0.37833494816101776</v>
      </c>
      <c r="J9" s="3">
        <f t="shared" si="1"/>
        <v>0.37970148025561645</v>
      </c>
      <c r="L9" s="3">
        <v>0.38581215662547491</v>
      </c>
      <c r="M9" s="3">
        <v>0.39517363538070199</v>
      </c>
      <c r="N9" s="3">
        <v>0.39385798468483535</v>
      </c>
      <c r="O9" s="3">
        <f t="shared" si="2"/>
        <v>0.3916145922303374</v>
      </c>
      <c r="Q9" s="12">
        <v>0.37767155492570526</v>
      </c>
      <c r="R9" s="12">
        <v>0.36568813215634988</v>
      </c>
      <c r="S9" s="12">
        <v>0.35375217610638099</v>
      </c>
      <c r="T9" s="12">
        <f t="shared" si="3"/>
        <v>0.36570395439614539</v>
      </c>
      <c r="U9" s="11"/>
      <c r="V9" s="12"/>
      <c r="W9" s="12"/>
      <c r="X9" s="12"/>
      <c r="Y9" s="12"/>
      <c r="Z9" s="12"/>
      <c r="AA9" s="12"/>
      <c r="AB9" s="12"/>
      <c r="AC9" s="11"/>
      <c r="AD9" s="12"/>
      <c r="AE9" s="12"/>
      <c r="AF9" s="12"/>
      <c r="AG9" s="11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1"/>
      <c r="AT9" s="12"/>
      <c r="AU9" s="12"/>
      <c r="AV9" s="12"/>
      <c r="AW9" s="11"/>
      <c r="AX9" s="12"/>
      <c r="AY9" s="12"/>
      <c r="AZ9" s="12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</row>
    <row r="10" spans="1:116" x14ac:dyDescent="0.2">
      <c r="A10" t="s">
        <v>7</v>
      </c>
      <c r="B10" s="3">
        <v>0.29268191402954852</v>
      </c>
      <c r="C10" s="3">
        <v>0.30091708259917715</v>
      </c>
      <c r="D10" s="3">
        <v>0.31616727376501191</v>
      </c>
      <c r="E10" s="3">
        <f t="shared" si="0"/>
        <v>0.30325542346457918</v>
      </c>
      <c r="F10" s="3"/>
      <c r="G10" s="3">
        <v>0.30729957923824103</v>
      </c>
      <c r="H10" s="3">
        <v>0.29710196263235961</v>
      </c>
      <c r="I10" s="3">
        <v>0.28777161083053349</v>
      </c>
      <c r="J10" s="3">
        <f t="shared" si="1"/>
        <v>0.29739105090037804</v>
      </c>
      <c r="L10" s="3">
        <v>0.22290308252691349</v>
      </c>
      <c r="M10" s="3">
        <v>0.22074904869557196</v>
      </c>
      <c r="N10" s="3">
        <v>0.23282872524669287</v>
      </c>
      <c r="O10" s="3">
        <f t="shared" si="2"/>
        <v>0.22549361882305943</v>
      </c>
      <c r="Q10" s="12">
        <v>0.28306203012767361</v>
      </c>
      <c r="R10" s="12">
        <v>0.28956830092397889</v>
      </c>
      <c r="S10" s="12">
        <v>0.26777475553158475</v>
      </c>
      <c r="T10" s="12">
        <f t="shared" si="3"/>
        <v>0.28013502886107911</v>
      </c>
      <c r="U10" s="11"/>
      <c r="V10" s="12"/>
      <c r="W10" s="12"/>
      <c r="X10" s="12"/>
      <c r="Y10" s="12"/>
      <c r="Z10" s="12"/>
      <c r="AA10" s="12"/>
      <c r="AB10" s="12"/>
      <c r="AC10" s="11"/>
      <c r="AD10" s="12"/>
      <c r="AE10" s="12"/>
      <c r="AF10" s="12"/>
      <c r="AG10" s="11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1"/>
      <c r="AT10" s="12"/>
      <c r="AU10" s="12"/>
      <c r="AV10" s="12"/>
      <c r="AW10" s="11"/>
      <c r="AX10" s="12"/>
      <c r="AY10" s="12"/>
      <c r="AZ10" s="12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</row>
    <row r="11" spans="1:116" x14ac:dyDescent="0.2">
      <c r="A11" t="s">
        <v>8</v>
      </c>
      <c r="B11" s="3">
        <v>0.47879037667856272</v>
      </c>
      <c r="C11" s="3">
        <v>0.45570373369109013</v>
      </c>
      <c r="D11" s="3">
        <v>0.45936496187671955</v>
      </c>
      <c r="E11" s="3">
        <f t="shared" si="0"/>
        <v>0.46461969074879078</v>
      </c>
      <c r="F11" s="3"/>
      <c r="G11" s="3">
        <v>0.43405966698139553</v>
      </c>
      <c r="H11" s="3">
        <v>0.49637168180709101</v>
      </c>
      <c r="I11" s="3">
        <v>0.515968201539591</v>
      </c>
      <c r="J11" s="3">
        <f t="shared" si="1"/>
        <v>0.48213318344269251</v>
      </c>
      <c r="L11" s="3">
        <v>0.48815581252300994</v>
      </c>
      <c r="M11" s="3">
        <v>0.50437279436940297</v>
      </c>
      <c r="N11" s="3">
        <v>0.49525467640396892</v>
      </c>
      <c r="O11" s="3">
        <f t="shared" si="2"/>
        <v>0.49592776109879394</v>
      </c>
      <c r="Q11" s="12">
        <v>0.4517288949137524</v>
      </c>
      <c r="R11" s="12">
        <v>0.43801734497620071</v>
      </c>
      <c r="S11" s="12">
        <v>0.45304170724117665</v>
      </c>
      <c r="T11" s="12">
        <f t="shared" si="3"/>
        <v>0.44759598237704329</v>
      </c>
      <c r="U11" s="11"/>
      <c r="V11" s="12"/>
      <c r="W11" s="12"/>
      <c r="X11" s="12"/>
      <c r="Y11" s="12"/>
      <c r="Z11" s="12"/>
      <c r="AA11" s="12"/>
      <c r="AB11" s="12"/>
      <c r="AC11" s="11"/>
      <c r="AD11" s="12"/>
      <c r="AE11" s="12"/>
      <c r="AF11" s="12"/>
      <c r="AG11" s="11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1"/>
      <c r="AT11" s="12"/>
      <c r="AU11" s="12"/>
      <c r="AV11" s="12"/>
      <c r="AW11" s="11"/>
      <c r="AX11" s="12"/>
      <c r="AY11" s="12"/>
      <c r="AZ11" s="12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</row>
    <row r="12" spans="1:116" ht="17" thickBot="1" x14ac:dyDescent="0.25">
      <c r="A12" t="s">
        <v>9</v>
      </c>
      <c r="B12" s="3">
        <v>0.47417700587438866</v>
      </c>
      <c r="C12" s="3">
        <v>0.49087622523401969</v>
      </c>
      <c r="D12" s="3">
        <v>0.49303991572691153</v>
      </c>
      <c r="E12" s="3">
        <f t="shared" si="0"/>
        <v>0.48603104894510657</v>
      </c>
      <c r="F12" s="3"/>
      <c r="G12" s="3">
        <v>0.45812986423065677</v>
      </c>
      <c r="H12" s="3">
        <v>0.46645662488595874</v>
      </c>
      <c r="I12" s="3">
        <v>0.45438490566919143</v>
      </c>
      <c r="J12" s="3">
        <f t="shared" si="1"/>
        <v>0.45965713159526905</v>
      </c>
      <c r="L12" s="3">
        <v>0.4927863261089942</v>
      </c>
      <c r="M12" s="3">
        <v>0.52122342618113393</v>
      </c>
      <c r="N12" s="3">
        <v>0.49339783947642091</v>
      </c>
      <c r="O12" s="3">
        <f t="shared" si="2"/>
        <v>0.50246919725551631</v>
      </c>
      <c r="Q12" s="12">
        <v>0.56164927178800828</v>
      </c>
      <c r="R12" s="12">
        <v>0.55787885826584249</v>
      </c>
      <c r="S12" s="12">
        <v>0.54596235859260478</v>
      </c>
      <c r="T12" s="12">
        <f t="shared" si="3"/>
        <v>0.55516349621548511</v>
      </c>
      <c r="U12" s="11"/>
      <c r="V12" s="12"/>
      <c r="W12" s="12"/>
      <c r="X12" s="12"/>
      <c r="Y12" s="12"/>
      <c r="Z12" s="12"/>
      <c r="AA12" s="12"/>
      <c r="AB12" s="12"/>
      <c r="AC12" s="11"/>
      <c r="AD12" s="12"/>
      <c r="AE12" s="12"/>
      <c r="AF12" s="12"/>
      <c r="AG12" s="11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1"/>
      <c r="AT12" s="12"/>
      <c r="AU12" s="12"/>
      <c r="AV12" s="12"/>
      <c r="AW12" s="11"/>
      <c r="AX12" s="12"/>
      <c r="AY12" s="12"/>
      <c r="AZ12" s="12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</row>
    <row r="13" spans="1:116" ht="17" thickBot="1" x14ac:dyDescent="0.25">
      <c r="A13" s="7" t="s">
        <v>10</v>
      </c>
      <c r="B13" s="6">
        <f>AVERAGE(B3:B12)</f>
        <v>0.44345843755513459</v>
      </c>
      <c r="C13" s="6">
        <f>AVERAGE(C3:C12)</f>
        <v>0.46136936751884339</v>
      </c>
      <c r="D13" s="6">
        <f>AVERAGE(D3:D12)</f>
        <v>0.46734613163150901</v>
      </c>
      <c r="E13" s="6">
        <f>AVERAGE(E3:E12)</f>
        <v>0.45739131223516222</v>
      </c>
      <c r="F13" s="1"/>
      <c r="G13" s="1">
        <f t="shared" ref="G13:O13" si="4">AVERAGE(G3:G12)</f>
        <v>0.46675001196262089</v>
      </c>
      <c r="H13" s="1">
        <f t="shared" si="4"/>
        <v>0.47038617620741885</v>
      </c>
      <c r="I13" s="1">
        <f t="shared" si="4"/>
        <v>0.46618848563380177</v>
      </c>
      <c r="J13" s="1">
        <f t="shared" si="4"/>
        <v>0.46777489126794719</v>
      </c>
      <c r="K13" s="1"/>
      <c r="L13" s="1">
        <f t="shared" si="4"/>
        <v>0.46954482259227587</v>
      </c>
      <c r="M13" s="1">
        <f t="shared" si="4"/>
        <v>0.45963723654196575</v>
      </c>
      <c r="N13" s="1">
        <f t="shared" si="4"/>
        <v>0.46463813066254034</v>
      </c>
      <c r="O13" s="1">
        <f t="shared" si="4"/>
        <v>0.4646067299322606</v>
      </c>
      <c r="P13" s="1"/>
      <c r="Q13" s="1">
        <f t="shared" ref="Q13" si="5">AVERAGE(Q3:Q12)</f>
        <v>0.48682561364490679</v>
      </c>
      <c r="R13" s="1">
        <f t="shared" ref="R13" si="6">AVERAGE(R3:R12)</f>
        <v>0.48937367259138753</v>
      </c>
      <c r="S13" s="1">
        <f t="shared" ref="S13:T13" si="7">AVERAGE(S3:S12)</f>
        <v>0.47991892327877572</v>
      </c>
      <c r="T13" s="1">
        <f t="shared" si="7"/>
        <v>0.48537273650502338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</row>
    <row r="14" spans="1:116" ht="18" thickTop="1" thickBot="1" x14ac:dyDescent="0.25">
      <c r="A14" s="21" t="s">
        <v>143</v>
      </c>
      <c r="B14" s="22">
        <f>(STDEV(B3:B12))/SQRT(COUNT(B3:B12))</f>
        <v>3.347867168671035E-2</v>
      </c>
      <c r="C14" s="22">
        <f t="shared" ref="C14:T14" si="8">(STDEV(C3:C12))/SQRT(COUNT(C3:C12))</f>
        <v>3.3389726805415292E-2</v>
      </c>
      <c r="D14" s="22">
        <f t="shared" si="8"/>
        <v>3.1881291290355031E-2</v>
      </c>
      <c r="E14" s="22">
        <f t="shared" si="8"/>
        <v>3.2744475699946735E-2</v>
      </c>
      <c r="F14" s="22"/>
      <c r="G14" s="22">
        <f t="shared" si="8"/>
        <v>4.055798932515324E-2</v>
      </c>
      <c r="H14" s="22">
        <f t="shared" si="8"/>
        <v>3.7414836247675207E-2</v>
      </c>
      <c r="I14" s="22">
        <f t="shared" si="8"/>
        <v>4.0147802904410626E-2</v>
      </c>
      <c r="J14" s="22">
        <f t="shared" si="8"/>
        <v>3.9123045202897687E-2</v>
      </c>
      <c r="K14" s="22"/>
      <c r="L14" s="22">
        <f t="shared" si="8"/>
        <v>4.7254620193618528E-2</v>
      </c>
      <c r="M14" s="22">
        <f t="shared" si="8"/>
        <v>4.5956817634800758E-2</v>
      </c>
      <c r="N14" s="22">
        <f t="shared" si="8"/>
        <v>4.634749617403558E-2</v>
      </c>
      <c r="O14" s="22">
        <f t="shared" si="8"/>
        <v>4.6347833482084842E-2</v>
      </c>
      <c r="P14" s="22"/>
      <c r="Q14" s="22">
        <f t="shared" si="8"/>
        <v>4.1270149528926978E-2</v>
      </c>
      <c r="R14" s="22">
        <f t="shared" si="8"/>
        <v>4.3330650845712533E-2</v>
      </c>
      <c r="S14" s="22">
        <f t="shared" si="8"/>
        <v>4.1445870158745859E-2</v>
      </c>
      <c r="T14" s="22">
        <f t="shared" si="8"/>
        <v>4.1884396801373763E-2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</row>
    <row r="15" spans="1:116" ht="17" thickBot="1" x14ac:dyDescent="0.25">
      <c r="A15" s="23" t="s">
        <v>34</v>
      </c>
      <c r="B15" s="36" t="s">
        <v>128</v>
      </c>
      <c r="C15" s="36"/>
      <c r="D15" s="36"/>
      <c r="E15" s="24"/>
      <c r="F15" s="25"/>
      <c r="G15" s="36" t="s">
        <v>141</v>
      </c>
      <c r="H15" s="36"/>
      <c r="I15" s="36"/>
      <c r="J15" s="24"/>
      <c r="K15" s="25"/>
      <c r="L15" s="36" t="s">
        <v>131</v>
      </c>
      <c r="M15" s="36"/>
      <c r="N15" s="36"/>
      <c r="O15" s="24"/>
      <c r="P15" s="25"/>
      <c r="Q15" s="36" t="s">
        <v>131</v>
      </c>
      <c r="R15" s="36"/>
      <c r="S15" s="36"/>
      <c r="T15" s="28"/>
      <c r="V15" s="38"/>
      <c r="W15" s="38"/>
      <c r="X15" s="38"/>
      <c r="Z15" s="38"/>
      <c r="AA15" s="38"/>
      <c r="AB15" s="38"/>
      <c r="AD15" s="38"/>
      <c r="AE15" s="38"/>
      <c r="AF15" s="38"/>
      <c r="AH15" s="38"/>
      <c r="AI15" s="38"/>
      <c r="AJ15" s="38"/>
      <c r="AL15" s="38"/>
      <c r="AM15" s="38"/>
      <c r="AN15" s="38"/>
      <c r="AP15" s="38"/>
      <c r="AQ15" s="38"/>
      <c r="AR15" s="38"/>
      <c r="AT15" s="38"/>
      <c r="AU15" s="38"/>
      <c r="AV15" s="38"/>
      <c r="AX15" s="38"/>
      <c r="AY15" s="38"/>
      <c r="AZ15" s="38"/>
      <c r="BB15" s="38"/>
      <c r="BC15" s="38"/>
      <c r="BD15" s="38"/>
      <c r="BF15" s="38"/>
      <c r="BG15" s="38"/>
      <c r="BH15" s="38"/>
      <c r="BJ15" s="38"/>
      <c r="BK15" s="38"/>
      <c r="BL15" s="38"/>
      <c r="BN15" s="38"/>
      <c r="BO15" s="38"/>
      <c r="BP15" s="38"/>
      <c r="BR15" s="38"/>
      <c r="BS15" s="38"/>
      <c r="BT15" s="38"/>
      <c r="BV15" s="38"/>
      <c r="BW15" s="38"/>
      <c r="BX15" s="38"/>
      <c r="BZ15" s="38"/>
      <c r="CA15" s="38"/>
      <c r="CB15" s="38"/>
      <c r="CD15" s="38"/>
      <c r="CE15" s="38"/>
      <c r="CF15" s="38"/>
      <c r="CH15" s="38"/>
      <c r="CI15" s="38"/>
      <c r="CJ15" s="38"/>
      <c r="CL15" s="38"/>
      <c r="CM15" s="38"/>
      <c r="CN15" s="38"/>
      <c r="CP15" s="38"/>
      <c r="CQ15" s="38"/>
      <c r="CR15" s="38"/>
      <c r="CT15" s="38"/>
      <c r="CU15" s="38"/>
      <c r="CV15" s="38"/>
      <c r="CX15" s="38"/>
      <c r="CY15" s="38"/>
      <c r="CZ15" s="38"/>
      <c r="DB15" s="38"/>
      <c r="DC15" s="38"/>
      <c r="DD15" s="38"/>
      <c r="DF15" s="38"/>
      <c r="DG15" s="38"/>
      <c r="DH15" s="38"/>
      <c r="DJ15" s="38"/>
      <c r="DK15" s="38"/>
      <c r="DL15" s="38"/>
    </row>
    <row r="16" spans="1:116" ht="17" thickBot="1" x14ac:dyDescent="0.25">
      <c r="A16" s="7" t="s">
        <v>35</v>
      </c>
      <c r="B16" s="37" t="s">
        <v>129</v>
      </c>
      <c r="C16" s="37"/>
      <c r="D16" s="37"/>
      <c r="E16" s="26"/>
      <c r="F16" s="1"/>
      <c r="G16" s="37" t="s">
        <v>130</v>
      </c>
      <c r="H16" s="37"/>
      <c r="I16" s="37"/>
      <c r="J16" s="26"/>
      <c r="K16" s="1"/>
      <c r="L16" s="37" t="s">
        <v>132</v>
      </c>
      <c r="M16" s="37"/>
      <c r="N16" s="37"/>
      <c r="O16" s="26"/>
      <c r="P16" s="1"/>
      <c r="Q16" s="37" t="s">
        <v>133</v>
      </c>
      <c r="R16" s="37"/>
      <c r="S16" s="37"/>
      <c r="T16" s="29"/>
      <c r="V16" s="38"/>
      <c r="W16" s="38"/>
      <c r="X16" s="38"/>
      <c r="Z16" s="38"/>
      <c r="AA16" s="38"/>
      <c r="AB16" s="38"/>
      <c r="AD16" s="38"/>
      <c r="AE16" s="38"/>
      <c r="AF16" s="38"/>
      <c r="AH16" s="38"/>
      <c r="AI16" s="38"/>
      <c r="AJ16" s="38"/>
      <c r="AL16" s="38"/>
      <c r="AM16" s="38"/>
      <c r="AN16" s="38"/>
      <c r="AP16" s="38"/>
      <c r="AQ16" s="38"/>
      <c r="AR16" s="38"/>
      <c r="AT16" s="38"/>
      <c r="AU16" s="38"/>
      <c r="AV16" s="38"/>
      <c r="AX16" s="38"/>
      <c r="AY16" s="38"/>
      <c r="AZ16" s="38"/>
      <c r="BB16" s="38"/>
      <c r="BC16" s="38"/>
      <c r="BD16" s="38"/>
      <c r="BF16" s="38"/>
      <c r="BG16" s="38"/>
      <c r="BH16" s="38"/>
      <c r="BJ16" s="38"/>
      <c r="BK16" s="38"/>
      <c r="BL16" s="38"/>
      <c r="BN16" s="38"/>
      <c r="BO16" s="38"/>
      <c r="BP16" s="38"/>
      <c r="BR16" s="38"/>
      <c r="BS16" s="38"/>
      <c r="BT16" s="38"/>
      <c r="BV16" s="38"/>
      <c r="BW16" s="38"/>
      <c r="BX16" s="38"/>
      <c r="BZ16" s="38"/>
      <c r="CA16" s="38"/>
      <c r="CB16" s="38"/>
      <c r="CD16" s="38"/>
      <c r="CE16" s="38"/>
      <c r="CF16" s="38"/>
      <c r="CH16" s="38"/>
      <c r="CI16" s="38"/>
      <c r="CJ16" s="38"/>
      <c r="CL16" s="38"/>
      <c r="CM16" s="38"/>
      <c r="CN16" s="38"/>
      <c r="CP16" s="38"/>
      <c r="CQ16" s="38"/>
      <c r="CR16" s="38"/>
      <c r="CT16" s="38"/>
      <c r="CU16" s="38"/>
      <c r="CV16" s="38"/>
      <c r="CX16" s="38"/>
      <c r="CY16" s="38"/>
      <c r="CZ16" s="38"/>
      <c r="DB16" s="38"/>
      <c r="DC16" s="38"/>
      <c r="DD16" s="38"/>
      <c r="DF16" s="38"/>
      <c r="DG16" s="38"/>
      <c r="DH16" s="38"/>
      <c r="DJ16" s="38"/>
      <c r="DK16" s="38"/>
      <c r="DL16" s="38"/>
    </row>
    <row r="17" spans="1:20" ht="17" thickTop="1" x14ac:dyDescent="0.2">
      <c r="A17" s="30" t="s">
        <v>142</v>
      </c>
      <c r="E17">
        <f>(STDEV(E3:E12))*(SQRT(1-0.99))</f>
        <v>1.0354712399986796E-2</v>
      </c>
      <c r="J17">
        <f>(STDEV(J3:J12))*(SQRT(1-0.994))</f>
        <v>9.5831497930940548E-3</v>
      </c>
      <c r="O17" s="32">
        <f>(STDEV(O3:O12))*(SQRT(1-0.996))</f>
        <v>9.2695666964169726E-3</v>
      </c>
      <c r="T17" s="31">
        <f>(STDEV(T3:T12))*(SQRT(1-0.996))</f>
        <v>8.3768793602747565E-3</v>
      </c>
    </row>
    <row r="19" spans="1:20" x14ac:dyDescent="0.2">
      <c r="A19" s="30"/>
    </row>
  </sheetData>
  <mergeCells count="84">
    <mergeCell ref="Z1:AB1"/>
    <mergeCell ref="B1:E1"/>
    <mergeCell ref="G1:J1"/>
    <mergeCell ref="L1:O1"/>
    <mergeCell ref="Q1:T1"/>
    <mergeCell ref="V1:X1"/>
    <mergeCell ref="BV1:BX1"/>
    <mergeCell ref="AD1:AF1"/>
    <mergeCell ref="AH1:AJ1"/>
    <mergeCell ref="AL1:AN1"/>
    <mergeCell ref="AP1:AR1"/>
    <mergeCell ref="AT1:AV1"/>
    <mergeCell ref="AX1:AZ1"/>
    <mergeCell ref="Z15:AB15"/>
    <mergeCell ref="CX1:CZ1"/>
    <mergeCell ref="DB1:DD1"/>
    <mergeCell ref="DF1:DH1"/>
    <mergeCell ref="DJ1:DL1"/>
    <mergeCell ref="BZ1:CB1"/>
    <mergeCell ref="CD1:CF1"/>
    <mergeCell ref="CH1:CJ1"/>
    <mergeCell ref="CL1:CN1"/>
    <mergeCell ref="CP1:CR1"/>
    <mergeCell ref="CT1:CV1"/>
    <mergeCell ref="BB1:BD1"/>
    <mergeCell ref="BF1:BH1"/>
    <mergeCell ref="BJ1:BL1"/>
    <mergeCell ref="BN1:BP1"/>
    <mergeCell ref="BR1:BT1"/>
    <mergeCell ref="B15:D15"/>
    <mergeCell ref="G15:I15"/>
    <mergeCell ref="L15:N15"/>
    <mergeCell ref="Q15:S15"/>
    <mergeCell ref="V15:X15"/>
    <mergeCell ref="BV15:BX15"/>
    <mergeCell ref="AD15:AF15"/>
    <mergeCell ref="AH15:AJ15"/>
    <mergeCell ref="AL15:AN15"/>
    <mergeCell ref="AP15:AR15"/>
    <mergeCell ref="AT15:AV15"/>
    <mergeCell ref="AX15:AZ15"/>
    <mergeCell ref="BB15:BD15"/>
    <mergeCell ref="BF15:BH15"/>
    <mergeCell ref="BJ15:BL15"/>
    <mergeCell ref="BN15:BP15"/>
    <mergeCell ref="BR15:BT15"/>
    <mergeCell ref="CX15:CZ15"/>
    <mergeCell ref="DB15:DD15"/>
    <mergeCell ref="DF15:DH15"/>
    <mergeCell ref="DJ15:DL15"/>
    <mergeCell ref="B16:D16"/>
    <mergeCell ref="G16:I16"/>
    <mergeCell ref="L16:N16"/>
    <mergeCell ref="Q16:S16"/>
    <mergeCell ref="V16:X16"/>
    <mergeCell ref="Z16:AB16"/>
    <mergeCell ref="BZ15:CB15"/>
    <mergeCell ref="CD15:CF15"/>
    <mergeCell ref="CH15:CJ15"/>
    <mergeCell ref="CL15:CN15"/>
    <mergeCell ref="CP15:CR15"/>
    <mergeCell ref="CT15:CV15"/>
    <mergeCell ref="BV16:BX16"/>
    <mergeCell ref="AD16:AF16"/>
    <mergeCell ref="AH16:AJ16"/>
    <mergeCell ref="AL16:AN16"/>
    <mergeCell ref="AP16:AR16"/>
    <mergeCell ref="AT16:AV16"/>
    <mergeCell ref="AX16:AZ16"/>
    <mergeCell ref="BB16:BD16"/>
    <mergeCell ref="BF16:BH16"/>
    <mergeCell ref="BJ16:BL16"/>
    <mergeCell ref="BN16:BP16"/>
    <mergeCell ref="BR16:BT16"/>
    <mergeCell ref="CX16:CZ16"/>
    <mergeCell ref="DB16:DD16"/>
    <mergeCell ref="DF16:DH16"/>
    <mergeCell ref="DJ16:DL16"/>
    <mergeCell ref="BZ16:CB16"/>
    <mergeCell ref="CD16:CF16"/>
    <mergeCell ref="CH16:CJ16"/>
    <mergeCell ref="CL16:CN16"/>
    <mergeCell ref="CP16:CR16"/>
    <mergeCell ref="CT16:CV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L20"/>
  <sheetViews>
    <sheetView topLeftCell="B1" workbookViewId="0">
      <selection activeCell="A20" sqref="A20"/>
    </sheetView>
  </sheetViews>
  <sheetFormatPr baseColWidth="10" defaultRowHeight="16" x14ac:dyDescent="0.2"/>
  <cols>
    <col min="1" max="1" width="17.83203125" customWidth="1"/>
    <col min="2" max="2" width="14.83203125" customWidth="1"/>
    <col min="3" max="3" width="15" customWidth="1"/>
    <col min="4" max="5" width="14.83203125" customWidth="1"/>
    <col min="6" max="6" width="2.83203125" customWidth="1"/>
    <col min="7" max="7" width="16.5" customWidth="1"/>
    <col min="8" max="8" width="15.5" customWidth="1"/>
    <col min="9" max="10" width="15.6640625" customWidth="1"/>
    <col min="11" max="11" width="3" customWidth="1"/>
    <col min="12" max="12" width="14.1640625" customWidth="1"/>
    <col min="13" max="13" width="14.83203125" customWidth="1"/>
    <col min="14" max="15" width="21.83203125" customWidth="1"/>
    <col min="16" max="16" width="2.83203125" customWidth="1"/>
    <col min="17" max="17" width="14.1640625" customWidth="1"/>
    <col min="18" max="18" width="15" customWidth="1"/>
    <col min="19" max="20" width="23.33203125" customWidth="1"/>
    <col min="21" max="21" width="2.83203125" customWidth="1"/>
    <col min="22" max="22" width="14.6640625" customWidth="1"/>
    <col min="23" max="23" width="14.1640625" customWidth="1"/>
    <col min="24" max="24" width="15.5" customWidth="1"/>
    <col min="25" max="25" width="2.83203125" customWidth="1"/>
    <col min="26" max="26" width="14.33203125" customWidth="1"/>
    <col min="27" max="27" width="13.83203125" customWidth="1"/>
    <col min="28" max="28" width="11" customWidth="1"/>
    <col min="29" max="29" width="2.83203125" customWidth="1"/>
    <col min="30" max="30" width="13.1640625" customWidth="1"/>
    <col min="31" max="31" width="11.83203125" customWidth="1"/>
    <col min="32" max="32" width="18.83203125" customWidth="1"/>
    <col min="33" max="33" width="2.83203125" customWidth="1"/>
    <col min="34" max="34" width="13" customWidth="1"/>
    <col min="35" max="35" width="13.83203125" customWidth="1"/>
    <col min="36" max="36" width="21.6640625" customWidth="1"/>
    <col min="37" max="37" width="2.83203125" customWidth="1"/>
    <col min="38" max="38" width="12.6640625" customWidth="1"/>
    <col min="39" max="39" width="11.83203125" customWidth="1"/>
    <col min="40" max="40" width="11.5" customWidth="1"/>
    <col min="41" max="41" width="2.83203125" customWidth="1"/>
    <col min="42" max="42" width="12.33203125" customWidth="1"/>
    <col min="43" max="43" width="12.5" customWidth="1"/>
    <col min="44" max="44" width="15.83203125" customWidth="1"/>
    <col min="45" max="45" width="2.83203125" customWidth="1"/>
    <col min="46" max="46" width="14.1640625" customWidth="1"/>
    <col min="47" max="47" width="13" customWidth="1"/>
    <col min="48" max="48" width="18.6640625" customWidth="1"/>
    <col min="49" max="49" width="2.83203125" customWidth="1"/>
    <col min="50" max="50" width="12.83203125" customWidth="1"/>
    <col min="51" max="51" width="11.83203125" customWidth="1"/>
    <col min="52" max="52" width="21.33203125" customWidth="1"/>
    <col min="53" max="53" width="2.83203125" customWidth="1"/>
    <col min="57" max="57" width="3" customWidth="1"/>
    <col min="58" max="58" width="12" customWidth="1"/>
    <col min="59" max="59" width="11.5" customWidth="1"/>
    <col min="60" max="60" width="16.83203125" customWidth="1"/>
    <col min="61" max="61" width="3.5" customWidth="1"/>
    <col min="62" max="62" width="12.83203125" customWidth="1"/>
    <col min="63" max="63" width="12.33203125" customWidth="1"/>
    <col min="64" max="64" width="17.5" customWidth="1"/>
    <col min="65" max="65" width="2.83203125" customWidth="1"/>
    <col min="66" max="66" width="14" customWidth="1"/>
    <col min="67" max="67" width="12.1640625" customWidth="1"/>
    <col min="68" max="68" width="22" customWidth="1"/>
    <col min="69" max="69" width="2.83203125" customWidth="1"/>
    <col min="70" max="70" width="12.33203125" customWidth="1"/>
    <col min="71" max="71" width="12" customWidth="1"/>
    <col min="72" max="72" width="11.33203125" customWidth="1"/>
    <col min="73" max="73" width="3" customWidth="1"/>
    <col min="74" max="74" width="13" customWidth="1"/>
    <col min="75" max="75" width="11.83203125" customWidth="1"/>
    <col min="76" max="76" width="16.83203125" customWidth="1"/>
    <col min="77" max="77" width="2.83203125" customWidth="1"/>
    <col min="78" max="78" width="13.6640625" customWidth="1"/>
    <col min="79" max="79" width="15.33203125" customWidth="1"/>
    <col min="80" max="80" width="20.1640625" customWidth="1"/>
    <col min="81" max="81" width="2.83203125" customWidth="1"/>
    <col min="84" max="84" width="21.33203125" customWidth="1"/>
    <col min="85" max="85" width="2.83203125" customWidth="1"/>
    <col min="86" max="86" width="12.6640625" customWidth="1"/>
    <col min="87" max="87" width="12.5" customWidth="1"/>
    <col min="88" max="88" width="12.6640625" customWidth="1"/>
    <col min="89" max="89" width="2.83203125" customWidth="1"/>
    <col min="90" max="90" width="13.33203125" customWidth="1"/>
    <col min="91" max="91" width="15.5" customWidth="1"/>
    <col min="92" max="92" width="16" customWidth="1"/>
    <col min="93" max="93" width="2.83203125" customWidth="1"/>
    <col min="94" max="94" width="13.6640625" customWidth="1"/>
    <col min="95" max="95" width="13.1640625" customWidth="1"/>
    <col min="96" max="96" width="18.6640625" customWidth="1"/>
    <col min="97" max="97" width="2.83203125" customWidth="1"/>
    <col min="98" max="98" width="13" customWidth="1"/>
    <col min="99" max="99" width="12.6640625" customWidth="1"/>
    <col min="100" max="100" width="20.83203125" customWidth="1"/>
    <col min="101" max="101" width="2.83203125" customWidth="1"/>
    <col min="105" max="105" width="3" customWidth="1"/>
    <col min="106" max="106" width="13" customWidth="1"/>
    <col min="107" max="107" width="13.1640625" customWidth="1"/>
    <col min="108" max="108" width="16.1640625" customWidth="1"/>
    <col min="109" max="109" width="3" customWidth="1"/>
    <col min="110" max="111" width="14.33203125" customWidth="1"/>
    <col min="112" max="112" width="18.1640625" customWidth="1"/>
    <col min="113" max="113" width="2.83203125" customWidth="1"/>
    <col min="114" max="114" width="12.5" customWidth="1"/>
    <col min="115" max="115" width="13.6640625" customWidth="1"/>
    <col min="116" max="116" width="21.33203125" customWidth="1"/>
  </cols>
  <sheetData>
    <row r="1" spans="1:116" x14ac:dyDescent="0.2">
      <c r="B1" s="38" t="s">
        <v>26</v>
      </c>
      <c r="C1" s="38"/>
      <c r="D1" s="38"/>
      <c r="E1" s="38"/>
      <c r="F1" s="4"/>
      <c r="G1" s="38" t="s">
        <v>28</v>
      </c>
      <c r="H1" s="38"/>
      <c r="I1" s="38"/>
      <c r="J1" s="38"/>
      <c r="K1" s="2"/>
      <c r="L1" s="38" t="s">
        <v>39</v>
      </c>
      <c r="M1" s="38"/>
      <c r="N1" s="38"/>
      <c r="O1" s="38"/>
      <c r="P1" s="2"/>
      <c r="Q1" s="38" t="s">
        <v>40</v>
      </c>
      <c r="R1" s="38"/>
      <c r="S1" s="38"/>
      <c r="T1" s="38"/>
      <c r="U1" s="9"/>
      <c r="V1" s="39"/>
      <c r="W1" s="39"/>
      <c r="X1" s="39"/>
      <c r="Y1" s="10"/>
      <c r="Z1" s="39"/>
      <c r="AA1" s="39"/>
      <c r="AB1" s="39"/>
      <c r="AC1" s="9"/>
      <c r="AD1" s="39"/>
      <c r="AE1" s="39"/>
      <c r="AF1" s="39"/>
      <c r="AG1" s="9"/>
      <c r="AH1" s="39"/>
      <c r="AI1" s="39"/>
      <c r="AJ1" s="39"/>
      <c r="AK1" s="9"/>
      <c r="AL1" s="39"/>
      <c r="AM1" s="39"/>
      <c r="AN1" s="39"/>
      <c r="AO1" s="10"/>
      <c r="AP1" s="39"/>
      <c r="AQ1" s="39"/>
      <c r="AR1" s="39"/>
      <c r="AS1" s="9"/>
      <c r="AT1" s="39"/>
      <c r="AU1" s="39"/>
      <c r="AV1" s="39"/>
      <c r="AW1" s="9"/>
      <c r="AX1" s="39"/>
      <c r="AY1" s="39"/>
      <c r="AZ1" s="39"/>
      <c r="BA1" s="11"/>
      <c r="BB1" s="39"/>
      <c r="BC1" s="39"/>
      <c r="BD1" s="39"/>
      <c r="BE1" s="10"/>
      <c r="BF1" s="39"/>
      <c r="BG1" s="39"/>
      <c r="BH1" s="39"/>
      <c r="BI1" s="9"/>
      <c r="BJ1" s="39"/>
      <c r="BK1" s="39"/>
      <c r="BL1" s="39"/>
      <c r="BM1" s="9"/>
      <c r="BN1" s="39"/>
      <c r="BO1" s="39"/>
      <c r="BP1" s="39"/>
      <c r="BQ1" s="11"/>
      <c r="BR1" s="39"/>
      <c r="BS1" s="39"/>
      <c r="BT1" s="39"/>
      <c r="BU1" s="10"/>
      <c r="BV1" s="39"/>
      <c r="BW1" s="39"/>
      <c r="BX1" s="39"/>
      <c r="BY1" s="9"/>
      <c r="BZ1" s="39"/>
      <c r="CA1" s="39"/>
      <c r="CB1" s="39"/>
      <c r="CC1" s="9"/>
      <c r="CD1" s="39"/>
      <c r="CE1" s="39"/>
      <c r="CF1" s="39"/>
      <c r="CG1" s="11"/>
      <c r="CH1" s="39"/>
      <c r="CI1" s="39"/>
      <c r="CJ1" s="39"/>
      <c r="CK1" s="10"/>
      <c r="CL1" s="39"/>
      <c r="CM1" s="39"/>
      <c r="CN1" s="39"/>
      <c r="CO1" s="9"/>
      <c r="CP1" s="39"/>
      <c r="CQ1" s="39"/>
      <c r="CR1" s="39"/>
      <c r="CS1" s="9"/>
      <c r="CT1" s="39"/>
      <c r="CU1" s="39"/>
      <c r="CV1" s="39"/>
      <c r="CW1" s="11"/>
      <c r="CX1" s="39"/>
      <c r="CY1" s="39"/>
      <c r="CZ1" s="39"/>
      <c r="DA1" s="10"/>
      <c r="DB1" s="39"/>
      <c r="DC1" s="39"/>
      <c r="DD1" s="39"/>
      <c r="DE1" s="9"/>
      <c r="DF1" s="39"/>
      <c r="DG1" s="39"/>
      <c r="DH1" s="39"/>
      <c r="DI1" s="9"/>
      <c r="DJ1" s="39"/>
      <c r="DK1" s="39"/>
      <c r="DL1" s="39"/>
    </row>
    <row r="2" spans="1:116" x14ac:dyDescent="0.2">
      <c r="B2" s="38" t="s">
        <v>27</v>
      </c>
      <c r="C2" s="38"/>
      <c r="D2" s="38"/>
      <c r="E2" s="38"/>
      <c r="G2" s="38" t="s">
        <v>27</v>
      </c>
      <c r="H2" s="38"/>
      <c r="I2" s="38"/>
      <c r="J2" s="38"/>
      <c r="L2" s="38" t="s">
        <v>27</v>
      </c>
      <c r="M2" s="38"/>
      <c r="N2" s="38"/>
      <c r="O2" s="38"/>
      <c r="Q2" s="38" t="s">
        <v>27</v>
      </c>
      <c r="R2" s="38"/>
      <c r="S2" s="38"/>
      <c r="T2" s="38"/>
      <c r="U2" s="11"/>
      <c r="V2" s="39"/>
      <c r="W2" s="39"/>
      <c r="X2" s="39"/>
      <c r="Y2" s="11"/>
      <c r="Z2" s="39"/>
      <c r="AA2" s="39"/>
      <c r="AB2" s="39"/>
      <c r="AC2" s="11"/>
      <c r="AD2" s="39"/>
      <c r="AE2" s="39"/>
      <c r="AF2" s="39"/>
      <c r="AG2" s="11"/>
      <c r="AH2" s="39"/>
      <c r="AI2" s="39"/>
      <c r="AJ2" s="39"/>
      <c r="AK2" s="9"/>
      <c r="AL2" s="39"/>
      <c r="AM2" s="39"/>
      <c r="AN2" s="39"/>
      <c r="AO2" s="11"/>
      <c r="AP2" s="39"/>
      <c r="AQ2" s="39"/>
      <c r="AR2" s="39"/>
      <c r="AS2" s="11"/>
      <c r="AT2" s="39"/>
      <c r="AU2" s="39"/>
      <c r="AV2" s="39"/>
      <c r="AW2" s="11"/>
      <c r="AX2" s="39"/>
      <c r="AY2" s="39"/>
      <c r="AZ2" s="39"/>
      <c r="BA2" s="11"/>
      <c r="BB2" s="39"/>
      <c r="BC2" s="39"/>
      <c r="BD2" s="39"/>
      <c r="BE2" s="11"/>
      <c r="BF2" s="39"/>
      <c r="BG2" s="39"/>
      <c r="BH2" s="39"/>
      <c r="BI2" s="11"/>
      <c r="BJ2" s="39"/>
      <c r="BK2" s="39"/>
      <c r="BL2" s="39"/>
      <c r="BM2" s="11"/>
      <c r="BN2" s="39"/>
      <c r="BO2" s="39"/>
      <c r="BP2" s="39"/>
      <c r="BQ2" s="11"/>
      <c r="BR2" s="39"/>
      <c r="BS2" s="39"/>
      <c r="BT2" s="39"/>
      <c r="BU2" s="11"/>
      <c r="BV2" s="39"/>
      <c r="BW2" s="39"/>
      <c r="BX2" s="39"/>
      <c r="BY2" s="11"/>
      <c r="BZ2" s="39"/>
      <c r="CA2" s="39"/>
      <c r="CB2" s="39"/>
      <c r="CC2" s="11"/>
      <c r="CD2" s="39"/>
      <c r="CE2" s="39"/>
      <c r="CF2" s="39"/>
      <c r="CG2" s="11"/>
      <c r="CH2" s="39"/>
      <c r="CI2" s="39"/>
      <c r="CJ2" s="39"/>
      <c r="CK2" s="11"/>
      <c r="CL2" s="39"/>
      <c r="CM2" s="39"/>
      <c r="CN2" s="39"/>
      <c r="CO2" s="11"/>
      <c r="CP2" s="39"/>
      <c r="CQ2" s="39"/>
      <c r="CR2" s="39"/>
      <c r="CS2" s="11"/>
      <c r="CT2" s="39"/>
      <c r="CU2" s="39"/>
      <c r="CV2" s="39"/>
      <c r="CW2" s="11"/>
      <c r="CX2" s="39"/>
      <c r="CY2" s="39"/>
      <c r="CZ2" s="39"/>
      <c r="DA2" s="11"/>
      <c r="DB2" s="39"/>
      <c r="DC2" s="39"/>
      <c r="DD2" s="39"/>
      <c r="DE2" s="11"/>
      <c r="DF2" s="39"/>
      <c r="DG2" s="39"/>
      <c r="DH2" s="39"/>
      <c r="DI2" s="11"/>
      <c r="DJ2" s="39"/>
      <c r="DK2" s="39"/>
      <c r="DL2" s="39"/>
    </row>
    <row r="3" spans="1:116" x14ac:dyDescent="0.2">
      <c r="B3" t="s">
        <v>31</v>
      </c>
      <c r="C3" t="s">
        <v>32</v>
      </c>
      <c r="D3" t="s">
        <v>33</v>
      </c>
      <c r="E3" t="s">
        <v>81</v>
      </c>
      <c r="G3" t="s">
        <v>31</v>
      </c>
      <c r="H3" t="s">
        <v>32</v>
      </c>
      <c r="I3" t="s">
        <v>33</v>
      </c>
      <c r="J3" t="s">
        <v>81</v>
      </c>
      <c r="L3" t="s">
        <v>31</v>
      </c>
      <c r="M3" t="s">
        <v>32</v>
      </c>
      <c r="N3" t="s">
        <v>33</v>
      </c>
      <c r="O3" t="s">
        <v>81</v>
      </c>
      <c r="Q3" t="s">
        <v>31</v>
      </c>
      <c r="R3" t="s">
        <v>32</v>
      </c>
      <c r="S3" t="s">
        <v>33</v>
      </c>
      <c r="T3" t="s">
        <v>81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</row>
    <row r="4" spans="1:116" x14ac:dyDescent="0.2">
      <c r="A4" t="s">
        <v>0</v>
      </c>
      <c r="B4" s="3">
        <v>15.587368421052632</v>
      </c>
      <c r="C4" s="3">
        <v>17.109824561403506</v>
      </c>
      <c r="D4" s="3">
        <v>17.694017543859651</v>
      </c>
      <c r="E4" s="3">
        <f>AVERAGE(B4:D4)</f>
        <v>16.797070175438595</v>
      </c>
      <c r="F4" s="3"/>
      <c r="G4" s="3">
        <v>23.456315789473685</v>
      </c>
      <c r="H4" s="3">
        <v>21.801087719298245</v>
      </c>
      <c r="I4" s="3">
        <v>21.455877192982459</v>
      </c>
      <c r="J4" s="3">
        <f>AVERAGE(G4:I4)</f>
        <v>22.237760233918127</v>
      </c>
      <c r="L4" s="3">
        <v>16.835421052631581</v>
      </c>
      <c r="M4" s="3">
        <v>16.322035087719296</v>
      </c>
      <c r="N4" s="3">
        <v>14.746473684210526</v>
      </c>
      <c r="O4" s="3">
        <f>AVERAGE(L4:N4)</f>
        <v>15.967976608187135</v>
      </c>
      <c r="Q4" s="12">
        <v>17.8179298245614</v>
      </c>
      <c r="R4" s="12">
        <v>18.145438596491228</v>
      </c>
      <c r="S4" s="12">
        <v>16.534473684210525</v>
      </c>
      <c r="T4" s="12">
        <f>AVERAGE(Q4:S4)</f>
        <v>17.499280701754383</v>
      </c>
      <c r="U4" s="11"/>
      <c r="V4" s="12"/>
      <c r="W4" s="12"/>
      <c r="X4" s="12"/>
      <c r="Y4" s="12"/>
      <c r="Z4" s="12"/>
      <c r="AA4" s="12"/>
      <c r="AB4" s="12"/>
      <c r="AC4" s="11"/>
      <c r="AD4" s="12"/>
      <c r="AE4" s="12"/>
      <c r="AF4" s="12"/>
      <c r="AG4" s="11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1"/>
      <c r="AT4" s="12"/>
      <c r="AU4" s="12"/>
      <c r="AV4" s="12"/>
      <c r="AW4" s="11"/>
      <c r="AX4" s="12"/>
      <c r="AY4" s="12"/>
      <c r="AZ4" s="12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</row>
    <row r="5" spans="1:116" x14ac:dyDescent="0.2">
      <c r="A5" t="s">
        <v>1</v>
      </c>
      <c r="B5" s="3">
        <v>16.301352112676057</v>
      </c>
      <c r="C5" s="3">
        <v>16.166338028169015</v>
      </c>
      <c r="D5" s="3">
        <v>16.741929577464791</v>
      </c>
      <c r="E5" s="3">
        <f t="shared" ref="E5:E13" si="0">AVERAGE(B5:D5)</f>
        <v>16.403206572769957</v>
      </c>
      <c r="F5" s="3"/>
      <c r="G5" s="3">
        <v>10.069309859154929</v>
      </c>
      <c r="H5" s="3">
        <v>14.496408450704227</v>
      </c>
      <c r="I5" s="3">
        <v>12.95438028169014</v>
      </c>
      <c r="J5" s="3">
        <f t="shared" ref="J5:J13" si="1">AVERAGE(G5:I5)</f>
        <v>12.506699530516434</v>
      </c>
      <c r="L5" s="3">
        <v>15.015154929577465</v>
      </c>
      <c r="M5" s="3">
        <v>16.24450704225352</v>
      </c>
      <c r="N5" s="3">
        <v>16.592704225352112</v>
      </c>
      <c r="O5" s="3">
        <f t="shared" ref="O5:O13" si="2">AVERAGE(L5:N5)</f>
        <v>15.950788732394367</v>
      </c>
      <c r="Q5" s="12">
        <v>12.293521126760565</v>
      </c>
      <c r="R5" s="12">
        <v>14.702478873239436</v>
      </c>
      <c r="S5" s="12">
        <v>13.899492957746478</v>
      </c>
      <c r="T5" s="12">
        <f t="shared" ref="T5:T13" si="3">AVERAGE(Q5:S5)</f>
        <v>13.631830985915494</v>
      </c>
      <c r="U5" s="11"/>
      <c r="V5" s="12"/>
      <c r="W5" s="12"/>
      <c r="X5" s="12"/>
      <c r="Y5" s="12"/>
      <c r="Z5" s="12"/>
      <c r="AA5" s="12"/>
      <c r="AB5" s="12"/>
      <c r="AC5" s="11"/>
      <c r="AD5" s="12"/>
      <c r="AE5" s="12"/>
      <c r="AF5" s="12"/>
      <c r="AG5" s="11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1"/>
      <c r="AT5" s="12"/>
      <c r="AU5" s="12"/>
      <c r="AV5" s="12"/>
      <c r="AW5" s="11"/>
      <c r="AX5" s="12"/>
      <c r="AY5" s="12"/>
      <c r="AZ5" s="12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</row>
    <row r="6" spans="1:116" x14ac:dyDescent="0.2">
      <c r="A6" t="s">
        <v>2</v>
      </c>
      <c r="B6" s="3">
        <v>18.778046875000001</v>
      </c>
      <c r="C6" s="3">
        <v>19.558500000000002</v>
      </c>
      <c r="D6" s="3">
        <v>18.73075</v>
      </c>
      <c r="E6" s="3">
        <f t="shared" si="0"/>
        <v>19.022432291666668</v>
      </c>
      <c r="F6" s="3"/>
      <c r="G6" s="3">
        <v>19.629453124999998</v>
      </c>
      <c r="H6" s="3">
        <v>20.819828125000001</v>
      </c>
      <c r="I6" s="3">
        <v>20.228578124999999</v>
      </c>
      <c r="J6" s="3">
        <f t="shared" si="1"/>
        <v>20.225953125</v>
      </c>
      <c r="L6" s="3">
        <v>15.340921874999999</v>
      </c>
      <c r="M6" s="3">
        <v>16.176546875</v>
      </c>
      <c r="N6" s="3">
        <v>15.9479375</v>
      </c>
      <c r="O6" s="3">
        <f t="shared" si="2"/>
        <v>15.821802083333333</v>
      </c>
      <c r="Q6" s="12">
        <v>17.256562500000001</v>
      </c>
      <c r="R6" s="12">
        <v>15.372453125</v>
      </c>
      <c r="S6" s="12">
        <v>15.39609375</v>
      </c>
      <c r="T6" s="12">
        <f t="shared" si="3"/>
        <v>16.008369791666667</v>
      </c>
      <c r="U6" s="11"/>
      <c r="V6" s="12"/>
      <c r="W6" s="12"/>
      <c r="X6" s="12"/>
      <c r="Y6" s="12"/>
      <c r="Z6" s="12"/>
      <c r="AA6" s="12"/>
      <c r="AB6" s="12"/>
      <c r="AC6" s="11"/>
      <c r="AD6" s="12"/>
      <c r="AE6" s="12"/>
      <c r="AF6" s="12"/>
      <c r="AG6" s="11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1"/>
      <c r="AT6" s="12"/>
      <c r="AU6" s="12"/>
      <c r="AV6" s="12"/>
      <c r="AW6" s="11"/>
      <c r="AX6" s="12"/>
      <c r="AY6" s="12"/>
      <c r="AZ6" s="12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</row>
    <row r="7" spans="1:116" x14ac:dyDescent="0.2">
      <c r="A7" t="s">
        <v>3</v>
      </c>
      <c r="B7" s="3">
        <v>26.079086206896552</v>
      </c>
      <c r="C7" s="3">
        <v>24.261034482758621</v>
      </c>
      <c r="D7" s="3">
        <v>26.470534482758616</v>
      </c>
      <c r="E7" s="3">
        <f t="shared" si="0"/>
        <v>25.60355172413793</v>
      </c>
      <c r="F7" s="3"/>
      <c r="G7" s="3">
        <v>21.947137931034483</v>
      </c>
      <c r="H7" s="3">
        <v>25.226603448275863</v>
      </c>
      <c r="I7" s="3">
        <v>23.88698275862069</v>
      </c>
      <c r="J7" s="3">
        <f t="shared" si="1"/>
        <v>23.68690804597701</v>
      </c>
      <c r="L7" s="3">
        <v>15.405603448275862</v>
      </c>
      <c r="M7" s="3">
        <v>14.205172413793104</v>
      </c>
      <c r="N7" s="3">
        <v>22.190706896551724</v>
      </c>
      <c r="O7" s="3">
        <f t="shared" si="2"/>
        <v>17.267160919540231</v>
      </c>
      <c r="Q7" s="12">
        <v>20.694499999999998</v>
      </c>
      <c r="R7" s="12">
        <v>16.658241379310347</v>
      </c>
      <c r="S7" s="12">
        <v>23.338948275862069</v>
      </c>
      <c r="T7" s="12">
        <f t="shared" si="3"/>
        <v>20.230563218390802</v>
      </c>
      <c r="U7" s="11"/>
      <c r="V7" s="12"/>
      <c r="W7" s="12"/>
      <c r="X7" s="12"/>
      <c r="Y7" s="12"/>
      <c r="Z7" s="12"/>
      <c r="AA7" s="12"/>
      <c r="AB7" s="12"/>
      <c r="AC7" s="11"/>
      <c r="AD7" s="12"/>
      <c r="AE7" s="12"/>
      <c r="AF7" s="12"/>
      <c r="AG7" s="11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1"/>
      <c r="AT7" s="12"/>
      <c r="AU7" s="12"/>
      <c r="AV7" s="12"/>
      <c r="AW7" s="11"/>
      <c r="AX7" s="12"/>
      <c r="AY7" s="12"/>
      <c r="AZ7" s="12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</row>
    <row r="8" spans="1:116" x14ac:dyDescent="0.2">
      <c r="A8" t="s">
        <v>4</v>
      </c>
      <c r="B8" s="3">
        <v>25.819238095238095</v>
      </c>
      <c r="C8" s="3">
        <v>27.348841269841266</v>
      </c>
      <c r="D8" s="3">
        <v>28.918507936507936</v>
      </c>
      <c r="E8" s="3">
        <f t="shared" si="0"/>
        <v>27.362195767195768</v>
      </c>
      <c r="F8" s="3"/>
      <c r="G8" s="3">
        <v>27.597111111111111</v>
      </c>
      <c r="H8" s="3">
        <v>30.303968253968254</v>
      </c>
      <c r="I8" s="3">
        <v>28.966555555555555</v>
      </c>
      <c r="J8" s="3">
        <f t="shared" si="1"/>
        <v>28.955878306878308</v>
      </c>
      <c r="L8" s="3">
        <v>23.240507936507939</v>
      </c>
      <c r="M8" s="3">
        <v>26.083507936507939</v>
      </c>
      <c r="N8" s="3">
        <v>24.113428571428567</v>
      </c>
      <c r="O8" s="3">
        <f t="shared" si="2"/>
        <v>24.479148148148152</v>
      </c>
      <c r="Q8" s="12">
        <v>22.551777777777779</v>
      </c>
      <c r="R8" s="12">
        <v>24.329666666666665</v>
      </c>
      <c r="S8" s="12">
        <v>24.585936507936509</v>
      </c>
      <c r="T8" s="12">
        <f t="shared" si="3"/>
        <v>23.822460317460315</v>
      </c>
      <c r="U8" s="11"/>
      <c r="V8" s="12"/>
      <c r="W8" s="12"/>
      <c r="X8" s="12"/>
      <c r="Y8" s="12"/>
      <c r="Z8" s="12"/>
      <c r="AA8" s="12"/>
      <c r="AB8" s="12"/>
      <c r="AC8" s="11"/>
      <c r="AD8" s="12"/>
      <c r="AE8" s="12"/>
      <c r="AF8" s="12"/>
      <c r="AG8" s="11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1"/>
      <c r="AT8" s="12"/>
      <c r="AU8" s="12"/>
      <c r="AV8" s="12"/>
      <c r="AW8" s="11"/>
      <c r="AX8" s="12"/>
      <c r="AY8" s="12"/>
      <c r="AZ8" s="12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</row>
    <row r="9" spans="1:116" x14ac:dyDescent="0.2">
      <c r="A9" t="s">
        <v>5</v>
      </c>
      <c r="B9" s="3">
        <v>23.675487603305783</v>
      </c>
      <c r="C9" s="3">
        <v>22.991652892561984</v>
      </c>
      <c r="D9" s="3">
        <v>28.920958677685949</v>
      </c>
      <c r="E9" s="3">
        <f t="shared" si="0"/>
        <v>25.196033057851238</v>
      </c>
      <c r="F9" s="3"/>
      <c r="G9" s="3">
        <v>21.999256198347105</v>
      </c>
      <c r="H9" s="3">
        <v>21.807454545454547</v>
      </c>
      <c r="I9" s="3">
        <v>27.036247933884294</v>
      </c>
      <c r="J9" s="3">
        <f t="shared" si="1"/>
        <v>23.614319559228647</v>
      </c>
      <c r="L9" s="3">
        <v>21.515586776859504</v>
      </c>
      <c r="M9" s="3">
        <v>23.750528925619836</v>
      </c>
      <c r="N9" s="3">
        <v>25.818694214876032</v>
      </c>
      <c r="O9" s="3">
        <f t="shared" si="2"/>
        <v>23.694936639118456</v>
      </c>
      <c r="Q9" s="12">
        <v>16.361834710743803</v>
      </c>
      <c r="R9" s="12">
        <v>19.922760330578512</v>
      </c>
      <c r="S9" s="12">
        <v>16.111652892561985</v>
      </c>
      <c r="T9" s="12">
        <f t="shared" si="3"/>
        <v>17.465415977961435</v>
      </c>
      <c r="U9" s="11"/>
      <c r="V9" s="12"/>
      <c r="W9" s="12"/>
      <c r="X9" s="12"/>
      <c r="Y9" s="12"/>
      <c r="Z9" s="12"/>
      <c r="AA9" s="12"/>
      <c r="AB9" s="12"/>
      <c r="AC9" s="11"/>
      <c r="AD9" s="12"/>
      <c r="AE9" s="12"/>
      <c r="AF9" s="12"/>
      <c r="AG9" s="11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1"/>
      <c r="AT9" s="12"/>
      <c r="AU9" s="12"/>
      <c r="AV9" s="12"/>
      <c r="AW9" s="11"/>
      <c r="AX9" s="12"/>
      <c r="AY9" s="12"/>
      <c r="AZ9" s="12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</row>
    <row r="10" spans="1:116" x14ac:dyDescent="0.2">
      <c r="A10" t="s">
        <v>6</v>
      </c>
      <c r="B10" s="3">
        <v>31.579591836734693</v>
      </c>
      <c r="C10" s="3">
        <v>27.821346938775509</v>
      </c>
      <c r="D10" s="3">
        <v>25.381040816326529</v>
      </c>
      <c r="E10" s="3">
        <f t="shared" si="0"/>
        <v>28.260659863945577</v>
      </c>
      <c r="F10" s="3"/>
      <c r="G10" s="3">
        <v>29.551163265306123</v>
      </c>
      <c r="H10" s="3">
        <v>32.269469387755102</v>
      </c>
      <c r="I10" s="3">
        <v>28.840693877551022</v>
      </c>
      <c r="J10" s="3">
        <f t="shared" si="1"/>
        <v>30.220442176870748</v>
      </c>
      <c r="L10" s="3">
        <v>29.509979591836732</v>
      </c>
      <c r="M10" s="3">
        <v>27.790448979591837</v>
      </c>
      <c r="N10" s="3">
        <v>27.028489795918365</v>
      </c>
      <c r="O10" s="3">
        <f t="shared" si="2"/>
        <v>28.109639455782311</v>
      </c>
      <c r="Q10" s="12">
        <v>28.387653061224487</v>
      </c>
      <c r="R10" s="12">
        <v>30.539632653061226</v>
      </c>
      <c r="S10" s="12">
        <v>31.600183673469388</v>
      </c>
      <c r="T10" s="12">
        <f t="shared" si="3"/>
        <v>30.1758231292517</v>
      </c>
      <c r="U10" s="11"/>
      <c r="V10" s="12"/>
      <c r="W10" s="12"/>
      <c r="X10" s="12"/>
      <c r="Y10" s="12"/>
      <c r="Z10" s="12"/>
      <c r="AA10" s="12"/>
      <c r="AB10" s="12"/>
      <c r="AC10" s="11"/>
      <c r="AD10" s="12"/>
      <c r="AE10" s="12"/>
      <c r="AF10" s="12"/>
      <c r="AG10" s="11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1"/>
      <c r="AT10" s="12"/>
      <c r="AU10" s="12"/>
      <c r="AV10" s="12"/>
      <c r="AW10" s="11"/>
      <c r="AX10" s="12"/>
      <c r="AY10" s="12"/>
      <c r="AZ10" s="12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</row>
    <row r="11" spans="1:116" x14ac:dyDescent="0.2">
      <c r="A11" t="s">
        <v>7</v>
      </c>
      <c r="B11" s="3">
        <v>33.625588235294117</v>
      </c>
      <c r="C11" s="3">
        <v>32.428549019607843</v>
      </c>
      <c r="D11" s="3">
        <v>34.911647058823526</v>
      </c>
      <c r="E11" s="3">
        <f t="shared" si="0"/>
        <v>33.6552614379085</v>
      </c>
      <c r="F11" s="3"/>
      <c r="G11" s="3">
        <v>35.435960784313721</v>
      </c>
      <c r="H11" s="3">
        <v>31.567882352941179</v>
      </c>
      <c r="I11" s="3">
        <v>32.824274509803921</v>
      </c>
      <c r="J11" s="3">
        <f t="shared" si="1"/>
        <v>33.276039215686275</v>
      </c>
      <c r="L11" s="3">
        <v>33.051803921568627</v>
      </c>
      <c r="M11" s="3">
        <v>31.933921568627454</v>
      </c>
      <c r="N11" s="3">
        <v>34.78303921568628</v>
      </c>
      <c r="O11" s="3">
        <f t="shared" si="2"/>
        <v>33.25625490196078</v>
      </c>
      <c r="Q11" s="12">
        <v>33.427725490196082</v>
      </c>
      <c r="R11" s="12">
        <v>34.486254901960791</v>
      </c>
      <c r="S11" s="12">
        <v>31.825098039215682</v>
      </c>
      <c r="T11" s="12">
        <f t="shared" si="3"/>
        <v>33.24635947712418</v>
      </c>
      <c r="U11" s="11"/>
      <c r="V11" s="12"/>
      <c r="W11" s="12"/>
      <c r="X11" s="12"/>
      <c r="Y11" s="12"/>
      <c r="Z11" s="12"/>
      <c r="AA11" s="12"/>
      <c r="AB11" s="12"/>
      <c r="AC11" s="11"/>
      <c r="AD11" s="12"/>
      <c r="AE11" s="12"/>
      <c r="AF11" s="12"/>
      <c r="AG11" s="11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1"/>
      <c r="AT11" s="12"/>
      <c r="AU11" s="12"/>
      <c r="AV11" s="12"/>
      <c r="AW11" s="11"/>
      <c r="AX11" s="12"/>
      <c r="AY11" s="12"/>
      <c r="AZ11" s="12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</row>
    <row r="12" spans="1:116" x14ac:dyDescent="0.2">
      <c r="A12" t="s">
        <v>8</v>
      </c>
      <c r="B12" s="3">
        <v>20.254654545454546</v>
      </c>
      <c r="C12" s="3">
        <v>22.933272727272726</v>
      </c>
      <c r="D12" s="3">
        <v>24.501909090909095</v>
      </c>
      <c r="E12" s="3">
        <f t="shared" si="0"/>
        <v>22.56327878787879</v>
      </c>
      <c r="F12" s="3"/>
      <c r="G12" s="3">
        <v>23.749690909090909</v>
      </c>
      <c r="H12" s="3">
        <v>25.520145454545457</v>
      </c>
      <c r="I12" s="3">
        <v>22.667236363636363</v>
      </c>
      <c r="J12" s="3">
        <f t="shared" si="1"/>
        <v>23.979024242424241</v>
      </c>
      <c r="L12" s="3">
        <v>25.465109090909095</v>
      </c>
      <c r="M12" s="3">
        <v>24.446872727272726</v>
      </c>
      <c r="N12" s="3">
        <v>23.602927272727271</v>
      </c>
      <c r="O12" s="3">
        <f t="shared" si="2"/>
        <v>24.504969696969699</v>
      </c>
      <c r="Q12" s="12">
        <v>19.263945454545453</v>
      </c>
      <c r="R12" s="12">
        <v>18.1448</v>
      </c>
      <c r="S12" s="12">
        <v>19.328145454545457</v>
      </c>
      <c r="T12" s="12">
        <f t="shared" si="3"/>
        <v>18.912296969696971</v>
      </c>
      <c r="U12" s="11"/>
      <c r="V12" s="12"/>
      <c r="W12" s="12"/>
      <c r="X12" s="12"/>
      <c r="Y12" s="12"/>
      <c r="Z12" s="12"/>
      <c r="AA12" s="12"/>
      <c r="AB12" s="12"/>
      <c r="AC12" s="11"/>
      <c r="AD12" s="12"/>
      <c r="AE12" s="12"/>
      <c r="AF12" s="12"/>
      <c r="AG12" s="11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1"/>
      <c r="AT12" s="12"/>
      <c r="AU12" s="12"/>
      <c r="AV12" s="12"/>
      <c r="AW12" s="11"/>
      <c r="AX12" s="12"/>
      <c r="AY12" s="12"/>
      <c r="AZ12" s="12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</row>
    <row r="13" spans="1:116" ht="17" thickBot="1" x14ac:dyDescent="0.25">
      <c r="A13" t="s">
        <v>9</v>
      </c>
      <c r="B13" s="3">
        <v>17.910875000000001</v>
      </c>
      <c r="C13" s="3">
        <v>19.850171875000001</v>
      </c>
      <c r="D13" s="3">
        <v>20.953843750000001</v>
      </c>
      <c r="E13" s="3">
        <f t="shared" si="0"/>
        <v>19.571630208333335</v>
      </c>
      <c r="F13" s="3"/>
      <c r="G13" s="3">
        <v>24.288484374999999</v>
      </c>
      <c r="H13" s="3">
        <v>25.888812500000004</v>
      </c>
      <c r="I13" s="3">
        <v>26.606187500000001</v>
      </c>
      <c r="J13" s="3">
        <f t="shared" si="1"/>
        <v>25.594494791666666</v>
      </c>
      <c r="L13" s="3">
        <v>22.995625</v>
      </c>
      <c r="M13" s="3">
        <v>18.53365625</v>
      </c>
      <c r="N13" s="3">
        <v>24.107171874999999</v>
      </c>
      <c r="O13" s="3">
        <f t="shared" si="2"/>
        <v>21.878817708333333</v>
      </c>
      <c r="Q13" s="12">
        <v>17.319624999999998</v>
      </c>
      <c r="R13" s="12">
        <v>21.340125</v>
      </c>
      <c r="S13" s="12">
        <v>23.437093749999999</v>
      </c>
      <c r="T13" s="12">
        <f t="shared" si="3"/>
        <v>20.698947916666668</v>
      </c>
      <c r="U13" s="11"/>
      <c r="V13" s="12"/>
      <c r="W13" s="12"/>
      <c r="X13" s="12"/>
      <c r="Y13" s="12"/>
      <c r="Z13" s="12"/>
      <c r="AA13" s="12"/>
      <c r="AB13" s="12"/>
      <c r="AC13" s="11"/>
      <c r="AD13" s="12"/>
      <c r="AE13" s="12"/>
      <c r="AF13" s="12"/>
      <c r="AG13" s="11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1"/>
      <c r="AT13" s="12"/>
      <c r="AU13" s="12"/>
      <c r="AV13" s="12"/>
      <c r="AW13" s="11"/>
      <c r="AX13" s="12"/>
      <c r="AY13" s="12"/>
      <c r="AZ13" s="12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</row>
    <row r="14" spans="1:116" ht="17" thickBot="1" x14ac:dyDescent="0.25">
      <c r="A14" s="7" t="s">
        <v>10</v>
      </c>
      <c r="B14" s="6">
        <f>AVERAGE(B4:B13)</f>
        <v>22.961128893165245</v>
      </c>
      <c r="C14" s="6">
        <f>AVERAGE(C4:C13)</f>
        <v>23.046953179539052</v>
      </c>
      <c r="D14" s="6">
        <f>AVERAGE(D4:D13)</f>
        <v>24.322513893433612</v>
      </c>
      <c r="E14" s="6">
        <f>AVERAGE(E4:E13)</f>
        <v>23.443531988712639</v>
      </c>
      <c r="F14" s="1"/>
      <c r="G14" s="1">
        <f t="shared" ref="G14:O14" si="4">AVERAGE(G4:G13)</f>
        <v>23.772388334783205</v>
      </c>
      <c r="H14" s="1">
        <f t="shared" si="4"/>
        <v>24.970166023794285</v>
      </c>
      <c r="I14" s="1">
        <f t="shared" si="4"/>
        <v>24.546701409872448</v>
      </c>
      <c r="J14" s="1">
        <f t="shared" si="4"/>
        <v>24.429751922816642</v>
      </c>
      <c r="K14" s="1"/>
      <c r="L14" s="1">
        <f t="shared" si="4"/>
        <v>21.83757136231668</v>
      </c>
      <c r="M14" s="1">
        <f t="shared" si="4"/>
        <v>21.548719780638571</v>
      </c>
      <c r="N14" s="1">
        <f t="shared" si="4"/>
        <v>22.893157325175089</v>
      </c>
      <c r="O14" s="1">
        <f t="shared" si="4"/>
        <v>22.093149489376778</v>
      </c>
      <c r="P14" s="1"/>
      <c r="Q14" s="1">
        <f t="shared" ref="Q14" si="5">AVERAGE(Q4:Q13)</f>
        <v>20.537507494580957</v>
      </c>
      <c r="R14" s="1">
        <f t="shared" ref="R14" si="6">AVERAGE(R4:R13)</f>
        <v>21.364185152630821</v>
      </c>
      <c r="S14" s="1">
        <f t="shared" ref="S14:T14" si="7">AVERAGE(S4:S13)</f>
        <v>21.605711898554809</v>
      </c>
      <c r="T14" s="1">
        <f t="shared" si="7"/>
        <v>21.169134848588861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</row>
    <row r="15" spans="1:116" ht="18" thickTop="1" thickBot="1" x14ac:dyDescent="0.25">
      <c r="A15" s="21" t="s">
        <v>143</v>
      </c>
      <c r="B15" s="22">
        <f>(STDEV(B4:B13))/SQRT(COUNT(B4:B13))</f>
        <v>1.9873560441913611</v>
      </c>
      <c r="C15" s="22">
        <f t="shared" ref="C15:T15" si="8">(STDEV(C4:C13))/SQRT(COUNT(C4:C13))</f>
        <v>1.6185949653886782</v>
      </c>
      <c r="D15" s="22">
        <f t="shared" si="8"/>
        <v>1.8384269713555503</v>
      </c>
      <c r="E15" s="22">
        <f t="shared" si="8"/>
        <v>1.7626723354575196</v>
      </c>
      <c r="F15" s="22"/>
      <c r="G15" s="22">
        <f t="shared" si="8"/>
        <v>2.0971998445544879</v>
      </c>
      <c r="H15" s="22">
        <f t="shared" si="8"/>
        <v>1.7430560296791622</v>
      </c>
      <c r="I15" s="22">
        <f t="shared" si="8"/>
        <v>1.7747611200689455</v>
      </c>
      <c r="J15" s="22">
        <f t="shared" si="8"/>
        <v>1.8247897021437818</v>
      </c>
      <c r="K15" s="22"/>
      <c r="L15" s="22">
        <f t="shared" si="8"/>
        <v>1.989808541176979</v>
      </c>
      <c r="M15" s="22">
        <f t="shared" si="8"/>
        <v>1.9089106858978315</v>
      </c>
      <c r="N15" s="22">
        <f t="shared" si="8"/>
        <v>1.9011381893798531</v>
      </c>
      <c r="O15" s="22">
        <f t="shared" si="8"/>
        <v>1.8642868845874661</v>
      </c>
      <c r="P15" s="22"/>
      <c r="Q15" s="22">
        <f t="shared" si="8"/>
        <v>1.9646922914924094</v>
      </c>
      <c r="R15" s="22">
        <f t="shared" si="8"/>
        <v>2.0827326508785688</v>
      </c>
      <c r="S15" s="22">
        <f t="shared" si="8"/>
        <v>2.0510153147178731</v>
      </c>
      <c r="T15" s="22">
        <f t="shared" si="8"/>
        <v>1.9744057971032856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</row>
    <row r="16" spans="1:116" ht="17" thickBot="1" x14ac:dyDescent="0.25">
      <c r="A16" s="23" t="s">
        <v>34</v>
      </c>
      <c r="B16" s="36" t="s">
        <v>122</v>
      </c>
      <c r="C16" s="36"/>
      <c r="D16" s="36"/>
      <c r="E16" s="24"/>
      <c r="F16" s="25"/>
      <c r="G16" s="36" t="s">
        <v>135</v>
      </c>
      <c r="H16" s="36"/>
      <c r="I16" s="36"/>
      <c r="J16" s="24"/>
      <c r="K16" s="25"/>
      <c r="L16" s="36" t="s">
        <v>137</v>
      </c>
      <c r="M16" s="36"/>
      <c r="N16" s="36"/>
      <c r="O16" s="24"/>
      <c r="P16" s="25"/>
      <c r="Q16" s="36" t="s">
        <v>139</v>
      </c>
      <c r="R16" s="36"/>
      <c r="S16" s="36"/>
      <c r="T16" s="28"/>
      <c r="V16" s="38"/>
      <c r="W16" s="38"/>
      <c r="X16" s="38"/>
      <c r="Z16" s="38"/>
      <c r="AA16" s="38"/>
      <c r="AB16" s="38"/>
      <c r="AD16" s="38"/>
      <c r="AE16" s="38"/>
      <c r="AF16" s="38"/>
      <c r="AH16" s="38"/>
      <c r="AI16" s="38"/>
      <c r="AJ16" s="38"/>
      <c r="AL16" s="38"/>
      <c r="AM16" s="38"/>
      <c r="AN16" s="38"/>
      <c r="AP16" s="38"/>
      <c r="AQ16" s="38"/>
      <c r="AR16" s="38"/>
      <c r="AT16" s="38"/>
      <c r="AU16" s="38"/>
      <c r="AV16" s="38"/>
      <c r="AX16" s="38"/>
      <c r="AY16" s="38"/>
      <c r="AZ16" s="38"/>
      <c r="BB16" s="38"/>
      <c r="BC16" s="38"/>
      <c r="BD16" s="38"/>
      <c r="BF16" s="38"/>
      <c r="BG16" s="38"/>
      <c r="BH16" s="38"/>
      <c r="BJ16" s="38"/>
      <c r="BK16" s="38"/>
      <c r="BL16" s="38"/>
      <c r="BN16" s="38"/>
      <c r="BO16" s="38"/>
      <c r="BP16" s="38"/>
      <c r="BR16" s="38"/>
      <c r="BS16" s="38"/>
      <c r="BT16" s="38"/>
      <c r="BV16" s="38"/>
      <c r="BW16" s="38"/>
      <c r="BX16" s="38"/>
      <c r="BZ16" s="38"/>
      <c r="CA16" s="38"/>
      <c r="CB16" s="38"/>
      <c r="CD16" s="38"/>
      <c r="CE16" s="38"/>
      <c r="CF16" s="38"/>
      <c r="CH16" s="38"/>
      <c r="CI16" s="38"/>
      <c r="CJ16" s="38"/>
      <c r="CL16" s="38"/>
      <c r="CM16" s="38"/>
      <c r="CN16" s="38"/>
      <c r="CP16" s="38"/>
      <c r="CQ16" s="38"/>
      <c r="CR16" s="38"/>
      <c r="CT16" s="38"/>
      <c r="CU16" s="38"/>
      <c r="CV16" s="38"/>
      <c r="CX16" s="38"/>
      <c r="CY16" s="38"/>
      <c r="CZ16" s="38"/>
      <c r="DB16" s="38"/>
      <c r="DC16" s="38"/>
      <c r="DD16" s="38"/>
      <c r="DF16" s="38"/>
      <c r="DG16" s="38"/>
      <c r="DH16" s="38"/>
      <c r="DJ16" s="38"/>
      <c r="DK16" s="38"/>
      <c r="DL16" s="38"/>
    </row>
    <row r="17" spans="1:116" ht="17" thickBot="1" x14ac:dyDescent="0.25">
      <c r="A17" s="7" t="s">
        <v>35</v>
      </c>
      <c r="B17" s="37" t="s">
        <v>134</v>
      </c>
      <c r="C17" s="37"/>
      <c r="D17" s="37"/>
      <c r="E17" s="26"/>
      <c r="F17" s="1"/>
      <c r="G17" s="37" t="s">
        <v>136</v>
      </c>
      <c r="H17" s="37"/>
      <c r="I17" s="37"/>
      <c r="J17" s="26"/>
      <c r="K17" s="1"/>
      <c r="L17" s="37" t="s">
        <v>138</v>
      </c>
      <c r="M17" s="37"/>
      <c r="N17" s="37"/>
      <c r="O17" s="26"/>
      <c r="P17" s="1"/>
      <c r="Q17" s="37" t="s">
        <v>140</v>
      </c>
      <c r="R17" s="37"/>
      <c r="S17" s="37"/>
      <c r="T17" s="29"/>
      <c r="V17" s="38"/>
      <c r="W17" s="38"/>
      <c r="X17" s="38"/>
      <c r="Z17" s="38"/>
      <c r="AA17" s="38"/>
      <c r="AB17" s="38"/>
      <c r="AD17" s="38"/>
      <c r="AE17" s="38"/>
      <c r="AF17" s="38"/>
      <c r="AH17" s="38"/>
      <c r="AI17" s="38"/>
      <c r="AJ17" s="38"/>
      <c r="AL17" s="38"/>
      <c r="AM17" s="38"/>
      <c r="AN17" s="38"/>
      <c r="AP17" s="38"/>
      <c r="AQ17" s="38"/>
      <c r="AR17" s="38"/>
      <c r="AT17" s="38"/>
      <c r="AU17" s="38"/>
      <c r="AV17" s="38"/>
      <c r="AX17" s="38"/>
      <c r="AY17" s="38"/>
      <c r="AZ17" s="38"/>
      <c r="BB17" s="38"/>
      <c r="BC17" s="38"/>
      <c r="BD17" s="38"/>
      <c r="BF17" s="38"/>
      <c r="BG17" s="38"/>
      <c r="BH17" s="38"/>
      <c r="BJ17" s="38"/>
      <c r="BK17" s="38"/>
      <c r="BL17" s="38"/>
      <c r="BN17" s="38"/>
      <c r="BO17" s="38"/>
      <c r="BP17" s="38"/>
      <c r="BR17" s="38"/>
      <c r="BS17" s="38"/>
      <c r="BT17" s="38"/>
      <c r="BV17" s="38"/>
      <c r="BW17" s="38"/>
      <c r="BX17" s="38"/>
      <c r="BZ17" s="38"/>
      <c r="CA17" s="38"/>
      <c r="CB17" s="38"/>
      <c r="CD17" s="38"/>
      <c r="CE17" s="38"/>
      <c r="CF17" s="38"/>
      <c r="CH17" s="38"/>
      <c r="CI17" s="38"/>
      <c r="CJ17" s="38"/>
      <c r="CL17" s="38"/>
      <c r="CM17" s="38"/>
      <c r="CN17" s="38"/>
      <c r="CP17" s="38"/>
      <c r="CQ17" s="38"/>
      <c r="CR17" s="38"/>
      <c r="CT17" s="38"/>
      <c r="CU17" s="38"/>
      <c r="CV17" s="38"/>
      <c r="CX17" s="38"/>
      <c r="CY17" s="38"/>
      <c r="CZ17" s="38"/>
      <c r="DB17" s="38"/>
      <c r="DC17" s="38"/>
      <c r="DD17" s="38"/>
      <c r="DF17" s="38"/>
      <c r="DG17" s="38"/>
      <c r="DH17" s="38"/>
      <c r="DJ17" s="38"/>
      <c r="DK17" s="38"/>
      <c r="DL17" s="38"/>
    </row>
    <row r="18" spans="1:116" ht="17" thickTop="1" x14ac:dyDescent="0.2">
      <c r="A18" s="30" t="s">
        <v>142</v>
      </c>
      <c r="E18">
        <f>(STDEV(E4:E13))*(SQRT(1-0.964))</f>
        <v>1.0576034012745121</v>
      </c>
      <c r="J18">
        <f>(STDEV(J4:J13))*(SQRT(1-0.969))</f>
        <v>1.0159999073255364</v>
      </c>
      <c r="O18">
        <f>(STDEV(O4:O13))*(SQRT(1-0.961))</f>
        <v>1.1642467862689119</v>
      </c>
      <c r="T18">
        <f>(STDEV(T4:T13))*(SQRT(1-0.97))</f>
        <v>1.0814265927424382</v>
      </c>
    </row>
    <row r="20" spans="1:116" x14ac:dyDescent="0.2">
      <c r="A20" s="30"/>
    </row>
  </sheetData>
  <mergeCells count="112">
    <mergeCell ref="Q2:T2"/>
    <mergeCell ref="L2:O2"/>
    <mergeCell ref="G2:J2"/>
    <mergeCell ref="B2:E2"/>
    <mergeCell ref="V1:X1"/>
    <mergeCell ref="Z1:AB1"/>
    <mergeCell ref="B1:E1"/>
    <mergeCell ref="G1:J1"/>
    <mergeCell ref="L1:O1"/>
    <mergeCell ref="Q1:T1"/>
    <mergeCell ref="DB1:DD1"/>
    <mergeCell ref="DF1:DH1"/>
    <mergeCell ref="DJ1:DL1"/>
    <mergeCell ref="V2:X2"/>
    <mergeCell ref="Z2:AB2"/>
    <mergeCell ref="BZ1:CB1"/>
    <mergeCell ref="CD1:CF1"/>
    <mergeCell ref="CH1:CJ1"/>
    <mergeCell ref="CL1:CN1"/>
    <mergeCell ref="CP1:CR1"/>
    <mergeCell ref="CT1:CV1"/>
    <mergeCell ref="BB1:BD1"/>
    <mergeCell ref="BF1:BH1"/>
    <mergeCell ref="BJ1:BL1"/>
    <mergeCell ref="BN1:BP1"/>
    <mergeCell ref="BR1:BT1"/>
    <mergeCell ref="BV1:BX1"/>
    <mergeCell ref="AD1:AF1"/>
    <mergeCell ref="AH1:AJ1"/>
    <mergeCell ref="AL1:AN1"/>
    <mergeCell ref="BR2:BT2"/>
    <mergeCell ref="BV2:BX2"/>
    <mergeCell ref="AD2:AF2"/>
    <mergeCell ref="AH2:AJ2"/>
    <mergeCell ref="AL2:AN2"/>
    <mergeCell ref="AP2:AR2"/>
    <mergeCell ref="AT2:AV2"/>
    <mergeCell ref="AX2:AZ2"/>
    <mergeCell ref="CX1:CZ1"/>
    <mergeCell ref="AP1:AR1"/>
    <mergeCell ref="AT1:AV1"/>
    <mergeCell ref="AX1:AZ1"/>
    <mergeCell ref="AL16:AN16"/>
    <mergeCell ref="AP16:AR16"/>
    <mergeCell ref="AT16:AV16"/>
    <mergeCell ref="AX16:AZ16"/>
    <mergeCell ref="CX2:CZ2"/>
    <mergeCell ref="CP16:CR16"/>
    <mergeCell ref="CT16:CV16"/>
    <mergeCell ref="DB2:DD2"/>
    <mergeCell ref="DF2:DH2"/>
    <mergeCell ref="DJ2:DL2"/>
    <mergeCell ref="B16:D16"/>
    <mergeCell ref="G16:I16"/>
    <mergeCell ref="L16:N16"/>
    <mergeCell ref="Q16:S16"/>
    <mergeCell ref="V16:X16"/>
    <mergeCell ref="Z16:AB16"/>
    <mergeCell ref="BZ2:CB2"/>
    <mergeCell ref="CD2:CF2"/>
    <mergeCell ref="CH2:CJ2"/>
    <mergeCell ref="CL2:CN2"/>
    <mergeCell ref="CP2:CR2"/>
    <mergeCell ref="CT2:CV2"/>
    <mergeCell ref="BB2:BD2"/>
    <mergeCell ref="BF2:BH2"/>
    <mergeCell ref="BJ2:BL2"/>
    <mergeCell ref="BN2:BP2"/>
    <mergeCell ref="CX16:CZ16"/>
    <mergeCell ref="DB16:DD16"/>
    <mergeCell ref="DF16:DH16"/>
    <mergeCell ref="DJ16:DL16"/>
    <mergeCell ref="CL16:CN16"/>
    <mergeCell ref="B17:D17"/>
    <mergeCell ref="G17:I17"/>
    <mergeCell ref="L17:N17"/>
    <mergeCell ref="Q17:S17"/>
    <mergeCell ref="V17:X17"/>
    <mergeCell ref="Z17:AB17"/>
    <mergeCell ref="BZ16:CB16"/>
    <mergeCell ref="CD16:CF16"/>
    <mergeCell ref="CH16:CJ16"/>
    <mergeCell ref="BB16:BD16"/>
    <mergeCell ref="BF16:BH16"/>
    <mergeCell ref="BJ16:BL16"/>
    <mergeCell ref="BN16:BP16"/>
    <mergeCell ref="BR16:BT16"/>
    <mergeCell ref="BV16:BX16"/>
    <mergeCell ref="AD16:AF16"/>
    <mergeCell ref="AH16:AJ16"/>
    <mergeCell ref="BB17:BD17"/>
    <mergeCell ref="BF17:BH17"/>
    <mergeCell ref="BJ17:BL17"/>
    <mergeCell ref="BN17:BP17"/>
    <mergeCell ref="BR17:BT17"/>
    <mergeCell ref="BV17:BX17"/>
    <mergeCell ref="AD17:AF17"/>
    <mergeCell ref="AH17:AJ17"/>
    <mergeCell ref="AL17:AN17"/>
    <mergeCell ref="AP17:AR17"/>
    <mergeCell ref="AT17:AV17"/>
    <mergeCell ref="AX17:AZ17"/>
    <mergeCell ref="CX17:CZ17"/>
    <mergeCell ref="DB17:DD17"/>
    <mergeCell ref="DF17:DH17"/>
    <mergeCell ref="DJ17:DL17"/>
    <mergeCell ref="BZ17:CB17"/>
    <mergeCell ref="CD17:CF17"/>
    <mergeCell ref="CH17:CJ17"/>
    <mergeCell ref="CL17:CN17"/>
    <mergeCell ref="CP17:CR17"/>
    <mergeCell ref="CT17:CV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087A-6CBC-124B-827B-CB29517B9612}">
  <dimension ref="A1:HG40"/>
  <sheetViews>
    <sheetView workbookViewId="0">
      <selection activeCell="HI10" sqref="HI10"/>
    </sheetView>
  </sheetViews>
  <sheetFormatPr baseColWidth="10" defaultRowHeight="16" x14ac:dyDescent="0.2"/>
  <cols>
    <col min="1" max="1" width="10.83203125" style="41"/>
    <col min="2" max="5" width="13.1640625" style="41" customWidth="1"/>
    <col min="6" max="6" width="13.5" style="41" customWidth="1"/>
    <col min="7" max="7" width="13.1640625" style="41" customWidth="1"/>
    <col min="8" max="8" width="13.6640625" style="41" customWidth="1"/>
    <col min="9" max="9" width="2.83203125" style="41" customWidth="1"/>
    <col min="10" max="11" width="13.1640625" style="41" customWidth="1"/>
    <col min="12" max="13" width="13.33203125" style="41" customWidth="1"/>
    <col min="14" max="14" width="13.1640625" style="41" customWidth="1"/>
    <col min="15" max="16" width="11.6640625" style="41" bestFit="1" customWidth="1"/>
    <col min="17" max="17" width="13.1640625" style="41" bestFit="1" customWidth="1"/>
    <col min="18" max="18" width="2.83203125" style="41" customWidth="1"/>
    <col min="19" max="22" width="10.83203125" style="41"/>
    <col min="23" max="25" width="11.6640625" style="41" bestFit="1" customWidth="1"/>
    <col min="26" max="26" width="13.1640625" style="41" bestFit="1" customWidth="1"/>
    <col min="27" max="27" width="2.83203125" style="41" customWidth="1"/>
    <col min="28" max="31" width="10.83203125" style="41"/>
    <col min="32" max="34" width="11.6640625" style="41" bestFit="1" customWidth="1"/>
    <col min="35" max="35" width="13.1640625" style="41" bestFit="1" customWidth="1"/>
    <col min="36" max="36" width="2.83203125" style="41" customWidth="1"/>
    <col min="37" max="41" width="10.83203125" style="41"/>
    <col min="42" max="43" width="11.6640625" style="41" bestFit="1" customWidth="1"/>
    <col min="44" max="44" width="13.1640625" style="41" bestFit="1" customWidth="1"/>
    <col min="45" max="45" width="2.83203125" style="41" customWidth="1"/>
    <col min="46" max="50" width="10.83203125" style="41"/>
    <col min="51" max="52" width="11.6640625" style="41" bestFit="1" customWidth="1"/>
    <col min="53" max="53" width="13.1640625" style="41" bestFit="1" customWidth="1"/>
    <col min="54" max="54" width="2.83203125" style="41" customWidth="1"/>
    <col min="55" max="59" width="10.83203125" style="41"/>
    <col min="60" max="61" width="11.6640625" style="41" bestFit="1" customWidth="1"/>
    <col min="62" max="62" width="13.1640625" style="41" bestFit="1" customWidth="1"/>
    <col min="63" max="63" width="2.83203125" style="41" customWidth="1"/>
    <col min="64" max="68" width="10.83203125" style="41"/>
    <col min="69" max="70" width="11.6640625" style="41" bestFit="1" customWidth="1"/>
    <col min="71" max="71" width="13.1640625" style="41" bestFit="1" customWidth="1"/>
    <col min="72" max="72" width="2.83203125" style="41" customWidth="1"/>
    <col min="73" max="77" width="10.83203125" style="41"/>
    <col min="78" max="79" width="11.6640625" style="41" bestFit="1" customWidth="1"/>
    <col min="80" max="80" width="13.1640625" style="41" bestFit="1" customWidth="1"/>
    <col min="81" max="81" width="2.83203125" style="41" customWidth="1"/>
    <col min="82" max="86" width="10.83203125" style="41"/>
    <col min="87" max="88" width="11.6640625" style="41" bestFit="1" customWidth="1"/>
    <col min="89" max="89" width="13.1640625" style="41" bestFit="1" customWidth="1"/>
    <col min="90" max="90" width="2.83203125" style="41" customWidth="1"/>
    <col min="91" max="95" width="10.83203125" style="41"/>
    <col min="96" max="97" width="11.6640625" style="41" bestFit="1" customWidth="1"/>
    <col min="98" max="98" width="13.1640625" style="41" bestFit="1" customWidth="1"/>
    <col min="99" max="99" width="2.83203125" style="41" customWidth="1"/>
    <col min="100" max="104" width="10.83203125" style="41"/>
    <col min="105" max="106" width="11.6640625" style="41" bestFit="1" customWidth="1"/>
    <col min="107" max="107" width="13.1640625" style="41" bestFit="1" customWidth="1"/>
    <col min="108" max="108" width="2.83203125" style="41" customWidth="1"/>
    <col min="109" max="113" width="10.83203125" style="41"/>
    <col min="114" max="115" width="11.6640625" style="41" bestFit="1" customWidth="1"/>
    <col min="116" max="116" width="13.1640625" style="41" bestFit="1" customWidth="1"/>
    <col min="117" max="117" width="2.83203125" style="41" customWidth="1"/>
    <col min="118" max="122" width="10.83203125" style="41"/>
    <col min="123" max="124" width="11.6640625" style="41" bestFit="1" customWidth="1"/>
    <col min="125" max="125" width="13.1640625" style="41" bestFit="1" customWidth="1"/>
    <col min="126" max="126" width="2.83203125" style="41" customWidth="1"/>
    <col min="127" max="131" width="10.83203125" style="41"/>
    <col min="132" max="133" width="11.6640625" style="41" bestFit="1" customWidth="1"/>
    <col min="134" max="134" width="13.1640625" style="41" bestFit="1" customWidth="1"/>
    <col min="135" max="135" width="2.83203125" style="41" customWidth="1"/>
    <col min="136" max="140" width="10.83203125" style="41"/>
    <col min="141" max="142" width="11.6640625" style="41" bestFit="1" customWidth="1"/>
    <col min="143" max="143" width="13.1640625" style="41" bestFit="1" customWidth="1"/>
    <col min="144" max="144" width="2.83203125" style="41" customWidth="1"/>
    <col min="145" max="149" width="10.83203125" style="41"/>
    <col min="150" max="151" width="11.6640625" style="41" bestFit="1" customWidth="1"/>
    <col min="152" max="152" width="13.1640625" style="41" bestFit="1" customWidth="1"/>
    <col min="153" max="153" width="2.83203125" style="41" customWidth="1"/>
    <col min="154" max="158" width="10.83203125" style="41"/>
    <col min="159" max="160" width="11.6640625" style="41" bestFit="1" customWidth="1"/>
    <col min="161" max="161" width="13.1640625" style="41" bestFit="1" customWidth="1"/>
    <col min="162" max="162" width="2.83203125" style="41" customWidth="1"/>
    <col min="163" max="167" width="10.83203125" style="41"/>
    <col min="168" max="169" width="11.6640625" style="41" bestFit="1" customWidth="1"/>
    <col min="170" max="170" width="13.1640625" style="41" bestFit="1" customWidth="1"/>
    <col min="171" max="171" width="2.83203125" style="41" customWidth="1"/>
    <col min="172" max="176" width="10.83203125" style="41"/>
    <col min="177" max="178" width="11.6640625" style="41" bestFit="1" customWidth="1"/>
    <col min="179" max="179" width="13.1640625" style="41" bestFit="1" customWidth="1"/>
    <col min="180" max="180" width="2.83203125" style="41" customWidth="1"/>
    <col min="181" max="185" width="10.83203125" style="41"/>
    <col min="186" max="187" width="11.6640625" style="41" bestFit="1" customWidth="1"/>
    <col min="188" max="188" width="13.1640625" style="41" bestFit="1" customWidth="1"/>
    <col min="189" max="189" width="2.83203125" style="41" customWidth="1"/>
    <col min="190" max="194" width="10.83203125" style="41"/>
    <col min="195" max="196" width="11.6640625" style="41" bestFit="1" customWidth="1"/>
    <col min="197" max="197" width="13.1640625" style="41" bestFit="1" customWidth="1"/>
    <col min="198" max="198" width="2.83203125" style="41" customWidth="1"/>
    <col min="199" max="203" width="10.83203125" style="41"/>
    <col min="204" max="205" width="11.6640625" style="41" bestFit="1" customWidth="1"/>
    <col min="206" max="206" width="13.1640625" style="41" bestFit="1" customWidth="1"/>
    <col min="207" max="207" width="2.83203125" style="41" customWidth="1"/>
    <col min="208" max="212" width="10.83203125" style="41"/>
    <col min="213" max="214" width="11.6640625" style="41" bestFit="1" customWidth="1"/>
    <col min="215" max="215" width="13.1640625" style="41" bestFit="1" customWidth="1"/>
    <col min="216" max="216" width="2.83203125" style="41" customWidth="1"/>
    <col min="217" max="16384" width="10.83203125" style="41"/>
  </cols>
  <sheetData>
    <row r="1" spans="1:215" x14ac:dyDescent="0.2">
      <c r="A1"/>
      <c r="B1" s="38" t="s">
        <v>12</v>
      </c>
      <c r="C1" s="38"/>
      <c r="D1" s="38"/>
      <c r="E1" s="38"/>
      <c r="F1" s="38"/>
      <c r="G1" s="38"/>
      <c r="H1" s="38"/>
      <c r="I1" s="40"/>
      <c r="J1"/>
      <c r="K1" s="38" t="s">
        <v>19</v>
      </c>
      <c r="L1" s="38"/>
      <c r="M1" s="38"/>
      <c r="N1" s="38"/>
      <c r="O1" s="38"/>
      <c r="P1" s="38"/>
      <c r="Q1" s="38"/>
      <c r="S1"/>
      <c r="T1" s="42" t="s">
        <v>36</v>
      </c>
      <c r="U1" s="42"/>
      <c r="V1" s="42"/>
      <c r="W1" s="42"/>
      <c r="X1" s="42"/>
      <c r="Y1" s="42"/>
      <c r="Z1" s="42"/>
      <c r="AB1"/>
      <c r="AC1" s="42" t="s">
        <v>154</v>
      </c>
      <c r="AD1" s="42"/>
      <c r="AE1" s="42"/>
      <c r="AF1" s="42"/>
      <c r="AG1" s="42"/>
      <c r="AH1" s="42"/>
      <c r="AI1" s="42"/>
      <c r="AK1"/>
      <c r="AL1" s="42" t="s">
        <v>12</v>
      </c>
      <c r="AM1" s="42"/>
      <c r="AN1" s="42"/>
      <c r="AO1" s="42"/>
      <c r="AP1" s="42"/>
      <c r="AQ1" s="42"/>
      <c r="AR1" s="42"/>
      <c r="AT1"/>
      <c r="AU1" s="42" t="s">
        <v>19</v>
      </c>
      <c r="AV1" s="42"/>
      <c r="AW1" s="42"/>
      <c r="AX1" s="42"/>
      <c r="AY1" s="42"/>
      <c r="AZ1" s="42"/>
      <c r="BA1" s="42"/>
      <c r="BC1"/>
      <c r="BD1" s="42" t="s">
        <v>36</v>
      </c>
      <c r="BE1" s="42"/>
      <c r="BF1" s="42"/>
      <c r="BG1" s="42"/>
      <c r="BH1" s="42"/>
      <c r="BI1" s="42"/>
      <c r="BJ1" s="42"/>
      <c r="BL1"/>
      <c r="BM1" s="42" t="s">
        <v>154</v>
      </c>
      <c r="BN1" s="42"/>
      <c r="BO1" s="42"/>
      <c r="BP1" s="42"/>
      <c r="BQ1" s="42"/>
      <c r="BR1" s="42"/>
      <c r="BS1" s="42"/>
      <c r="BU1"/>
      <c r="BV1" s="42" t="s">
        <v>12</v>
      </c>
      <c r="BW1" s="42"/>
      <c r="BX1" s="42"/>
      <c r="BY1" s="42"/>
      <c r="BZ1" s="42"/>
      <c r="CA1" s="42"/>
      <c r="CB1" s="42"/>
      <c r="CD1"/>
      <c r="CE1" s="42" t="s">
        <v>19</v>
      </c>
      <c r="CF1" s="42"/>
      <c r="CG1" s="42"/>
      <c r="CH1" s="42"/>
      <c r="CI1" s="42"/>
      <c r="CJ1" s="42"/>
      <c r="CK1" s="42"/>
      <c r="CM1"/>
      <c r="CN1" s="42" t="s">
        <v>36</v>
      </c>
      <c r="CO1" s="42"/>
      <c r="CP1" s="42"/>
      <c r="CQ1" s="42"/>
      <c r="CR1" s="42"/>
      <c r="CS1" s="42"/>
      <c r="CT1" s="42"/>
      <c r="CV1"/>
      <c r="CW1" s="42" t="s">
        <v>154</v>
      </c>
      <c r="CX1" s="42"/>
      <c r="CY1" s="42"/>
      <c r="CZ1" s="42"/>
      <c r="DA1" s="42"/>
      <c r="DB1" s="42"/>
      <c r="DC1" s="42"/>
      <c r="DE1"/>
      <c r="DF1" s="42" t="s">
        <v>12</v>
      </c>
      <c r="DG1" s="42"/>
      <c r="DH1" s="42"/>
      <c r="DI1" s="42"/>
      <c r="DJ1" s="42"/>
      <c r="DK1" s="42"/>
      <c r="DL1" s="42"/>
      <c r="DN1"/>
      <c r="DO1" s="42" t="s">
        <v>19</v>
      </c>
      <c r="DP1" s="42"/>
      <c r="DQ1" s="42"/>
      <c r="DR1" s="42"/>
      <c r="DS1" s="42"/>
      <c r="DT1" s="42"/>
      <c r="DU1" s="42"/>
      <c r="DW1"/>
      <c r="DX1" s="42" t="s">
        <v>36</v>
      </c>
      <c r="DY1" s="42"/>
      <c r="DZ1" s="42"/>
      <c r="EA1" s="42"/>
      <c r="EB1" s="42"/>
      <c r="EC1" s="42"/>
      <c r="ED1" s="42"/>
      <c r="EF1"/>
      <c r="EG1" s="42" t="s">
        <v>154</v>
      </c>
      <c r="EH1" s="42"/>
      <c r="EI1" s="42"/>
      <c r="EJ1" s="42"/>
      <c r="EK1" s="42"/>
      <c r="EL1" s="42"/>
      <c r="EM1" s="42"/>
      <c r="EO1"/>
      <c r="EP1" s="42" t="s">
        <v>12</v>
      </c>
      <c r="EQ1" s="42"/>
      <c r="ER1" s="42"/>
      <c r="ES1" s="42"/>
      <c r="ET1" s="42"/>
      <c r="EU1" s="42"/>
      <c r="EV1" s="42"/>
      <c r="EX1"/>
      <c r="EY1" s="42" t="s">
        <v>19</v>
      </c>
      <c r="EZ1" s="42"/>
      <c r="FA1" s="42"/>
      <c r="FB1" s="42"/>
      <c r="FC1" s="42"/>
      <c r="FD1" s="42"/>
      <c r="FE1" s="42"/>
      <c r="FG1"/>
      <c r="FH1" s="42" t="s">
        <v>36</v>
      </c>
      <c r="FI1" s="42"/>
      <c r="FJ1" s="42"/>
      <c r="FK1" s="42"/>
      <c r="FL1" s="42"/>
      <c r="FM1" s="42"/>
      <c r="FN1" s="42"/>
      <c r="FP1"/>
      <c r="FQ1" s="42" t="s">
        <v>154</v>
      </c>
      <c r="FR1" s="42"/>
      <c r="FS1" s="42"/>
      <c r="FT1" s="42"/>
      <c r="FU1" s="42"/>
      <c r="FV1" s="42"/>
      <c r="FW1" s="42"/>
      <c r="FY1"/>
      <c r="FZ1" s="42" t="s">
        <v>12</v>
      </c>
      <c r="GA1" s="42"/>
      <c r="GB1" s="42"/>
      <c r="GC1" s="42"/>
      <c r="GD1" s="42"/>
      <c r="GE1" s="42"/>
      <c r="GF1" s="42"/>
      <c r="GH1"/>
      <c r="GI1" s="42" t="s">
        <v>19</v>
      </c>
      <c r="GJ1" s="42"/>
      <c r="GK1" s="42"/>
      <c r="GL1" s="42"/>
      <c r="GM1" s="42"/>
      <c r="GN1" s="42"/>
      <c r="GO1" s="42"/>
      <c r="GQ1"/>
      <c r="GR1" s="42" t="s">
        <v>36</v>
      </c>
      <c r="GS1" s="42"/>
      <c r="GT1" s="42"/>
      <c r="GU1" s="42"/>
      <c r="GV1" s="42"/>
      <c r="GW1" s="42"/>
      <c r="GX1" s="42"/>
      <c r="GZ1"/>
      <c r="HA1" s="42" t="s">
        <v>154</v>
      </c>
      <c r="HB1" s="42"/>
      <c r="HC1" s="42"/>
      <c r="HD1" s="42"/>
      <c r="HE1" s="42"/>
      <c r="HF1" s="42"/>
      <c r="HG1" s="42"/>
    </row>
    <row r="2" spans="1:215" x14ac:dyDescent="0.2">
      <c r="A2"/>
      <c r="B2" s="35" t="s">
        <v>13</v>
      </c>
      <c r="C2" s="35"/>
      <c r="D2" s="35"/>
      <c r="E2" s="34"/>
      <c r="F2" s="43"/>
      <c r="G2" s="43"/>
      <c r="H2" s="43"/>
      <c r="I2" s="43"/>
      <c r="J2"/>
      <c r="K2" s="35" t="s">
        <v>13</v>
      </c>
      <c r="L2" s="35"/>
      <c r="M2" s="35"/>
      <c r="N2" s="34"/>
      <c r="O2" s="43"/>
      <c r="P2" s="43"/>
      <c r="Q2" s="43"/>
      <c r="S2"/>
      <c r="T2" s="35" t="s">
        <v>13</v>
      </c>
      <c r="U2" s="35"/>
      <c r="V2" s="35"/>
      <c r="W2" s="34"/>
      <c r="X2" s="43"/>
      <c r="Y2" s="43"/>
      <c r="Z2" s="43"/>
      <c r="AB2"/>
      <c r="AC2" s="35" t="s">
        <v>13</v>
      </c>
      <c r="AD2" s="35"/>
      <c r="AE2" s="35"/>
      <c r="AF2" s="34"/>
      <c r="AG2" s="43"/>
      <c r="AH2" s="43"/>
      <c r="AI2" s="43"/>
      <c r="AK2"/>
      <c r="AL2" s="35" t="s">
        <v>14</v>
      </c>
      <c r="AM2" s="35"/>
      <c r="AN2" s="35"/>
      <c r="AO2" s="34"/>
      <c r="AP2" s="43"/>
      <c r="AQ2" s="43"/>
      <c r="AR2" s="43"/>
      <c r="AT2"/>
      <c r="AU2" s="35" t="s">
        <v>14</v>
      </c>
      <c r="AV2" s="35"/>
      <c r="AW2" s="35"/>
      <c r="AX2" s="34"/>
      <c r="AY2" s="43"/>
      <c r="AZ2" s="43"/>
      <c r="BA2" s="43"/>
      <c r="BC2"/>
      <c r="BD2" s="35" t="s">
        <v>14</v>
      </c>
      <c r="BE2" s="35"/>
      <c r="BF2" s="35"/>
      <c r="BG2" s="34"/>
      <c r="BH2" s="43"/>
      <c r="BI2" s="43"/>
      <c r="BJ2" s="43"/>
      <c r="BL2"/>
      <c r="BM2" s="35" t="s">
        <v>14</v>
      </c>
      <c r="BN2" s="35"/>
      <c r="BO2" s="35"/>
      <c r="BP2" s="34"/>
      <c r="BQ2" s="43"/>
      <c r="BR2" s="43"/>
      <c r="BS2" s="43"/>
      <c r="BU2"/>
      <c r="BV2" s="35" t="s">
        <v>15</v>
      </c>
      <c r="BW2" s="35"/>
      <c r="BX2" s="35"/>
      <c r="BY2" s="34"/>
      <c r="BZ2" s="43"/>
      <c r="CA2" s="43"/>
      <c r="CB2" s="43"/>
      <c r="CD2"/>
      <c r="CE2" s="35" t="s">
        <v>15</v>
      </c>
      <c r="CF2" s="35"/>
      <c r="CG2" s="35"/>
      <c r="CH2" s="34"/>
      <c r="CI2" s="43"/>
      <c r="CJ2" s="43"/>
      <c r="CK2" s="43"/>
      <c r="CM2"/>
      <c r="CN2" s="35" t="s">
        <v>15</v>
      </c>
      <c r="CO2" s="35"/>
      <c r="CP2" s="35"/>
      <c r="CQ2" s="34"/>
      <c r="CR2" s="43"/>
      <c r="CS2" s="43"/>
      <c r="CT2" s="43"/>
      <c r="CV2"/>
      <c r="CW2" s="35" t="s">
        <v>15</v>
      </c>
      <c r="CX2" s="35"/>
      <c r="CY2" s="35"/>
      <c r="CZ2" s="34"/>
      <c r="DA2" s="43"/>
      <c r="DB2" s="43"/>
      <c r="DC2" s="43"/>
      <c r="DE2"/>
      <c r="DF2" s="35" t="s">
        <v>16</v>
      </c>
      <c r="DG2" s="35"/>
      <c r="DH2" s="35"/>
      <c r="DI2" s="34"/>
      <c r="DJ2" s="43"/>
      <c r="DK2" s="43"/>
      <c r="DL2" s="43"/>
      <c r="DN2"/>
      <c r="DO2" s="35" t="s">
        <v>16</v>
      </c>
      <c r="DP2" s="35"/>
      <c r="DQ2" s="35"/>
      <c r="DR2" s="34"/>
      <c r="DS2" s="43"/>
      <c r="DT2" s="43"/>
      <c r="DU2" s="43"/>
      <c r="DW2"/>
      <c r="DX2" s="35" t="s">
        <v>16</v>
      </c>
      <c r="DY2" s="35"/>
      <c r="DZ2" s="35"/>
      <c r="EA2" s="34"/>
      <c r="EB2" s="43"/>
      <c r="EC2" s="43"/>
      <c r="ED2" s="43"/>
      <c r="EF2"/>
      <c r="EG2" s="35" t="s">
        <v>16</v>
      </c>
      <c r="EH2" s="35"/>
      <c r="EI2" s="35"/>
      <c r="EJ2" s="34"/>
      <c r="EK2" s="43"/>
      <c r="EL2" s="43"/>
      <c r="EM2" s="43"/>
      <c r="EO2"/>
      <c r="EP2" s="35" t="s">
        <v>17</v>
      </c>
      <c r="EQ2" s="35"/>
      <c r="ER2" s="35"/>
      <c r="ES2" s="34"/>
      <c r="ET2" s="43"/>
      <c r="EU2" s="43"/>
      <c r="EV2" s="43"/>
      <c r="EX2"/>
      <c r="EY2" s="35" t="s">
        <v>17</v>
      </c>
      <c r="EZ2" s="35"/>
      <c r="FA2" s="35"/>
      <c r="FB2" s="34"/>
      <c r="FC2" s="43"/>
      <c r="FD2" s="43"/>
      <c r="FE2" s="43"/>
      <c r="FG2"/>
      <c r="FH2" s="35" t="s">
        <v>17</v>
      </c>
      <c r="FI2" s="35"/>
      <c r="FJ2" s="35"/>
      <c r="FK2" s="34"/>
      <c r="FL2" s="43"/>
      <c r="FM2" s="43"/>
      <c r="FN2" s="43"/>
      <c r="FP2"/>
      <c r="FQ2" s="35" t="s">
        <v>17</v>
      </c>
      <c r="FR2" s="35"/>
      <c r="FS2" s="35"/>
      <c r="FT2" s="34"/>
      <c r="FU2" s="43"/>
      <c r="FV2" s="43"/>
      <c r="FW2" s="43"/>
      <c r="FY2"/>
      <c r="FZ2" s="35" t="s">
        <v>18</v>
      </c>
      <c r="GA2" s="35"/>
      <c r="GB2" s="35"/>
      <c r="GC2" s="34"/>
      <c r="GD2" s="43"/>
      <c r="GE2" s="43"/>
      <c r="GF2" s="43"/>
      <c r="GH2"/>
      <c r="GI2" s="35" t="s">
        <v>18</v>
      </c>
      <c r="GJ2" s="35"/>
      <c r="GK2" s="35"/>
      <c r="GL2" s="34"/>
      <c r="GM2" s="43"/>
      <c r="GN2" s="43"/>
      <c r="GO2" s="43"/>
      <c r="GQ2"/>
      <c r="GR2" s="35" t="s">
        <v>18</v>
      </c>
      <c r="GS2" s="35"/>
      <c r="GT2" s="35"/>
      <c r="GU2" s="34"/>
      <c r="GV2" s="43"/>
      <c r="GW2" s="43"/>
      <c r="GX2" s="43"/>
      <c r="GZ2"/>
      <c r="HA2" s="35" t="s">
        <v>18</v>
      </c>
      <c r="HB2" s="35"/>
      <c r="HC2" s="35"/>
      <c r="HD2" s="34"/>
      <c r="HE2" s="43"/>
      <c r="HF2" s="43"/>
      <c r="HG2" s="43"/>
    </row>
    <row r="3" spans="1:215" x14ac:dyDescent="0.2">
      <c r="A3"/>
      <c r="B3" t="s">
        <v>31</v>
      </c>
      <c r="C3" t="s">
        <v>32</v>
      </c>
      <c r="D3" t="s">
        <v>33</v>
      </c>
      <c r="E3" t="s">
        <v>155</v>
      </c>
      <c r="F3" s="43" t="s">
        <v>156</v>
      </c>
      <c r="G3" s="43" t="s">
        <v>157</v>
      </c>
      <c r="H3" s="43" t="s">
        <v>158</v>
      </c>
      <c r="I3" s="43"/>
      <c r="J3"/>
      <c r="K3" t="s">
        <v>31</v>
      </c>
      <c r="L3" t="s">
        <v>32</v>
      </c>
      <c r="M3" t="s">
        <v>33</v>
      </c>
      <c r="N3" t="s">
        <v>155</v>
      </c>
      <c r="O3" s="43" t="s">
        <v>156</v>
      </c>
      <c r="P3" s="43" t="s">
        <v>157</v>
      </c>
      <c r="Q3" s="43" t="s">
        <v>158</v>
      </c>
      <c r="S3"/>
      <c r="T3" t="s">
        <v>31</v>
      </c>
      <c r="U3" t="s">
        <v>32</v>
      </c>
      <c r="V3" t="s">
        <v>33</v>
      </c>
      <c r="W3" t="s">
        <v>155</v>
      </c>
      <c r="X3" s="43" t="s">
        <v>156</v>
      </c>
      <c r="Y3" s="43" t="s">
        <v>157</v>
      </c>
      <c r="Z3" s="43" t="s">
        <v>158</v>
      </c>
      <c r="AB3"/>
      <c r="AC3" t="s">
        <v>31</v>
      </c>
      <c r="AD3" t="s">
        <v>32</v>
      </c>
      <c r="AE3" t="s">
        <v>33</v>
      </c>
      <c r="AF3" t="s">
        <v>155</v>
      </c>
      <c r="AG3" s="43" t="s">
        <v>156</v>
      </c>
      <c r="AH3" s="43" t="s">
        <v>157</v>
      </c>
      <c r="AI3" s="43" t="s">
        <v>158</v>
      </c>
      <c r="AK3"/>
      <c r="AL3" t="s">
        <v>31</v>
      </c>
      <c r="AM3" t="s">
        <v>32</v>
      </c>
      <c r="AN3" t="s">
        <v>33</v>
      </c>
      <c r="AO3" t="s">
        <v>155</v>
      </c>
      <c r="AP3" s="43" t="s">
        <v>156</v>
      </c>
      <c r="AQ3" s="43" t="s">
        <v>157</v>
      </c>
      <c r="AR3" s="43" t="s">
        <v>158</v>
      </c>
      <c r="AT3"/>
      <c r="AU3" t="s">
        <v>31</v>
      </c>
      <c r="AV3" t="s">
        <v>32</v>
      </c>
      <c r="AW3" t="s">
        <v>33</v>
      </c>
      <c r="AX3" t="s">
        <v>155</v>
      </c>
      <c r="AY3" s="43" t="s">
        <v>156</v>
      </c>
      <c r="AZ3" s="43" t="s">
        <v>157</v>
      </c>
      <c r="BA3" s="43" t="s">
        <v>158</v>
      </c>
      <c r="BC3"/>
      <c r="BD3" t="s">
        <v>31</v>
      </c>
      <c r="BE3" t="s">
        <v>32</v>
      </c>
      <c r="BF3" t="s">
        <v>33</v>
      </c>
      <c r="BG3" t="s">
        <v>155</v>
      </c>
      <c r="BH3" s="43" t="s">
        <v>156</v>
      </c>
      <c r="BI3" s="43" t="s">
        <v>157</v>
      </c>
      <c r="BJ3" s="43" t="s">
        <v>158</v>
      </c>
      <c r="BL3"/>
      <c r="BM3" t="s">
        <v>31</v>
      </c>
      <c r="BN3" t="s">
        <v>32</v>
      </c>
      <c r="BO3" t="s">
        <v>33</v>
      </c>
      <c r="BP3" t="s">
        <v>155</v>
      </c>
      <c r="BQ3" s="43" t="s">
        <v>156</v>
      </c>
      <c r="BR3" s="43" t="s">
        <v>157</v>
      </c>
      <c r="BS3" s="43" t="s">
        <v>158</v>
      </c>
      <c r="BU3"/>
      <c r="BV3" t="s">
        <v>31</v>
      </c>
      <c r="BW3" t="s">
        <v>32</v>
      </c>
      <c r="BX3" t="s">
        <v>33</v>
      </c>
      <c r="BY3" t="s">
        <v>155</v>
      </c>
      <c r="BZ3" s="43" t="s">
        <v>156</v>
      </c>
      <c r="CA3" s="43" t="s">
        <v>157</v>
      </c>
      <c r="CB3" s="43" t="s">
        <v>158</v>
      </c>
      <c r="CD3"/>
      <c r="CE3" t="s">
        <v>31</v>
      </c>
      <c r="CF3" t="s">
        <v>32</v>
      </c>
      <c r="CG3" t="s">
        <v>33</v>
      </c>
      <c r="CH3" t="s">
        <v>155</v>
      </c>
      <c r="CI3" s="43" t="s">
        <v>156</v>
      </c>
      <c r="CJ3" s="43" t="s">
        <v>157</v>
      </c>
      <c r="CK3" s="43" t="s">
        <v>158</v>
      </c>
      <c r="CM3"/>
      <c r="CN3" t="s">
        <v>31</v>
      </c>
      <c r="CO3" t="s">
        <v>32</v>
      </c>
      <c r="CP3" t="s">
        <v>33</v>
      </c>
      <c r="CQ3" t="s">
        <v>155</v>
      </c>
      <c r="CR3" s="43" t="s">
        <v>156</v>
      </c>
      <c r="CS3" s="43" t="s">
        <v>157</v>
      </c>
      <c r="CT3" s="43" t="s">
        <v>158</v>
      </c>
      <c r="CV3"/>
      <c r="CW3" t="s">
        <v>31</v>
      </c>
      <c r="CX3" t="s">
        <v>32</v>
      </c>
      <c r="CY3" t="s">
        <v>33</v>
      </c>
      <c r="CZ3" t="s">
        <v>155</v>
      </c>
      <c r="DA3" s="43" t="s">
        <v>156</v>
      </c>
      <c r="DB3" s="43" t="s">
        <v>157</v>
      </c>
      <c r="DC3" s="43" t="s">
        <v>158</v>
      </c>
      <c r="DE3"/>
      <c r="DF3" t="s">
        <v>31</v>
      </c>
      <c r="DG3" t="s">
        <v>32</v>
      </c>
      <c r="DH3" t="s">
        <v>33</v>
      </c>
      <c r="DI3" t="s">
        <v>155</v>
      </c>
      <c r="DJ3" s="43" t="s">
        <v>156</v>
      </c>
      <c r="DK3" s="43" t="s">
        <v>157</v>
      </c>
      <c r="DL3" s="43" t="s">
        <v>158</v>
      </c>
      <c r="DN3"/>
      <c r="DO3" t="s">
        <v>31</v>
      </c>
      <c r="DP3" t="s">
        <v>32</v>
      </c>
      <c r="DQ3" t="s">
        <v>33</v>
      </c>
      <c r="DR3" t="s">
        <v>155</v>
      </c>
      <c r="DS3" s="43" t="s">
        <v>156</v>
      </c>
      <c r="DT3" s="43" t="s">
        <v>157</v>
      </c>
      <c r="DU3" s="43" t="s">
        <v>158</v>
      </c>
      <c r="DW3"/>
      <c r="DX3" t="s">
        <v>31</v>
      </c>
      <c r="DY3" t="s">
        <v>32</v>
      </c>
      <c r="DZ3" t="s">
        <v>33</v>
      </c>
      <c r="EA3" t="s">
        <v>155</v>
      </c>
      <c r="EB3" s="43" t="s">
        <v>156</v>
      </c>
      <c r="EC3" s="43" t="s">
        <v>157</v>
      </c>
      <c r="ED3" s="43" t="s">
        <v>158</v>
      </c>
      <c r="EF3"/>
      <c r="EG3" t="s">
        <v>31</v>
      </c>
      <c r="EH3" t="s">
        <v>32</v>
      </c>
      <c r="EI3" t="s">
        <v>33</v>
      </c>
      <c r="EJ3" t="s">
        <v>155</v>
      </c>
      <c r="EK3" s="43" t="s">
        <v>156</v>
      </c>
      <c r="EL3" s="43" t="s">
        <v>157</v>
      </c>
      <c r="EM3" s="43" t="s">
        <v>158</v>
      </c>
      <c r="EO3"/>
      <c r="EP3" t="s">
        <v>31</v>
      </c>
      <c r="EQ3" t="s">
        <v>32</v>
      </c>
      <c r="ER3" t="s">
        <v>33</v>
      </c>
      <c r="ES3" t="s">
        <v>155</v>
      </c>
      <c r="ET3" s="43" t="s">
        <v>156</v>
      </c>
      <c r="EU3" s="43" t="s">
        <v>157</v>
      </c>
      <c r="EV3" s="43" t="s">
        <v>158</v>
      </c>
      <c r="EX3"/>
      <c r="EY3" t="s">
        <v>31</v>
      </c>
      <c r="EZ3" t="s">
        <v>32</v>
      </c>
      <c r="FA3" t="s">
        <v>33</v>
      </c>
      <c r="FB3" t="s">
        <v>155</v>
      </c>
      <c r="FC3" s="43" t="s">
        <v>156</v>
      </c>
      <c r="FD3" s="43" t="s">
        <v>157</v>
      </c>
      <c r="FE3" s="43" t="s">
        <v>158</v>
      </c>
      <c r="FG3"/>
      <c r="FH3" t="s">
        <v>31</v>
      </c>
      <c r="FI3" t="s">
        <v>32</v>
      </c>
      <c r="FJ3" t="s">
        <v>33</v>
      </c>
      <c r="FK3" t="s">
        <v>155</v>
      </c>
      <c r="FL3" s="43" t="s">
        <v>156</v>
      </c>
      <c r="FM3" s="43" t="s">
        <v>157</v>
      </c>
      <c r="FN3" s="43" t="s">
        <v>158</v>
      </c>
      <c r="FP3"/>
      <c r="FQ3" t="s">
        <v>31</v>
      </c>
      <c r="FR3" t="s">
        <v>32</v>
      </c>
      <c r="FS3" t="s">
        <v>33</v>
      </c>
      <c r="FT3" t="s">
        <v>155</v>
      </c>
      <c r="FU3" s="43" t="s">
        <v>156</v>
      </c>
      <c r="FV3" s="43" t="s">
        <v>157</v>
      </c>
      <c r="FW3" s="43" t="s">
        <v>158</v>
      </c>
      <c r="FY3"/>
      <c r="FZ3" t="s">
        <v>31</v>
      </c>
      <c r="GA3" t="s">
        <v>32</v>
      </c>
      <c r="GB3" t="s">
        <v>33</v>
      </c>
      <c r="GC3" t="s">
        <v>155</v>
      </c>
      <c r="GD3" s="43" t="s">
        <v>156</v>
      </c>
      <c r="GE3" s="43" t="s">
        <v>157</v>
      </c>
      <c r="GF3" s="43" t="s">
        <v>158</v>
      </c>
      <c r="GH3"/>
      <c r="GI3" t="s">
        <v>31</v>
      </c>
      <c r="GJ3" t="s">
        <v>32</v>
      </c>
      <c r="GK3" t="s">
        <v>33</v>
      </c>
      <c r="GL3" t="s">
        <v>155</v>
      </c>
      <c r="GM3" s="43" t="s">
        <v>156</v>
      </c>
      <c r="GN3" s="43" t="s">
        <v>157</v>
      </c>
      <c r="GO3" s="43" t="s">
        <v>158</v>
      </c>
      <c r="GQ3"/>
      <c r="GR3" t="s">
        <v>31</v>
      </c>
      <c r="GS3" t="s">
        <v>32</v>
      </c>
      <c r="GT3" t="s">
        <v>33</v>
      </c>
      <c r="GU3" t="s">
        <v>155</v>
      </c>
      <c r="GV3" s="43" t="s">
        <v>156</v>
      </c>
      <c r="GW3" s="43" t="s">
        <v>157</v>
      </c>
      <c r="GX3" s="43" t="s">
        <v>158</v>
      </c>
      <c r="GZ3"/>
      <c r="HA3" t="s">
        <v>31</v>
      </c>
      <c r="HB3" t="s">
        <v>32</v>
      </c>
      <c r="HC3" t="s">
        <v>33</v>
      </c>
      <c r="HD3" t="s">
        <v>155</v>
      </c>
      <c r="HE3" s="43" t="s">
        <v>156</v>
      </c>
      <c r="HF3" s="43" t="s">
        <v>157</v>
      </c>
      <c r="HG3" s="43" t="s">
        <v>158</v>
      </c>
    </row>
    <row r="4" spans="1:215" x14ac:dyDescent="0.2">
      <c r="A4" t="s">
        <v>0</v>
      </c>
      <c r="B4">
        <v>0.51927999999999996</v>
      </c>
      <c r="C4">
        <v>0.66266999999999998</v>
      </c>
      <c r="D4">
        <v>0.44233</v>
      </c>
      <c r="E4">
        <f>AVERAGE(B4:D4)</f>
        <v>0.54142666666666672</v>
      </c>
      <c r="F4" s="44">
        <f>(E4-$B$22)</f>
        <v>0.50888407060967711</v>
      </c>
      <c r="G4" s="44">
        <f>(E4-$C$22)</f>
        <v>0.53979953686381721</v>
      </c>
      <c r="H4" s="45">
        <f>(E4-$D$22)</f>
        <v>0.53817240706096781</v>
      </c>
      <c r="I4" s="43"/>
      <c r="J4" t="s">
        <v>0</v>
      </c>
      <c r="K4">
        <v>0.41443999999999998</v>
      </c>
      <c r="L4">
        <v>0.48680000000000001</v>
      </c>
      <c r="M4">
        <v>0.50826000000000005</v>
      </c>
      <c r="N4">
        <f>AVERAGE(K4:M4)</f>
        <v>0.46983333333333333</v>
      </c>
      <c r="O4" s="44">
        <f>(N4-$K$22)</f>
        <v>0.43840781364583048</v>
      </c>
      <c r="P4" s="44">
        <f>(N4-$L$22)</f>
        <v>0.4682620573489582</v>
      </c>
      <c r="Q4" s="45">
        <f>(N4-$M$22)</f>
        <v>0.46669078136458303</v>
      </c>
      <c r="S4" t="s">
        <v>0</v>
      </c>
      <c r="T4">
        <v>0.49802000000000002</v>
      </c>
      <c r="U4">
        <v>0.58430000000000004</v>
      </c>
      <c r="V4">
        <v>1.0029300000000001</v>
      </c>
      <c r="W4">
        <f>AVERAGE(T4:V4)</f>
        <v>0.69508333333333339</v>
      </c>
      <c r="X4" s="44">
        <f>(W4-$T$22)</f>
        <v>0.65862617888263641</v>
      </c>
      <c r="Y4" s="44">
        <f>(W4-$U$22)</f>
        <v>0.69326047561079851</v>
      </c>
      <c r="Z4" s="45">
        <f>(W4-$V$22)</f>
        <v>0.69143761788826363</v>
      </c>
      <c r="AB4" t="s">
        <v>0</v>
      </c>
      <c r="AC4">
        <v>0.40218999999999999</v>
      </c>
      <c r="AD4">
        <v>0.50716000000000006</v>
      </c>
      <c r="AE4">
        <v>0.42973</v>
      </c>
      <c r="AF4">
        <f>AVERAGE(AC4:AE4)</f>
        <v>0.44636000000000003</v>
      </c>
      <c r="AG4" s="44">
        <f>(AF4-$AC$22)</f>
        <v>0.408101832833908</v>
      </c>
      <c r="AH4" s="44">
        <f>(AF4-$AD$22)</f>
        <v>0.44444709164169544</v>
      </c>
      <c r="AI4" s="45">
        <f>(AF4-$AE$22)</f>
        <v>0.44253418328339084</v>
      </c>
      <c r="AK4" t="s">
        <v>0</v>
      </c>
      <c r="AL4">
        <v>0.35337000000000002</v>
      </c>
      <c r="AM4">
        <v>0.43994</v>
      </c>
      <c r="AN4">
        <v>0.44396000000000002</v>
      </c>
      <c r="AO4">
        <f>AVERAGE(AL4:AN4)</f>
        <v>0.41242333333333336</v>
      </c>
      <c r="AP4" s="44">
        <f>(AO4-$AL$22)</f>
        <v>0.38824061968060458</v>
      </c>
      <c r="AQ4" s="44">
        <f>(AO4-$AM$22)</f>
        <v>0.41121419765069694</v>
      </c>
      <c r="AR4" s="45">
        <f>(AO4-$AN$22)</f>
        <v>0.41000506196806047</v>
      </c>
      <c r="AT4" t="s">
        <v>0</v>
      </c>
      <c r="AU4">
        <v>0.34742000000000001</v>
      </c>
      <c r="AV4">
        <v>0.31157000000000001</v>
      </c>
      <c r="AW4">
        <v>0.40472000000000002</v>
      </c>
      <c r="AX4">
        <f>AVERAGE(AU4:AW4)</f>
        <v>0.35457</v>
      </c>
      <c r="AY4" s="44">
        <f>(AX4-$AU$22)</f>
        <v>0.32595871433226925</v>
      </c>
      <c r="AZ4" s="44">
        <f>(AX4-$AV$22)</f>
        <v>0.35313943571661344</v>
      </c>
      <c r="BA4" s="45">
        <f>(AX4-$AW$22)</f>
        <v>0.35170887143322693</v>
      </c>
      <c r="BC4" t="s">
        <v>0</v>
      </c>
      <c r="BD4" s="13">
        <v>0.34943000000000002</v>
      </c>
      <c r="BE4" s="13">
        <v>0.28505999999999998</v>
      </c>
      <c r="BF4" s="13">
        <v>0.30896000000000001</v>
      </c>
      <c r="BG4">
        <f>AVERAGE(BD4:BF4)</f>
        <v>0.31448333333333334</v>
      </c>
      <c r="BH4" s="44">
        <f>(BG4-$BD$22)</f>
        <v>0.28076103130970448</v>
      </c>
      <c r="BI4" s="44">
        <f>(BG4-$BE$22)</f>
        <v>0.3127972182321519</v>
      </c>
      <c r="BJ4" s="45">
        <f>(BG4-$BF$22)</f>
        <v>0.31111110313097046</v>
      </c>
      <c r="BL4" t="s">
        <v>0</v>
      </c>
      <c r="BM4">
        <v>0.28882000000000002</v>
      </c>
      <c r="BN4">
        <v>0.41004000000000002</v>
      </c>
      <c r="BO4">
        <v>0.37563999999999997</v>
      </c>
      <c r="BP4">
        <f>AVERAGE(BM4:BO4)</f>
        <v>0.35816666666666669</v>
      </c>
      <c r="BQ4" s="44">
        <f>(BP4-$BM$22)</f>
        <v>0.33045200071264141</v>
      </c>
      <c r="BR4" s="44">
        <f>(BP4-$BN$22)</f>
        <v>0.35678093336896544</v>
      </c>
      <c r="BS4" s="45">
        <f>(BP4-$BO$22)</f>
        <v>0.35539520007126418</v>
      </c>
      <c r="BU4" t="s">
        <v>0</v>
      </c>
      <c r="BV4">
        <v>0.50180000000000002</v>
      </c>
      <c r="BW4">
        <v>0.59050000000000002</v>
      </c>
      <c r="BX4">
        <v>0.41771000000000003</v>
      </c>
      <c r="BY4">
        <f>AVERAGE(BV4:BX4)</f>
        <v>0.50333666666666665</v>
      </c>
      <c r="BZ4" s="44">
        <f>(BY4-$BV$22)</f>
        <v>0.48161676747073384</v>
      </c>
      <c r="CA4" s="44">
        <f>(BY4-$BW$22)</f>
        <v>0.50225067170686999</v>
      </c>
      <c r="CB4" s="45">
        <f>(BY4-$BX$22)</f>
        <v>0.50116467674707332</v>
      </c>
      <c r="CD4" t="s">
        <v>0</v>
      </c>
      <c r="CE4">
        <v>0.44663999999999998</v>
      </c>
      <c r="CF4">
        <v>0.45628999999999997</v>
      </c>
      <c r="CG4">
        <v>0.42348000000000002</v>
      </c>
      <c r="CH4">
        <f>AVERAGE(CE4:CG4)</f>
        <v>0.44213666666666668</v>
      </c>
      <c r="CI4" s="44">
        <f>(CH4-$CE$22)</f>
        <v>0.41848708846626764</v>
      </c>
      <c r="CJ4" s="44">
        <f>(CH4-$CF$22)</f>
        <v>0.44095418775664674</v>
      </c>
      <c r="CK4" s="45">
        <f>(CH4-$CG$22)</f>
        <v>0.43977170884662675</v>
      </c>
      <c r="CM4" t="s">
        <v>0</v>
      </c>
      <c r="CN4">
        <v>0.53366999999999998</v>
      </c>
      <c r="CO4">
        <v>0.51973000000000003</v>
      </c>
      <c r="CP4">
        <v>0.48379</v>
      </c>
      <c r="CQ4">
        <f>AVERAGE(CN4:CP4)</f>
        <v>0.51239666666666661</v>
      </c>
      <c r="CR4" s="44">
        <f>(CQ4-$CN$22)</f>
        <v>0.47874559958061974</v>
      </c>
      <c r="CS4" s="44">
        <f>(CQ4-$CO$22)</f>
        <v>0.51071411331236427</v>
      </c>
      <c r="CT4" s="45">
        <f>(CQ4-$CP$22)</f>
        <v>0.50903155995806193</v>
      </c>
      <c r="CV4" t="s">
        <v>0</v>
      </c>
      <c r="CW4">
        <v>0.42313000000000001</v>
      </c>
      <c r="CX4">
        <v>0.49580000000000002</v>
      </c>
      <c r="CY4">
        <v>0.50219000000000003</v>
      </c>
      <c r="CZ4">
        <f>AVERAGE(CW4:CY4)</f>
        <v>0.47370666666666672</v>
      </c>
      <c r="DA4" s="44">
        <f>(CZ4-$CW$22)</f>
        <v>0.44626655533361326</v>
      </c>
      <c r="DB4" s="44">
        <f>(CZ4-$CX$22)</f>
        <v>0.47233466110001404</v>
      </c>
      <c r="DC4" s="45">
        <f>(CZ4-$CY$22)</f>
        <v>0.47096265553336136</v>
      </c>
      <c r="DE4" t="s">
        <v>0</v>
      </c>
      <c r="DF4">
        <v>0.55518000000000001</v>
      </c>
      <c r="DG4">
        <v>0.60419</v>
      </c>
      <c r="DH4">
        <v>0.96848999999999996</v>
      </c>
      <c r="DI4">
        <f>AVERAGE(DF4:DH4)</f>
        <v>0.70928666666666673</v>
      </c>
      <c r="DJ4" s="44">
        <f>(DI4-$DF$22)</f>
        <v>0.67149828614664542</v>
      </c>
      <c r="DK4" s="44">
        <f>(DI4-$DG$22)</f>
        <v>0.70739724764066569</v>
      </c>
      <c r="DL4" s="45">
        <f>(DI4-$DH$22)</f>
        <v>0.70550782861466454</v>
      </c>
      <c r="DN4" t="s">
        <v>0</v>
      </c>
      <c r="DO4">
        <v>0.48512</v>
      </c>
      <c r="DP4">
        <v>0.53556000000000004</v>
      </c>
      <c r="DQ4">
        <v>0.53161999999999998</v>
      </c>
      <c r="DR4">
        <f>AVERAGE(DO4:DQ4)</f>
        <v>0.5174333333333333</v>
      </c>
      <c r="DS4" s="44">
        <f>(DR4-$DO$22)</f>
        <v>0.48974216839486634</v>
      </c>
      <c r="DT4" s="44">
        <f>(DR4-$DP$22)</f>
        <v>0.51604877508641001</v>
      </c>
      <c r="DU4" s="45">
        <f>(DR4-$DQ$22)</f>
        <v>0.5146642168394866</v>
      </c>
      <c r="DW4" t="s">
        <v>0</v>
      </c>
      <c r="DX4">
        <v>0.72924999999999995</v>
      </c>
      <c r="DY4">
        <v>0.55388999999999999</v>
      </c>
      <c r="DZ4">
        <v>0.44244</v>
      </c>
      <c r="EA4">
        <f>AVERAGE(DX4:DZ4)</f>
        <v>0.57519333333333333</v>
      </c>
      <c r="EB4" s="44">
        <f>(EA4-$DX$22)</f>
        <v>0.52441787208415647</v>
      </c>
      <c r="EC4" s="44">
        <f>(EA4-$DY$22)</f>
        <v>0.57265456027087447</v>
      </c>
      <c r="ED4" s="45">
        <f>(EA4-$DZ$22)</f>
        <v>0.5701157872084156</v>
      </c>
      <c r="EF4" t="s">
        <v>0</v>
      </c>
      <c r="EG4">
        <v>0.43064000000000002</v>
      </c>
      <c r="EH4">
        <v>0.55579999999999996</v>
      </c>
      <c r="EI4">
        <v>0.36784</v>
      </c>
      <c r="EJ4">
        <f>AVERAGE(EG4:EI4)</f>
        <v>0.45142666666666664</v>
      </c>
      <c r="EK4" s="44">
        <f>(EJ4-$EG$22)</f>
        <v>0.40553232866418076</v>
      </c>
      <c r="EL4" s="44">
        <f>(EJ4-$EH$22)</f>
        <v>0.44913194976654236</v>
      </c>
      <c r="EM4" s="45">
        <f>(EJ4-$EI$22)</f>
        <v>0.44683723286641808</v>
      </c>
      <c r="EO4" t="s">
        <v>0</v>
      </c>
      <c r="EP4">
        <v>0.80691999999999997</v>
      </c>
      <c r="EQ4">
        <v>0.57359000000000004</v>
      </c>
      <c r="ER4">
        <v>0.52336000000000005</v>
      </c>
      <c r="ES4">
        <f>AVERAGE(EP4:ER4)</f>
        <v>0.63462333333333343</v>
      </c>
      <c r="ET4" s="44">
        <f>(ES4-$EP$22)</f>
        <v>0.60087427768900536</v>
      </c>
      <c r="EU4" s="44">
        <f>(ES4-$EQ$22)</f>
        <v>0.63293588055111705</v>
      </c>
      <c r="EV4" s="45">
        <f>(ES4-$ER$22)</f>
        <v>0.63124842776890067</v>
      </c>
      <c r="EX4" t="s">
        <v>0</v>
      </c>
      <c r="EY4">
        <v>0.49313000000000001</v>
      </c>
      <c r="EZ4">
        <v>0.41482999999999998</v>
      </c>
      <c r="FA4">
        <v>0.75175999999999998</v>
      </c>
      <c r="FB4">
        <f>AVERAGE(EY4:FA4)</f>
        <v>0.55324000000000007</v>
      </c>
      <c r="FC4" s="44">
        <f>(FB4-$EY$22)</f>
        <v>0.51490394782298898</v>
      </c>
      <c r="FD4" s="44">
        <f>(FB4-$EZ$22)</f>
        <v>0.55132319739114954</v>
      </c>
      <c r="FE4" s="45">
        <f>(FB4-$FA$22)</f>
        <v>0.54940639478229891</v>
      </c>
      <c r="FG4" t="s">
        <v>0</v>
      </c>
      <c r="FH4">
        <v>0.73699000000000003</v>
      </c>
      <c r="FI4">
        <v>0.83984999999999999</v>
      </c>
      <c r="FJ4">
        <v>1.0139499999999999</v>
      </c>
      <c r="FK4">
        <f>AVERAGE(FH4:FJ4)</f>
        <v>0.86359666666666668</v>
      </c>
      <c r="FL4" s="44">
        <f>(FK4-$FH$22)</f>
        <v>0.80254721885290325</v>
      </c>
      <c r="FM4" s="44">
        <f>(FK4-$FI$22)</f>
        <v>0.8605441942759785</v>
      </c>
      <c r="FN4" s="45">
        <f>(FK4-$FJ$22)</f>
        <v>0.85749172188529033</v>
      </c>
      <c r="FP4" t="s">
        <v>0</v>
      </c>
      <c r="FQ4">
        <v>0.80705000000000005</v>
      </c>
      <c r="FR4">
        <v>1.3459099999999999</v>
      </c>
      <c r="FS4">
        <v>0.48755999999999999</v>
      </c>
      <c r="FT4">
        <f>AVERAGE(FQ4:FS4)</f>
        <v>0.88017333333333347</v>
      </c>
      <c r="FU4" s="44">
        <f>(FT4-$FQ$22)</f>
        <v>0.82297057941080809</v>
      </c>
      <c r="FV4" s="44">
        <f>(FT4-$FR$22)</f>
        <v>0.87731319563720722</v>
      </c>
      <c r="FW4" s="45">
        <f>(FT4-$FS$22)</f>
        <v>0.87445305794108097</v>
      </c>
      <c r="FY4" t="s">
        <v>0</v>
      </c>
      <c r="FZ4">
        <v>0.47741</v>
      </c>
      <c r="GA4">
        <v>0.25213999999999998</v>
      </c>
      <c r="GB4">
        <v>0.18829000000000001</v>
      </c>
      <c r="GC4">
        <f>AVERAGE(FZ4:GB4)</f>
        <v>0.30594666666666664</v>
      </c>
      <c r="GD4" s="44">
        <f>(GC4-$FZ$22)</f>
        <v>0.28683455493110499</v>
      </c>
      <c r="GE4" s="44">
        <f>(GC4-$GA$22)</f>
        <v>0.30499106107988855</v>
      </c>
      <c r="GF4" s="45">
        <f>(GC4-$GB$22)</f>
        <v>0.30403545549311051</v>
      </c>
      <c r="GH4" t="s">
        <v>0</v>
      </c>
      <c r="GI4">
        <v>0.19409999999999999</v>
      </c>
      <c r="GJ4">
        <v>0.18939</v>
      </c>
      <c r="GK4">
        <v>0.22408</v>
      </c>
      <c r="GL4">
        <f>AVERAGE(GI4:GK4)</f>
        <v>0.20252333333333331</v>
      </c>
      <c r="GM4" s="44">
        <f>(GL4-$GI$22)</f>
        <v>0.18918377486265697</v>
      </c>
      <c r="GN4" s="44">
        <f>(GL4-$GJ$22)</f>
        <v>0.20185635540979949</v>
      </c>
      <c r="GO4" s="45">
        <f>(GL4-$GK$22)</f>
        <v>0.20118937748626567</v>
      </c>
      <c r="GQ4" t="s">
        <v>0</v>
      </c>
      <c r="GR4">
        <v>0.30764000000000002</v>
      </c>
      <c r="GS4">
        <v>0.37331999999999999</v>
      </c>
      <c r="GT4">
        <v>0.32136999999999999</v>
      </c>
      <c r="GU4">
        <f>AVERAGE(GR4:GT4)</f>
        <v>0.33410999999999996</v>
      </c>
      <c r="GV4" s="44">
        <f>(GU4-$GR$22)</f>
        <v>0.31362957401038616</v>
      </c>
      <c r="GW4" s="44">
        <f>(GU4-$GS$22)</f>
        <v>0.33308597870051926</v>
      </c>
      <c r="GX4" s="45">
        <f>(GU4-$GT$22)</f>
        <v>0.33206195740103855</v>
      </c>
      <c r="GZ4" t="s">
        <v>0</v>
      </c>
      <c r="HA4">
        <v>0.20280000000000001</v>
      </c>
      <c r="HB4">
        <v>0.32508999999999999</v>
      </c>
      <c r="HC4">
        <v>0.22381000000000001</v>
      </c>
      <c r="HD4">
        <f>AVERAGE(HA4:HC4)</f>
        <v>0.25056666666666666</v>
      </c>
      <c r="HE4" s="44">
        <f>(HD4-$HA$22)</f>
        <v>0.22249647239376361</v>
      </c>
      <c r="HF4" s="44">
        <f>(HD4-$HB$22)</f>
        <v>0.24916315695302152</v>
      </c>
      <c r="HG4" s="45">
        <f>(HD4-$HC$22)</f>
        <v>0.24775964723937635</v>
      </c>
    </row>
    <row r="5" spans="1:215" x14ac:dyDescent="0.2">
      <c r="A5" t="s">
        <v>1</v>
      </c>
      <c r="B5">
        <v>0.16747000000000001</v>
      </c>
      <c r="C5">
        <v>0.18329000000000001</v>
      </c>
      <c r="D5">
        <v>0.26096000000000003</v>
      </c>
      <c r="E5">
        <f t="shared" ref="E5:E13" si="0">AVERAGE(B5:D5)</f>
        <v>0.20390666666666668</v>
      </c>
      <c r="F5" s="44">
        <f>(E5-$B$22)</f>
        <v>0.17136407060967707</v>
      </c>
      <c r="G5" s="44">
        <f t="shared" ref="G5:G13" si="1">(E5-$C$22)</f>
        <v>0.20227953686381719</v>
      </c>
      <c r="H5" s="45">
        <f t="shared" ref="H5:H13" si="2">(E5-$D$22)</f>
        <v>0.20065240706096771</v>
      </c>
      <c r="I5" s="43"/>
      <c r="J5" t="s">
        <v>1</v>
      </c>
      <c r="K5">
        <v>0.40009</v>
      </c>
      <c r="L5">
        <v>0.33377000000000001</v>
      </c>
      <c r="M5">
        <v>0.28978999999999999</v>
      </c>
      <c r="N5">
        <f t="shared" ref="N5:N13" si="3">AVERAGE(K5:M5)</f>
        <v>0.34121666666666667</v>
      </c>
      <c r="O5" s="44">
        <f t="shared" ref="O5:O13" si="4">(N5-$K$22)</f>
        <v>0.30979114697916377</v>
      </c>
      <c r="P5" s="44">
        <f t="shared" ref="P5:P13" si="5">(N5-$L$22)</f>
        <v>0.33964539068229155</v>
      </c>
      <c r="Q5" s="45">
        <f t="shared" ref="Q5:Q12" si="6">(N5-$M$22)</f>
        <v>0.33807411469791637</v>
      </c>
      <c r="S5" t="s">
        <v>1</v>
      </c>
      <c r="T5">
        <v>0.28531000000000001</v>
      </c>
      <c r="U5">
        <v>0.19370999999999999</v>
      </c>
      <c r="V5">
        <v>0.15792999999999999</v>
      </c>
      <c r="W5">
        <f t="shared" ref="W5:W13" si="7">AVERAGE(T5:V5)</f>
        <v>0.21231666666666668</v>
      </c>
      <c r="X5" s="44">
        <f t="shared" ref="X5:X13" si="8">(W5-$T$22)</f>
        <v>0.17585951221596968</v>
      </c>
      <c r="Y5" s="44">
        <f t="shared" ref="Y5:Y13" si="9">(W5-$U$22)</f>
        <v>0.21049380894413183</v>
      </c>
      <c r="Z5" s="45">
        <f t="shared" ref="Z5:Z13" si="10">(W5-$V$22)</f>
        <v>0.20867095122159698</v>
      </c>
      <c r="AB5" t="s">
        <v>1</v>
      </c>
      <c r="AC5">
        <v>0.30001</v>
      </c>
      <c r="AD5">
        <v>0.25547999999999998</v>
      </c>
      <c r="AE5">
        <v>0.41305999999999998</v>
      </c>
      <c r="AF5">
        <f t="shared" ref="AF5:AF11" si="11">AVERAGE(AC5:AE5)</f>
        <v>0.32285000000000003</v>
      </c>
      <c r="AG5" s="44">
        <f t="shared" ref="AG5:AG13" si="12">(AF5-$AC$22)</f>
        <v>0.28459183283390799</v>
      </c>
      <c r="AH5" s="44">
        <f t="shared" ref="AH5:AH13" si="13">(AF5-$AD$22)</f>
        <v>0.32093709164169543</v>
      </c>
      <c r="AI5" s="45">
        <f t="shared" ref="AI5:AI13" si="14">(AF5-$AE$22)</f>
        <v>0.31902418328339083</v>
      </c>
      <c r="AK5" t="s">
        <v>1</v>
      </c>
      <c r="AL5">
        <v>0.44813999999999998</v>
      </c>
      <c r="AM5">
        <v>0.69542999999999999</v>
      </c>
      <c r="AN5">
        <v>0.54720000000000002</v>
      </c>
      <c r="AO5">
        <f t="shared" ref="AO5:AO12" si="15">AVERAGE(AL5:AN5)</f>
        <v>0.56359000000000004</v>
      </c>
      <c r="AP5" s="44">
        <f t="shared" ref="AP5:AP13" si="16">(AO5-$AL$22)</f>
        <v>0.53940728634727131</v>
      </c>
      <c r="AQ5" s="44">
        <f t="shared" ref="AQ5:AQ13" si="17">(AO5-$AM$22)</f>
        <v>0.56238086431736356</v>
      </c>
      <c r="AR5" s="45">
        <f t="shared" ref="AR5:AR13" si="18">(AO5-$AN$22)</f>
        <v>0.5611717286347272</v>
      </c>
      <c r="AT5" t="s">
        <v>1</v>
      </c>
      <c r="AU5">
        <v>0.60858000000000001</v>
      </c>
      <c r="AV5">
        <v>0.56525999999999998</v>
      </c>
      <c r="AW5">
        <v>0.81079999999999997</v>
      </c>
      <c r="AX5">
        <f t="shared" ref="AX5:AX12" si="19">AVERAGE(AU5:AW5)</f>
        <v>0.66154666666666662</v>
      </c>
      <c r="AY5" s="44">
        <f t="shared" ref="AY5:AY13" si="20">(AX5-$AU$22)</f>
        <v>0.63293538099893587</v>
      </c>
      <c r="AZ5" s="44">
        <f t="shared" ref="AZ5:AZ13" si="21">(AX5-$AV$22)</f>
        <v>0.66011610238328011</v>
      </c>
      <c r="BA5" s="45">
        <f t="shared" ref="BA5:BA13" si="22">(AX5-$AW$22)</f>
        <v>0.6586855380998935</v>
      </c>
      <c r="BC5" t="s">
        <v>1</v>
      </c>
      <c r="BD5" s="13">
        <v>0.75729999999999997</v>
      </c>
      <c r="BE5" s="13">
        <v>0.66724000000000006</v>
      </c>
      <c r="BF5" s="13">
        <v>0.48903999999999997</v>
      </c>
      <c r="BG5">
        <f t="shared" ref="BG5:BG12" si="23">AVERAGE(BD5:BF5)</f>
        <v>0.63785999999999998</v>
      </c>
      <c r="BH5" s="44">
        <f t="shared" ref="BH5:BH13" si="24">(BG5-$BD$22)</f>
        <v>0.60413769797637118</v>
      </c>
      <c r="BI5" s="44">
        <f t="shared" ref="BI5:BI13" si="25">(BG5-$BE$22)</f>
        <v>0.63617388489881854</v>
      </c>
      <c r="BJ5" s="45">
        <f t="shared" ref="BJ5:BJ13" si="26">(BG5-$BF$22)</f>
        <v>0.6344877697976371</v>
      </c>
      <c r="BL5" t="s">
        <v>1</v>
      </c>
      <c r="BM5">
        <v>0.57696999999999998</v>
      </c>
      <c r="BN5">
        <v>0.58177000000000001</v>
      </c>
      <c r="BO5">
        <v>0.62224000000000002</v>
      </c>
      <c r="BP5">
        <f t="shared" ref="BP5:BP12" si="27">AVERAGE(BM5:BO5)</f>
        <v>0.59365999999999997</v>
      </c>
      <c r="BQ5" s="44">
        <f t="shared" ref="BQ5:BQ13" si="28">(BP5-$BM$22)</f>
        <v>0.56594533404597469</v>
      </c>
      <c r="BR5" s="44">
        <f t="shared" ref="BR5:BR13" si="29">(BP5-$BN$22)</f>
        <v>0.59227426670229866</v>
      </c>
      <c r="BS5" s="45">
        <f t="shared" ref="BS5:BS13" si="30">(BP5-$BO$22)</f>
        <v>0.59088853340459746</v>
      </c>
      <c r="BU5" t="s">
        <v>1</v>
      </c>
      <c r="BV5">
        <v>0.40425</v>
      </c>
      <c r="BW5">
        <v>0.49757000000000001</v>
      </c>
      <c r="BX5">
        <v>0.42251</v>
      </c>
      <c r="BY5">
        <f t="shared" ref="BY5:BY12" si="31">AVERAGE(BV5:BX5)</f>
        <v>0.44144333333333335</v>
      </c>
      <c r="BZ5" s="44">
        <f t="shared" ref="BZ5:BZ13" si="32">(BY5-$BV$22)</f>
        <v>0.41972343413740054</v>
      </c>
      <c r="CA5" s="44">
        <f t="shared" ref="CA5:CA13" si="33">(BY5-$BW$22)</f>
        <v>0.44035733837353669</v>
      </c>
      <c r="CB5" s="45">
        <f t="shared" ref="CB5:CB13" si="34">(BY5-$BX$22)</f>
        <v>0.43927134341374008</v>
      </c>
      <c r="CD5" t="s">
        <v>1</v>
      </c>
      <c r="CE5">
        <v>0.66869999999999996</v>
      </c>
      <c r="CF5">
        <v>0.67083000000000004</v>
      </c>
      <c r="CG5">
        <v>0.73284000000000005</v>
      </c>
      <c r="CH5">
        <f t="shared" ref="CH5:CH12" si="35">AVERAGE(CE5:CG5)</f>
        <v>0.6907899999999999</v>
      </c>
      <c r="CI5" s="44">
        <f t="shared" ref="CI5:CI13" si="36">(CH5-$CE$22)</f>
        <v>0.66714042179960087</v>
      </c>
      <c r="CJ5" s="44">
        <f t="shared" ref="CJ5:CJ13" si="37">(CH5-$CF$22)</f>
        <v>0.68960752108997991</v>
      </c>
      <c r="CK5" s="45">
        <f t="shared" ref="CK5:CK13" si="38">(CH5-$CG$22)</f>
        <v>0.68842504217996003</v>
      </c>
      <c r="CM5" t="s">
        <v>1</v>
      </c>
      <c r="CN5">
        <v>0.67252999999999996</v>
      </c>
      <c r="CO5">
        <v>0.55737999999999999</v>
      </c>
      <c r="CP5">
        <v>0.43239</v>
      </c>
      <c r="CQ5">
        <f t="shared" ref="CQ5:CQ12" si="39">AVERAGE(CN5:CP5)</f>
        <v>0.55409999999999993</v>
      </c>
      <c r="CR5" s="44">
        <f t="shared" ref="CR5:CR13" si="40">(CQ5-$CN$22)</f>
        <v>0.52044893291395311</v>
      </c>
      <c r="CS5" s="44">
        <f t="shared" ref="CS5:CS13" si="41">(CQ5-$CO$22)</f>
        <v>0.55241744664569759</v>
      </c>
      <c r="CT5" s="45">
        <f t="shared" ref="CT5:CT13" si="42">(CQ5-$CP$22)</f>
        <v>0.55073489329139524</v>
      </c>
      <c r="CV5" t="s">
        <v>1</v>
      </c>
      <c r="CW5">
        <v>0.72392999999999996</v>
      </c>
      <c r="CX5">
        <v>0.46653</v>
      </c>
      <c r="CY5">
        <v>0.61226999999999998</v>
      </c>
      <c r="CZ5">
        <f t="shared" ref="CZ5:CZ12" si="43">AVERAGE(CW5:CY5)</f>
        <v>0.60090999999999994</v>
      </c>
      <c r="DA5" s="44">
        <f t="shared" ref="DA5:DA13" si="44">(CZ5-$CW$22)</f>
        <v>0.57346988866694648</v>
      </c>
      <c r="DB5" s="44">
        <f t="shared" ref="DB5:DB13" si="45">(CZ5-$CX$22)</f>
        <v>0.59953799443334732</v>
      </c>
      <c r="DC5" s="45">
        <f t="shared" ref="DC5:DC13" si="46">(CZ5-$CY$22)</f>
        <v>0.59816598886669459</v>
      </c>
      <c r="DE5" t="s">
        <v>1</v>
      </c>
      <c r="DF5">
        <v>0.28205999999999998</v>
      </c>
      <c r="DG5">
        <v>0.29508000000000001</v>
      </c>
      <c r="DH5">
        <v>0.2853</v>
      </c>
      <c r="DI5">
        <f t="shared" ref="DI5:DI12" si="47">AVERAGE(DF5:DH5)</f>
        <v>0.28748000000000001</v>
      </c>
      <c r="DJ5" s="44">
        <f t="shared" ref="DJ5:DJ13" si="48">(DI5-$DF$22)</f>
        <v>0.2496916194799787</v>
      </c>
      <c r="DK5" s="44">
        <f t="shared" ref="DK5:DK13" si="49">(DI5-$DG$22)</f>
        <v>0.28559058097399892</v>
      </c>
      <c r="DL5" s="45">
        <f t="shared" ref="DL5:DL13" si="50">(DI5-$DH$22)</f>
        <v>0.28370116194799788</v>
      </c>
      <c r="DN5" t="s">
        <v>1</v>
      </c>
      <c r="DO5">
        <v>0.27146999999999999</v>
      </c>
      <c r="DP5">
        <v>0.34172999999999998</v>
      </c>
      <c r="DQ5">
        <v>0.30970999999999999</v>
      </c>
      <c r="DR5">
        <f t="shared" ref="DR5:DR12" si="51">AVERAGE(DO5:DQ5)</f>
        <v>0.30763666666666661</v>
      </c>
      <c r="DS5" s="44">
        <f t="shared" ref="DS5:DS13" si="52">(DR5-$DO$22)</f>
        <v>0.27994550172819965</v>
      </c>
      <c r="DT5" s="44">
        <f t="shared" ref="DT5:DT13" si="53">(DR5-$DP$22)</f>
        <v>0.30625210841974326</v>
      </c>
      <c r="DU5" s="45">
        <f t="shared" ref="DU5:DU13" si="54">(DR5-$DQ$22)</f>
        <v>0.30486755017281991</v>
      </c>
      <c r="DW5" t="s">
        <v>1</v>
      </c>
      <c r="DX5">
        <v>0.41183999999999998</v>
      </c>
      <c r="DY5">
        <v>0.46438000000000001</v>
      </c>
      <c r="DZ5">
        <v>0.41561999999999999</v>
      </c>
      <c r="EA5">
        <f t="shared" ref="EA5:EA12" si="55">AVERAGE(DX5:DZ5)</f>
        <v>0.43061333333333335</v>
      </c>
      <c r="EB5" s="44">
        <f t="shared" ref="EB5:EB13" si="56">(EA5-$DX$22)</f>
        <v>0.37983787208415642</v>
      </c>
      <c r="EC5" s="44">
        <f t="shared" ref="EC5:EC13" si="57">(EA5-$DY$22)</f>
        <v>0.42807456027087448</v>
      </c>
      <c r="ED5" s="45">
        <f t="shared" ref="ED5:ED13" si="58">(EA5-$DZ$22)</f>
        <v>0.42553578720841567</v>
      </c>
      <c r="EF5" t="s">
        <v>1</v>
      </c>
      <c r="EG5">
        <v>0.55954000000000004</v>
      </c>
      <c r="EH5">
        <v>0.44719999999999999</v>
      </c>
      <c r="EI5">
        <v>0.41069</v>
      </c>
      <c r="EJ5">
        <f t="shared" ref="EJ5:EJ12" si="59">AVERAGE(EG5:EI5)</f>
        <v>0.47247666666666666</v>
      </c>
      <c r="EK5" s="44">
        <f t="shared" ref="EK5:EK13" si="60">(EJ5-$EG$22)</f>
        <v>0.42658232866418078</v>
      </c>
      <c r="EL5" s="44">
        <f t="shared" ref="EL5:EL13" si="61">(EJ5-$EH$22)</f>
        <v>0.47018194976654237</v>
      </c>
      <c r="EM5" s="45">
        <f t="shared" ref="EM5:EM13" si="62">(EJ5-$EI$22)</f>
        <v>0.46788723286641809</v>
      </c>
      <c r="EO5" t="s">
        <v>1</v>
      </c>
      <c r="EP5">
        <v>0.54449999999999998</v>
      </c>
      <c r="EQ5">
        <v>0.47960000000000003</v>
      </c>
      <c r="ER5">
        <v>0.40755999999999998</v>
      </c>
      <c r="ES5">
        <f t="shared" ref="ES5:ES12" si="63">AVERAGE(EP5:ER5)</f>
        <v>0.47721999999999998</v>
      </c>
      <c r="ET5" s="44">
        <f t="shared" ref="ET5:ET13" si="64">(ES5-$EP$22)</f>
        <v>0.44347094435567197</v>
      </c>
      <c r="EU5" s="44">
        <f t="shared" ref="EU5:EU13" si="65">(ES5-$EQ$22)</f>
        <v>0.4755325472177836</v>
      </c>
      <c r="EV5" s="45">
        <f>(ES5-$ER$22)</f>
        <v>0.47384509443556716</v>
      </c>
      <c r="EX5" t="s">
        <v>1</v>
      </c>
      <c r="EY5">
        <v>0.54520000000000002</v>
      </c>
      <c r="EZ5">
        <v>0.72606000000000004</v>
      </c>
      <c r="FA5">
        <v>0.62956000000000001</v>
      </c>
      <c r="FB5">
        <f t="shared" ref="FB5:FB12" si="66">AVERAGE(EY5:FA5)</f>
        <v>0.63360666666666665</v>
      </c>
      <c r="FC5" s="44">
        <f t="shared" ref="FC5:FC13" si="67">(FB5-$EY$22)</f>
        <v>0.59527061448965557</v>
      </c>
      <c r="FD5" s="44">
        <f t="shared" ref="FD5:FD13" si="68">(FB5-$EZ$22)</f>
        <v>0.63168986405781613</v>
      </c>
      <c r="FE5" s="45">
        <f t="shared" ref="FE5:FE13" si="69">(FB5-$FA$22)</f>
        <v>0.6297730614489655</v>
      </c>
      <c r="FG5" t="s">
        <v>1</v>
      </c>
      <c r="FH5">
        <v>0.94847000000000004</v>
      </c>
      <c r="FI5">
        <v>1.1448100000000001</v>
      </c>
      <c r="FJ5">
        <v>0.95064000000000004</v>
      </c>
      <c r="FK5">
        <f t="shared" ref="FK5:FK12" si="70">AVERAGE(FH5:FJ5)</f>
        <v>1.01464</v>
      </c>
      <c r="FL5" s="44">
        <f t="shared" ref="FL5:FL13" si="71">(FK5-$FH$22)</f>
        <v>0.95359055218623656</v>
      </c>
      <c r="FM5" s="44">
        <f t="shared" ref="FM5:FM13" si="72">(FK5-$FI$22)</f>
        <v>1.0115875276093118</v>
      </c>
      <c r="FN5" s="45">
        <f t="shared" ref="FN5:FN13" si="73">(FK5-$FJ$22)</f>
        <v>1.0085350552186236</v>
      </c>
      <c r="FP5" t="s">
        <v>1</v>
      </c>
      <c r="FQ5">
        <v>0.67427999999999999</v>
      </c>
      <c r="FR5">
        <v>0.86348999999999998</v>
      </c>
      <c r="FS5">
        <v>0.73395999999999995</v>
      </c>
      <c r="FT5">
        <f t="shared" ref="FT5:FT12" si="74">AVERAGE(FQ5:FS5)</f>
        <v>0.75724333333333327</v>
      </c>
      <c r="FU5" s="44">
        <f t="shared" ref="FU5:FU13" si="75">(FT5-$FQ$22)</f>
        <v>0.70004057941080788</v>
      </c>
      <c r="FV5" s="44">
        <f t="shared" ref="FV5:FV13" si="76">(FT5-$FR$22)</f>
        <v>0.75438319563720702</v>
      </c>
      <c r="FW5" s="45">
        <f t="shared" ref="FW5:FW13" si="77">(FT5-$FS$22)</f>
        <v>0.75152305794108076</v>
      </c>
      <c r="FY5" t="s">
        <v>1</v>
      </c>
      <c r="FZ5">
        <v>0.12548999999999999</v>
      </c>
      <c r="GA5">
        <v>0.20657</v>
      </c>
      <c r="GB5">
        <v>0.23682</v>
      </c>
      <c r="GC5">
        <f t="shared" ref="GC5:GC12" si="78">AVERAGE(FZ5:GB5)</f>
        <v>0.18962666666666669</v>
      </c>
      <c r="GD5" s="44">
        <f t="shared" ref="GD5:GD13" si="79">(GC5-$FZ$22)</f>
        <v>0.17051455493110507</v>
      </c>
      <c r="GE5" s="44">
        <f t="shared" ref="GE5:GE13" si="80">(GC5-$GA$22)</f>
        <v>0.18867106107988862</v>
      </c>
      <c r="GF5" s="45">
        <f t="shared" ref="GF5:GF13" si="81">(GC5-$GB$22)</f>
        <v>0.18771545549311053</v>
      </c>
      <c r="GH5" t="s">
        <v>1</v>
      </c>
      <c r="GI5">
        <v>0.29304999999999998</v>
      </c>
      <c r="GJ5">
        <v>0.20929</v>
      </c>
      <c r="GK5">
        <v>0.12931999999999999</v>
      </c>
      <c r="GL5">
        <f t="shared" ref="GL5:GL12" si="82">AVERAGE(GI5:GK5)</f>
        <v>0.21055333333333334</v>
      </c>
      <c r="GM5" s="44">
        <f t="shared" ref="GM5:GM13" si="83">(GL5-$GI$22)</f>
        <v>0.19721377486265701</v>
      </c>
      <c r="GN5" s="44">
        <f t="shared" ref="GN5:GN13" si="84">(GL5-$GJ$22)</f>
        <v>0.20988635540979952</v>
      </c>
      <c r="GO5" s="45">
        <f t="shared" ref="GO5:GO13" si="85">(GL5-$GK$22)</f>
        <v>0.20921937748626571</v>
      </c>
      <c r="GQ5" t="s">
        <v>1</v>
      </c>
      <c r="GR5">
        <v>0.26038</v>
      </c>
      <c r="GS5">
        <v>0.25728000000000001</v>
      </c>
      <c r="GT5">
        <v>0.26217000000000001</v>
      </c>
      <c r="GU5">
        <f t="shared" ref="GU5:GU12" si="86">AVERAGE(GR5:GT5)</f>
        <v>0.25994333333333336</v>
      </c>
      <c r="GV5" s="44">
        <f t="shared" ref="GV5:GV13" si="87">(GU5-$GR$22)</f>
        <v>0.23946290734371953</v>
      </c>
      <c r="GW5" s="44">
        <f t="shared" ref="GW5:GW13" si="88">(GU5-$GS$22)</f>
        <v>0.25891931203385266</v>
      </c>
      <c r="GX5" s="45">
        <f t="shared" ref="GX5:GX13" si="89">(GU5-$GT$22)</f>
        <v>0.25789529073437195</v>
      </c>
      <c r="GZ5" t="s">
        <v>1</v>
      </c>
      <c r="HA5">
        <v>0.12534000000000001</v>
      </c>
      <c r="HB5">
        <v>0.12392</v>
      </c>
      <c r="HC5">
        <v>0.14671999999999999</v>
      </c>
      <c r="HD5">
        <f t="shared" ref="HD5:HD12" si="90">AVERAGE(HA5:HC5)</f>
        <v>0.13199333333333332</v>
      </c>
      <c r="HE5" s="44">
        <f t="shared" ref="HE5:HE13" si="91">(HD5-$HA$22)</f>
        <v>0.10392313906043027</v>
      </c>
      <c r="HF5" s="44">
        <f t="shared" ref="HF5:HF13" si="92">(HD5-$HB$22)</f>
        <v>0.13058982361968818</v>
      </c>
      <c r="HG5" s="45">
        <f t="shared" ref="HG5:HG13" si="93">(HD5-$HC$22)</f>
        <v>0.12918631390604302</v>
      </c>
    </row>
    <row r="6" spans="1:215" x14ac:dyDescent="0.2">
      <c r="A6" t="s">
        <v>2</v>
      </c>
      <c r="B6">
        <v>9.6680000000000002E-2</v>
      </c>
      <c r="C6">
        <v>0.12970000000000001</v>
      </c>
      <c r="D6">
        <v>0.13841000000000001</v>
      </c>
      <c r="E6">
        <f t="shared" si="0"/>
        <v>0.12159666666666669</v>
      </c>
      <c r="F6" s="44">
        <f t="shared" ref="F6:F13" si="94">(E6-$B$22)</f>
        <v>8.9054070609677072E-2</v>
      </c>
      <c r="G6" s="44">
        <f t="shared" si="1"/>
        <v>0.1199695368638172</v>
      </c>
      <c r="H6" s="45">
        <f t="shared" si="2"/>
        <v>0.11834240706096773</v>
      </c>
      <c r="I6" s="43"/>
      <c r="J6" t="s">
        <v>2</v>
      </c>
      <c r="K6">
        <v>0.11736000000000001</v>
      </c>
      <c r="L6">
        <v>0.12475</v>
      </c>
      <c r="M6">
        <v>0.11884</v>
      </c>
      <c r="N6">
        <f t="shared" si="3"/>
        <v>0.12031666666666667</v>
      </c>
      <c r="O6" s="44">
        <f t="shared" si="4"/>
        <v>8.8891146979163796E-2</v>
      </c>
      <c r="P6" s="44">
        <f t="shared" si="5"/>
        <v>0.11874539068229152</v>
      </c>
      <c r="Q6" s="45">
        <f t="shared" si="6"/>
        <v>0.11717411469791639</v>
      </c>
      <c r="S6" t="s">
        <v>2</v>
      </c>
      <c r="T6">
        <v>0.12740000000000001</v>
      </c>
      <c r="U6">
        <v>0.11526</v>
      </c>
      <c r="V6">
        <v>0.1192</v>
      </c>
      <c r="W6">
        <f t="shared" si="7"/>
        <v>0.12062</v>
      </c>
      <c r="X6" s="44">
        <f t="shared" si="8"/>
        <v>8.4162845549303006E-2</v>
      </c>
      <c r="Y6" s="44">
        <f t="shared" si="9"/>
        <v>0.11879714227746516</v>
      </c>
      <c r="Z6" s="45">
        <f t="shared" si="10"/>
        <v>0.11697428455493031</v>
      </c>
      <c r="AB6" t="s">
        <v>2</v>
      </c>
      <c r="AC6">
        <v>0.11416999999999999</v>
      </c>
      <c r="AD6">
        <v>0.12595000000000001</v>
      </c>
      <c r="AE6">
        <v>0.13377</v>
      </c>
      <c r="AF6">
        <f t="shared" si="11"/>
        <v>0.12463</v>
      </c>
      <c r="AG6" s="44">
        <f t="shared" si="12"/>
        <v>8.6371832833907966E-2</v>
      </c>
      <c r="AH6" s="44">
        <f t="shared" si="13"/>
        <v>0.12271709164169541</v>
      </c>
      <c r="AI6" s="45">
        <f t="shared" si="14"/>
        <v>0.12080418328339081</v>
      </c>
      <c r="AK6" t="s">
        <v>2</v>
      </c>
      <c r="AL6">
        <v>0.41353000000000001</v>
      </c>
      <c r="AM6">
        <v>0.42014000000000001</v>
      </c>
      <c r="AN6">
        <v>0.44899</v>
      </c>
      <c r="AO6">
        <f t="shared" si="15"/>
        <v>0.42755333333333329</v>
      </c>
      <c r="AP6" s="44">
        <f t="shared" si="16"/>
        <v>0.4033706196806045</v>
      </c>
      <c r="AQ6" s="44">
        <f t="shared" si="17"/>
        <v>0.42634419765069687</v>
      </c>
      <c r="AR6" s="45">
        <f t="shared" si="18"/>
        <v>0.42513506196806039</v>
      </c>
      <c r="AT6" t="s">
        <v>2</v>
      </c>
      <c r="AU6">
        <v>0.51239000000000001</v>
      </c>
      <c r="AV6">
        <v>0.42196</v>
      </c>
      <c r="AW6">
        <v>0.44735000000000003</v>
      </c>
      <c r="AX6">
        <f t="shared" si="19"/>
        <v>0.46056666666666662</v>
      </c>
      <c r="AY6" s="44">
        <f t="shared" si="20"/>
        <v>0.43195538099893588</v>
      </c>
      <c r="AZ6" s="44">
        <f t="shared" si="21"/>
        <v>0.45913610238328006</v>
      </c>
      <c r="BA6" s="45">
        <f t="shared" si="22"/>
        <v>0.45770553809989356</v>
      </c>
      <c r="BC6" t="s">
        <v>2</v>
      </c>
      <c r="BD6" s="13">
        <v>0.33411000000000002</v>
      </c>
      <c r="BE6" s="13">
        <v>0.40882000000000002</v>
      </c>
      <c r="BF6" s="13">
        <v>0.38262000000000002</v>
      </c>
      <c r="BG6">
        <f t="shared" si="23"/>
        <v>0.37518333333333337</v>
      </c>
      <c r="BH6" s="44">
        <f t="shared" si="24"/>
        <v>0.34146103130970451</v>
      </c>
      <c r="BI6" s="44">
        <f t="shared" si="25"/>
        <v>0.37349721823215193</v>
      </c>
      <c r="BJ6" s="45">
        <f t="shared" si="26"/>
        <v>0.37181110313097049</v>
      </c>
      <c r="BL6" t="s">
        <v>2</v>
      </c>
      <c r="BM6">
        <v>0.61131999999999997</v>
      </c>
      <c r="BN6">
        <v>0.53234000000000004</v>
      </c>
      <c r="BO6">
        <v>0.50065999999999999</v>
      </c>
      <c r="BP6">
        <f t="shared" si="27"/>
        <v>0.54810666666666663</v>
      </c>
      <c r="BQ6" s="44">
        <f t="shared" si="28"/>
        <v>0.52039200071264136</v>
      </c>
      <c r="BR6" s="44">
        <f t="shared" si="29"/>
        <v>0.54672093336896532</v>
      </c>
      <c r="BS6" s="45">
        <f t="shared" si="30"/>
        <v>0.54533520007126413</v>
      </c>
      <c r="BU6" t="s">
        <v>2</v>
      </c>
      <c r="BV6">
        <v>0.49003000000000002</v>
      </c>
      <c r="BW6">
        <v>0.63859999999999995</v>
      </c>
      <c r="BX6">
        <v>0.50868000000000002</v>
      </c>
      <c r="BY6">
        <f t="shared" si="31"/>
        <v>0.54576999999999998</v>
      </c>
      <c r="BZ6" s="44">
        <f t="shared" si="32"/>
        <v>0.52405010080406711</v>
      </c>
      <c r="CA6" s="44">
        <f t="shared" si="33"/>
        <v>0.54468400504020331</v>
      </c>
      <c r="CB6" s="45">
        <f t="shared" si="34"/>
        <v>0.54359801008040665</v>
      </c>
      <c r="CD6" t="s">
        <v>2</v>
      </c>
      <c r="CE6">
        <v>0.53712000000000004</v>
      </c>
      <c r="CF6">
        <v>0.53652999999999995</v>
      </c>
      <c r="CG6">
        <v>0.51351000000000002</v>
      </c>
      <c r="CH6">
        <f t="shared" si="35"/>
        <v>0.52905333333333326</v>
      </c>
      <c r="CI6" s="44">
        <f t="shared" si="36"/>
        <v>0.50540375513293423</v>
      </c>
      <c r="CJ6" s="44">
        <f t="shared" si="37"/>
        <v>0.52787085442331327</v>
      </c>
      <c r="CK6" s="45">
        <f t="shared" si="38"/>
        <v>0.52668837551329339</v>
      </c>
      <c r="CM6" t="s">
        <v>2</v>
      </c>
      <c r="CN6">
        <v>0.50136000000000003</v>
      </c>
      <c r="CO6">
        <v>0.62529000000000001</v>
      </c>
      <c r="CP6">
        <v>0.47898000000000002</v>
      </c>
      <c r="CQ6">
        <f t="shared" si="39"/>
        <v>0.53521000000000007</v>
      </c>
      <c r="CR6" s="44">
        <f t="shared" si="40"/>
        <v>0.50155893291395326</v>
      </c>
      <c r="CS6" s="44">
        <f t="shared" si="41"/>
        <v>0.53352744664569773</v>
      </c>
      <c r="CT6" s="45">
        <f t="shared" si="42"/>
        <v>0.53184489329139539</v>
      </c>
      <c r="CV6" t="s">
        <v>2</v>
      </c>
      <c r="CW6">
        <v>0.60894000000000004</v>
      </c>
      <c r="CX6">
        <v>0.47672999999999999</v>
      </c>
      <c r="CY6">
        <v>0.52803999999999995</v>
      </c>
      <c r="CZ6">
        <f t="shared" si="43"/>
        <v>0.53790333333333329</v>
      </c>
      <c r="DA6" s="44">
        <f t="shared" si="44"/>
        <v>0.51046322200027983</v>
      </c>
      <c r="DB6" s="44">
        <f t="shared" si="45"/>
        <v>0.53653132776668067</v>
      </c>
      <c r="DC6" s="45">
        <f t="shared" si="46"/>
        <v>0.53515932220002793</v>
      </c>
      <c r="DE6" t="s">
        <v>2</v>
      </c>
      <c r="DF6">
        <v>0.42327999999999999</v>
      </c>
      <c r="DG6">
        <v>0.36882999999999999</v>
      </c>
      <c r="DH6">
        <v>0.37984000000000001</v>
      </c>
      <c r="DI6">
        <f t="shared" si="47"/>
        <v>0.39065</v>
      </c>
      <c r="DJ6" s="44">
        <f t="shared" si="48"/>
        <v>0.35286161947997868</v>
      </c>
      <c r="DK6" s="44">
        <f t="shared" si="49"/>
        <v>0.3887605809739989</v>
      </c>
      <c r="DL6" s="45">
        <f t="shared" si="50"/>
        <v>0.38687116194799787</v>
      </c>
      <c r="DN6" t="s">
        <v>2</v>
      </c>
      <c r="DO6">
        <v>0.52600999999999998</v>
      </c>
      <c r="DP6">
        <v>0.35204999999999997</v>
      </c>
      <c r="DQ6">
        <v>0.33162000000000003</v>
      </c>
      <c r="DR6">
        <f t="shared" si="51"/>
        <v>0.40322666666666668</v>
      </c>
      <c r="DS6" s="44">
        <f t="shared" si="52"/>
        <v>0.37553550172819972</v>
      </c>
      <c r="DT6" s="44">
        <f t="shared" si="53"/>
        <v>0.40184210841974333</v>
      </c>
      <c r="DU6" s="45">
        <f t="shared" si="54"/>
        <v>0.40045755017281998</v>
      </c>
      <c r="DW6" t="s">
        <v>2</v>
      </c>
      <c r="DX6">
        <v>0.36712</v>
      </c>
      <c r="DY6">
        <v>0.43123</v>
      </c>
      <c r="DZ6">
        <v>0.37476999999999999</v>
      </c>
      <c r="EA6">
        <f t="shared" si="55"/>
        <v>0.39104</v>
      </c>
      <c r="EB6" s="44">
        <f t="shared" si="56"/>
        <v>0.34026453875082308</v>
      </c>
      <c r="EC6" s="44">
        <f t="shared" si="57"/>
        <v>0.38850122693754113</v>
      </c>
      <c r="ED6" s="45">
        <f t="shared" si="58"/>
        <v>0.38596245387508232</v>
      </c>
      <c r="EF6" t="s">
        <v>2</v>
      </c>
      <c r="EG6">
        <v>0.52581</v>
      </c>
      <c r="EH6">
        <v>0.43912000000000001</v>
      </c>
      <c r="EI6">
        <v>0.48466999999999999</v>
      </c>
      <c r="EJ6">
        <f t="shared" si="59"/>
        <v>0.48320000000000002</v>
      </c>
      <c r="EK6" s="44">
        <f t="shared" si="60"/>
        <v>0.43730566199751419</v>
      </c>
      <c r="EL6" s="44">
        <f t="shared" si="61"/>
        <v>0.48090528309987574</v>
      </c>
      <c r="EM6" s="45">
        <f t="shared" si="62"/>
        <v>0.47861056619975145</v>
      </c>
      <c r="EO6" t="s">
        <v>2</v>
      </c>
      <c r="EP6">
        <v>0.54157999999999995</v>
      </c>
      <c r="EQ6">
        <v>0.23433999999999999</v>
      </c>
      <c r="ER6">
        <v>0.31026999999999999</v>
      </c>
      <c r="ES6">
        <f t="shared" si="63"/>
        <v>0.36206333333333335</v>
      </c>
      <c r="ET6" s="44">
        <f t="shared" si="64"/>
        <v>0.32831427768900534</v>
      </c>
      <c r="EU6" s="44">
        <f t="shared" si="65"/>
        <v>0.36037588055111697</v>
      </c>
      <c r="EV6" s="45">
        <f t="shared" ref="EV6:EV14" si="95">(ES6-$ER$22)</f>
        <v>0.35868842776890053</v>
      </c>
      <c r="EX6" t="s">
        <v>2</v>
      </c>
      <c r="EY6">
        <v>0.42775000000000002</v>
      </c>
      <c r="EZ6">
        <v>0.45745999999999998</v>
      </c>
      <c r="FA6">
        <v>0.40028000000000002</v>
      </c>
      <c r="FB6">
        <f t="shared" si="66"/>
        <v>0.42849666666666669</v>
      </c>
      <c r="FC6" s="44">
        <f t="shared" si="67"/>
        <v>0.39016061448965561</v>
      </c>
      <c r="FD6" s="44">
        <f t="shared" si="68"/>
        <v>0.42657986405781612</v>
      </c>
      <c r="FE6" s="45">
        <f t="shared" si="69"/>
        <v>0.4246630614489656</v>
      </c>
      <c r="FG6" t="s">
        <v>2</v>
      </c>
      <c r="FH6">
        <v>0.50207999999999997</v>
      </c>
      <c r="FI6">
        <v>0.39721000000000001</v>
      </c>
      <c r="FJ6">
        <v>0.40706999999999999</v>
      </c>
      <c r="FK6">
        <f t="shared" si="70"/>
        <v>0.4354533333333333</v>
      </c>
      <c r="FL6" s="44">
        <f t="shared" si="71"/>
        <v>0.37440388551956988</v>
      </c>
      <c r="FM6" s="44">
        <f t="shared" si="72"/>
        <v>0.43240086094264513</v>
      </c>
      <c r="FN6" s="45">
        <f t="shared" si="73"/>
        <v>0.42934838855195695</v>
      </c>
      <c r="FP6" t="s">
        <v>2</v>
      </c>
      <c r="FQ6">
        <v>0.42795</v>
      </c>
      <c r="FR6">
        <v>0.39121</v>
      </c>
      <c r="FS6">
        <v>0.52600000000000002</v>
      </c>
      <c r="FT6">
        <f t="shared" si="74"/>
        <v>0.44838666666666666</v>
      </c>
      <c r="FU6" s="44">
        <f t="shared" si="75"/>
        <v>0.39118391274414127</v>
      </c>
      <c r="FV6" s="44">
        <f t="shared" si="76"/>
        <v>0.4455265289705404</v>
      </c>
      <c r="FW6" s="45">
        <f t="shared" si="77"/>
        <v>0.44266639127441409</v>
      </c>
      <c r="FY6" t="s">
        <v>2</v>
      </c>
      <c r="FZ6">
        <v>0.16682</v>
      </c>
      <c r="GA6">
        <v>0.17158000000000001</v>
      </c>
      <c r="GB6">
        <v>0.14656</v>
      </c>
      <c r="GC6">
        <f t="shared" si="78"/>
        <v>0.16165333333333334</v>
      </c>
      <c r="GD6" s="44">
        <f t="shared" si="79"/>
        <v>0.14254122159777172</v>
      </c>
      <c r="GE6" s="44">
        <f t="shared" si="80"/>
        <v>0.16069772774655527</v>
      </c>
      <c r="GF6" s="45">
        <f t="shared" si="81"/>
        <v>0.15974212215977718</v>
      </c>
      <c r="GH6" t="s">
        <v>2</v>
      </c>
      <c r="GI6">
        <v>0.14194999999999999</v>
      </c>
      <c r="GJ6">
        <v>0.15484999999999999</v>
      </c>
      <c r="GK6">
        <v>0.38329999999999997</v>
      </c>
      <c r="GL6">
        <f t="shared" si="82"/>
        <v>0.22669999999999998</v>
      </c>
      <c r="GM6" s="44">
        <f t="shared" si="83"/>
        <v>0.21336044152932365</v>
      </c>
      <c r="GN6" s="44">
        <f t="shared" si="84"/>
        <v>0.22603302207646617</v>
      </c>
      <c r="GO6" s="45">
        <f t="shared" si="85"/>
        <v>0.22536604415293235</v>
      </c>
      <c r="GQ6" t="s">
        <v>2</v>
      </c>
      <c r="GR6">
        <v>0.29233999999999999</v>
      </c>
      <c r="GS6">
        <v>0.24690999999999999</v>
      </c>
      <c r="GT6">
        <v>0.2399</v>
      </c>
      <c r="GU6">
        <f t="shared" si="86"/>
        <v>0.25971666666666665</v>
      </c>
      <c r="GV6" s="44">
        <f t="shared" si="87"/>
        <v>0.23923624067705282</v>
      </c>
      <c r="GW6" s="44">
        <f t="shared" si="88"/>
        <v>0.25869264536718595</v>
      </c>
      <c r="GX6" s="45">
        <f t="shared" si="89"/>
        <v>0.25766862406770524</v>
      </c>
      <c r="GZ6" t="s">
        <v>2</v>
      </c>
      <c r="HA6">
        <v>0.47062999999999999</v>
      </c>
      <c r="HB6">
        <v>0.28455999999999998</v>
      </c>
      <c r="HC6">
        <v>0.23688999999999999</v>
      </c>
      <c r="HD6">
        <f t="shared" si="90"/>
        <v>0.33069333333333334</v>
      </c>
      <c r="HE6" s="44">
        <f t="shared" si="91"/>
        <v>0.30262313906043026</v>
      </c>
      <c r="HF6" s="44">
        <f t="shared" si="92"/>
        <v>0.32928982361968817</v>
      </c>
      <c r="HG6" s="45">
        <f t="shared" si="93"/>
        <v>0.32788631390604306</v>
      </c>
    </row>
    <row r="7" spans="1:215" x14ac:dyDescent="0.2">
      <c r="A7" t="s">
        <v>3</v>
      </c>
      <c r="B7">
        <v>0.14249999999999999</v>
      </c>
      <c r="C7">
        <v>0.15653</v>
      </c>
      <c r="D7">
        <v>0.12989999999999999</v>
      </c>
      <c r="E7">
        <f t="shared" si="0"/>
        <v>0.14297666666666667</v>
      </c>
      <c r="F7" s="44">
        <f t="shared" si="94"/>
        <v>0.11043407060967705</v>
      </c>
      <c r="G7" s="44">
        <f t="shared" si="1"/>
        <v>0.14134953686381718</v>
      </c>
      <c r="H7" s="45">
        <f t="shared" si="2"/>
        <v>0.1397224070609677</v>
      </c>
      <c r="I7" s="43"/>
      <c r="J7" t="s">
        <v>3</v>
      </c>
      <c r="K7">
        <v>0.18221999999999999</v>
      </c>
      <c r="L7">
        <v>0.17934</v>
      </c>
      <c r="M7">
        <v>0.14193</v>
      </c>
      <c r="N7">
        <f t="shared" si="3"/>
        <v>0.16783000000000001</v>
      </c>
      <c r="O7" s="44">
        <f t="shared" si="4"/>
        <v>0.13640448031249713</v>
      </c>
      <c r="P7" s="44">
        <f t="shared" si="5"/>
        <v>0.16625872401562486</v>
      </c>
      <c r="Q7" s="45">
        <f t="shared" si="6"/>
        <v>0.16468744803124971</v>
      </c>
      <c r="S7" t="s">
        <v>3</v>
      </c>
      <c r="T7">
        <v>0.20119000000000001</v>
      </c>
      <c r="U7">
        <v>0.15809000000000001</v>
      </c>
      <c r="V7">
        <v>0.35267999999999999</v>
      </c>
      <c r="W7">
        <f t="shared" si="7"/>
        <v>0.23732</v>
      </c>
      <c r="X7" s="44">
        <f t="shared" si="8"/>
        <v>0.200862845549303</v>
      </c>
      <c r="Y7" s="44">
        <f t="shared" si="9"/>
        <v>0.23549714227746515</v>
      </c>
      <c r="Z7" s="45">
        <f t="shared" si="10"/>
        <v>0.23367428455493031</v>
      </c>
      <c r="AB7" t="s">
        <v>3</v>
      </c>
      <c r="AC7">
        <v>0.20841999999999999</v>
      </c>
      <c r="AD7">
        <v>0.32588</v>
      </c>
      <c r="AE7">
        <v>0.27126</v>
      </c>
      <c r="AF7">
        <f t="shared" si="11"/>
        <v>0.26852000000000004</v>
      </c>
      <c r="AG7" s="44">
        <f t="shared" si="12"/>
        <v>0.230261832833908</v>
      </c>
      <c r="AH7" s="44">
        <f t="shared" si="13"/>
        <v>0.26660709164169544</v>
      </c>
      <c r="AI7" s="45">
        <f t="shared" si="14"/>
        <v>0.26469418328339084</v>
      </c>
      <c r="AK7" t="s">
        <v>3</v>
      </c>
      <c r="AL7">
        <v>0.64166999999999996</v>
      </c>
      <c r="AM7">
        <v>0.57377999999999996</v>
      </c>
      <c r="AN7">
        <v>0.76329999999999998</v>
      </c>
      <c r="AO7">
        <f t="shared" si="15"/>
        <v>0.6595833333333333</v>
      </c>
      <c r="AP7" s="44">
        <f t="shared" si="16"/>
        <v>0.63540061968060457</v>
      </c>
      <c r="AQ7" s="44">
        <f t="shared" si="17"/>
        <v>0.65837419765069682</v>
      </c>
      <c r="AR7" s="45">
        <f t="shared" si="18"/>
        <v>0.65716506196806046</v>
      </c>
      <c r="AT7" t="s">
        <v>3</v>
      </c>
      <c r="AU7">
        <v>0.63366999999999996</v>
      </c>
      <c r="AV7">
        <v>0.70828000000000002</v>
      </c>
      <c r="AW7">
        <v>0.73377999999999999</v>
      </c>
      <c r="AX7">
        <f t="shared" si="19"/>
        <v>0.69191000000000003</v>
      </c>
      <c r="AY7" s="44">
        <f t="shared" si="20"/>
        <v>0.66329871433226928</v>
      </c>
      <c r="AZ7" s="44">
        <f t="shared" si="21"/>
        <v>0.69047943571661352</v>
      </c>
      <c r="BA7" s="45">
        <f t="shared" si="22"/>
        <v>0.68904887143322691</v>
      </c>
      <c r="BC7" t="s">
        <v>3</v>
      </c>
      <c r="BD7" s="13">
        <v>0.60740000000000005</v>
      </c>
      <c r="BE7" s="13">
        <v>0.76497999999999999</v>
      </c>
      <c r="BF7" s="13">
        <v>0.73860000000000003</v>
      </c>
      <c r="BG7">
        <f t="shared" si="23"/>
        <v>0.70366000000000006</v>
      </c>
      <c r="BH7" s="44">
        <f t="shared" si="24"/>
        <v>0.66993769797637126</v>
      </c>
      <c r="BI7" s="44">
        <f t="shared" si="25"/>
        <v>0.70197388489881862</v>
      </c>
      <c r="BJ7" s="45">
        <f t="shared" si="26"/>
        <v>0.70028776979763718</v>
      </c>
      <c r="BL7" t="s">
        <v>3</v>
      </c>
      <c r="BM7">
        <v>0.63371999999999995</v>
      </c>
      <c r="BN7">
        <v>0.98336999999999997</v>
      </c>
      <c r="BO7">
        <v>0.67710000000000004</v>
      </c>
      <c r="BP7">
        <f t="shared" si="27"/>
        <v>0.76473000000000002</v>
      </c>
      <c r="BQ7" s="44">
        <f t="shared" si="28"/>
        <v>0.73701533404597475</v>
      </c>
      <c r="BR7" s="44">
        <f t="shared" si="29"/>
        <v>0.76334426670229871</v>
      </c>
      <c r="BS7" s="45">
        <f t="shared" si="30"/>
        <v>0.76195853340459752</v>
      </c>
      <c r="BU7" t="s">
        <v>3</v>
      </c>
      <c r="BV7">
        <v>0.64815</v>
      </c>
      <c r="BW7">
        <v>0.63097999999999999</v>
      </c>
      <c r="BX7">
        <v>0.79564999999999997</v>
      </c>
      <c r="BY7">
        <f t="shared" si="31"/>
        <v>0.69159333333333317</v>
      </c>
      <c r="BZ7" s="44">
        <f t="shared" si="32"/>
        <v>0.6698734341374003</v>
      </c>
      <c r="CA7" s="44">
        <f t="shared" si="33"/>
        <v>0.69050733837353651</v>
      </c>
      <c r="CB7" s="45">
        <f t="shared" si="34"/>
        <v>0.68942134341373984</v>
      </c>
      <c r="CD7" t="s">
        <v>3</v>
      </c>
      <c r="CE7">
        <v>0.72963999999999996</v>
      </c>
      <c r="CF7">
        <v>0.77998999999999996</v>
      </c>
      <c r="CG7">
        <v>0.80306</v>
      </c>
      <c r="CH7">
        <f t="shared" si="35"/>
        <v>0.77089666666666667</v>
      </c>
      <c r="CI7" s="44">
        <f t="shared" si="36"/>
        <v>0.74724708846626764</v>
      </c>
      <c r="CJ7" s="44">
        <f t="shared" si="37"/>
        <v>0.76971418775664668</v>
      </c>
      <c r="CK7" s="45">
        <f t="shared" si="38"/>
        <v>0.7685317088466268</v>
      </c>
      <c r="CM7" t="s">
        <v>3</v>
      </c>
      <c r="CN7">
        <v>0.77553000000000005</v>
      </c>
      <c r="CO7">
        <v>0.98456999999999995</v>
      </c>
      <c r="CP7">
        <v>1.12788</v>
      </c>
      <c r="CQ7">
        <f t="shared" si="39"/>
        <v>0.96265999999999996</v>
      </c>
      <c r="CR7" s="44">
        <f t="shared" si="40"/>
        <v>0.92900893291395314</v>
      </c>
      <c r="CS7" s="44">
        <f t="shared" si="41"/>
        <v>0.96097744664569762</v>
      </c>
      <c r="CT7" s="45">
        <f t="shared" si="42"/>
        <v>0.95929489329139528</v>
      </c>
      <c r="CV7" t="s">
        <v>3</v>
      </c>
      <c r="CW7">
        <v>0.93864999999999998</v>
      </c>
      <c r="CX7">
        <v>0.80581999999999998</v>
      </c>
      <c r="CY7">
        <v>0.95684999999999998</v>
      </c>
      <c r="CZ7">
        <f t="shared" si="43"/>
        <v>0.90044000000000002</v>
      </c>
      <c r="DA7" s="44">
        <f t="shared" si="44"/>
        <v>0.87299988866694656</v>
      </c>
      <c r="DB7" s="44">
        <f t="shared" si="45"/>
        <v>0.89906799443334739</v>
      </c>
      <c r="DC7" s="45">
        <f t="shared" si="46"/>
        <v>0.89769598886669466</v>
      </c>
      <c r="DE7" t="s">
        <v>3</v>
      </c>
      <c r="DF7">
        <v>0.59789000000000003</v>
      </c>
      <c r="DG7">
        <v>0.57804999999999995</v>
      </c>
      <c r="DH7">
        <v>0.56232000000000004</v>
      </c>
      <c r="DI7">
        <f t="shared" si="47"/>
        <v>0.57941999999999994</v>
      </c>
      <c r="DJ7" s="44">
        <f t="shared" si="48"/>
        <v>0.54163161947997862</v>
      </c>
      <c r="DK7" s="44">
        <f t="shared" si="49"/>
        <v>0.5775305809739989</v>
      </c>
      <c r="DL7" s="45">
        <f t="shared" si="50"/>
        <v>0.57564116194799775</v>
      </c>
      <c r="DN7" t="s">
        <v>3</v>
      </c>
      <c r="DO7">
        <v>0.48836000000000002</v>
      </c>
      <c r="DP7">
        <v>0.62602000000000002</v>
      </c>
      <c r="DQ7">
        <v>0.51419999999999999</v>
      </c>
      <c r="DR7">
        <f t="shared" si="51"/>
        <v>0.54286000000000001</v>
      </c>
      <c r="DS7" s="44">
        <f t="shared" si="52"/>
        <v>0.51516883506153299</v>
      </c>
      <c r="DT7" s="44">
        <f t="shared" si="53"/>
        <v>0.54147544175307671</v>
      </c>
      <c r="DU7" s="45">
        <f t="shared" si="54"/>
        <v>0.54009088350615331</v>
      </c>
      <c r="DW7" t="s">
        <v>3</v>
      </c>
      <c r="DX7">
        <v>0.69306000000000001</v>
      </c>
      <c r="DY7">
        <v>0.96726999999999996</v>
      </c>
      <c r="DZ7">
        <v>0.67623</v>
      </c>
      <c r="EA7">
        <f t="shared" si="55"/>
        <v>0.77885333333333329</v>
      </c>
      <c r="EB7" s="44">
        <f t="shared" si="56"/>
        <v>0.72807787208415642</v>
      </c>
      <c r="EC7" s="44">
        <f t="shared" si="57"/>
        <v>0.77631456027087442</v>
      </c>
      <c r="ED7" s="45">
        <f t="shared" si="58"/>
        <v>0.77377578720841556</v>
      </c>
      <c r="EF7" t="s">
        <v>3</v>
      </c>
      <c r="EG7">
        <v>0.91215999999999997</v>
      </c>
      <c r="EH7">
        <v>0.70069999999999999</v>
      </c>
      <c r="EI7">
        <v>1.1988000000000001</v>
      </c>
      <c r="EJ7">
        <f t="shared" si="59"/>
        <v>0.93721999999999994</v>
      </c>
      <c r="EK7" s="44">
        <f t="shared" si="60"/>
        <v>0.89132566199751406</v>
      </c>
      <c r="EL7" s="44">
        <f t="shared" si="61"/>
        <v>0.93492528309987566</v>
      </c>
      <c r="EM7" s="45">
        <f t="shared" si="62"/>
        <v>0.93263056619975138</v>
      </c>
      <c r="EO7" t="s">
        <v>3</v>
      </c>
      <c r="EP7">
        <v>0.65966999999999998</v>
      </c>
      <c r="EQ7">
        <v>0.50458000000000003</v>
      </c>
      <c r="ER7">
        <v>0.46477000000000002</v>
      </c>
      <c r="ES7">
        <f t="shared" si="63"/>
        <v>0.54300666666666675</v>
      </c>
      <c r="ET7" s="44">
        <f t="shared" si="64"/>
        <v>0.50925761102233869</v>
      </c>
      <c r="EU7" s="44">
        <f t="shared" si="65"/>
        <v>0.54131921388445037</v>
      </c>
      <c r="EV7" s="45">
        <f t="shared" si="95"/>
        <v>0.53963176110223399</v>
      </c>
      <c r="EX7" t="s">
        <v>3</v>
      </c>
      <c r="EY7">
        <v>0.71116999999999997</v>
      </c>
      <c r="EZ7">
        <v>0.79781000000000002</v>
      </c>
      <c r="FA7">
        <v>0.65588999999999997</v>
      </c>
      <c r="FB7">
        <f t="shared" si="66"/>
        <v>0.72162333333333339</v>
      </c>
      <c r="FC7" s="44">
        <f t="shared" si="67"/>
        <v>0.68328728115632231</v>
      </c>
      <c r="FD7" s="44">
        <f t="shared" si="68"/>
        <v>0.71970653072448287</v>
      </c>
      <c r="FE7" s="45">
        <f t="shared" si="69"/>
        <v>0.71778972811563224</v>
      </c>
      <c r="FG7" t="s">
        <v>3</v>
      </c>
      <c r="FH7">
        <v>0.70991000000000004</v>
      </c>
      <c r="FI7">
        <v>0.96009999999999995</v>
      </c>
      <c r="FJ7">
        <v>1.4495499999999999</v>
      </c>
      <c r="FK7">
        <f t="shared" si="70"/>
        <v>1.0398533333333333</v>
      </c>
      <c r="FL7" s="44">
        <f t="shared" si="71"/>
        <v>0.97880388551956987</v>
      </c>
      <c r="FM7" s="44">
        <f t="shared" si="72"/>
        <v>1.0368008609426451</v>
      </c>
      <c r="FN7" s="45">
        <f t="shared" si="73"/>
        <v>1.0337483885519569</v>
      </c>
      <c r="FP7" t="s">
        <v>3</v>
      </c>
      <c r="FQ7">
        <v>1.2739</v>
      </c>
      <c r="FR7">
        <v>1.0044</v>
      </c>
      <c r="FS7">
        <v>1.11931</v>
      </c>
      <c r="FT7">
        <f t="shared" si="74"/>
        <v>1.1325366666666665</v>
      </c>
      <c r="FU7" s="44">
        <f t="shared" si="75"/>
        <v>1.0753339127441413</v>
      </c>
      <c r="FV7" s="44">
        <f t="shared" si="76"/>
        <v>1.1296765289705402</v>
      </c>
      <c r="FW7" s="45">
        <f t="shared" si="77"/>
        <v>1.126816391274414</v>
      </c>
      <c r="FY7" t="s">
        <v>3</v>
      </c>
      <c r="FZ7">
        <v>0.39490999999999998</v>
      </c>
      <c r="GA7">
        <v>0.53554999999999997</v>
      </c>
      <c r="GB7">
        <v>0.45601999999999998</v>
      </c>
      <c r="GC7">
        <f t="shared" si="78"/>
        <v>0.46215999999999996</v>
      </c>
      <c r="GD7" s="44">
        <f t="shared" si="79"/>
        <v>0.44304788826443831</v>
      </c>
      <c r="GE7" s="44">
        <f t="shared" si="80"/>
        <v>0.46120439441322186</v>
      </c>
      <c r="GF7" s="45">
        <f t="shared" si="81"/>
        <v>0.46024878882644382</v>
      </c>
      <c r="GH7" t="s">
        <v>3</v>
      </c>
      <c r="GI7">
        <v>0.24077000000000001</v>
      </c>
      <c r="GJ7">
        <v>0.27196999999999999</v>
      </c>
      <c r="GK7">
        <v>0.41854000000000002</v>
      </c>
      <c r="GL7">
        <f t="shared" si="82"/>
        <v>0.31042666666666668</v>
      </c>
      <c r="GM7" s="44">
        <f t="shared" si="83"/>
        <v>0.29708710819599032</v>
      </c>
      <c r="GN7" s="44">
        <f t="shared" si="84"/>
        <v>0.30975968874313287</v>
      </c>
      <c r="GO7" s="45">
        <f t="shared" si="85"/>
        <v>0.30909271081959905</v>
      </c>
      <c r="GQ7" t="s">
        <v>3</v>
      </c>
      <c r="GR7">
        <v>0.46683000000000002</v>
      </c>
      <c r="GS7">
        <v>0.61941999999999997</v>
      </c>
      <c r="GT7">
        <v>0.65234999999999999</v>
      </c>
      <c r="GU7">
        <f t="shared" si="86"/>
        <v>0.57953333333333334</v>
      </c>
      <c r="GV7" s="44">
        <f t="shared" si="87"/>
        <v>0.55905290734371949</v>
      </c>
      <c r="GW7" s="44">
        <f t="shared" si="88"/>
        <v>0.5785093120338527</v>
      </c>
      <c r="GX7" s="45">
        <f t="shared" si="89"/>
        <v>0.57748529073437194</v>
      </c>
      <c r="GZ7" t="s">
        <v>3</v>
      </c>
      <c r="HA7">
        <v>0.45054</v>
      </c>
      <c r="HB7">
        <v>0.89461999999999997</v>
      </c>
      <c r="HC7">
        <v>0.36620000000000003</v>
      </c>
      <c r="HD7">
        <f t="shared" si="90"/>
        <v>0.57045333333333337</v>
      </c>
      <c r="HE7" s="44">
        <f t="shared" si="91"/>
        <v>0.54238313906043034</v>
      </c>
      <c r="HF7" s="44">
        <f t="shared" si="92"/>
        <v>0.56904982361968826</v>
      </c>
      <c r="HG7" s="45">
        <f t="shared" si="93"/>
        <v>0.56764631390604303</v>
      </c>
    </row>
    <row r="8" spans="1:215" x14ac:dyDescent="0.2">
      <c r="A8" t="s">
        <v>4</v>
      </c>
      <c r="B8">
        <v>0.23283000000000001</v>
      </c>
      <c r="C8">
        <v>0.71619999999999995</v>
      </c>
      <c r="D8">
        <v>0.44194</v>
      </c>
      <c r="E8">
        <f t="shared" si="0"/>
        <v>0.46365666666666661</v>
      </c>
      <c r="F8" s="44">
        <f t="shared" si="94"/>
        <v>0.43111407060967699</v>
      </c>
      <c r="G8" s="44">
        <f t="shared" si="1"/>
        <v>0.46202953686381715</v>
      </c>
      <c r="H8" s="45">
        <f t="shared" si="2"/>
        <v>0.46040240706096763</v>
      </c>
      <c r="I8" s="43"/>
      <c r="J8" t="s">
        <v>4</v>
      </c>
      <c r="K8">
        <v>0.37608000000000003</v>
      </c>
      <c r="L8">
        <v>0.24259</v>
      </c>
      <c r="M8">
        <v>0.37269999999999998</v>
      </c>
      <c r="N8">
        <f t="shared" si="3"/>
        <v>0.33045666666666668</v>
      </c>
      <c r="O8" s="44">
        <f t="shared" si="4"/>
        <v>0.29903114697916378</v>
      </c>
      <c r="P8" s="44">
        <f t="shared" si="5"/>
        <v>0.32888539068229156</v>
      </c>
      <c r="Q8" s="45">
        <f t="shared" si="6"/>
        <v>0.32731411469791638</v>
      </c>
      <c r="S8" t="s">
        <v>4</v>
      </c>
      <c r="T8">
        <v>0.38066</v>
      </c>
      <c r="U8">
        <v>0.25141000000000002</v>
      </c>
      <c r="V8">
        <v>0.34001999999999999</v>
      </c>
      <c r="W8">
        <f t="shared" si="7"/>
        <v>0.32402999999999998</v>
      </c>
      <c r="X8" s="44">
        <f t="shared" si="8"/>
        <v>0.28757284554930301</v>
      </c>
      <c r="Y8" s="44">
        <f t="shared" si="9"/>
        <v>0.32220714227746511</v>
      </c>
      <c r="Z8" s="45">
        <f t="shared" si="10"/>
        <v>0.32038428455493029</v>
      </c>
      <c r="AB8" t="s">
        <v>4</v>
      </c>
      <c r="AC8">
        <v>0.6673</v>
      </c>
      <c r="AD8">
        <v>0.51778999999999997</v>
      </c>
      <c r="AE8">
        <v>0.63168999999999997</v>
      </c>
      <c r="AF8">
        <f t="shared" si="11"/>
        <v>0.60559333333333332</v>
      </c>
      <c r="AG8" s="44">
        <f t="shared" si="12"/>
        <v>0.56733516616724122</v>
      </c>
      <c r="AH8" s="44">
        <f t="shared" si="13"/>
        <v>0.60368042497502872</v>
      </c>
      <c r="AI8" s="45">
        <f t="shared" si="14"/>
        <v>0.60176751661672412</v>
      </c>
      <c r="AK8" t="s">
        <v>4</v>
      </c>
      <c r="AL8">
        <v>0.34921999999999997</v>
      </c>
      <c r="AM8">
        <v>0.35609000000000002</v>
      </c>
      <c r="AN8">
        <v>0.34609000000000001</v>
      </c>
      <c r="AO8">
        <f t="shared" si="15"/>
        <v>0.3504666666666667</v>
      </c>
      <c r="AP8" s="44">
        <f t="shared" si="16"/>
        <v>0.32628395301393792</v>
      </c>
      <c r="AQ8" s="44">
        <f t="shared" si="17"/>
        <v>0.34925753098403028</v>
      </c>
      <c r="AR8" s="45">
        <f t="shared" si="18"/>
        <v>0.34804839530139381</v>
      </c>
      <c r="AT8" t="s">
        <v>4</v>
      </c>
      <c r="AU8">
        <v>0.33184999999999998</v>
      </c>
      <c r="AV8">
        <v>0.32199</v>
      </c>
      <c r="AW8">
        <v>0.32291999999999998</v>
      </c>
      <c r="AX8">
        <f t="shared" si="19"/>
        <v>0.32558666666666664</v>
      </c>
      <c r="AY8" s="44">
        <f t="shared" si="20"/>
        <v>0.29697538099893589</v>
      </c>
      <c r="AZ8" s="44">
        <f t="shared" si="21"/>
        <v>0.32415610238328008</v>
      </c>
      <c r="BA8" s="45">
        <f t="shared" si="22"/>
        <v>0.32272553809989357</v>
      </c>
      <c r="BC8" t="s">
        <v>4</v>
      </c>
      <c r="BD8" s="13">
        <v>0.31330999999999998</v>
      </c>
      <c r="BE8" s="13">
        <v>0.3493</v>
      </c>
      <c r="BF8" s="13">
        <v>0.36657000000000001</v>
      </c>
      <c r="BG8">
        <f t="shared" si="23"/>
        <v>0.34305999999999998</v>
      </c>
      <c r="BH8" s="44">
        <f t="shared" si="24"/>
        <v>0.30933769797637112</v>
      </c>
      <c r="BI8" s="44">
        <f t="shared" si="25"/>
        <v>0.34137388489881854</v>
      </c>
      <c r="BJ8" s="45">
        <f t="shared" si="26"/>
        <v>0.3396877697976371</v>
      </c>
      <c r="BL8" t="s">
        <v>4</v>
      </c>
      <c r="BM8">
        <v>0.36192999999999997</v>
      </c>
      <c r="BN8">
        <v>0.30242999999999998</v>
      </c>
      <c r="BO8">
        <v>0.40903</v>
      </c>
      <c r="BP8">
        <f t="shared" si="27"/>
        <v>0.3577966666666666</v>
      </c>
      <c r="BQ8" s="44">
        <f t="shared" si="28"/>
        <v>0.33008200071264132</v>
      </c>
      <c r="BR8" s="44">
        <f t="shared" si="29"/>
        <v>0.35641093336896534</v>
      </c>
      <c r="BS8" s="45">
        <f t="shared" si="30"/>
        <v>0.35502520007126409</v>
      </c>
      <c r="BU8" t="s">
        <v>4</v>
      </c>
      <c r="BV8">
        <v>0.58250999999999997</v>
      </c>
      <c r="BW8">
        <v>0.43217</v>
      </c>
      <c r="BX8">
        <v>0.58040999999999998</v>
      </c>
      <c r="BY8">
        <f t="shared" si="31"/>
        <v>0.5316966666666666</v>
      </c>
      <c r="BZ8" s="44">
        <f t="shared" si="32"/>
        <v>0.50997676747073373</v>
      </c>
      <c r="CA8" s="44">
        <f t="shared" si="33"/>
        <v>0.53061067170686993</v>
      </c>
      <c r="CB8" s="45">
        <f t="shared" si="34"/>
        <v>0.52952467674707326</v>
      </c>
      <c r="CD8" t="s">
        <v>4</v>
      </c>
      <c r="CE8">
        <v>0.58104</v>
      </c>
      <c r="CF8">
        <v>0.39874999999999999</v>
      </c>
      <c r="CG8">
        <v>0.46727000000000002</v>
      </c>
      <c r="CH8">
        <f t="shared" si="35"/>
        <v>0.48235333333333336</v>
      </c>
      <c r="CI8" s="44">
        <f t="shared" si="36"/>
        <v>0.45870375513293432</v>
      </c>
      <c r="CJ8" s="44">
        <f t="shared" si="37"/>
        <v>0.48117085442331342</v>
      </c>
      <c r="CK8" s="45">
        <f t="shared" si="38"/>
        <v>0.47998837551329343</v>
      </c>
      <c r="CM8" t="s">
        <v>4</v>
      </c>
      <c r="CN8">
        <v>0.57774000000000003</v>
      </c>
      <c r="CO8">
        <v>0.55484</v>
      </c>
      <c r="CP8">
        <v>0.53327000000000002</v>
      </c>
      <c r="CQ8">
        <f t="shared" si="39"/>
        <v>0.55528333333333324</v>
      </c>
      <c r="CR8" s="44">
        <f t="shared" si="40"/>
        <v>0.52163226624728642</v>
      </c>
      <c r="CS8" s="44">
        <f t="shared" si="41"/>
        <v>0.5536007799790309</v>
      </c>
      <c r="CT8" s="45">
        <f t="shared" si="42"/>
        <v>0.55191822662472856</v>
      </c>
      <c r="CV8" t="s">
        <v>4</v>
      </c>
      <c r="CW8">
        <v>0.65408999999999995</v>
      </c>
      <c r="CX8">
        <v>0.58660999999999996</v>
      </c>
      <c r="CY8">
        <v>0.59635000000000005</v>
      </c>
      <c r="CZ8">
        <f t="shared" si="43"/>
        <v>0.61235000000000006</v>
      </c>
      <c r="DA8" s="44">
        <f t="shared" si="44"/>
        <v>0.5849098886669466</v>
      </c>
      <c r="DB8" s="44">
        <f t="shared" si="45"/>
        <v>0.61097799443334744</v>
      </c>
      <c r="DC8" s="45">
        <f t="shared" si="46"/>
        <v>0.6096059888666947</v>
      </c>
      <c r="DE8" t="s">
        <v>4</v>
      </c>
      <c r="DF8">
        <v>0.15955</v>
      </c>
      <c r="DG8">
        <v>0.22092999999999999</v>
      </c>
      <c r="DH8">
        <v>0.21312</v>
      </c>
      <c r="DI8">
        <f t="shared" si="47"/>
        <v>0.19786666666666666</v>
      </c>
      <c r="DJ8" s="44">
        <f t="shared" si="48"/>
        <v>0.16007828614664535</v>
      </c>
      <c r="DK8" s="44">
        <f t="shared" si="49"/>
        <v>0.1959772476406656</v>
      </c>
      <c r="DL8" s="45">
        <f t="shared" si="50"/>
        <v>0.19408782861466453</v>
      </c>
      <c r="DN8" t="s">
        <v>4</v>
      </c>
      <c r="DO8">
        <v>0.14473</v>
      </c>
      <c r="DP8">
        <v>0.19126000000000001</v>
      </c>
      <c r="DQ8">
        <v>0.25688</v>
      </c>
      <c r="DR8">
        <f t="shared" si="51"/>
        <v>0.19762333333333335</v>
      </c>
      <c r="DS8" s="44">
        <f t="shared" si="52"/>
        <v>0.16993216839486636</v>
      </c>
      <c r="DT8" s="44">
        <f t="shared" si="53"/>
        <v>0.19623877508640999</v>
      </c>
      <c r="DU8" s="45">
        <f t="shared" si="54"/>
        <v>0.19485421683948664</v>
      </c>
      <c r="DW8" t="s">
        <v>4</v>
      </c>
      <c r="DX8">
        <v>0.25994</v>
      </c>
      <c r="DY8">
        <v>0.20255000000000001</v>
      </c>
      <c r="DZ8">
        <v>0.18287</v>
      </c>
      <c r="EA8">
        <f t="shared" si="55"/>
        <v>0.21512000000000001</v>
      </c>
      <c r="EB8" s="44">
        <f t="shared" si="56"/>
        <v>0.16434453875082311</v>
      </c>
      <c r="EC8" s="44">
        <f t="shared" si="57"/>
        <v>0.21258122693754117</v>
      </c>
      <c r="ED8" s="45">
        <f t="shared" si="58"/>
        <v>0.21004245387508233</v>
      </c>
      <c r="EF8" t="s">
        <v>4</v>
      </c>
      <c r="EG8">
        <v>0.19663</v>
      </c>
      <c r="EH8">
        <v>0.17748</v>
      </c>
      <c r="EI8">
        <v>0.20691000000000001</v>
      </c>
      <c r="EJ8">
        <f t="shared" si="59"/>
        <v>0.19367333333333334</v>
      </c>
      <c r="EK8" s="44">
        <f t="shared" si="60"/>
        <v>0.14777899533084748</v>
      </c>
      <c r="EL8" s="44">
        <f t="shared" si="61"/>
        <v>0.19137861643320905</v>
      </c>
      <c r="EM8" s="45">
        <f t="shared" si="62"/>
        <v>0.18908389953308474</v>
      </c>
      <c r="EO8" t="s">
        <v>4</v>
      </c>
      <c r="EP8">
        <v>9.8780000000000007E-2</v>
      </c>
      <c r="EQ8">
        <v>9.5979999999999996E-2</v>
      </c>
      <c r="ER8">
        <v>9.1869999999999993E-2</v>
      </c>
      <c r="ES8">
        <f t="shared" si="63"/>
        <v>9.5543333333333327E-2</v>
      </c>
      <c r="ET8" s="44">
        <f t="shared" si="64"/>
        <v>6.1794277689005313E-2</v>
      </c>
      <c r="EU8" s="44">
        <f t="shared" si="65"/>
        <v>9.3855880551116933E-2</v>
      </c>
      <c r="EV8" s="45">
        <f t="shared" si="95"/>
        <v>9.2168427768900524E-2</v>
      </c>
      <c r="EX8" t="s">
        <v>4</v>
      </c>
      <c r="EY8">
        <v>8.5919999999999996E-2</v>
      </c>
      <c r="EZ8">
        <v>9.0740000000000001E-2</v>
      </c>
      <c r="FA8">
        <v>8.5510000000000003E-2</v>
      </c>
      <c r="FB8">
        <f t="shared" si="66"/>
        <v>8.7390000000000009E-2</v>
      </c>
      <c r="FC8" s="44">
        <f t="shared" si="67"/>
        <v>4.9053947822988907E-2</v>
      </c>
      <c r="FD8" s="44">
        <f t="shared" si="68"/>
        <v>8.5473197391149461E-2</v>
      </c>
      <c r="FE8" s="45">
        <f t="shared" si="69"/>
        <v>8.3556394782298898E-2</v>
      </c>
      <c r="FG8" t="s">
        <v>4</v>
      </c>
      <c r="FH8">
        <v>0.14959</v>
      </c>
      <c r="FI8">
        <v>0.14924999999999999</v>
      </c>
      <c r="FJ8">
        <v>0.14088999999999999</v>
      </c>
      <c r="FK8">
        <f t="shared" si="70"/>
        <v>0.14657666666666666</v>
      </c>
      <c r="FL8" s="44">
        <f t="shared" si="71"/>
        <v>8.5527218852903222E-2</v>
      </c>
      <c r="FM8" s="44">
        <f t="shared" si="72"/>
        <v>0.14352419427597848</v>
      </c>
      <c r="FN8" s="45">
        <f t="shared" si="73"/>
        <v>0.14047172188529031</v>
      </c>
      <c r="FP8" t="s">
        <v>4</v>
      </c>
      <c r="FQ8">
        <v>0.16181999999999999</v>
      </c>
      <c r="FR8">
        <v>0.12404</v>
      </c>
      <c r="FS8">
        <v>0.11259</v>
      </c>
      <c r="FT8">
        <f t="shared" si="74"/>
        <v>0.13281666666666667</v>
      </c>
      <c r="FU8" s="44">
        <f t="shared" si="75"/>
        <v>7.5613912744141282E-2</v>
      </c>
      <c r="FV8" s="44">
        <f t="shared" si="76"/>
        <v>0.12995652897054039</v>
      </c>
      <c r="FW8" s="45">
        <f t="shared" si="77"/>
        <v>0.12709639127441413</v>
      </c>
      <c r="FY8" t="s">
        <v>4</v>
      </c>
      <c r="FZ8">
        <v>0.26526</v>
      </c>
      <c r="GA8">
        <v>0.18051</v>
      </c>
      <c r="GB8">
        <v>0.27383000000000002</v>
      </c>
      <c r="GC8">
        <f t="shared" si="78"/>
        <v>0.23986666666666667</v>
      </c>
      <c r="GD8" s="44">
        <f t="shared" si="79"/>
        <v>0.22075455493110502</v>
      </c>
      <c r="GE8" s="44">
        <f t="shared" si="80"/>
        <v>0.2389110610798886</v>
      </c>
      <c r="GF8" s="45">
        <f t="shared" si="81"/>
        <v>0.23795545549311051</v>
      </c>
      <c r="GH8" t="s">
        <v>4</v>
      </c>
      <c r="GI8">
        <v>0.26186999999999999</v>
      </c>
      <c r="GJ8">
        <v>0.30459999999999998</v>
      </c>
      <c r="GK8">
        <v>0.28022999999999998</v>
      </c>
      <c r="GL8">
        <f t="shared" si="82"/>
        <v>0.28223333333333334</v>
      </c>
      <c r="GM8" s="44">
        <f t="shared" si="83"/>
        <v>0.26889377486265698</v>
      </c>
      <c r="GN8" s="44">
        <f t="shared" si="84"/>
        <v>0.28156635540979952</v>
      </c>
      <c r="GO8" s="45">
        <f t="shared" si="85"/>
        <v>0.2808993774862657</v>
      </c>
      <c r="GQ8" t="s">
        <v>4</v>
      </c>
      <c r="GR8">
        <v>0.28611999999999999</v>
      </c>
      <c r="GS8">
        <v>0.32658999999999999</v>
      </c>
      <c r="GT8">
        <v>0.28088999999999997</v>
      </c>
      <c r="GU8">
        <f t="shared" si="86"/>
        <v>0.29786666666666667</v>
      </c>
      <c r="GV8" s="44">
        <f t="shared" si="87"/>
        <v>0.27738624067705286</v>
      </c>
      <c r="GW8" s="44">
        <f t="shared" si="88"/>
        <v>0.29684264536718596</v>
      </c>
      <c r="GX8" s="45">
        <f t="shared" si="89"/>
        <v>0.29581862406770526</v>
      </c>
      <c r="GZ8" t="s">
        <v>4</v>
      </c>
      <c r="HA8">
        <v>0.30818000000000001</v>
      </c>
      <c r="HB8">
        <v>0.30135000000000001</v>
      </c>
      <c r="HC8">
        <v>0.19556000000000001</v>
      </c>
      <c r="HD8">
        <f t="shared" si="90"/>
        <v>0.26836333333333334</v>
      </c>
      <c r="HE8" s="44">
        <f t="shared" si="91"/>
        <v>0.24029313906043029</v>
      </c>
      <c r="HF8" s="44">
        <f t="shared" si="92"/>
        <v>0.26695982361968817</v>
      </c>
      <c r="HG8" s="45">
        <f t="shared" si="93"/>
        <v>0.26555631390604306</v>
      </c>
    </row>
    <row r="9" spans="1:215" x14ac:dyDescent="0.2">
      <c r="A9" t="s">
        <v>5</v>
      </c>
      <c r="B9">
        <v>0.36542000000000002</v>
      </c>
      <c r="C9">
        <v>0.22395000000000001</v>
      </c>
      <c r="D9">
        <v>0.22688</v>
      </c>
      <c r="E9">
        <f t="shared" si="0"/>
        <v>0.27208333333333334</v>
      </c>
      <c r="F9" s="44">
        <f t="shared" si="94"/>
        <v>0.23954073727634373</v>
      </c>
      <c r="G9" s="44">
        <f t="shared" si="1"/>
        <v>0.27045620353048389</v>
      </c>
      <c r="H9" s="45">
        <f t="shared" si="2"/>
        <v>0.26882907372763437</v>
      </c>
      <c r="J9" t="s">
        <v>5</v>
      </c>
      <c r="K9">
        <v>0.37667</v>
      </c>
      <c r="L9">
        <v>0.42926999999999998</v>
      </c>
      <c r="M9">
        <v>0.27356999999999998</v>
      </c>
      <c r="N9">
        <f t="shared" si="3"/>
        <v>0.35983666666666664</v>
      </c>
      <c r="O9" s="44">
        <f t="shared" si="4"/>
        <v>0.32841114697916374</v>
      </c>
      <c r="P9" s="44">
        <f t="shared" si="5"/>
        <v>0.35826539068229152</v>
      </c>
      <c r="Q9" s="45">
        <f t="shared" si="6"/>
        <v>0.35669411469791634</v>
      </c>
      <c r="S9" t="s">
        <v>5</v>
      </c>
      <c r="T9">
        <v>0.13693</v>
      </c>
      <c r="U9">
        <v>0.13758999999999999</v>
      </c>
      <c r="V9">
        <v>0.10667</v>
      </c>
      <c r="W9">
        <f t="shared" si="7"/>
        <v>0.12706333333333333</v>
      </c>
      <c r="X9" s="44">
        <f t="shared" si="8"/>
        <v>9.0606178882636335E-2</v>
      </c>
      <c r="Y9" s="44">
        <f t="shared" si="9"/>
        <v>0.12524047561079849</v>
      </c>
      <c r="Z9" s="45">
        <f t="shared" si="10"/>
        <v>0.12341761788826364</v>
      </c>
      <c r="AB9" t="s">
        <v>5</v>
      </c>
      <c r="AC9">
        <v>0.22617999999999999</v>
      </c>
      <c r="AD9">
        <v>0.23032</v>
      </c>
      <c r="AE9">
        <v>0.32478000000000001</v>
      </c>
      <c r="AF9">
        <f t="shared" si="11"/>
        <v>0.26042666666666664</v>
      </c>
      <c r="AG9" s="44">
        <f t="shared" si="12"/>
        <v>0.2221684995005746</v>
      </c>
      <c r="AH9" s="44">
        <f t="shared" si="13"/>
        <v>0.25851375830836204</v>
      </c>
      <c r="AI9" s="45">
        <f t="shared" si="14"/>
        <v>0.25660084995005744</v>
      </c>
      <c r="AK9" t="s">
        <v>5</v>
      </c>
      <c r="AL9">
        <v>0.5171</v>
      </c>
      <c r="AM9">
        <v>0.43868000000000001</v>
      </c>
      <c r="AN9">
        <v>0.32677</v>
      </c>
      <c r="AO9">
        <f t="shared" si="15"/>
        <v>0.42751666666666671</v>
      </c>
      <c r="AP9" s="44">
        <f t="shared" si="16"/>
        <v>0.40333395301393793</v>
      </c>
      <c r="AQ9" s="44">
        <f t="shared" si="17"/>
        <v>0.42630753098403029</v>
      </c>
      <c r="AR9" s="45">
        <f t="shared" si="18"/>
        <v>0.42509839530139382</v>
      </c>
      <c r="AT9" t="s">
        <v>5</v>
      </c>
      <c r="AU9">
        <v>0.40904000000000001</v>
      </c>
      <c r="AV9">
        <v>0.41858000000000001</v>
      </c>
      <c r="AW9">
        <v>0.37722</v>
      </c>
      <c r="AX9">
        <f t="shared" si="19"/>
        <v>0.40161333333333332</v>
      </c>
      <c r="AY9" s="44">
        <f t="shared" si="20"/>
        <v>0.37300204766560258</v>
      </c>
      <c r="AZ9" s="44">
        <f t="shared" si="21"/>
        <v>0.40018276904994676</v>
      </c>
      <c r="BA9" s="45">
        <f t="shared" si="22"/>
        <v>0.39875220476656026</v>
      </c>
      <c r="BC9" t="s">
        <v>5</v>
      </c>
      <c r="BD9" s="13">
        <v>0.41126000000000001</v>
      </c>
      <c r="BE9" s="13">
        <v>0.41920000000000002</v>
      </c>
      <c r="BF9" s="13">
        <v>0.2283</v>
      </c>
      <c r="BG9">
        <f t="shared" si="23"/>
        <v>0.35291999999999996</v>
      </c>
      <c r="BH9" s="44">
        <f t="shared" si="24"/>
        <v>0.3191976979763711</v>
      </c>
      <c r="BI9" s="44">
        <f t="shared" si="25"/>
        <v>0.35123388489881852</v>
      </c>
      <c r="BJ9" s="45">
        <f t="shared" si="26"/>
        <v>0.34954776979763708</v>
      </c>
      <c r="BL9" t="s">
        <v>5</v>
      </c>
      <c r="BM9">
        <v>0.32845999999999997</v>
      </c>
      <c r="BN9">
        <v>0.48422999999999999</v>
      </c>
      <c r="BO9">
        <v>0.47308</v>
      </c>
      <c r="BP9">
        <f t="shared" si="27"/>
        <v>0.42858999999999997</v>
      </c>
      <c r="BQ9" s="44">
        <f t="shared" si="28"/>
        <v>0.4008753340459747</v>
      </c>
      <c r="BR9" s="44">
        <f t="shared" si="29"/>
        <v>0.42720426670229872</v>
      </c>
      <c r="BS9" s="45">
        <f t="shared" si="30"/>
        <v>0.42581853340459747</v>
      </c>
      <c r="BU9" t="s">
        <v>5</v>
      </c>
      <c r="BV9">
        <v>0.55442000000000002</v>
      </c>
      <c r="BW9">
        <v>0.63775000000000004</v>
      </c>
      <c r="BX9">
        <v>0.45755000000000001</v>
      </c>
      <c r="BY9">
        <f t="shared" si="31"/>
        <v>0.54990666666666665</v>
      </c>
      <c r="BZ9" s="44">
        <f t="shared" si="32"/>
        <v>0.52818676747073379</v>
      </c>
      <c r="CA9" s="44">
        <f t="shared" si="33"/>
        <v>0.54882067170686999</v>
      </c>
      <c r="CB9" s="45">
        <f t="shared" si="34"/>
        <v>0.54773467674707332</v>
      </c>
      <c r="CD9" t="s">
        <v>5</v>
      </c>
      <c r="CE9">
        <v>0.62690999999999997</v>
      </c>
      <c r="CF9">
        <v>0.46149000000000001</v>
      </c>
      <c r="CG9">
        <v>0.54818999999999996</v>
      </c>
      <c r="CH9">
        <f t="shared" si="35"/>
        <v>0.54552999999999996</v>
      </c>
      <c r="CI9" s="44">
        <f t="shared" si="36"/>
        <v>0.52188042179960092</v>
      </c>
      <c r="CJ9" s="44">
        <f t="shared" si="37"/>
        <v>0.54434752108997997</v>
      </c>
      <c r="CK9" s="45">
        <f t="shared" si="38"/>
        <v>0.54316504217996009</v>
      </c>
      <c r="CM9" t="s">
        <v>5</v>
      </c>
      <c r="CN9">
        <v>0.42143999999999998</v>
      </c>
      <c r="CO9">
        <v>0.62924000000000002</v>
      </c>
      <c r="CP9">
        <v>0.37295</v>
      </c>
      <c r="CQ9">
        <f t="shared" si="39"/>
        <v>0.47454333333333337</v>
      </c>
      <c r="CR9" s="44">
        <f t="shared" si="40"/>
        <v>0.4408922662472865</v>
      </c>
      <c r="CS9" s="44">
        <f t="shared" si="41"/>
        <v>0.47286077997903103</v>
      </c>
      <c r="CT9" s="45">
        <f t="shared" si="42"/>
        <v>0.47117822662472869</v>
      </c>
      <c r="CV9" t="s">
        <v>5</v>
      </c>
      <c r="CW9">
        <v>0.53108</v>
      </c>
      <c r="CX9">
        <v>0.70559000000000005</v>
      </c>
      <c r="CY9">
        <v>0.64414000000000005</v>
      </c>
      <c r="CZ9">
        <f t="shared" si="43"/>
        <v>0.62693666666666681</v>
      </c>
      <c r="DA9" s="44">
        <f t="shared" si="44"/>
        <v>0.59949655533361335</v>
      </c>
      <c r="DB9" s="44">
        <f t="shared" si="45"/>
        <v>0.62556466110001419</v>
      </c>
      <c r="DC9" s="45">
        <f t="shared" si="46"/>
        <v>0.62419265553336145</v>
      </c>
      <c r="DE9" t="s">
        <v>5</v>
      </c>
      <c r="DF9">
        <v>0.13123000000000001</v>
      </c>
      <c r="DG9">
        <v>0.16313</v>
      </c>
      <c r="DH9">
        <v>0.13569999999999999</v>
      </c>
      <c r="DI9">
        <f t="shared" si="47"/>
        <v>0.14335333333333333</v>
      </c>
      <c r="DJ9" s="44">
        <f t="shared" si="48"/>
        <v>0.10556495281331202</v>
      </c>
      <c r="DK9" s="44">
        <f t="shared" si="49"/>
        <v>0.14146391430733227</v>
      </c>
      <c r="DL9" s="45">
        <f t="shared" si="50"/>
        <v>0.1395744952813312</v>
      </c>
      <c r="DN9" t="s">
        <v>5</v>
      </c>
      <c r="DO9">
        <v>0.12372</v>
      </c>
      <c r="DP9">
        <v>0.10341</v>
      </c>
      <c r="DQ9">
        <v>0.11955</v>
      </c>
      <c r="DR9">
        <f t="shared" si="51"/>
        <v>0.11556</v>
      </c>
      <c r="DS9" s="44">
        <f t="shared" si="52"/>
        <v>8.7868835061533021E-2</v>
      </c>
      <c r="DT9" s="44">
        <f t="shared" si="53"/>
        <v>0.11417544175307665</v>
      </c>
      <c r="DU9" s="45">
        <f t="shared" si="54"/>
        <v>0.11279088350615329</v>
      </c>
      <c r="DW9" t="s">
        <v>5</v>
      </c>
      <c r="DX9">
        <v>0.1265</v>
      </c>
      <c r="DY9">
        <v>0.12334000000000001</v>
      </c>
      <c r="DZ9">
        <v>0.12945000000000001</v>
      </c>
      <c r="EA9">
        <f t="shared" si="55"/>
        <v>0.12643000000000001</v>
      </c>
      <c r="EB9" s="44">
        <f t="shared" si="56"/>
        <v>7.5654538750823119E-2</v>
      </c>
      <c r="EC9" s="44">
        <f t="shared" si="57"/>
        <v>0.12389122693754118</v>
      </c>
      <c r="ED9" s="45">
        <f t="shared" si="58"/>
        <v>0.12135245387508233</v>
      </c>
      <c r="EF9" t="s">
        <v>5</v>
      </c>
      <c r="EG9">
        <v>0.27234999999999998</v>
      </c>
      <c r="EH9">
        <v>0.13103999999999999</v>
      </c>
      <c r="EI9">
        <v>0.17805000000000001</v>
      </c>
      <c r="EJ9">
        <f t="shared" si="59"/>
        <v>0.19381333333333331</v>
      </c>
      <c r="EK9" s="44">
        <f t="shared" si="60"/>
        <v>0.14791899533084746</v>
      </c>
      <c r="EL9" s="44">
        <f t="shared" si="61"/>
        <v>0.19151861643320903</v>
      </c>
      <c r="EM9" s="45">
        <f t="shared" si="62"/>
        <v>0.18922389953308472</v>
      </c>
      <c r="EO9" t="s">
        <v>5</v>
      </c>
      <c r="EP9">
        <v>0.39778999999999998</v>
      </c>
      <c r="EQ9">
        <v>0.22236</v>
      </c>
      <c r="ER9">
        <v>0.22492999999999999</v>
      </c>
      <c r="ES9">
        <f t="shared" si="63"/>
        <v>0.2816933333333333</v>
      </c>
      <c r="ET9" s="44">
        <f t="shared" si="64"/>
        <v>0.24794427768900529</v>
      </c>
      <c r="EU9" s="44">
        <f t="shared" si="65"/>
        <v>0.28000588055111691</v>
      </c>
      <c r="EV9" s="45">
        <f t="shared" si="95"/>
        <v>0.27831842776890048</v>
      </c>
      <c r="EX9" t="s">
        <v>5</v>
      </c>
      <c r="EY9">
        <v>0.30476999999999999</v>
      </c>
      <c r="EZ9">
        <v>0.31752999999999998</v>
      </c>
      <c r="FA9">
        <v>0.35221000000000002</v>
      </c>
      <c r="FB9">
        <f t="shared" si="66"/>
        <v>0.32483666666666666</v>
      </c>
      <c r="FC9" s="44">
        <f t="shared" si="67"/>
        <v>0.28650061448965558</v>
      </c>
      <c r="FD9" s="44">
        <f t="shared" si="68"/>
        <v>0.32291986405781609</v>
      </c>
      <c r="FE9" s="45">
        <f t="shared" si="69"/>
        <v>0.32100306144896557</v>
      </c>
      <c r="FG9" t="s">
        <v>5</v>
      </c>
      <c r="FH9">
        <v>0.25007000000000001</v>
      </c>
      <c r="FI9">
        <v>0.44446999999999998</v>
      </c>
      <c r="FJ9">
        <v>0.34471000000000002</v>
      </c>
      <c r="FK9">
        <f t="shared" si="70"/>
        <v>0.34641666666666665</v>
      </c>
      <c r="FL9" s="44">
        <f t="shared" si="71"/>
        <v>0.28536721885290323</v>
      </c>
      <c r="FM9" s="44">
        <f t="shared" si="72"/>
        <v>0.34336419427597847</v>
      </c>
      <c r="FN9" s="45">
        <f t="shared" si="73"/>
        <v>0.3403117218852903</v>
      </c>
      <c r="FP9" t="s">
        <v>5</v>
      </c>
      <c r="FQ9">
        <v>0.52812000000000003</v>
      </c>
      <c r="FR9">
        <v>0.32741999999999999</v>
      </c>
      <c r="FS9">
        <v>0.52834999999999999</v>
      </c>
      <c r="FT9">
        <f t="shared" si="74"/>
        <v>0.46129666666666669</v>
      </c>
      <c r="FU9" s="44">
        <f t="shared" si="75"/>
        <v>0.4040939127441413</v>
      </c>
      <c r="FV9" s="44">
        <f t="shared" si="76"/>
        <v>0.45843652897054044</v>
      </c>
      <c r="FW9" s="45">
        <f t="shared" si="77"/>
        <v>0.45557639127441413</v>
      </c>
      <c r="FY9" t="s">
        <v>5</v>
      </c>
      <c r="FZ9">
        <v>0.22042</v>
      </c>
      <c r="GA9">
        <v>0.21918000000000001</v>
      </c>
      <c r="GB9">
        <v>0.34351999999999999</v>
      </c>
      <c r="GC9">
        <f t="shared" si="78"/>
        <v>0.26103999999999999</v>
      </c>
      <c r="GD9" s="44">
        <f t="shared" si="79"/>
        <v>0.24192788826443834</v>
      </c>
      <c r="GE9" s="44">
        <f t="shared" si="80"/>
        <v>0.2600843944132219</v>
      </c>
      <c r="GF9" s="45">
        <f t="shared" si="81"/>
        <v>0.25912878882644386</v>
      </c>
      <c r="GH9" t="s">
        <v>5</v>
      </c>
      <c r="GI9">
        <v>0.20307</v>
      </c>
      <c r="GJ9">
        <v>0.26741999999999999</v>
      </c>
      <c r="GK9">
        <v>0.26361000000000001</v>
      </c>
      <c r="GL9">
        <f t="shared" si="82"/>
        <v>0.2447</v>
      </c>
      <c r="GM9" s="44">
        <f t="shared" si="83"/>
        <v>0.23136044152932367</v>
      </c>
      <c r="GN9" s="44">
        <f t="shared" si="84"/>
        <v>0.24403302207646618</v>
      </c>
      <c r="GO9" s="45">
        <f t="shared" si="85"/>
        <v>0.24336604415293236</v>
      </c>
      <c r="GQ9" t="s">
        <v>5</v>
      </c>
      <c r="GR9">
        <v>0.22348999999999999</v>
      </c>
      <c r="GS9">
        <v>0.34969</v>
      </c>
      <c r="GT9">
        <v>0.32407999999999998</v>
      </c>
      <c r="GU9">
        <f t="shared" si="86"/>
        <v>0.29908666666666667</v>
      </c>
      <c r="GV9" s="44">
        <f t="shared" si="87"/>
        <v>0.27860624067705286</v>
      </c>
      <c r="GW9" s="44">
        <f t="shared" si="88"/>
        <v>0.29806264536718596</v>
      </c>
      <c r="GX9" s="45">
        <f t="shared" si="89"/>
        <v>0.29703862406770526</v>
      </c>
      <c r="GZ9" t="s">
        <v>5</v>
      </c>
      <c r="HA9">
        <v>0.29587999999999998</v>
      </c>
      <c r="HB9">
        <v>0.21224999999999999</v>
      </c>
      <c r="HC9">
        <v>0.25470999999999999</v>
      </c>
      <c r="HD9">
        <f t="shared" si="90"/>
        <v>0.25428000000000001</v>
      </c>
      <c r="HE9" s="44">
        <f t="shared" si="91"/>
        <v>0.22620980572709695</v>
      </c>
      <c r="HF9" s="44">
        <f t="shared" si="92"/>
        <v>0.25287649028635484</v>
      </c>
      <c r="HG9" s="45">
        <f t="shared" si="93"/>
        <v>0.25147298057270973</v>
      </c>
    </row>
    <row r="10" spans="1:215" x14ac:dyDescent="0.2">
      <c r="A10" t="s">
        <v>6</v>
      </c>
      <c r="B10">
        <v>0.1067</v>
      </c>
      <c r="C10">
        <v>0.15712999999999999</v>
      </c>
      <c r="D10">
        <v>0.15414</v>
      </c>
      <c r="E10">
        <f t="shared" si="0"/>
        <v>0.13932333333333333</v>
      </c>
      <c r="F10" s="44">
        <f t="shared" si="94"/>
        <v>0.10678073727634371</v>
      </c>
      <c r="G10" s="44">
        <f t="shared" si="1"/>
        <v>0.13769620353048384</v>
      </c>
      <c r="H10" s="45">
        <f t="shared" si="2"/>
        <v>0.13606907372763435</v>
      </c>
      <c r="J10" t="s">
        <v>6</v>
      </c>
      <c r="K10">
        <v>0.1613</v>
      </c>
      <c r="L10">
        <v>0.11111</v>
      </c>
      <c r="M10">
        <v>0.11778</v>
      </c>
      <c r="N10">
        <f t="shared" si="3"/>
        <v>0.13006333333333334</v>
      </c>
      <c r="O10" s="44">
        <f t="shared" si="4"/>
        <v>9.8637813645830463E-2</v>
      </c>
      <c r="P10" s="44">
        <f t="shared" si="5"/>
        <v>0.12849205734895819</v>
      </c>
      <c r="Q10" s="45">
        <f t="shared" si="6"/>
        <v>0.12692078136458304</v>
      </c>
      <c r="S10" t="s">
        <v>6</v>
      </c>
      <c r="T10">
        <v>0.1104</v>
      </c>
      <c r="U10">
        <v>0.15201000000000001</v>
      </c>
      <c r="V10">
        <v>0.13320000000000001</v>
      </c>
      <c r="W10">
        <f t="shared" si="7"/>
        <v>0.13187000000000001</v>
      </c>
      <c r="X10" s="44">
        <f t="shared" si="8"/>
        <v>9.5412845549303016E-2</v>
      </c>
      <c r="Y10" s="44">
        <f t="shared" si="9"/>
        <v>0.13004714227746517</v>
      </c>
      <c r="Z10" s="45">
        <f t="shared" si="10"/>
        <v>0.12822428455493032</v>
      </c>
      <c r="AB10" t="s">
        <v>6</v>
      </c>
      <c r="AC10">
        <v>0.11258</v>
      </c>
      <c r="AD10">
        <v>0.10978</v>
      </c>
      <c r="AE10">
        <v>0.12345</v>
      </c>
      <c r="AF10">
        <f t="shared" si="11"/>
        <v>0.11527</v>
      </c>
      <c r="AG10" s="44">
        <f t="shared" si="12"/>
        <v>7.7011832833907959E-2</v>
      </c>
      <c r="AH10" s="44">
        <f t="shared" si="13"/>
        <v>0.1133570916416954</v>
      </c>
      <c r="AI10" s="45">
        <f t="shared" si="14"/>
        <v>0.1114441832833908</v>
      </c>
      <c r="AK10" t="s">
        <v>6</v>
      </c>
      <c r="AL10">
        <v>0.42357</v>
      </c>
      <c r="AM10">
        <v>0.42082999999999998</v>
      </c>
      <c r="AN10">
        <v>0.35943000000000003</v>
      </c>
      <c r="AO10">
        <f t="shared" si="15"/>
        <v>0.40127666666666667</v>
      </c>
      <c r="AP10" s="44">
        <f t="shared" si="16"/>
        <v>0.37709395301393789</v>
      </c>
      <c r="AQ10" s="44">
        <f t="shared" si="17"/>
        <v>0.40006753098403025</v>
      </c>
      <c r="AR10" s="45">
        <f t="shared" si="18"/>
        <v>0.39885839530139378</v>
      </c>
      <c r="AT10" t="s">
        <v>6</v>
      </c>
      <c r="AU10">
        <v>0.47144999999999998</v>
      </c>
      <c r="AV10">
        <v>0.30653999999999998</v>
      </c>
      <c r="AW10">
        <v>0.38413000000000003</v>
      </c>
      <c r="AX10">
        <f t="shared" si="19"/>
        <v>0.38737333333333335</v>
      </c>
      <c r="AY10" s="44">
        <f t="shared" si="20"/>
        <v>0.3587620476656026</v>
      </c>
      <c r="AZ10" s="44">
        <f t="shared" si="21"/>
        <v>0.38594276904994679</v>
      </c>
      <c r="BA10" s="45">
        <f t="shared" si="22"/>
        <v>0.38451220476656028</v>
      </c>
      <c r="BC10" t="s">
        <v>6</v>
      </c>
      <c r="BD10" s="13">
        <v>0.30531000000000003</v>
      </c>
      <c r="BE10" s="13">
        <v>0.28774</v>
      </c>
      <c r="BF10" s="13">
        <v>0.34560000000000002</v>
      </c>
      <c r="BG10">
        <f t="shared" si="23"/>
        <v>0.31288333333333335</v>
      </c>
      <c r="BH10" s="44">
        <f t="shared" si="24"/>
        <v>0.27916103130970449</v>
      </c>
      <c r="BI10" s="44">
        <f t="shared" si="25"/>
        <v>0.31119721823215191</v>
      </c>
      <c r="BJ10" s="45">
        <f t="shared" si="26"/>
        <v>0.30951110313097047</v>
      </c>
      <c r="BL10" t="s">
        <v>6</v>
      </c>
      <c r="BM10">
        <v>0.40031</v>
      </c>
      <c r="BN10">
        <v>0.43698999999999999</v>
      </c>
      <c r="BO10">
        <v>0.39127000000000001</v>
      </c>
      <c r="BP10">
        <f t="shared" si="27"/>
        <v>0.40952333333333329</v>
      </c>
      <c r="BQ10" s="44">
        <f t="shared" si="28"/>
        <v>0.38180866737930802</v>
      </c>
      <c r="BR10" s="44">
        <f t="shared" si="29"/>
        <v>0.40813760003563204</v>
      </c>
      <c r="BS10" s="45">
        <f t="shared" si="30"/>
        <v>0.40675186673793079</v>
      </c>
      <c r="BU10" t="s">
        <v>6</v>
      </c>
      <c r="BV10">
        <v>0.37845000000000001</v>
      </c>
      <c r="BW10">
        <v>0.4461</v>
      </c>
      <c r="BX10">
        <v>0.38625999999999999</v>
      </c>
      <c r="BY10">
        <f t="shared" si="31"/>
        <v>0.40360333333333331</v>
      </c>
      <c r="BZ10" s="44">
        <f t="shared" si="32"/>
        <v>0.3818834341374005</v>
      </c>
      <c r="CA10" s="44">
        <f t="shared" si="33"/>
        <v>0.40251733837353665</v>
      </c>
      <c r="CB10" s="45">
        <f t="shared" si="34"/>
        <v>0.40143134341374004</v>
      </c>
      <c r="CD10" t="s">
        <v>6</v>
      </c>
      <c r="CE10">
        <v>0.46776000000000001</v>
      </c>
      <c r="CF10">
        <v>0.42879</v>
      </c>
      <c r="CG10">
        <v>0.35605999999999999</v>
      </c>
      <c r="CH10">
        <f t="shared" si="35"/>
        <v>0.41753666666666667</v>
      </c>
      <c r="CI10" s="44">
        <f t="shared" si="36"/>
        <v>0.39388708846626763</v>
      </c>
      <c r="CJ10" s="44">
        <f t="shared" si="37"/>
        <v>0.41635418775664673</v>
      </c>
      <c r="CK10" s="45">
        <f t="shared" si="38"/>
        <v>0.41517170884662674</v>
      </c>
      <c r="CM10" t="s">
        <v>6</v>
      </c>
      <c r="CN10">
        <v>0.33759</v>
      </c>
      <c r="CO10">
        <v>0.44441000000000003</v>
      </c>
      <c r="CP10">
        <v>0.45166000000000001</v>
      </c>
      <c r="CQ10">
        <f t="shared" si="39"/>
        <v>0.41121999999999997</v>
      </c>
      <c r="CR10" s="44">
        <f t="shared" si="40"/>
        <v>0.3775689329139531</v>
      </c>
      <c r="CS10" s="44">
        <f t="shared" si="41"/>
        <v>0.40953744664569763</v>
      </c>
      <c r="CT10" s="45">
        <f t="shared" si="42"/>
        <v>0.40785489329139529</v>
      </c>
      <c r="CV10" t="s">
        <v>6</v>
      </c>
      <c r="CW10">
        <v>0.42818000000000001</v>
      </c>
      <c r="CX10">
        <v>0.34749000000000002</v>
      </c>
      <c r="CY10">
        <v>0.32525999999999999</v>
      </c>
      <c r="CZ10">
        <f t="shared" si="43"/>
        <v>0.36697666666666667</v>
      </c>
      <c r="DA10" s="44">
        <f t="shared" si="44"/>
        <v>0.33953655533361321</v>
      </c>
      <c r="DB10" s="44">
        <f t="shared" si="45"/>
        <v>0.36560466110001399</v>
      </c>
      <c r="DC10" s="45">
        <f t="shared" si="46"/>
        <v>0.36423265553336132</v>
      </c>
      <c r="DE10" t="s">
        <v>6</v>
      </c>
      <c r="DF10">
        <v>0.20269000000000001</v>
      </c>
      <c r="DG10">
        <v>0.28523999999999999</v>
      </c>
      <c r="DH10">
        <v>0.13125000000000001</v>
      </c>
      <c r="DI10">
        <f t="shared" si="47"/>
        <v>0.20639333333333332</v>
      </c>
      <c r="DJ10" s="44">
        <f t="shared" si="48"/>
        <v>0.168604952813312</v>
      </c>
      <c r="DK10" s="44">
        <f t="shared" si="49"/>
        <v>0.20450391430733225</v>
      </c>
      <c r="DL10" s="45">
        <f t="shared" si="50"/>
        <v>0.20261449528133119</v>
      </c>
      <c r="DN10" t="s">
        <v>6</v>
      </c>
      <c r="DO10">
        <v>0.25956000000000001</v>
      </c>
      <c r="DP10">
        <v>0.24151</v>
      </c>
      <c r="DQ10">
        <v>0.18117</v>
      </c>
      <c r="DR10">
        <f t="shared" si="51"/>
        <v>0.22741333333333333</v>
      </c>
      <c r="DS10" s="44">
        <f t="shared" si="52"/>
        <v>0.19972216839486634</v>
      </c>
      <c r="DT10" s="44">
        <f t="shared" si="53"/>
        <v>0.22602877508640998</v>
      </c>
      <c r="DU10" s="45">
        <f t="shared" si="54"/>
        <v>0.22464421683948663</v>
      </c>
      <c r="DW10" t="s">
        <v>6</v>
      </c>
      <c r="DX10">
        <v>0.25614999999999999</v>
      </c>
      <c r="DY10">
        <v>0.25464999999999999</v>
      </c>
      <c r="DZ10">
        <v>0.28915000000000002</v>
      </c>
      <c r="EA10">
        <f t="shared" si="55"/>
        <v>0.26665</v>
      </c>
      <c r="EB10" s="44">
        <f t="shared" si="56"/>
        <v>0.2158745387508231</v>
      </c>
      <c r="EC10" s="44">
        <f t="shared" si="57"/>
        <v>0.26411122693754113</v>
      </c>
      <c r="ED10" s="45">
        <f t="shared" si="58"/>
        <v>0.26157245387508232</v>
      </c>
      <c r="EF10" t="s">
        <v>6</v>
      </c>
      <c r="EG10">
        <v>0.26529999999999998</v>
      </c>
      <c r="EH10">
        <v>0.25949</v>
      </c>
      <c r="EI10">
        <v>0.20993999999999999</v>
      </c>
      <c r="EJ10">
        <f t="shared" si="59"/>
        <v>0.24490999999999999</v>
      </c>
      <c r="EK10" s="44">
        <f t="shared" si="60"/>
        <v>0.19901566199751414</v>
      </c>
      <c r="EL10" s="44">
        <f t="shared" si="61"/>
        <v>0.24261528309987571</v>
      </c>
      <c r="EM10" s="45">
        <f t="shared" si="62"/>
        <v>0.2403205661997514</v>
      </c>
      <c r="EO10" t="s">
        <v>6</v>
      </c>
      <c r="EP10">
        <v>0.28889999999999999</v>
      </c>
      <c r="EQ10">
        <v>0.43946000000000002</v>
      </c>
      <c r="ER10">
        <v>0.24210999999999999</v>
      </c>
      <c r="ES10">
        <f t="shared" si="63"/>
        <v>0.32349</v>
      </c>
      <c r="ET10" s="44">
        <f t="shared" si="64"/>
        <v>0.28974094435567199</v>
      </c>
      <c r="EU10" s="44">
        <f t="shared" si="65"/>
        <v>0.32180254721778362</v>
      </c>
      <c r="EV10" s="45">
        <f t="shared" si="95"/>
        <v>0.32011509443556718</v>
      </c>
      <c r="EX10" t="s">
        <v>6</v>
      </c>
      <c r="EY10">
        <v>0.26486999999999999</v>
      </c>
      <c r="EZ10">
        <v>0.41310000000000002</v>
      </c>
      <c r="FA10">
        <v>0.32418999999999998</v>
      </c>
      <c r="FB10">
        <f t="shared" si="66"/>
        <v>0.33405333333333331</v>
      </c>
      <c r="FC10" s="44">
        <f t="shared" si="67"/>
        <v>0.29571728115632223</v>
      </c>
      <c r="FD10" s="44">
        <f t="shared" si="68"/>
        <v>0.33213653072448274</v>
      </c>
      <c r="FE10" s="45">
        <f t="shared" si="69"/>
        <v>0.33021972811563222</v>
      </c>
      <c r="FG10" t="s">
        <v>6</v>
      </c>
      <c r="FH10">
        <v>0.35909999999999997</v>
      </c>
      <c r="FI10">
        <v>0.31253999999999998</v>
      </c>
      <c r="FJ10">
        <v>0.50863999999999998</v>
      </c>
      <c r="FK10">
        <f t="shared" si="70"/>
        <v>0.39342666666666665</v>
      </c>
      <c r="FL10" s="44">
        <f t="shared" si="71"/>
        <v>0.33237721885290322</v>
      </c>
      <c r="FM10" s="44">
        <f t="shared" si="72"/>
        <v>0.39037419427597847</v>
      </c>
      <c r="FN10" s="45">
        <f t="shared" si="73"/>
        <v>0.38732172188529029</v>
      </c>
      <c r="FP10" t="s">
        <v>6</v>
      </c>
      <c r="FQ10">
        <v>0.36664999999999998</v>
      </c>
      <c r="FR10">
        <v>0.48866999999999999</v>
      </c>
      <c r="FS10">
        <v>0.49379000000000001</v>
      </c>
      <c r="FT10">
        <f t="shared" si="74"/>
        <v>0.44970333333333334</v>
      </c>
      <c r="FU10" s="44">
        <f t="shared" si="75"/>
        <v>0.39250057941080796</v>
      </c>
      <c r="FV10" s="44">
        <f t="shared" si="76"/>
        <v>0.44684319563720709</v>
      </c>
      <c r="FW10" s="45">
        <f t="shared" si="77"/>
        <v>0.44398305794108078</v>
      </c>
      <c r="FY10" t="s">
        <v>6</v>
      </c>
      <c r="FZ10">
        <v>0.1386</v>
      </c>
      <c r="GA10">
        <v>0.17641999999999999</v>
      </c>
      <c r="GB10">
        <v>0.15243999999999999</v>
      </c>
      <c r="GC10">
        <f t="shared" si="78"/>
        <v>0.15581999999999999</v>
      </c>
      <c r="GD10" s="44">
        <f t="shared" si="79"/>
        <v>0.13670788826443836</v>
      </c>
      <c r="GE10" s="44">
        <f t="shared" si="80"/>
        <v>0.15486439441322192</v>
      </c>
      <c r="GF10" s="45">
        <f t="shared" si="81"/>
        <v>0.15390878882644382</v>
      </c>
      <c r="GH10" t="s">
        <v>6</v>
      </c>
      <c r="GI10">
        <v>0.38718999999999998</v>
      </c>
      <c r="GJ10">
        <v>0.34349000000000002</v>
      </c>
      <c r="GK10">
        <v>0.29908000000000001</v>
      </c>
      <c r="GL10">
        <f t="shared" si="82"/>
        <v>0.34325333333333335</v>
      </c>
      <c r="GM10" s="44">
        <f t="shared" si="83"/>
        <v>0.32991377486265699</v>
      </c>
      <c r="GN10" s="44">
        <f t="shared" si="84"/>
        <v>0.34258635540979954</v>
      </c>
      <c r="GO10" s="45">
        <f t="shared" si="85"/>
        <v>0.34191937748626572</v>
      </c>
      <c r="GQ10" t="s">
        <v>6</v>
      </c>
      <c r="GR10">
        <v>0.36742999999999998</v>
      </c>
      <c r="GS10">
        <v>0.28183000000000002</v>
      </c>
      <c r="GT10">
        <v>0.30504999999999999</v>
      </c>
      <c r="GU10">
        <f t="shared" si="86"/>
        <v>0.31810333333333335</v>
      </c>
      <c r="GV10" s="44">
        <f t="shared" si="87"/>
        <v>0.29762290734371954</v>
      </c>
      <c r="GW10" s="44">
        <f t="shared" si="88"/>
        <v>0.31707931203385264</v>
      </c>
      <c r="GX10" s="45">
        <f t="shared" si="89"/>
        <v>0.31605529073437194</v>
      </c>
      <c r="GZ10" t="s">
        <v>6</v>
      </c>
      <c r="HA10">
        <v>0.26654</v>
      </c>
      <c r="HB10">
        <v>0.79574</v>
      </c>
      <c r="HC10">
        <v>0.42374000000000001</v>
      </c>
      <c r="HD10">
        <f t="shared" si="90"/>
        <v>0.49533999999999995</v>
      </c>
      <c r="HE10" s="44">
        <f t="shared" si="91"/>
        <v>0.46726980572709687</v>
      </c>
      <c r="HF10" s="44">
        <f t="shared" si="92"/>
        <v>0.49393649028635478</v>
      </c>
      <c r="HG10" s="45">
        <f t="shared" si="93"/>
        <v>0.49253298057270967</v>
      </c>
    </row>
    <row r="11" spans="1:215" x14ac:dyDescent="0.2">
      <c r="A11" t="s">
        <v>7</v>
      </c>
      <c r="B11">
        <v>0.16471</v>
      </c>
      <c r="C11">
        <v>0.14257</v>
      </c>
      <c r="D11">
        <v>0.21384</v>
      </c>
      <c r="E11">
        <f t="shared" si="0"/>
        <v>0.17370666666666668</v>
      </c>
      <c r="F11" s="44">
        <f t="shared" si="94"/>
        <v>0.14116407060967706</v>
      </c>
      <c r="G11" s="44">
        <f t="shared" si="1"/>
        <v>0.17207953686381719</v>
      </c>
      <c r="H11" s="45">
        <f t="shared" si="2"/>
        <v>0.1704524070609677</v>
      </c>
      <c r="J11" t="s">
        <v>7</v>
      </c>
      <c r="K11">
        <v>0.19925999999999999</v>
      </c>
      <c r="L11">
        <v>0.21189</v>
      </c>
      <c r="M11">
        <v>0.20218</v>
      </c>
      <c r="N11">
        <f t="shared" si="3"/>
        <v>0.20444333333333334</v>
      </c>
      <c r="O11" s="44">
        <f t="shared" si="4"/>
        <v>0.17301781364583046</v>
      </c>
      <c r="P11" s="44">
        <f t="shared" si="5"/>
        <v>0.20287205734895819</v>
      </c>
      <c r="Q11" s="45">
        <f t="shared" si="6"/>
        <v>0.20130078136458304</v>
      </c>
      <c r="S11" t="s">
        <v>7</v>
      </c>
      <c r="T11">
        <v>0.12595999999999999</v>
      </c>
      <c r="U11">
        <v>0.15459000000000001</v>
      </c>
      <c r="V11">
        <v>0.14679</v>
      </c>
      <c r="W11">
        <f t="shared" si="7"/>
        <v>0.14244666666666664</v>
      </c>
      <c r="X11" s="44">
        <f t="shared" si="8"/>
        <v>0.10598951221596964</v>
      </c>
      <c r="Y11" s="44">
        <f t="shared" si="9"/>
        <v>0.14062380894413179</v>
      </c>
      <c r="Z11" s="45">
        <f t="shared" si="10"/>
        <v>0.13880095122159694</v>
      </c>
      <c r="AB11" t="s">
        <v>7</v>
      </c>
      <c r="AC11">
        <v>0.25794</v>
      </c>
      <c r="AD11">
        <v>0.25072</v>
      </c>
      <c r="AE11">
        <v>0.30037000000000003</v>
      </c>
      <c r="AF11">
        <f t="shared" si="11"/>
        <v>0.26967666666666668</v>
      </c>
      <c r="AG11" s="44">
        <f t="shared" si="12"/>
        <v>0.23141849950057464</v>
      </c>
      <c r="AH11" s="44">
        <f t="shared" si="13"/>
        <v>0.26776375830836208</v>
      </c>
      <c r="AI11" s="45">
        <f t="shared" si="14"/>
        <v>0.26585084995005748</v>
      </c>
      <c r="AK11" t="s">
        <v>7</v>
      </c>
      <c r="AL11">
        <v>0.32301000000000002</v>
      </c>
      <c r="AM11">
        <v>0.31981999999999999</v>
      </c>
      <c r="AN11">
        <v>0.34255999999999998</v>
      </c>
      <c r="AO11">
        <f t="shared" si="15"/>
        <v>0.32846333333333333</v>
      </c>
      <c r="AP11" s="44">
        <f t="shared" si="16"/>
        <v>0.30428061968060455</v>
      </c>
      <c r="AQ11" s="44">
        <f t="shared" si="17"/>
        <v>0.32725419765069691</v>
      </c>
      <c r="AR11" s="45">
        <f t="shared" si="18"/>
        <v>0.32604506196806043</v>
      </c>
      <c r="AT11" t="s">
        <v>7</v>
      </c>
      <c r="AU11">
        <v>0.32107999999999998</v>
      </c>
      <c r="AV11">
        <v>0.36076000000000003</v>
      </c>
      <c r="AW11">
        <v>0.47826999999999997</v>
      </c>
      <c r="AX11">
        <f t="shared" si="19"/>
        <v>0.38670333333333334</v>
      </c>
      <c r="AY11" s="44">
        <f t="shared" si="20"/>
        <v>0.3580920476656026</v>
      </c>
      <c r="AZ11" s="44">
        <f t="shared" si="21"/>
        <v>0.38527276904994678</v>
      </c>
      <c r="BA11" s="45">
        <f t="shared" si="22"/>
        <v>0.38384220476656028</v>
      </c>
      <c r="BC11" t="s">
        <v>7</v>
      </c>
      <c r="BD11" s="13">
        <v>0.34125</v>
      </c>
      <c r="BE11" s="13">
        <v>0.38220999999999999</v>
      </c>
      <c r="BF11" s="13">
        <v>0.32395000000000002</v>
      </c>
      <c r="BG11">
        <f t="shared" si="23"/>
        <v>0.34913666666666665</v>
      </c>
      <c r="BH11" s="44">
        <f t="shared" si="24"/>
        <v>0.31541436464303779</v>
      </c>
      <c r="BI11" s="44">
        <f t="shared" si="25"/>
        <v>0.34745055156548521</v>
      </c>
      <c r="BJ11" s="45">
        <f t="shared" si="26"/>
        <v>0.34576443646430377</v>
      </c>
      <c r="BL11" t="s">
        <v>7</v>
      </c>
      <c r="BM11">
        <v>0.35228999999999999</v>
      </c>
      <c r="BN11">
        <v>0.44346999999999998</v>
      </c>
      <c r="BO11">
        <v>0.66166000000000003</v>
      </c>
      <c r="BP11">
        <f t="shared" si="27"/>
        <v>0.48580666666666666</v>
      </c>
      <c r="BQ11" s="44">
        <f t="shared" si="28"/>
        <v>0.45809200071264139</v>
      </c>
      <c r="BR11" s="44">
        <f t="shared" si="29"/>
        <v>0.48442093336896541</v>
      </c>
      <c r="BS11" s="45">
        <f t="shared" si="30"/>
        <v>0.48303520007126416</v>
      </c>
      <c r="BU11" t="s">
        <v>7</v>
      </c>
      <c r="BV11">
        <v>0.39040999999999998</v>
      </c>
      <c r="BW11">
        <v>0.30925000000000002</v>
      </c>
      <c r="BX11">
        <v>0.42481000000000002</v>
      </c>
      <c r="BY11">
        <f t="shared" si="31"/>
        <v>0.37482333333333334</v>
      </c>
      <c r="BZ11" s="44">
        <f t="shared" si="32"/>
        <v>0.35310343413740053</v>
      </c>
      <c r="CA11" s="44">
        <f t="shared" si="33"/>
        <v>0.37373733837353668</v>
      </c>
      <c r="CB11" s="45">
        <f t="shared" si="34"/>
        <v>0.37265134341374007</v>
      </c>
      <c r="CD11" t="s">
        <v>7</v>
      </c>
      <c r="CE11">
        <v>0.42748999999999998</v>
      </c>
      <c r="CF11">
        <v>0.35010999999999998</v>
      </c>
      <c r="CG11">
        <v>0.42054999999999998</v>
      </c>
      <c r="CH11">
        <f t="shared" si="35"/>
        <v>0.39938333333333337</v>
      </c>
      <c r="CI11" s="44">
        <f t="shared" si="36"/>
        <v>0.37573375513293433</v>
      </c>
      <c r="CJ11" s="44">
        <f t="shared" si="37"/>
        <v>0.39820085442331343</v>
      </c>
      <c r="CK11" s="45">
        <f t="shared" si="38"/>
        <v>0.39701837551329344</v>
      </c>
      <c r="CM11" t="s">
        <v>7</v>
      </c>
      <c r="CN11">
        <v>0.32205</v>
      </c>
      <c r="CO11">
        <v>0.33661999999999997</v>
      </c>
      <c r="CP11">
        <v>0.30625000000000002</v>
      </c>
      <c r="CQ11">
        <f t="shared" si="39"/>
        <v>0.32163999999999998</v>
      </c>
      <c r="CR11" s="44">
        <f t="shared" si="40"/>
        <v>0.28798893291395311</v>
      </c>
      <c r="CS11" s="44">
        <f t="shared" si="41"/>
        <v>0.31995744664569764</v>
      </c>
      <c r="CT11" s="45">
        <f t="shared" si="42"/>
        <v>0.3182748932913953</v>
      </c>
      <c r="CV11" t="s">
        <v>7</v>
      </c>
      <c r="CW11">
        <v>0.45967000000000002</v>
      </c>
      <c r="CX11">
        <v>0.45204</v>
      </c>
      <c r="CY11">
        <v>0.63476999999999995</v>
      </c>
      <c r="CZ11">
        <f t="shared" si="43"/>
        <v>0.51549333333333325</v>
      </c>
      <c r="DA11" s="44">
        <f t="shared" si="44"/>
        <v>0.48805322200027978</v>
      </c>
      <c r="DB11" s="44">
        <f t="shared" si="45"/>
        <v>0.51412132776668062</v>
      </c>
      <c r="DC11" s="45">
        <f t="shared" si="46"/>
        <v>0.51274932220002789</v>
      </c>
      <c r="DE11" t="s">
        <v>7</v>
      </c>
      <c r="DF11">
        <v>0.19037999999999999</v>
      </c>
      <c r="DG11">
        <v>0.22023000000000001</v>
      </c>
      <c r="DH11">
        <v>0.26699000000000001</v>
      </c>
      <c r="DI11">
        <f t="shared" si="47"/>
        <v>0.22586666666666666</v>
      </c>
      <c r="DJ11" s="44">
        <f t="shared" si="48"/>
        <v>0.18807828614664535</v>
      </c>
      <c r="DK11" s="44">
        <f t="shared" si="49"/>
        <v>0.22397724764066559</v>
      </c>
      <c r="DL11" s="45">
        <f t="shared" si="50"/>
        <v>0.22208782861466453</v>
      </c>
      <c r="DN11" t="s">
        <v>7</v>
      </c>
      <c r="DO11">
        <v>0.33900999999999998</v>
      </c>
      <c r="DP11">
        <v>0.2374</v>
      </c>
      <c r="DQ11">
        <v>0.30392999999999998</v>
      </c>
      <c r="DR11">
        <f t="shared" si="51"/>
        <v>0.29344666666666663</v>
      </c>
      <c r="DS11" s="44">
        <f t="shared" si="52"/>
        <v>0.26575550172819967</v>
      </c>
      <c r="DT11" s="44">
        <f t="shared" si="53"/>
        <v>0.29206210841974328</v>
      </c>
      <c r="DU11" s="45">
        <f t="shared" si="54"/>
        <v>0.29067755017281993</v>
      </c>
      <c r="DW11" t="s">
        <v>7</v>
      </c>
      <c r="DX11">
        <v>0.30531000000000003</v>
      </c>
      <c r="DY11">
        <v>0.19747000000000001</v>
      </c>
      <c r="DZ11">
        <v>0.25478000000000001</v>
      </c>
      <c r="EA11">
        <f t="shared" si="55"/>
        <v>0.25252000000000002</v>
      </c>
      <c r="EB11" s="44">
        <f t="shared" si="56"/>
        <v>0.20174453875082313</v>
      </c>
      <c r="EC11" s="44">
        <f t="shared" si="57"/>
        <v>0.24998122693754118</v>
      </c>
      <c r="ED11" s="45">
        <f t="shared" si="58"/>
        <v>0.24744245387508235</v>
      </c>
      <c r="EF11" t="s">
        <v>7</v>
      </c>
      <c r="EG11">
        <v>0.40899999999999997</v>
      </c>
      <c r="EH11">
        <v>0.30276999999999998</v>
      </c>
      <c r="EI11">
        <v>0.32025999999999999</v>
      </c>
      <c r="EJ11">
        <f t="shared" si="59"/>
        <v>0.34400999999999998</v>
      </c>
      <c r="EK11" s="44">
        <f t="shared" si="60"/>
        <v>0.29811566199751416</v>
      </c>
      <c r="EL11" s="44">
        <f t="shared" si="61"/>
        <v>0.3417152830998757</v>
      </c>
      <c r="EM11" s="45">
        <f t="shared" si="62"/>
        <v>0.33942056619975142</v>
      </c>
      <c r="EO11" t="s">
        <v>7</v>
      </c>
      <c r="EP11">
        <v>0.26243</v>
      </c>
      <c r="EQ11">
        <v>0.28064</v>
      </c>
      <c r="ER11">
        <v>0.29852000000000001</v>
      </c>
      <c r="ES11">
        <f t="shared" si="63"/>
        <v>0.28053</v>
      </c>
      <c r="ET11" s="44">
        <f t="shared" si="64"/>
        <v>0.24678094435567199</v>
      </c>
      <c r="EU11" s="44">
        <f t="shared" si="65"/>
        <v>0.27884254721778362</v>
      </c>
      <c r="EV11" s="45">
        <f t="shared" si="95"/>
        <v>0.27715509443556718</v>
      </c>
      <c r="EX11" t="s">
        <v>7</v>
      </c>
      <c r="EY11">
        <v>0.44790999999999997</v>
      </c>
      <c r="EZ11">
        <v>0.24184</v>
      </c>
      <c r="FA11">
        <v>0.22800999999999999</v>
      </c>
      <c r="FB11">
        <f t="shared" si="66"/>
        <v>0.30591999999999997</v>
      </c>
      <c r="FC11" s="44">
        <f t="shared" si="67"/>
        <v>0.26758394782298889</v>
      </c>
      <c r="FD11" s="44">
        <f t="shared" si="68"/>
        <v>0.30400319739114939</v>
      </c>
      <c r="FE11" s="45">
        <f t="shared" si="69"/>
        <v>0.30208639478229887</v>
      </c>
      <c r="FG11" t="s">
        <v>7</v>
      </c>
      <c r="FH11">
        <v>0.53839000000000004</v>
      </c>
      <c r="FI11">
        <v>0.35528999999999999</v>
      </c>
      <c r="FJ11">
        <v>0.21398</v>
      </c>
      <c r="FK11">
        <f t="shared" si="70"/>
        <v>0.36922000000000005</v>
      </c>
      <c r="FL11" s="44">
        <f t="shared" si="71"/>
        <v>0.30817055218623662</v>
      </c>
      <c r="FM11" s="44">
        <f t="shared" si="72"/>
        <v>0.36616752760931187</v>
      </c>
      <c r="FN11" s="45">
        <f t="shared" si="73"/>
        <v>0.36311505521862369</v>
      </c>
      <c r="FP11" t="s">
        <v>7</v>
      </c>
      <c r="FQ11">
        <v>0.36194999999999999</v>
      </c>
      <c r="FR11">
        <v>0.32713999999999999</v>
      </c>
      <c r="FS11">
        <v>0.41585</v>
      </c>
      <c r="FT11">
        <f t="shared" si="74"/>
        <v>0.36831333333333333</v>
      </c>
      <c r="FU11" s="44">
        <f t="shared" si="75"/>
        <v>0.31111057941080794</v>
      </c>
      <c r="FV11" s="44">
        <f t="shared" si="76"/>
        <v>0.36545319563720707</v>
      </c>
      <c r="FW11" s="45">
        <f t="shared" si="77"/>
        <v>0.36259305794108077</v>
      </c>
      <c r="FY11" t="s">
        <v>7</v>
      </c>
      <c r="FZ11">
        <v>0.17988999999999999</v>
      </c>
      <c r="GA11">
        <v>0.16847000000000001</v>
      </c>
      <c r="GB11">
        <v>0.21643000000000001</v>
      </c>
      <c r="GC11">
        <f t="shared" si="78"/>
        <v>0.18826333333333334</v>
      </c>
      <c r="GD11" s="44">
        <f t="shared" si="79"/>
        <v>0.16915122159777168</v>
      </c>
      <c r="GE11" s="44">
        <f t="shared" si="80"/>
        <v>0.18730772774655527</v>
      </c>
      <c r="GF11" s="45">
        <f t="shared" si="81"/>
        <v>0.18635212215977717</v>
      </c>
      <c r="GH11" t="s">
        <v>7</v>
      </c>
      <c r="GI11">
        <v>0.20416999999999999</v>
      </c>
      <c r="GJ11">
        <v>0.37404999999999999</v>
      </c>
      <c r="GK11">
        <v>0.28016999999999997</v>
      </c>
      <c r="GL11">
        <f t="shared" si="82"/>
        <v>0.28613</v>
      </c>
      <c r="GM11" s="44">
        <f t="shared" si="83"/>
        <v>0.27279044152932364</v>
      </c>
      <c r="GN11" s="44">
        <f t="shared" si="84"/>
        <v>0.28546302207646618</v>
      </c>
      <c r="GO11" s="45">
        <f t="shared" si="85"/>
        <v>0.28479604415293236</v>
      </c>
      <c r="GQ11" t="s">
        <v>7</v>
      </c>
      <c r="GR11">
        <v>0.37056</v>
      </c>
      <c r="GS11">
        <v>0.33694000000000002</v>
      </c>
      <c r="GT11">
        <v>0.33915000000000001</v>
      </c>
      <c r="GU11">
        <f t="shared" si="86"/>
        <v>0.34888333333333338</v>
      </c>
      <c r="GV11" s="44">
        <f t="shared" si="87"/>
        <v>0.32840290734371957</v>
      </c>
      <c r="GW11" s="44">
        <f t="shared" si="88"/>
        <v>0.34785931203385267</v>
      </c>
      <c r="GX11" s="45">
        <f t="shared" si="89"/>
        <v>0.34683529073437197</v>
      </c>
      <c r="GZ11" t="s">
        <v>7</v>
      </c>
      <c r="HA11">
        <v>0.31389</v>
      </c>
      <c r="HB11">
        <v>0.31777</v>
      </c>
      <c r="HC11">
        <v>0.23128000000000001</v>
      </c>
      <c r="HD11">
        <f t="shared" si="90"/>
        <v>0.28764666666666666</v>
      </c>
      <c r="HE11" s="44">
        <f t="shared" si="91"/>
        <v>0.25957647239376358</v>
      </c>
      <c r="HF11" s="44">
        <f t="shared" si="92"/>
        <v>0.28624315695302149</v>
      </c>
      <c r="HG11" s="45">
        <f t="shared" si="93"/>
        <v>0.28483964723937638</v>
      </c>
    </row>
    <row r="12" spans="1:215" x14ac:dyDescent="0.2">
      <c r="A12" t="s">
        <v>8</v>
      </c>
      <c r="B12">
        <v>0.55420999999999998</v>
      </c>
      <c r="C12">
        <v>0.59914000000000001</v>
      </c>
      <c r="D12">
        <v>0.36534</v>
      </c>
      <c r="E12" s="46">
        <f t="shared" si="0"/>
        <v>0.50623000000000007</v>
      </c>
      <c r="F12" s="44">
        <f t="shared" si="94"/>
        <v>0.47368740394301045</v>
      </c>
      <c r="G12" s="44">
        <f t="shared" si="1"/>
        <v>0.50460287019715055</v>
      </c>
      <c r="H12" s="45">
        <f t="shared" si="2"/>
        <v>0.50297574039430115</v>
      </c>
      <c r="J12" t="s">
        <v>8</v>
      </c>
      <c r="K12">
        <v>0.33424999999999999</v>
      </c>
      <c r="L12">
        <v>0.59628999999999999</v>
      </c>
      <c r="M12">
        <v>0.87566999999999995</v>
      </c>
      <c r="N12" s="46">
        <f t="shared" si="3"/>
        <v>0.60206999999999999</v>
      </c>
      <c r="O12" s="44">
        <f t="shared" si="4"/>
        <v>0.57064448031249715</v>
      </c>
      <c r="P12" s="44">
        <f t="shared" si="5"/>
        <v>0.60049872401562487</v>
      </c>
      <c r="Q12" s="45">
        <f t="shared" si="6"/>
        <v>0.59892744803124975</v>
      </c>
      <c r="S12" t="s">
        <v>8</v>
      </c>
      <c r="T12">
        <v>0.29039999999999999</v>
      </c>
      <c r="U12">
        <v>0.49071999999999999</v>
      </c>
      <c r="V12">
        <v>0.56506999999999996</v>
      </c>
      <c r="W12" s="46">
        <f>AVERAGE(T12:V12)</f>
        <v>0.44873000000000002</v>
      </c>
      <c r="X12" s="44">
        <f t="shared" si="8"/>
        <v>0.41227284554930305</v>
      </c>
      <c r="Y12" s="44">
        <f t="shared" si="9"/>
        <v>0.44690714227746514</v>
      </c>
      <c r="Z12" s="45">
        <f t="shared" si="10"/>
        <v>0.44508428455493032</v>
      </c>
      <c r="AB12" t="s">
        <v>8</v>
      </c>
      <c r="AC12">
        <v>0.55583000000000005</v>
      </c>
      <c r="AD12">
        <v>0.82257000000000002</v>
      </c>
      <c r="AE12">
        <v>0.68045</v>
      </c>
      <c r="AF12" s="46">
        <f>AVERAGE(AC12:AE12)</f>
        <v>0.68628333333333336</v>
      </c>
      <c r="AG12" s="44">
        <f t="shared" si="12"/>
        <v>0.64802516616724137</v>
      </c>
      <c r="AH12" s="44">
        <f t="shared" si="13"/>
        <v>0.68437042497502876</v>
      </c>
      <c r="AI12" s="45">
        <f t="shared" si="14"/>
        <v>0.68245751661672416</v>
      </c>
      <c r="AK12" t="s">
        <v>8</v>
      </c>
      <c r="AL12">
        <v>0.42136000000000001</v>
      </c>
      <c r="AM12">
        <v>0.50029999999999997</v>
      </c>
      <c r="AN12">
        <v>0.49492999999999998</v>
      </c>
      <c r="AO12">
        <f t="shared" si="15"/>
        <v>0.4721966666666666</v>
      </c>
      <c r="AP12" s="44">
        <f t="shared" si="16"/>
        <v>0.44801395301393782</v>
      </c>
      <c r="AQ12" s="44">
        <f t="shared" si="17"/>
        <v>0.47098753098403018</v>
      </c>
      <c r="AR12" s="45">
        <f t="shared" si="18"/>
        <v>0.4697783953013937</v>
      </c>
      <c r="AT12" t="s">
        <v>8</v>
      </c>
      <c r="AU12">
        <v>0.61216000000000004</v>
      </c>
      <c r="AV12">
        <v>0.56750999999999996</v>
      </c>
      <c r="AW12">
        <v>0.58943999999999996</v>
      </c>
      <c r="AX12">
        <f t="shared" si="19"/>
        <v>0.58970333333333336</v>
      </c>
      <c r="AY12" s="44">
        <f t="shared" si="20"/>
        <v>0.56109204766560261</v>
      </c>
      <c r="AZ12" s="44">
        <f t="shared" si="21"/>
        <v>0.58827276904994685</v>
      </c>
      <c r="BA12" s="45">
        <f t="shared" si="22"/>
        <v>0.58684220476656024</v>
      </c>
      <c r="BC12" t="s">
        <v>8</v>
      </c>
      <c r="BD12" s="13">
        <v>0.54854999999999998</v>
      </c>
      <c r="BE12" s="13">
        <v>0.48204000000000002</v>
      </c>
      <c r="BF12" s="13">
        <v>0.51776</v>
      </c>
      <c r="BG12">
        <f t="shared" si="23"/>
        <v>0.51611666666666667</v>
      </c>
      <c r="BH12" s="44">
        <f t="shared" si="24"/>
        <v>0.48239436464303781</v>
      </c>
      <c r="BI12" s="44">
        <f t="shared" si="25"/>
        <v>0.51443055156548523</v>
      </c>
      <c r="BJ12" s="45">
        <f t="shared" si="26"/>
        <v>0.51274443646430379</v>
      </c>
      <c r="BL12" t="s">
        <v>8</v>
      </c>
      <c r="BM12">
        <v>0.47297</v>
      </c>
      <c r="BN12">
        <v>0.49948999999999999</v>
      </c>
      <c r="BO12">
        <v>0.62985999999999998</v>
      </c>
      <c r="BP12">
        <f t="shared" si="27"/>
        <v>0.53410666666666662</v>
      </c>
      <c r="BQ12" s="44">
        <f t="shared" si="28"/>
        <v>0.50639200071264134</v>
      </c>
      <c r="BR12" s="44">
        <f t="shared" si="29"/>
        <v>0.53272093336896531</v>
      </c>
      <c r="BS12" s="45">
        <f t="shared" si="30"/>
        <v>0.53133520007126411</v>
      </c>
      <c r="BU12" t="s">
        <v>8</v>
      </c>
      <c r="BV12">
        <v>0.51863999999999999</v>
      </c>
      <c r="BW12">
        <v>0.51302999999999999</v>
      </c>
      <c r="BX12">
        <v>0.37248999999999999</v>
      </c>
      <c r="BY12">
        <f t="shared" si="31"/>
        <v>0.46805333333333338</v>
      </c>
      <c r="BZ12" s="44">
        <f t="shared" si="32"/>
        <v>0.44633343413740056</v>
      </c>
      <c r="CA12" s="44">
        <f t="shared" si="33"/>
        <v>0.46696733837353671</v>
      </c>
      <c r="CB12" s="45">
        <f t="shared" si="34"/>
        <v>0.4658813434137401</v>
      </c>
      <c r="CD12" t="s">
        <v>8</v>
      </c>
      <c r="CE12">
        <v>0.37287999999999999</v>
      </c>
      <c r="CF12">
        <v>0.60196000000000005</v>
      </c>
      <c r="CG12">
        <v>0.48924000000000001</v>
      </c>
      <c r="CH12">
        <f t="shared" si="35"/>
        <v>0.48802666666666666</v>
      </c>
      <c r="CI12" s="44">
        <f t="shared" si="36"/>
        <v>0.46437708846626763</v>
      </c>
      <c r="CJ12" s="44">
        <f t="shared" si="37"/>
        <v>0.48684418775664673</v>
      </c>
      <c r="CK12" s="45">
        <f t="shared" si="38"/>
        <v>0.48566170884662674</v>
      </c>
      <c r="CM12" t="s">
        <v>8</v>
      </c>
      <c r="CN12">
        <v>0.45900000000000002</v>
      </c>
      <c r="CO12">
        <v>0.41361999999999999</v>
      </c>
      <c r="CP12">
        <v>0.49604999999999999</v>
      </c>
      <c r="CQ12">
        <f t="shared" si="39"/>
        <v>0.45622333333333326</v>
      </c>
      <c r="CR12" s="44">
        <f t="shared" si="40"/>
        <v>0.42257226624728639</v>
      </c>
      <c r="CS12" s="44">
        <f t="shared" si="41"/>
        <v>0.45454077997903092</v>
      </c>
      <c r="CT12" s="45">
        <f t="shared" si="42"/>
        <v>0.45285822662472858</v>
      </c>
      <c r="CV12" t="s">
        <v>8</v>
      </c>
      <c r="CW12">
        <v>0.50092000000000003</v>
      </c>
      <c r="CX12">
        <v>0.61523000000000005</v>
      </c>
      <c r="CY12">
        <v>0.58033999999999997</v>
      </c>
      <c r="CZ12">
        <f t="shared" si="43"/>
        <v>0.56549666666666676</v>
      </c>
      <c r="DA12" s="44">
        <f t="shared" si="44"/>
        <v>0.5380565553336133</v>
      </c>
      <c r="DB12" s="44">
        <f t="shared" si="45"/>
        <v>0.56412466110001414</v>
      </c>
      <c r="DC12" s="45">
        <f t="shared" si="46"/>
        <v>0.5627526555333614</v>
      </c>
      <c r="DE12" t="s">
        <v>8</v>
      </c>
      <c r="DF12">
        <v>0.16743</v>
      </c>
      <c r="DG12">
        <v>0.15029999999999999</v>
      </c>
      <c r="DH12">
        <v>0.15140999999999999</v>
      </c>
      <c r="DI12">
        <f t="shared" si="47"/>
        <v>0.15637999999999999</v>
      </c>
      <c r="DJ12" s="44">
        <f t="shared" si="48"/>
        <v>0.11859161947997868</v>
      </c>
      <c r="DK12" s="44">
        <f t="shared" si="49"/>
        <v>0.15449058097399893</v>
      </c>
      <c r="DL12" s="45">
        <f t="shared" si="50"/>
        <v>0.15260116194799786</v>
      </c>
      <c r="DN12" t="s">
        <v>8</v>
      </c>
      <c r="DO12">
        <v>0.24687999999999999</v>
      </c>
      <c r="DP12">
        <v>0.23016</v>
      </c>
      <c r="DQ12">
        <v>0.27012000000000003</v>
      </c>
      <c r="DR12">
        <f t="shared" si="51"/>
        <v>0.24905333333333335</v>
      </c>
      <c r="DS12" s="44">
        <f t="shared" si="52"/>
        <v>0.22136216839486639</v>
      </c>
      <c r="DT12" s="44">
        <f t="shared" si="53"/>
        <v>0.24766877508641</v>
      </c>
      <c r="DU12" s="45">
        <f t="shared" si="54"/>
        <v>0.24628421683948665</v>
      </c>
      <c r="DW12" t="s">
        <v>8</v>
      </c>
      <c r="DX12">
        <v>1.04209</v>
      </c>
      <c r="DY12">
        <v>0.75873999999999997</v>
      </c>
      <c r="DZ12">
        <v>0.95523999999999998</v>
      </c>
      <c r="EA12">
        <f t="shared" si="55"/>
        <v>0.9186899999999999</v>
      </c>
      <c r="EB12" s="44">
        <f t="shared" si="56"/>
        <v>0.86791453875082303</v>
      </c>
      <c r="EC12" s="44">
        <f t="shared" si="57"/>
        <v>0.91615122693754103</v>
      </c>
      <c r="ED12" s="45">
        <f t="shared" si="58"/>
        <v>0.91361245387508216</v>
      </c>
      <c r="EF12" t="s">
        <v>8</v>
      </c>
      <c r="EG12">
        <v>0.20810000000000001</v>
      </c>
      <c r="EH12">
        <v>0.14076</v>
      </c>
      <c r="EI12">
        <v>0.14133999999999999</v>
      </c>
      <c r="EJ12">
        <f t="shared" si="59"/>
        <v>0.16339999999999999</v>
      </c>
      <c r="EK12" s="44">
        <f t="shared" si="60"/>
        <v>0.11750566199751414</v>
      </c>
      <c r="EL12" s="44">
        <f t="shared" si="61"/>
        <v>0.16110528309987571</v>
      </c>
      <c r="EM12" s="45">
        <f t="shared" si="62"/>
        <v>0.1588105661997514</v>
      </c>
      <c r="EO12" t="s">
        <v>8</v>
      </c>
      <c r="EP12">
        <v>0.41591</v>
      </c>
      <c r="EQ12">
        <v>0.45971000000000001</v>
      </c>
      <c r="ER12">
        <v>0.45971000000000001</v>
      </c>
      <c r="ES12">
        <f t="shared" si="63"/>
        <v>0.44511000000000006</v>
      </c>
      <c r="ET12" s="44">
        <f t="shared" si="64"/>
        <v>0.41136094435567205</v>
      </c>
      <c r="EU12" s="44">
        <f t="shared" si="65"/>
        <v>0.44342254721778368</v>
      </c>
      <c r="EV12" s="45">
        <f t="shared" si="95"/>
        <v>0.44173509443556724</v>
      </c>
      <c r="EX12" t="s">
        <v>8</v>
      </c>
      <c r="EY12">
        <v>0.41055999999999998</v>
      </c>
      <c r="EZ12">
        <v>0.67245999999999995</v>
      </c>
      <c r="FA12">
        <v>0.63104000000000005</v>
      </c>
      <c r="FB12">
        <f t="shared" si="66"/>
        <v>0.57135333333333327</v>
      </c>
      <c r="FC12" s="44">
        <f t="shared" si="67"/>
        <v>0.53301728115632219</v>
      </c>
      <c r="FD12" s="44">
        <f t="shared" si="68"/>
        <v>0.56943653072448275</v>
      </c>
      <c r="FE12" s="45">
        <f t="shared" si="69"/>
        <v>0.56751972811563212</v>
      </c>
      <c r="FG12" t="s">
        <v>8</v>
      </c>
      <c r="FH12">
        <v>0.53842000000000001</v>
      </c>
      <c r="FI12">
        <v>0.46894999999999998</v>
      </c>
      <c r="FJ12">
        <v>0.46876000000000001</v>
      </c>
      <c r="FK12">
        <f t="shared" si="70"/>
        <v>0.49204333333333333</v>
      </c>
      <c r="FL12" s="44">
        <f t="shared" si="71"/>
        <v>0.43099388551956991</v>
      </c>
      <c r="FM12" s="44">
        <f t="shared" si="72"/>
        <v>0.48899086094264516</v>
      </c>
      <c r="FN12" s="45">
        <f t="shared" si="73"/>
        <v>0.48593838855195698</v>
      </c>
      <c r="FP12" t="s">
        <v>8</v>
      </c>
      <c r="FQ12">
        <v>0.69249000000000005</v>
      </c>
      <c r="FR12">
        <v>0.57308000000000003</v>
      </c>
      <c r="FS12">
        <v>0.53900999999999999</v>
      </c>
      <c r="FT12">
        <f t="shared" si="74"/>
        <v>0.60152666666666665</v>
      </c>
      <c r="FU12" s="44">
        <f t="shared" si="75"/>
        <v>0.54432391274414127</v>
      </c>
      <c r="FV12" s="44">
        <f t="shared" si="76"/>
        <v>0.5986665289705404</v>
      </c>
      <c r="FW12" s="45">
        <f t="shared" si="77"/>
        <v>0.59580639127441415</v>
      </c>
      <c r="FY12" t="s">
        <v>8</v>
      </c>
      <c r="FZ12">
        <v>0.21062</v>
      </c>
      <c r="GA12">
        <v>0.16749</v>
      </c>
      <c r="GB12">
        <v>0.23852000000000001</v>
      </c>
      <c r="GC12">
        <f t="shared" si="78"/>
        <v>0.20554333333333333</v>
      </c>
      <c r="GD12" s="44">
        <f t="shared" si="79"/>
        <v>0.1864312215977717</v>
      </c>
      <c r="GE12" s="44">
        <f t="shared" si="80"/>
        <v>0.20458772774655526</v>
      </c>
      <c r="GF12" s="45">
        <f t="shared" si="81"/>
        <v>0.20363212215977716</v>
      </c>
      <c r="GH12" t="s">
        <v>8</v>
      </c>
      <c r="GI12">
        <v>0.27182000000000001</v>
      </c>
      <c r="GJ12">
        <v>0.40677999999999997</v>
      </c>
      <c r="GK12">
        <v>0.56593000000000004</v>
      </c>
      <c r="GL12">
        <f t="shared" si="82"/>
        <v>0.4148433333333334</v>
      </c>
      <c r="GM12" s="44">
        <f t="shared" si="83"/>
        <v>0.40150377486265704</v>
      </c>
      <c r="GN12" s="44">
        <f t="shared" si="84"/>
        <v>0.41417635540979958</v>
      </c>
      <c r="GO12" s="45">
        <f t="shared" si="85"/>
        <v>0.41350937748626576</v>
      </c>
      <c r="GQ12" t="s">
        <v>8</v>
      </c>
      <c r="GR12">
        <v>0.16395999999999999</v>
      </c>
      <c r="GS12">
        <v>0.21681</v>
      </c>
      <c r="GT12">
        <v>0.1802</v>
      </c>
      <c r="GU12">
        <f t="shared" si="86"/>
        <v>0.18698999999999999</v>
      </c>
      <c r="GV12" s="44">
        <f t="shared" si="87"/>
        <v>0.16650957401038616</v>
      </c>
      <c r="GW12" s="44">
        <f t="shared" si="88"/>
        <v>0.18596597870051929</v>
      </c>
      <c r="GX12" s="45">
        <f t="shared" si="89"/>
        <v>0.18494195740103861</v>
      </c>
      <c r="GZ12" t="s">
        <v>8</v>
      </c>
      <c r="HA12">
        <v>0.21498</v>
      </c>
      <c r="HB12">
        <v>0.19195999999999999</v>
      </c>
      <c r="HC12">
        <v>0.16446</v>
      </c>
      <c r="HD12">
        <f t="shared" si="90"/>
        <v>0.19046666666666665</v>
      </c>
      <c r="HE12" s="44">
        <f t="shared" si="91"/>
        <v>0.16239647239376359</v>
      </c>
      <c r="HF12" s="44">
        <f t="shared" si="92"/>
        <v>0.18906315695302151</v>
      </c>
      <c r="HG12" s="45">
        <f t="shared" si="93"/>
        <v>0.18765964723937634</v>
      </c>
    </row>
    <row r="13" spans="1:215" x14ac:dyDescent="0.2">
      <c r="A13" t="s">
        <v>9</v>
      </c>
      <c r="B13">
        <v>0.21571000000000001</v>
      </c>
      <c r="C13">
        <v>0.20701</v>
      </c>
      <c r="D13">
        <v>0.22148999999999999</v>
      </c>
      <c r="E13">
        <f t="shared" si="0"/>
        <v>0.21473666666666666</v>
      </c>
      <c r="F13" s="44">
        <f t="shared" si="94"/>
        <v>0.18219407060967704</v>
      </c>
      <c r="G13" s="44">
        <f t="shared" si="1"/>
        <v>0.21310953686381717</v>
      </c>
      <c r="H13" s="45">
        <f t="shared" si="2"/>
        <v>0.21148240706096769</v>
      </c>
      <c r="J13" t="s">
        <v>9</v>
      </c>
      <c r="K13">
        <v>0.24281</v>
      </c>
      <c r="L13">
        <v>0.19239999999999999</v>
      </c>
      <c r="M13">
        <v>0.18684000000000001</v>
      </c>
      <c r="N13">
        <f t="shared" si="3"/>
        <v>0.20735000000000001</v>
      </c>
      <c r="O13" s="44">
        <f t="shared" si="4"/>
        <v>0.17592448031249713</v>
      </c>
      <c r="P13" s="44">
        <f t="shared" si="5"/>
        <v>0.20577872401562486</v>
      </c>
      <c r="Q13" s="45">
        <f>(N13-$M$22)</f>
        <v>0.20420744803124971</v>
      </c>
      <c r="S13" t="s">
        <v>9</v>
      </c>
      <c r="T13">
        <v>0.20477000000000001</v>
      </c>
      <c r="U13">
        <v>0.30146000000000001</v>
      </c>
      <c r="V13">
        <v>0.20627999999999999</v>
      </c>
      <c r="W13">
        <f t="shared" si="7"/>
        <v>0.23750333333333332</v>
      </c>
      <c r="X13" s="44">
        <f t="shared" si="8"/>
        <v>0.20104617888263632</v>
      </c>
      <c r="Y13" s="44">
        <f t="shared" si="9"/>
        <v>0.23568047561079847</v>
      </c>
      <c r="Z13" s="45">
        <f t="shared" si="10"/>
        <v>0.23385761788826362</v>
      </c>
      <c r="AB13" t="s">
        <v>9</v>
      </c>
      <c r="AC13">
        <v>0.23587</v>
      </c>
      <c r="AD13">
        <v>0.20705000000000001</v>
      </c>
      <c r="AE13">
        <v>0.21384</v>
      </c>
      <c r="AF13">
        <f t="shared" ref="AF13" si="96">AVERAGE(AC13:AE13)</f>
        <v>0.21892</v>
      </c>
      <c r="AG13" s="44">
        <f t="shared" si="12"/>
        <v>0.18066183283390796</v>
      </c>
      <c r="AH13" s="44">
        <f t="shared" si="13"/>
        <v>0.2170070916416954</v>
      </c>
      <c r="AI13" s="45">
        <f t="shared" si="14"/>
        <v>0.21509418328339081</v>
      </c>
      <c r="AK13" t="s">
        <v>9</v>
      </c>
      <c r="AL13">
        <v>0.7742</v>
      </c>
      <c r="AM13">
        <v>0.55603000000000002</v>
      </c>
      <c r="AN13">
        <v>0.68672999999999995</v>
      </c>
      <c r="AO13">
        <f>AVERAGE(AL13:AN13)</f>
        <v>0.67232000000000003</v>
      </c>
      <c r="AP13" s="44">
        <f t="shared" si="16"/>
        <v>0.6481372863472713</v>
      </c>
      <c r="AQ13" s="44">
        <f t="shared" si="17"/>
        <v>0.67111086431736355</v>
      </c>
      <c r="AR13" s="45">
        <f t="shared" si="18"/>
        <v>0.66990172863472719</v>
      </c>
      <c r="AT13" t="s">
        <v>9</v>
      </c>
      <c r="AU13">
        <v>0.55037999999999998</v>
      </c>
      <c r="AV13">
        <v>0.70982000000000001</v>
      </c>
      <c r="AW13">
        <v>0.71921000000000002</v>
      </c>
      <c r="AX13">
        <f>AVERAGE(AU13:AW13)</f>
        <v>0.65980333333333341</v>
      </c>
      <c r="AY13" s="44">
        <f t="shared" si="20"/>
        <v>0.63119204766560266</v>
      </c>
      <c r="AZ13" s="44">
        <f t="shared" si="21"/>
        <v>0.6583727690499469</v>
      </c>
      <c r="BA13" s="45">
        <f t="shared" si="22"/>
        <v>0.65694220476656029</v>
      </c>
      <c r="BC13" t="s">
        <v>9</v>
      </c>
      <c r="BD13" s="13">
        <v>0.85184000000000004</v>
      </c>
      <c r="BE13" s="13">
        <v>0.79278999999999999</v>
      </c>
      <c r="BF13" s="13">
        <v>0.55374999999999996</v>
      </c>
      <c r="BG13">
        <f>AVERAGE(BD13:BF13)</f>
        <v>0.73279333333333341</v>
      </c>
      <c r="BH13" s="44">
        <f t="shared" si="24"/>
        <v>0.6990710313097046</v>
      </c>
      <c r="BI13" s="44">
        <f t="shared" si="25"/>
        <v>0.73110721823215197</v>
      </c>
      <c r="BJ13" s="45">
        <f t="shared" si="26"/>
        <v>0.72942110313097053</v>
      </c>
      <c r="BL13" t="s">
        <v>9</v>
      </c>
      <c r="BM13">
        <v>0.72885</v>
      </c>
      <c r="BN13">
        <v>0.73602000000000001</v>
      </c>
      <c r="BO13">
        <v>0.63449999999999995</v>
      </c>
      <c r="BP13">
        <f>AVERAGE(BM13:BO13)</f>
        <v>0.69979000000000002</v>
      </c>
      <c r="BQ13" s="44">
        <f t="shared" si="28"/>
        <v>0.67207533404597475</v>
      </c>
      <c r="BR13" s="44">
        <f t="shared" si="29"/>
        <v>0.69840426670229871</v>
      </c>
      <c r="BS13" s="45">
        <f t="shared" si="30"/>
        <v>0.69701853340459752</v>
      </c>
      <c r="BU13" t="s">
        <v>9</v>
      </c>
      <c r="BV13">
        <v>0.68883000000000005</v>
      </c>
      <c r="BW13">
        <v>0.60048999999999997</v>
      </c>
      <c r="BX13">
        <v>0.80091000000000001</v>
      </c>
      <c r="BY13">
        <f>AVERAGE(BV13:BX13)</f>
        <v>0.69674333333333338</v>
      </c>
      <c r="BZ13" s="44">
        <f t="shared" si="32"/>
        <v>0.67502343413740051</v>
      </c>
      <c r="CA13" s="44">
        <f t="shared" si="33"/>
        <v>0.69565733837353672</v>
      </c>
      <c r="CB13" s="45">
        <f t="shared" si="34"/>
        <v>0.69457134341374005</v>
      </c>
      <c r="CD13" t="s">
        <v>9</v>
      </c>
      <c r="CE13">
        <v>0.66337000000000002</v>
      </c>
      <c r="CF13">
        <v>0.48064000000000001</v>
      </c>
      <c r="CG13">
        <v>0.49532999999999999</v>
      </c>
      <c r="CH13">
        <f>AVERAGE(CE13:CG13)</f>
        <v>0.54644666666666664</v>
      </c>
      <c r="CI13" s="44">
        <f t="shared" si="36"/>
        <v>0.5227970884662676</v>
      </c>
      <c r="CJ13" s="44">
        <f t="shared" si="37"/>
        <v>0.54526418775664665</v>
      </c>
      <c r="CK13" s="45">
        <f t="shared" si="38"/>
        <v>0.54408170884662677</v>
      </c>
      <c r="CM13" t="s">
        <v>9</v>
      </c>
      <c r="CN13">
        <v>0.45855000000000001</v>
      </c>
      <c r="CO13">
        <v>0.57377</v>
      </c>
      <c r="CP13">
        <v>0.57457000000000003</v>
      </c>
      <c r="CQ13">
        <f>AVERAGE(CN13:CP13)</f>
        <v>0.53562999999999994</v>
      </c>
      <c r="CR13" s="44">
        <f t="shared" si="40"/>
        <v>0.50197893291395312</v>
      </c>
      <c r="CS13" s="44">
        <f t="shared" si="41"/>
        <v>0.5339474466456976</v>
      </c>
      <c r="CT13" s="45">
        <f t="shared" si="42"/>
        <v>0.53226489329139526</v>
      </c>
      <c r="CV13" t="s">
        <v>9</v>
      </c>
      <c r="CW13">
        <v>0.56642999999999999</v>
      </c>
      <c r="CX13">
        <v>0.76048000000000004</v>
      </c>
      <c r="CY13">
        <v>0.45845999999999998</v>
      </c>
      <c r="CZ13">
        <f>AVERAGE(CW13:CY13)</f>
        <v>0.59512333333333334</v>
      </c>
      <c r="DA13" s="44">
        <f t="shared" si="44"/>
        <v>0.56768322200027987</v>
      </c>
      <c r="DB13" s="44">
        <f t="shared" si="45"/>
        <v>0.59375132776668071</v>
      </c>
      <c r="DC13" s="45">
        <f t="shared" si="46"/>
        <v>0.59237932220002798</v>
      </c>
      <c r="DE13" t="s">
        <v>9</v>
      </c>
      <c r="DF13">
        <v>0.42925999999999997</v>
      </c>
      <c r="DG13">
        <v>0.33579999999999999</v>
      </c>
      <c r="DH13">
        <v>0.33357999999999999</v>
      </c>
      <c r="DI13">
        <f>AVERAGE(DF13:DH13)</f>
        <v>0.36621333333333334</v>
      </c>
      <c r="DJ13" s="44">
        <f t="shared" si="48"/>
        <v>0.32842495281331202</v>
      </c>
      <c r="DK13" s="44">
        <f t="shared" si="49"/>
        <v>0.36432391430733224</v>
      </c>
      <c r="DL13" s="45">
        <f t="shared" si="50"/>
        <v>0.3624344952813312</v>
      </c>
      <c r="DN13" t="s">
        <v>9</v>
      </c>
      <c r="DO13">
        <v>0.46843000000000001</v>
      </c>
      <c r="DP13">
        <v>0.33132</v>
      </c>
      <c r="DQ13">
        <v>0.39240000000000003</v>
      </c>
      <c r="DR13">
        <f>AVERAGE(DO13:DQ13)</f>
        <v>0.39738333333333337</v>
      </c>
      <c r="DS13" s="44">
        <f t="shared" si="52"/>
        <v>0.36969216839486641</v>
      </c>
      <c r="DT13" s="44">
        <f t="shared" si="53"/>
        <v>0.39599877508641002</v>
      </c>
      <c r="DU13" s="45">
        <f t="shared" si="54"/>
        <v>0.39461421683948666</v>
      </c>
      <c r="DW13" t="s">
        <v>9</v>
      </c>
      <c r="DX13">
        <v>0.37641999999999998</v>
      </c>
      <c r="DY13">
        <v>0.45184999999999997</v>
      </c>
      <c r="DZ13">
        <v>0.37778</v>
      </c>
      <c r="EA13">
        <f>AVERAGE(DX13:DZ13)</f>
        <v>0.40201666666666663</v>
      </c>
      <c r="EB13" s="44">
        <f t="shared" si="56"/>
        <v>0.35124120541748971</v>
      </c>
      <c r="EC13" s="44">
        <f t="shared" si="57"/>
        <v>0.39947789360420777</v>
      </c>
      <c r="ED13" s="45">
        <f t="shared" si="58"/>
        <v>0.39693912054174896</v>
      </c>
      <c r="EF13" t="s">
        <v>9</v>
      </c>
      <c r="EG13">
        <v>0.26601000000000002</v>
      </c>
      <c r="EH13">
        <v>0.40429999999999999</v>
      </c>
      <c r="EI13">
        <v>0.29791000000000001</v>
      </c>
      <c r="EJ13">
        <f>AVERAGE(EG13:EI13)</f>
        <v>0.32273999999999997</v>
      </c>
      <c r="EK13" s="44">
        <f t="shared" si="60"/>
        <v>0.27684566199751415</v>
      </c>
      <c r="EL13" s="44">
        <f t="shared" si="61"/>
        <v>0.32044528309987569</v>
      </c>
      <c r="EM13" s="45">
        <f t="shared" si="62"/>
        <v>0.31815056619975141</v>
      </c>
      <c r="EO13" t="s">
        <v>9</v>
      </c>
      <c r="EP13">
        <v>0.86594000000000004</v>
      </c>
      <c r="EQ13">
        <v>0.42326999999999998</v>
      </c>
      <c r="ER13">
        <v>0.54593999999999998</v>
      </c>
      <c r="ES13">
        <f>AVERAGE(EP13:ER13)</f>
        <v>0.61171666666666669</v>
      </c>
      <c r="ET13" s="44">
        <f t="shared" si="64"/>
        <v>0.57796761102233862</v>
      </c>
      <c r="EU13" s="44">
        <f t="shared" si="65"/>
        <v>0.61002921388445031</v>
      </c>
      <c r="EV13" s="45">
        <f t="shared" si="95"/>
        <v>0.60834176110223392</v>
      </c>
      <c r="EX13" t="s">
        <v>9</v>
      </c>
      <c r="EY13">
        <v>0.58003000000000005</v>
      </c>
      <c r="EZ13">
        <v>0.67735000000000001</v>
      </c>
      <c r="FA13">
        <v>0.47350999999999999</v>
      </c>
      <c r="FB13">
        <f>AVERAGE(EY13:FA13)</f>
        <v>0.57696333333333338</v>
      </c>
      <c r="FC13" s="44">
        <f t="shared" si="67"/>
        <v>0.5386272811563223</v>
      </c>
      <c r="FD13" s="44">
        <f t="shared" si="68"/>
        <v>0.57504653072448286</v>
      </c>
      <c r="FE13" s="45">
        <f t="shared" si="69"/>
        <v>0.57312972811563223</v>
      </c>
      <c r="FG13" t="s">
        <v>9</v>
      </c>
      <c r="FH13">
        <v>0.61538000000000004</v>
      </c>
      <c r="FI13">
        <v>0.78297000000000005</v>
      </c>
      <c r="FJ13">
        <v>0.60307999999999995</v>
      </c>
      <c r="FK13">
        <f>AVERAGE(FH13:FJ13)</f>
        <v>0.66714333333333331</v>
      </c>
      <c r="FL13" s="44">
        <f t="shared" si="71"/>
        <v>0.60609388551956989</v>
      </c>
      <c r="FM13" s="44">
        <f t="shared" si="72"/>
        <v>0.66409086094264513</v>
      </c>
      <c r="FN13" s="45">
        <f t="shared" si="73"/>
        <v>0.66103838855195696</v>
      </c>
      <c r="FP13" t="s">
        <v>9</v>
      </c>
      <c r="FQ13">
        <v>0.75846000000000002</v>
      </c>
      <c r="FR13">
        <v>0.64273000000000002</v>
      </c>
      <c r="FS13">
        <v>0.74026999999999998</v>
      </c>
      <c r="FT13">
        <f>AVERAGE(FQ13:FS13)</f>
        <v>0.71382000000000012</v>
      </c>
      <c r="FU13" s="44">
        <f t="shared" si="75"/>
        <v>0.65661724607747474</v>
      </c>
      <c r="FV13" s="44">
        <f t="shared" si="76"/>
        <v>0.71095986230387387</v>
      </c>
      <c r="FW13" s="45">
        <f t="shared" si="77"/>
        <v>0.70809972460774762</v>
      </c>
      <c r="FY13" t="s">
        <v>9</v>
      </c>
      <c r="FZ13">
        <v>0.36418</v>
      </c>
      <c r="GA13">
        <v>0.32899</v>
      </c>
      <c r="GB13">
        <v>0.32039000000000001</v>
      </c>
      <c r="GC13">
        <f>AVERAGE(FZ13:GB13)</f>
        <v>0.33785333333333334</v>
      </c>
      <c r="GD13" s="44">
        <f t="shared" si="79"/>
        <v>0.31874122159777168</v>
      </c>
      <c r="GE13" s="44">
        <f t="shared" si="80"/>
        <v>0.33689772774655524</v>
      </c>
      <c r="GF13" s="45">
        <f t="shared" si="81"/>
        <v>0.3359421221597772</v>
      </c>
      <c r="GH13" t="s">
        <v>9</v>
      </c>
      <c r="GI13">
        <v>0.38336999999999999</v>
      </c>
      <c r="GJ13">
        <v>0.33901999999999999</v>
      </c>
      <c r="GK13">
        <v>0.25852999999999998</v>
      </c>
      <c r="GL13">
        <f>AVERAGE(GI13:GK13)</f>
        <v>0.32697333333333334</v>
      </c>
      <c r="GM13" s="44">
        <f t="shared" si="83"/>
        <v>0.31363377486265698</v>
      </c>
      <c r="GN13" s="44">
        <f t="shared" si="84"/>
        <v>0.32630635540979952</v>
      </c>
      <c r="GO13" s="45">
        <f t="shared" si="85"/>
        <v>0.3256393774862657</v>
      </c>
      <c r="GQ13" t="s">
        <v>9</v>
      </c>
      <c r="GR13">
        <v>0.31481999999999999</v>
      </c>
      <c r="GS13">
        <v>0.33167000000000002</v>
      </c>
      <c r="GT13">
        <v>0.35005999999999998</v>
      </c>
      <c r="GU13">
        <f>AVERAGE(GR13:GT13)</f>
        <v>0.33218333333333333</v>
      </c>
      <c r="GV13" s="44">
        <f t="shared" si="87"/>
        <v>0.31170290734371953</v>
      </c>
      <c r="GW13" s="44">
        <f t="shared" si="88"/>
        <v>0.33115931203385263</v>
      </c>
      <c r="GX13" s="45">
        <f t="shared" si="89"/>
        <v>0.33013529073437192</v>
      </c>
      <c r="GZ13" t="s">
        <v>9</v>
      </c>
      <c r="HA13">
        <v>0.36198000000000002</v>
      </c>
      <c r="HB13">
        <v>0.41998999999999997</v>
      </c>
      <c r="HC13">
        <v>0.59001999999999999</v>
      </c>
      <c r="HD13">
        <f>AVERAGE(HA13:HC13)</f>
        <v>0.45733000000000001</v>
      </c>
      <c r="HE13" s="44">
        <f t="shared" si="91"/>
        <v>0.42925980572709699</v>
      </c>
      <c r="HF13" s="44">
        <f t="shared" si="92"/>
        <v>0.45592649028635485</v>
      </c>
      <c r="HG13" s="45">
        <f t="shared" si="93"/>
        <v>0.45452298057270973</v>
      </c>
    </row>
    <row r="14" spans="1:215" ht="17" thickBot="1" x14ac:dyDescent="0.25">
      <c r="A14" s="47"/>
      <c r="B14" s="48"/>
      <c r="C14" s="48"/>
      <c r="D14" s="48"/>
      <c r="E14" s="48"/>
      <c r="F14" s="43"/>
      <c r="G14" s="48"/>
      <c r="H14" s="48"/>
      <c r="J14" s="47"/>
      <c r="K14" s="48"/>
      <c r="L14" s="48"/>
      <c r="M14" s="48"/>
      <c r="N14" s="48"/>
      <c r="O14" s="43"/>
      <c r="P14" s="48"/>
      <c r="Q14" s="48"/>
      <c r="S14" s="47"/>
      <c r="T14" s="48"/>
      <c r="U14" s="48"/>
      <c r="V14" s="48"/>
      <c r="W14" s="48"/>
      <c r="X14" s="43"/>
      <c r="Y14" s="48"/>
      <c r="Z14" s="48"/>
      <c r="AB14" s="47"/>
      <c r="AC14" s="48"/>
      <c r="AD14" s="48"/>
      <c r="AE14" s="48"/>
      <c r="AF14" s="48"/>
      <c r="AG14" s="43"/>
      <c r="AH14" s="48"/>
      <c r="AI14" s="48"/>
      <c r="AK14" s="47"/>
      <c r="AL14" s="48"/>
      <c r="AM14" s="48"/>
      <c r="AN14" s="48"/>
      <c r="AO14" s="48"/>
      <c r="AP14" s="43"/>
      <c r="AQ14" s="48"/>
      <c r="AR14" s="48"/>
      <c r="AT14" s="47"/>
      <c r="AU14" s="48"/>
      <c r="AV14" s="48"/>
      <c r="AW14" s="48"/>
      <c r="AX14" s="48"/>
      <c r="AY14" s="43"/>
      <c r="AZ14" s="48"/>
      <c r="BA14" s="48"/>
      <c r="BC14" s="47"/>
      <c r="BD14" s="48"/>
      <c r="BE14" s="48"/>
      <c r="BF14" s="48"/>
      <c r="BG14" s="48"/>
      <c r="BH14" s="43"/>
      <c r="BI14" s="48"/>
      <c r="BJ14" s="48"/>
      <c r="BL14" s="47"/>
      <c r="BM14" s="48"/>
      <c r="BN14" s="48"/>
      <c r="BO14" s="48"/>
      <c r="BP14" s="48"/>
      <c r="BQ14" s="43"/>
      <c r="BR14" s="48"/>
      <c r="BS14" s="48"/>
      <c r="BU14" s="47"/>
      <c r="BV14" s="48"/>
      <c r="BW14" s="48"/>
      <c r="BX14" s="48"/>
      <c r="BY14" s="48"/>
      <c r="BZ14" s="43"/>
      <c r="CA14" s="48"/>
      <c r="CB14" s="48"/>
      <c r="CD14" s="47"/>
      <c r="CE14" s="48"/>
      <c r="CF14" s="48"/>
      <c r="CG14" s="48"/>
      <c r="CH14" s="48"/>
      <c r="CI14" s="43"/>
      <c r="CJ14" s="48"/>
      <c r="CK14" s="48"/>
      <c r="CM14" s="47"/>
      <c r="CN14" s="48"/>
      <c r="CO14" s="48"/>
      <c r="CP14" s="48"/>
      <c r="CQ14" s="48"/>
      <c r="CR14" s="43"/>
      <c r="CS14" s="48"/>
      <c r="CT14" s="48"/>
      <c r="CV14" s="47"/>
      <c r="CW14" s="48"/>
      <c r="CX14" s="48"/>
      <c r="CY14" s="48"/>
      <c r="CZ14" s="48"/>
      <c r="DA14" s="43"/>
      <c r="DB14" s="48"/>
      <c r="DC14" s="48"/>
      <c r="DE14" s="47"/>
      <c r="DF14" s="48"/>
      <c r="DG14" s="48"/>
      <c r="DH14" s="48"/>
      <c r="DI14" s="48"/>
      <c r="DJ14" s="43"/>
      <c r="DK14" s="48"/>
      <c r="DL14" s="48"/>
      <c r="DN14" s="47"/>
      <c r="DO14" s="48"/>
      <c r="DP14" s="48"/>
      <c r="DQ14" s="48"/>
      <c r="DR14" s="48"/>
      <c r="DS14" s="43"/>
      <c r="DT14" s="48"/>
      <c r="DU14" s="48"/>
      <c r="DW14" s="47"/>
      <c r="DX14" s="48"/>
      <c r="DY14" s="48"/>
      <c r="DZ14" s="48"/>
      <c r="EA14" s="48"/>
      <c r="EB14" s="43"/>
      <c r="EC14" s="48"/>
      <c r="ED14" s="48"/>
      <c r="EF14" s="47"/>
      <c r="EG14" s="48"/>
      <c r="EH14" s="48"/>
      <c r="EI14" s="48"/>
      <c r="EJ14" s="48"/>
      <c r="EK14" s="43"/>
      <c r="EL14" s="48"/>
      <c r="EM14" s="48"/>
      <c r="EO14" s="47"/>
      <c r="EP14" s="48"/>
      <c r="EQ14" s="48"/>
      <c r="ER14" s="48"/>
      <c r="ES14" s="48"/>
      <c r="ET14" s="43"/>
      <c r="EU14" s="48"/>
      <c r="EV14" s="48"/>
      <c r="EX14" s="47"/>
      <c r="EY14" s="48"/>
      <c r="EZ14" s="48"/>
      <c r="FA14" s="48"/>
      <c r="FB14" s="48"/>
      <c r="FC14" s="43"/>
      <c r="FD14" s="48"/>
      <c r="FE14" s="48"/>
      <c r="FG14" s="47"/>
      <c r="FH14" s="48"/>
      <c r="FI14" s="48"/>
      <c r="FJ14" s="48"/>
      <c r="FK14" s="48"/>
      <c r="FL14" s="43"/>
      <c r="FM14" s="48"/>
      <c r="FN14" s="48"/>
      <c r="FP14" s="47"/>
      <c r="FQ14" s="48"/>
      <c r="FR14" s="48"/>
      <c r="FS14" s="48"/>
      <c r="FT14" s="48"/>
      <c r="FU14" s="43"/>
      <c r="FV14" s="48"/>
      <c r="FW14" s="48"/>
      <c r="FY14" s="47"/>
      <c r="FZ14" s="48"/>
      <c r="GA14" s="48"/>
      <c r="GB14" s="48"/>
      <c r="GC14" s="48"/>
      <c r="GD14" s="43"/>
      <c r="GE14" s="48"/>
      <c r="GF14" s="48"/>
      <c r="GH14" s="47"/>
      <c r="GI14" s="48"/>
      <c r="GJ14" s="48"/>
      <c r="GK14" s="48"/>
      <c r="GL14" s="48"/>
      <c r="GM14" s="43"/>
      <c r="GN14" s="48"/>
      <c r="GO14" s="48"/>
      <c r="GQ14" s="47"/>
      <c r="GR14" s="48"/>
      <c r="GS14" s="48"/>
      <c r="GT14" s="48"/>
      <c r="GU14" s="48"/>
      <c r="GV14" s="43"/>
      <c r="GW14" s="48"/>
      <c r="GX14" s="48"/>
      <c r="GZ14" s="47"/>
      <c r="HA14" s="48"/>
      <c r="HB14" s="48"/>
      <c r="HC14" s="48"/>
      <c r="HD14" s="48"/>
      <c r="HE14" s="43"/>
      <c r="HF14" s="48"/>
      <c r="HG14" s="48"/>
    </row>
    <row r="15" spans="1:215" x14ac:dyDescent="0.2">
      <c r="A15" s="47"/>
      <c r="B15" s="48"/>
      <c r="D15" s="49" t="s">
        <v>10</v>
      </c>
      <c r="E15" s="50">
        <f>AVERAGE(E4:E13)</f>
        <v>0.27796433333333331</v>
      </c>
      <c r="F15" s="43"/>
      <c r="G15" s="48"/>
      <c r="H15" s="48"/>
      <c r="J15" s="47"/>
      <c r="K15" s="48"/>
      <c r="M15" s="49" t="s">
        <v>10</v>
      </c>
      <c r="N15" s="50">
        <f>AVERAGE(N4:N13)</f>
        <v>0.29334166666666667</v>
      </c>
      <c r="O15" s="43"/>
      <c r="P15" s="48"/>
      <c r="Q15" s="48"/>
      <c r="S15" s="47"/>
      <c r="T15" s="48"/>
      <c r="V15" s="49" t="s">
        <v>10</v>
      </c>
      <c r="W15" s="50">
        <f>AVERAGE(W4:W13)</f>
        <v>0.26769833333333332</v>
      </c>
      <c r="X15" s="43"/>
      <c r="Y15" s="48"/>
      <c r="Z15" s="48"/>
      <c r="AB15" s="47"/>
      <c r="AC15" s="48"/>
      <c r="AE15" s="49" t="s">
        <v>10</v>
      </c>
      <c r="AF15" s="50">
        <f>AVERAGE(AF4:AF13)</f>
        <v>0.33185300000000001</v>
      </c>
      <c r="AG15" s="43"/>
      <c r="AH15" s="48"/>
      <c r="AI15" s="48"/>
      <c r="AK15" s="47"/>
      <c r="AL15" s="48"/>
      <c r="AN15" s="49" t="s">
        <v>10</v>
      </c>
      <c r="AO15" s="50">
        <f>AVERAGE(AO4:AO13)</f>
        <v>0.47153900000000004</v>
      </c>
      <c r="AP15" s="43"/>
      <c r="AQ15" s="48"/>
      <c r="AR15" s="48"/>
      <c r="AT15" s="47"/>
      <c r="AU15" s="48"/>
      <c r="AW15" s="49" t="s">
        <v>10</v>
      </c>
      <c r="AX15" s="50">
        <f>AVERAGE(AX4:AX13)</f>
        <v>0.49193766666666666</v>
      </c>
      <c r="AY15" s="43"/>
      <c r="AZ15" s="48"/>
      <c r="BA15" s="48"/>
      <c r="BC15" s="47"/>
      <c r="BD15" s="48"/>
      <c r="BF15" s="49" t="s">
        <v>10</v>
      </c>
      <c r="BG15" s="50">
        <f>AVERAGE(BG4:BG13)</f>
        <v>0.46380966666666656</v>
      </c>
      <c r="BH15" s="43"/>
      <c r="BI15" s="48"/>
      <c r="BJ15" s="48"/>
      <c r="BL15" s="47"/>
      <c r="BM15" s="48"/>
      <c r="BO15" s="49" t="s">
        <v>10</v>
      </c>
      <c r="BP15" s="50">
        <f>AVERAGE(BP4:BP13)</f>
        <v>0.51802766666666666</v>
      </c>
      <c r="BQ15" s="43"/>
      <c r="BR15" s="48"/>
      <c r="BS15" s="48"/>
      <c r="BU15" s="47"/>
      <c r="BV15" s="48"/>
      <c r="BX15" s="49" t="s">
        <v>10</v>
      </c>
      <c r="BY15" s="50">
        <f>AVERAGE(BY4:BY13)</f>
        <v>0.52069699999999997</v>
      </c>
      <c r="BZ15" s="43"/>
      <c r="CA15" s="48"/>
      <c r="CB15" s="48"/>
      <c r="CD15" s="47"/>
      <c r="CE15" s="48"/>
      <c r="CG15" s="49" t="s">
        <v>10</v>
      </c>
      <c r="CH15" s="50">
        <f>AVERAGE(CH4:CH13)</f>
        <v>0.53121533333333326</v>
      </c>
      <c r="CI15" s="43"/>
      <c r="CJ15" s="48"/>
      <c r="CK15" s="48"/>
      <c r="CM15" s="47"/>
      <c r="CN15" s="48"/>
      <c r="CP15" s="49" t="s">
        <v>10</v>
      </c>
      <c r="CQ15" s="50">
        <f>AVERAGE(CQ4:CQ13)</f>
        <v>0.53189066666666673</v>
      </c>
      <c r="CR15" s="43"/>
      <c r="CS15" s="48"/>
      <c r="CT15" s="48"/>
      <c r="CV15" s="47"/>
      <c r="CW15" s="48"/>
      <c r="CY15" s="49" t="s">
        <v>10</v>
      </c>
      <c r="CZ15" s="50">
        <f>AVERAGE(CZ4:CZ13)</f>
        <v>0.57953366666666672</v>
      </c>
      <c r="DA15" s="43"/>
      <c r="DB15" s="48"/>
      <c r="DC15" s="48"/>
      <c r="DE15" s="47"/>
      <c r="DF15" s="48"/>
      <c r="DH15" s="49" t="s">
        <v>10</v>
      </c>
      <c r="DI15" s="50">
        <f>AVERAGE(DI4:DI13)</f>
        <v>0.326291</v>
      </c>
      <c r="DJ15" s="43"/>
      <c r="DK15" s="48"/>
      <c r="DL15" s="48"/>
      <c r="DN15" s="47"/>
      <c r="DO15" s="48"/>
      <c r="DQ15" s="49" t="s">
        <v>10</v>
      </c>
      <c r="DR15" s="50">
        <f>AVERAGE(DR4:DR13)</f>
        <v>0.32516366666666668</v>
      </c>
      <c r="DS15" s="43"/>
      <c r="DT15" s="48"/>
      <c r="DU15" s="48"/>
      <c r="DW15" s="47"/>
      <c r="DX15" s="48"/>
      <c r="DZ15" s="49" t="s">
        <v>10</v>
      </c>
      <c r="EA15" s="50">
        <f>AVERAGE(EA4:EA13)</f>
        <v>0.43571266666666669</v>
      </c>
      <c r="EB15" s="43"/>
      <c r="EC15" s="48"/>
      <c r="ED15" s="48"/>
      <c r="EF15" s="47"/>
      <c r="EG15" s="48"/>
      <c r="EI15" s="49" t="s">
        <v>10</v>
      </c>
      <c r="EJ15" s="50">
        <f>AVERAGE(EJ4:EJ13)</f>
        <v>0.38068700000000005</v>
      </c>
      <c r="EK15" s="43"/>
      <c r="EL15" s="48"/>
      <c r="EM15" s="48"/>
      <c r="EO15" s="47"/>
      <c r="EP15" s="48"/>
      <c r="ER15" s="49" t="s">
        <v>10</v>
      </c>
      <c r="ES15" s="50">
        <f>AVERAGE(ES4:ES13)</f>
        <v>0.40549966666666676</v>
      </c>
      <c r="ET15" s="43"/>
      <c r="EU15" s="48"/>
      <c r="EV15" s="48"/>
      <c r="EX15" s="47"/>
      <c r="EY15" s="48"/>
      <c r="FA15" s="49" t="s">
        <v>10</v>
      </c>
      <c r="FB15" s="50">
        <f>AVERAGE(FB4:FB13)</f>
        <v>0.45374833333333331</v>
      </c>
      <c r="FC15" s="43"/>
      <c r="FD15" s="48"/>
      <c r="FE15" s="48"/>
      <c r="FG15" s="47"/>
      <c r="FH15" s="48"/>
      <c r="FJ15" s="49" t="s">
        <v>10</v>
      </c>
      <c r="FK15" s="50">
        <f>AVERAGE(FK4:FK13)</f>
        <v>0.57683700000000004</v>
      </c>
      <c r="FL15" s="43"/>
      <c r="FM15" s="48"/>
      <c r="FN15" s="48"/>
      <c r="FP15" s="47"/>
      <c r="FQ15" s="48"/>
      <c r="FS15" s="49" t="s">
        <v>10</v>
      </c>
      <c r="FT15" s="50">
        <f>AVERAGE(FT4:FT13)</f>
        <v>0.59458166666666656</v>
      </c>
      <c r="FU15" s="43"/>
      <c r="FV15" s="48"/>
      <c r="FW15" s="48"/>
      <c r="FY15" s="47"/>
      <c r="FZ15" s="48"/>
      <c r="GB15" s="49" t="s">
        <v>10</v>
      </c>
      <c r="GC15" s="50">
        <f>AVERAGE(GC4:GC13)</f>
        <v>0.2507773333333333</v>
      </c>
      <c r="GD15" s="43"/>
      <c r="GE15" s="48"/>
      <c r="GF15" s="48"/>
      <c r="GH15" s="47"/>
      <c r="GI15" s="48"/>
      <c r="GK15" s="49" t="s">
        <v>10</v>
      </c>
      <c r="GL15" s="50">
        <f>AVERAGE(GL4:GL13)</f>
        <v>0.28483366666666665</v>
      </c>
      <c r="GM15" s="43"/>
      <c r="GN15" s="48"/>
      <c r="GO15" s="48"/>
      <c r="GQ15" s="47"/>
      <c r="GR15" s="48"/>
      <c r="GT15" s="49" t="s">
        <v>10</v>
      </c>
      <c r="GU15" s="50">
        <f>AVERAGE(GU4:GU13)</f>
        <v>0.32164166666666671</v>
      </c>
      <c r="GV15" s="43"/>
      <c r="GW15" s="48"/>
      <c r="GX15" s="48"/>
      <c r="GZ15" s="47"/>
      <c r="HA15" s="48"/>
      <c r="HC15" s="49" t="s">
        <v>10</v>
      </c>
      <c r="HD15" s="50">
        <f>AVERAGE(HD4:HD13)</f>
        <v>0.32371333333333335</v>
      </c>
      <c r="HE15" s="43"/>
      <c r="HF15" s="48"/>
      <c r="HG15" s="48"/>
    </row>
    <row r="16" spans="1:215" x14ac:dyDescent="0.2">
      <c r="A16" s="47"/>
      <c r="B16" s="48"/>
      <c r="D16" s="51" t="s">
        <v>153</v>
      </c>
      <c r="E16" s="52">
        <f>STDEV(E4:E13)</f>
        <v>0.16271298028494802</v>
      </c>
      <c r="F16" s="43"/>
      <c r="J16" s="47"/>
      <c r="K16" s="48"/>
      <c r="M16" s="51" t="s">
        <v>153</v>
      </c>
      <c r="N16" s="52">
        <f>STDEV(N4:N13)</f>
        <v>0.15712759843751437</v>
      </c>
      <c r="O16" s="43"/>
      <c r="S16" s="47"/>
      <c r="T16" s="48"/>
      <c r="V16" s="51" t="s">
        <v>153</v>
      </c>
      <c r="W16" s="52">
        <f>STDEV(W4:W13)</f>
        <v>0.18228577225348497</v>
      </c>
      <c r="X16" s="43"/>
      <c r="AB16" s="47"/>
      <c r="AC16" s="48"/>
      <c r="AE16" s="51" t="s">
        <v>153</v>
      </c>
      <c r="AF16" s="52">
        <f>STDEV(AF4:AF13)</f>
        <v>0.19129083583046019</v>
      </c>
      <c r="AG16" s="43"/>
      <c r="AK16" s="47"/>
      <c r="AL16" s="48"/>
      <c r="AN16" s="51" t="s">
        <v>153</v>
      </c>
      <c r="AO16" s="52">
        <f>STDEV(AO4:AO13)</f>
        <v>0.12091356826364379</v>
      </c>
      <c r="AP16" s="43"/>
      <c r="AT16" s="47"/>
      <c r="AU16" s="48"/>
      <c r="AW16" s="51" t="s">
        <v>153</v>
      </c>
      <c r="AX16" s="52">
        <f>STDEV(AX4:AX13)</f>
        <v>0.14305642833865367</v>
      </c>
      <c r="AY16" s="43"/>
      <c r="BC16" s="47"/>
      <c r="BD16" s="48"/>
      <c r="BF16" s="51" t="s">
        <v>153</v>
      </c>
      <c r="BG16" s="52">
        <f>STDEV(BG4:BG13)</f>
        <v>0.16861151011814426</v>
      </c>
      <c r="BH16" s="43"/>
      <c r="BL16" s="47"/>
      <c r="BM16" s="48"/>
      <c r="BO16" s="51" t="s">
        <v>153</v>
      </c>
      <c r="BP16" s="52">
        <f>STDEV(BP4:BP13)</f>
        <v>0.13857332977012635</v>
      </c>
      <c r="BQ16" s="43"/>
      <c r="BU16" s="47"/>
      <c r="BV16" s="48"/>
      <c r="BX16" s="51" t="s">
        <v>153</v>
      </c>
      <c r="BY16" s="52">
        <f>STDEV(BY4:BY13)</f>
        <v>0.10859949597966413</v>
      </c>
      <c r="BZ16" s="43"/>
      <c r="CD16" s="47"/>
      <c r="CE16" s="48"/>
      <c r="CG16" s="51" t="s">
        <v>153</v>
      </c>
      <c r="CH16" s="52">
        <f>STDEV(CH4:CH13)</f>
        <v>0.11824789100199527</v>
      </c>
      <c r="CI16" s="43"/>
      <c r="CM16" s="47"/>
      <c r="CN16" s="48"/>
      <c r="CP16" s="51" t="s">
        <v>153</v>
      </c>
      <c r="CQ16" s="52">
        <f>STDEV(CQ4:CQ13)</f>
        <v>0.1682553354302343</v>
      </c>
      <c r="CR16" s="43"/>
      <c r="CV16" s="47"/>
      <c r="CW16" s="48"/>
      <c r="CY16" s="51" t="s">
        <v>153</v>
      </c>
      <c r="CZ16" s="52">
        <f>STDEV(CZ4:CZ13)</f>
        <v>0.1372005566652674</v>
      </c>
      <c r="DA16" s="43"/>
      <c r="DE16" s="47"/>
      <c r="DF16" s="48"/>
      <c r="DH16" s="51" t="s">
        <v>153</v>
      </c>
      <c r="DI16" s="52">
        <f>STDEV(DI4:DI13)</f>
        <v>0.1889419026001066</v>
      </c>
      <c r="DJ16" s="43"/>
      <c r="DN16" s="47"/>
      <c r="DO16" s="48"/>
      <c r="DQ16" s="51" t="s">
        <v>153</v>
      </c>
      <c r="DR16" s="52">
        <f>STDEV(DR4:DR13)</f>
        <v>0.13845582469233486</v>
      </c>
      <c r="DS16" s="43"/>
      <c r="DW16" s="47"/>
      <c r="DX16" s="48"/>
      <c r="DZ16" s="51" t="s">
        <v>153</v>
      </c>
      <c r="EA16" s="52">
        <f>STDEV(EA4:EA13)</f>
        <v>0.25387730624588445</v>
      </c>
      <c r="EB16" s="43"/>
      <c r="EF16" s="47"/>
      <c r="EG16" s="48"/>
      <c r="EI16" s="51" t="s">
        <v>153</v>
      </c>
      <c r="EJ16" s="52">
        <f>STDEV(EJ4:EJ13)</f>
        <v>0.22947169001242926</v>
      </c>
      <c r="EK16" s="43"/>
      <c r="EO16" s="47"/>
      <c r="EP16" s="48"/>
      <c r="ER16" s="51" t="s">
        <v>153</v>
      </c>
      <c r="ES16" s="52">
        <f>STDEV(ES4:ES13)</f>
        <v>0.16874527822164007</v>
      </c>
      <c r="ET16" s="43"/>
      <c r="EX16" s="47"/>
      <c r="EY16" s="48"/>
      <c r="FA16" s="51" t="s">
        <v>153</v>
      </c>
      <c r="FB16" s="52">
        <f>STDEV(FB4:FB13)</f>
        <v>0.19168026088505549</v>
      </c>
      <c r="FC16" s="43"/>
      <c r="FG16" s="47"/>
      <c r="FH16" s="48"/>
      <c r="FJ16" s="51" t="s">
        <v>153</v>
      </c>
      <c r="FK16" s="52">
        <f>STDEV(FK4:FK13)</f>
        <v>0.30524723906881718</v>
      </c>
      <c r="FL16" s="43"/>
      <c r="FP16" s="47"/>
      <c r="FQ16" s="48"/>
      <c r="FS16" s="51" t="s">
        <v>153</v>
      </c>
      <c r="FT16" s="52">
        <f>STDEV(FT4:FT13)</f>
        <v>0.28601376961262692</v>
      </c>
      <c r="FU16" s="43"/>
      <c r="FY16" s="47"/>
      <c r="FZ16" s="48"/>
      <c r="GB16" s="51" t="s">
        <v>153</v>
      </c>
      <c r="GC16" s="52">
        <f>STDEV(GC4:GC13)</f>
        <v>9.5560558677808188E-2</v>
      </c>
      <c r="GD16" s="43"/>
      <c r="GH16" s="47"/>
      <c r="GI16" s="48"/>
      <c r="GK16" s="51" t="s">
        <v>153</v>
      </c>
      <c r="GL16" s="52">
        <f>STDEV(GL4:GL13)</f>
        <v>6.6697792353381719E-2</v>
      </c>
      <c r="GM16" s="43"/>
      <c r="GQ16" s="47"/>
      <c r="GR16" s="48"/>
      <c r="GT16" s="51" t="s">
        <v>153</v>
      </c>
      <c r="GU16" s="52">
        <f>STDEV(GU4:GU13)</f>
        <v>0.1024021299480691</v>
      </c>
      <c r="GV16" s="43"/>
      <c r="GZ16" s="47"/>
      <c r="HA16" s="48"/>
      <c r="HC16" s="51" t="s">
        <v>153</v>
      </c>
      <c r="HD16" s="52">
        <f>STDEV(HD4:HD13)</f>
        <v>0.14035097136451527</v>
      </c>
      <c r="HE16" s="43"/>
    </row>
    <row r="17" spans="2:215" ht="17" thickBot="1" x14ac:dyDescent="0.25">
      <c r="D17" s="53" t="s">
        <v>157</v>
      </c>
      <c r="E17" s="54">
        <f>(E16/E15)</f>
        <v>0.58537359212134421</v>
      </c>
      <c r="F17" s="43"/>
      <c r="M17" s="53" t="s">
        <v>157</v>
      </c>
      <c r="N17" s="54">
        <f>(N16/N15)</f>
        <v>0.53564705015487413</v>
      </c>
      <c r="O17" s="43"/>
      <c r="V17" s="53" t="s">
        <v>157</v>
      </c>
      <c r="W17" s="54">
        <f>(W16/W15)</f>
        <v>0.68093726988769065</v>
      </c>
      <c r="X17" s="43"/>
      <c r="AE17" s="53" t="s">
        <v>157</v>
      </c>
      <c r="AF17" s="54">
        <f>(AF16/AF15)</f>
        <v>0.57643244397507387</v>
      </c>
      <c r="AG17" s="43"/>
      <c r="AN17" s="53" t="s">
        <v>157</v>
      </c>
      <c r="AO17" s="54">
        <f>(AO16/AO15)</f>
        <v>0.25642326141346478</v>
      </c>
      <c r="AP17" s="43"/>
      <c r="AW17" s="53" t="s">
        <v>157</v>
      </c>
      <c r="AX17" s="54">
        <f>(AX16/AX15)</f>
        <v>0.29080194104263957</v>
      </c>
      <c r="AY17" s="43"/>
      <c r="BF17" s="53" t="s">
        <v>157</v>
      </c>
      <c r="BG17" s="54">
        <f>(BG16/BG15)</f>
        <v>0.36353599813891541</v>
      </c>
      <c r="BH17" s="43"/>
      <c r="BO17" s="53" t="s">
        <v>157</v>
      </c>
      <c r="BP17" s="54">
        <f>(BP16/BP15)</f>
        <v>0.26750179321849543</v>
      </c>
      <c r="BQ17" s="43"/>
      <c r="BX17" s="53" t="s">
        <v>157</v>
      </c>
      <c r="BY17" s="54">
        <f>(BY16/BY15)</f>
        <v>0.20856562641932666</v>
      </c>
      <c r="BZ17" s="43"/>
      <c r="CG17" s="53" t="s">
        <v>157</v>
      </c>
      <c r="CH17" s="54">
        <f>(CH16/CH15)</f>
        <v>0.22259879107780892</v>
      </c>
      <c r="CI17" s="43"/>
      <c r="CP17" s="53" t="s">
        <v>157</v>
      </c>
      <c r="CQ17" s="54">
        <f>(CQ16/CQ15)</f>
        <v>0.31633443858806998</v>
      </c>
      <c r="CR17" s="43"/>
      <c r="CY17" s="53" t="s">
        <v>157</v>
      </c>
      <c r="CZ17" s="54">
        <f>(CZ16/CZ15)</f>
        <v>0.23674303074472069</v>
      </c>
      <c r="DA17" s="43"/>
      <c r="DH17" s="53" t="s">
        <v>157</v>
      </c>
      <c r="DI17" s="54">
        <f>(DI16/DI15)</f>
        <v>0.57905949781056354</v>
      </c>
      <c r="DJ17" s="43"/>
      <c r="DQ17" s="53" t="s">
        <v>157</v>
      </c>
      <c r="DR17" s="54">
        <f>(DR16/DR15)</f>
        <v>0.4258034918589762</v>
      </c>
      <c r="DS17" s="43"/>
      <c r="DZ17" s="53" t="s">
        <v>157</v>
      </c>
      <c r="EA17" s="54">
        <f>(EA16/EA15)</f>
        <v>0.58267139256731371</v>
      </c>
      <c r="EB17" s="43"/>
      <c r="EI17" s="53" t="s">
        <v>157</v>
      </c>
      <c r="EJ17" s="54">
        <f>(EJ16/EJ15)</f>
        <v>0.60278310005970581</v>
      </c>
      <c r="EK17" s="43"/>
      <c r="ER17" s="53" t="s">
        <v>157</v>
      </c>
      <c r="ES17" s="54">
        <f>(ES16/ES15)</f>
        <v>0.41614159540198559</v>
      </c>
      <c r="ET17" s="43"/>
      <c r="FA17" s="53" t="s">
        <v>157</v>
      </c>
      <c r="FB17" s="54">
        <f>(FB16/FB15)</f>
        <v>0.42243738831376165</v>
      </c>
      <c r="FC17" s="43"/>
      <c r="FJ17" s="53" t="s">
        <v>157</v>
      </c>
      <c r="FK17" s="54">
        <f>(FK16/FK15)</f>
        <v>0.52917416717169175</v>
      </c>
      <c r="FL17" s="43"/>
      <c r="FS17" s="53" t="s">
        <v>157</v>
      </c>
      <c r="FT17" s="54">
        <f>(FT16/FT15)</f>
        <v>0.48103361682184442</v>
      </c>
      <c r="FU17" s="43"/>
      <c r="GB17" s="53" t="s">
        <v>157</v>
      </c>
      <c r="GC17" s="54">
        <f>(GC16/GC15)</f>
        <v>0.38105740023476947</v>
      </c>
      <c r="GD17" s="43"/>
      <c r="GK17" s="53" t="s">
        <v>157</v>
      </c>
      <c r="GL17" s="54">
        <f>(GL16/GL15)</f>
        <v>0.23416400572982965</v>
      </c>
      <c r="GM17" s="43"/>
      <c r="GT17" s="53" t="s">
        <v>157</v>
      </c>
      <c r="GU17" s="54">
        <f>(GU16/GU15)</f>
        <v>0.3183733345536775</v>
      </c>
      <c r="GV17" s="43"/>
      <c r="HC17" s="53" t="s">
        <v>157</v>
      </c>
      <c r="HD17" s="54">
        <f>(HD16/HD15)</f>
        <v>0.43356561782394482</v>
      </c>
      <c r="HE17" s="43"/>
    </row>
    <row r="19" spans="2:215" ht="17" thickBot="1" x14ac:dyDescent="0.25">
      <c r="G19" s="43"/>
      <c r="H19" s="43"/>
      <c r="P19" s="43"/>
      <c r="Q19" s="43"/>
      <c r="Y19" s="43"/>
      <c r="Z19" s="43"/>
      <c r="AH19" s="43"/>
      <c r="AI19" s="43"/>
      <c r="AQ19" s="43"/>
      <c r="AR19" s="43"/>
      <c r="AZ19" s="43"/>
      <c r="BA19" s="43"/>
      <c r="BI19" s="43"/>
      <c r="BJ19" s="43"/>
      <c r="BR19" s="43"/>
      <c r="BS19" s="43"/>
      <c r="CA19" s="43"/>
      <c r="CB19" s="43"/>
      <c r="CJ19" s="43"/>
      <c r="CK19" s="43"/>
      <c r="CS19" s="43"/>
      <c r="CT19" s="43"/>
      <c r="DB19" s="43"/>
      <c r="DC19" s="43"/>
      <c r="DK19" s="43"/>
      <c r="DL19" s="43"/>
      <c r="DT19" s="43"/>
      <c r="DU19" s="43"/>
      <c r="EC19" s="43"/>
      <c r="ED19" s="43"/>
      <c r="EL19" s="43"/>
      <c r="EM19" s="43"/>
      <c r="EU19" s="43"/>
      <c r="EV19" s="43"/>
      <c r="FD19" s="43"/>
      <c r="FE19" s="43"/>
      <c r="FM19" s="43"/>
      <c r="FN19" s="43"/>
      <c r="FV19" s="43"/>
      <c r="FW19" s="43"/>
      <c r="GE19" s="43"/>
      <c r="GF19" s="43"/>
      <c r="GN19" s="43"/>
      <c r="GO19" s="43"/>
      <c r="GW19" s="43"/>
      <c r="GX19" s="43"/>
      <c r="HF19" s="43"/>
      <c r="HG19" s="43"/>
    </row>
    <row r="20" spans="2:215" x14ac:dyDescent="0.2">
      <c r="B20" s="55" t="s">
        <v>159</v>
      </c>
      <c r="C20" s="56"/>
      <c r="D20" s="57"/>
      <c r="G20" s="43"/>
      <c r="H20" s="43"/>
      <c r="K20" s="55" t="s">
        <v>159</v>
      </c>
      <c r="L20" s="56"/>
      <c r="M20" s="57"/>
      <c r="P20" s="43"/>
      <c r="Q20" s="43"/>
      <c r="T20" s="55" t="s">
        <v>159</v>
      </c>
      <c r="U20" s="56"/>
      <c r="V20" s="57"/>
      <c r="Y20" s="43"/>
      <c r="Z20" s="43"/>
      <c r="AC20" s="55" t="s">
        <v>159</v>
      </c>
      <c r="AD20" s="56"/>
      <c r="AE20" s="57"/>
      <c r="AH20" s="43"/>
      <c r="AI20" s="43"/>
      <c r="AL20" s="55" t="s">
        <v>159</v>
      </c>
      <c r="AM20" s="56"/>
      <c r="AN20" s="57"/>
      <c r="AQ20" s="43"/>
      <c r="AR20" s="43"/>
      <c r="AU20" s="55" t="s">
        <v>159</v>
      </c>
      <c r="AV20" s="56"/>
      <c r="AW20" s="57"/>
      <c r="AZ20" s="43"/>
      <c r="BA20" s="43"/>
      <c r="BD20" s="55" t="s">
        <v>159</v>
      </c>
      <c r="BE20" s="56"/>
      <c r="BF20" s="57"/>
      <c r="BI20" s="43"/>
      <c r="BJ20" s="43"/>
      <c r="BM20" s="55" t="s">
        <v>159</v>
      </c>
      <c r="BN20" s="56"/>
      <c r="BO20" s="57"/>
      <c r="BR20" s="43"/>
      <c r="BS20" s="43"/>
      <c r="BV20" s="55" t="s">
        <v>159</v>
      </c>
      <c r="BW20" s="56"/>
      <c r="BX20" s="57"/>
      <c r="CA20" s="43"/>
      <c r="CB20" s="43"/>
      <c r="CE20" s="55" t="s">
        <v>159</v>
      </c>
      <c r="CF20" s="56"/>
      <c r="CG20" s="57"/>
      <c r="CJ20" s="43"/>
      <c r="CK20" s="43"/>
      <c r="CN20" s="55" t="s">
        <v>159</v>
      </c>
      <c r="CO20" s="56"/>
      <c r="CP20" s="57"/>
      <c r="CS20" s="43"/>
      <c r="CT20" s="43"/>
      <c r="CW20" s="55" t="s">
        <v>159</v>
      </c>
      <c r="CX20" s="56"/>
      <c r="CY20" s="57"/>
      <c r="DB20" s="43"/>
      <c r="DC20" s="43"/>
      <c r="DF20" s="55" t="s">
        <v>159</v>
      </c>
      <c r="DG20" s="56"/>
      <c r="DH20" s="57"/>
      <c r="DK20" s="43"/>
      <c r="DL20" s="43"/>
      <c r="DO20" s="55" t="s">
        <v>159</v>
      </c>
      <c r="DP20" s="56"/>
      <c r="DQ20" s="57"/>
      <c r="DT20" s="43"/>
      <c r="DU20" s="43"/>
      <c r="DX20" s="55" t="s">
        <v>159</v>
      </c>
      <c r="DY20" s="56"/>
      <c r="DZ20" s="57"/>
      <c r="EC20" s="43"/>
      <c r="ED20" s="43"/>
      <c r="EG20" s="55" t="s">
        <v>159</v>
      </c>
      <c r="EH20" s="56"/>
      <c r="EI20" s="57"/>
      <c r="EL20" s="43"/>
      <c r="EM20" s="43"/>
      <c r="EP20" s="55" t="s">
        <v>159</v>
      </c>
      <c r="EQ20" s="56"/>
      <c r="ER20" s="57"/>
      <c r="EU20" s="43"/>
      <c r="EV20" s="43"/>
      <c r="EY20" s="55" t="s">
        <v>159</v>
      </c>
      <c r="EZ20" s="56"/>
      <c r="FA20" s="57"/>
      <c r="FD20" s="43"/>
      <c r="FE20" s="43"/>
      <c r="FH20" s="55" t="s">
        <v>159</v>
      </c>
      <c r="FI20" s="56"/>
      <c r="FJ20" s="57"/>
      <c r="FM20" s="43"/>
      <c r="FN20" s="43"/>
      <c r="FQ20" s="55" t="s">
        <v>159</v>
      </c>
      <c r="FR20" s="56"/>
      <c r="FS20" s="57"/>
      <c r="FV20" s="43"/>
      <c r="FW20" s="43"/>
      <c r="FZ20" s="55" t="s">
        <v>159</v>
      </c>
      <c r="GA20" s="56"/>
      <c r="GB20" s="57"/>
      <c r="GE20" s="43"/>
      <c r="GF20" s="43"/>
      <c r="GI20" s="55" t="s">
        <v>159</v>
      </c>
      <c r="GJ20" s="56"/>
      <c r="GK20" s="57"/>
      <c r="GN20" s="43"/>
      <c r="GO20" s="43"/>
      <c r="GR20" s="55" t="s">
        <v>159</v>
      </c>
      <c r="GS20" s="56"/>
      <c r="GT20" s="57"/>
      <c r="GW20" s="43"/>
      <c r="GX20" s="43"/>
      <c r="HA20" s="55" t="s">
        <v>159</v>
      </c>
      <c r="HB20" s="56"/>
      <c r="HC20" s="57"/>
      <c r="HF20" s="43"/>
      <c r="HG20" s="43"/>
    </row>
    <row r="21" spans="2:215" x14ac:dyDescent="0.2">
      <c r="B21" s="58" t="s">
        <v>156</v>
      </c>
      <c r="C21" s="59" t="s">
        <v>157</v>
      </c>
      <c r="D21" s="60" t="s">
        <v>160</v>
      </c>
      <c r="F21" s="43"/>
      <c r="G21" s="43"/>
      <c r="H21" s="43"/>
      <c r="K21" s="58" t="s">
        <v>156</v>
      </c>
      <c r="L21" s="59" t="s">
        <v>157</v>
      </c>
      <c r="M21" s="60" t="s">
        <v>160</v>
      </c>
      <c r="O21" s="43"/>
      <c r="P21" s="43"/>
      <c r="Q21" s="43"/>
      <c r="T21" s="58" t="s">
        <v>156</v>
      </c>
      <c r="U21" s="59" t="s">
        <v>157</v>
      </c>
      <c r="V21" s="60" t="s">
        <v>160</v>
      </c>
      <c r="X21" s="43"/>
      <c r="Y21" s="43"/>
      <c r="Z21" s="43"/>
      <c r="AC21" s="58" t="s">
        <v>156</v>
      </c>
      <c r="AD21" s="59" t="s">
        <v>157</v>
      </c>
      <c r="AE21" s="60" t="s">
        <v>160</v>
      </c>
      <c r="AG21" s="43"/>
      <c r="AH21" s="43"/>
      <c r="AI21" s="43"/>
      <c r="AL21" s="58" t="s">
        <v>156</v>
      </c>
      <c r="AM21" s="59" t="s">
        <v>157</v>
      </c>
      <c r="AN21" s="60" t="s">
        <v>160</v>
      </c>
      <c r="AP21" s="43"/>
      <c r="AQ21" s="43"/>
      <c r="AR21" s="43"/>
      <c r="AU21" s="58" t="s">
        <v>156</v>
      </c>
      <c r="AV21" s="59" t="s">
        <v>157</v>
      </c>
      <c r="AW21" s="60" t="s">
        <v>160</v>
      </c>
      <c r="AY21" s="43"/>
      <c r="AZ21" s="43"/>
      <c r="BA21" s="43"/>
      <c r="BD21" s="58" t="s">
        <v>156</v>
      </c>
      <c r="BE21" s="59" t="s">
        <v>157</v>
      </c>
      <c r="BF21" s="60" t="s">
        <v>160</v>
      </c>
      <c r="BH21" s="43"/>
      <c r="BI21" s="43"/>
      <c r="BJ21" s="43"/>
      <c r="BM21" s="58" t="s">
        <v>156</v>
      </c>
      <c r="BN21" s="59" t="s">
        <v>157</v>
      </c>
      <c r="BO21" s="60" t="s">
        <v>160</v>
      </c>
      <c r="BQ21" s="43"/>
      <c r="BR21" s="43"/>
      <c r="BS21" s="43"/>
      <c r="BV21" s="58" t="s">
        <v>156</v>
      </c>
      <c r="BW21" s="59" t="s">
        <v>157</v>
      </c>
      <c r="BX21" s="60" t="s">
        <v>160</v>
      </c>
      <c r="BZ21" s="43"/>
      <c r="CA21" s="43"/>
      <c r="CB21" s="43"/>
      <c r="CE21" s="58" t="s">
        <v>156</v>
      </c>
      <c r="CF21" s="59" t="s">
        <v>157</v>
      </c>
      <c r="CG21" s="60" t="s">
        <v>160</v>
      </c>
      <c r="CI21" s="43"/>
      <c r="CJ21" s="43"/>
      <c r="CK21" s="43"/>
      <c r="CN21" s="58" t="s">
        <v>156</v>
      </c>
      <c r="CO21" s="59" t="s">
        <v>157</v>
      </c>
      <c r="CP21" s="60" t="s">
        <v>160</v>
      </c>
      <c r="CR21" s="43"/>
      <c r="CS21" s="43"/>
      <c r="CT21" s="43"/>
      <c r="CW21" s="58" t="s">
        <v>156</v>
      </c>
      <c r="CX21" s="59" t="s">
        <v>157</v>
      </c>
      <c r="CY21" s="60" t="s">
        <v>160</v>
      </c>
      <c r="DA21" s="43"/>
      <c r="DB21" s="43"/>
      <c r="DC21" s="43"/>
      <c r="DF21" s="58" t="s">
        <v>156</v>
      </c>
      <c r="DG21" s="59" t="s">
        <v>157</v>
      </c>
      <c r="DH21" s="60" t="s">
        <v>160</v>
      </c>
      <c r="DJ21" s="43"/>
      <c r="DK21" s="43"/>
      <c r="DL21" s="43"/>
      <c r="DO21" s="58" t="s">
        <v>156</v>
      </c>
      <c r="DP21" s="59" t="s">
        <v>157</v>
      </c>
      <c r="DQ21" s="60" t="s">
        <v>160</v>
      </c>
      <c r="DS21" s="43"/>
      <c r="DT21" s="43"/>
      <c r="DU21" s="43"/>
      <c r="DX21" s="58" t="s">
        <v>156</v>
      </c>
      <c r="DY21" s="59" t="s">
        <v>157</v>
      </c>
      <c r="DZ21" s="60" t="s">
        <v>160</v>
      </c>
      <c r="EB21" s="43"/>
      <c r="EC21" s="43"/>
      <c r="ED21" s="43"/>
      <c r="EG21" s="58" t="s">
        <v>156</v>
      </c>
      <c r="EH21" s="59" t="s">
        <v>157</v>
      </c>
      <c r="EI21" s="60" t="s">
        <v>160</v>
      </c>
      <c r="EK21" s="43"/>
      <c r="EL21" s="43"/>
      <c r="EM21" s="43"/>
      <c r="EP21" s="58" t="s">
        <v>156</v>
      </c>
      <c r="EQ21" s="59" t="s">
        <v>157</v>
      </c>
      <c r="ER21" s="60" t="s">
        <v>160</v>
      </c>
      <c r="ET21" s="43"/>
      <c r="EU21" s="43"/>
      <c r="EV21" s="43"/>
      <c r="EY21" s="58" t="s">
        <v>156</v>
      </c>
      <c r="EZ21" s="59" t="s">
        <v>157</v>
      </c>
      <c r="FA21" s="60" t="s">
        <v>160</v>
      </c>
      <c r="FC21" s="43"/>
      <c r="FD21" s="43"/>
      <c r="FE21" s="43"/>
      <c r="FH21" s="58" t="s">
        <v>156</v>
      </c>
      <c r="FI21" s="59" t="s">
        <v>157</v>
      </c>
      <c r="FJ21" s="60" t="s">
        <v>160</v>
      </c>
      <c r="FL21" s="43"/>
      <c r="FM21" s="43"/>
      <c r="FN21" s="43"/>
      <c r="FQ21" s="58" t="s">
        <v>156</v>
      </c>
      <c r="FR21" s="59" t="s">
        <v>157</v>
      </c>
      <c r="FS21" s="60" t="s">
        <v>160</v>
      </c>
      <c r="FU21" s="43"/>
      <c r="FV21" s="43"/>
      <c r="FW21" s="43"/>
      <c r="FZ21" s="58" t="s">
        <v>156</v>
      </c>
      <c r="GA21" s="59" t="s">
        <v>157</v>
      </c>
      <c r="GB21" s="60" t="s">
        <v>160</v>
      </c>
      <c r="GD21" s="43"/>
      <c r="GE21" s="43"/>
      <c r="GF21" s="43"/>
      <c r="GI21" s="58" t="s">
        <v>156</v>
      </c>
      <c r="GJ21" s="59" t="s">
        <v>157</v>
      </c>
      <c r="GK21" s="60" t="s">
        <v>160</v>
      </c>
      <c r="GM21" s="43"/>
      <c r="GN21" s="43"/>
      <c r="GO21" s="43"/>
      <c r="GR21" s="58" t="s">
        <v>156</v>
      </c>
      <c r="GS21" s="59" t="s">
        <v>157</v>
      </c>
      <c r="GT21" s="60" t="s">
        <v>160</v>
      </c>
      <c r="GV21" s="43"/>
      <c r="GW21" s="43"/>
      <c r="GX21" s="43"/>
      <c r="HA21" s="58" t="s">
        <v>156</v>
      </c>
      <c r="HB21" s="59" t="s">
        <v>157</v>
      </c>
      <c r="HC21" s="60" t="s">
        <v>160</v>
      </c>
      <c r="HE21" s="43"/>
      <c r="HF21" s="43"/>
      <c r="HG21" s="43"/>
    </row>
    <row r="22" spans="2:215" ht="17" thickBot="1" x14ac:dyDescent="0.25">
      <c r="B22" s="61">
        <f xml:space="preserve"> 0.2*E16</f>
        <v>3.2542596056989608E-2</v>
      </c>
      <c r="C22" s="62">
        <f>(E15/100)*E17</f>
        <v>1.6271298028494802E-3</v>
      </c>
      <c r="D22" s="63">
        <f>C22*2</f>
        <v>3.2542596056989604E-3</v>
      </c>
      <c r="G22" s="43"/>
      <c r="H22" s="43"/>
      <c r="K22" s="61">
        <f xml:space="preserve"> 0.2*N16</f>
        <v>3.1425519687502873E-2</v>
      </c>
      <c r="L22" s="62">
        <f>(N15/100)*N17</f>
        <v>1.5712759843751437E-3</v>
      </c>
      <c r="M22" s="63">
        <f>L22*2</f>
        <v>3.1425519687502874E-3</v>
      </c>
      <c r="P22" s="43"/>
      <c r="Q22" s="43"/>
      <c r="T22" s="61">
        <f xml:space="preserve"> 0.2*W16</f>
        <v>3.6457154450696992E-2</v>
      </c>
      <c r="U22" s="62">
        <f>(W15/100)*W17</f>
        <v>1.8228577225348497E-3</v>
      </c>
      <c r="V22" s="63">
        <f>U22*2</f>
        <v>3.6457154450696993E-3</v>
      </c>
      <c r="Y22" s="43"/>
      <c r="Z22" s="43"/>
      <c r="AC22" s="61">
        <f xml:space="preserve"> 0.2*AF16</f>
        <v>3.8258167166092039E-2</v>
      </c>
      <c r="AD22" s="62">
        <f>(AF15/100)*AF17</f>
        <v>1.912908358304602E-3</v>
      </c>
      <c r="AE22" s="63">
        <f>AD22*2</f>
        <v>3.8258167166092039E-3</v>
      </c>
      <c r="AH22" s="43"/>
      <c r="AI22" s="43"/>
      <c r="AL22" s="61">
        <f xml:space="preserve"> 0.2*AO16</f>
        <v>2.4182713652728758E-2</v>
      </c>
      <c r="AM22" s="62">
        <f>(AO15/100)*AO17</f>
        <v>1.2091356826364379E-3</v>
      </c>
      <c r="AN22" s="63">
        <f>AM22*2</f>
        <v>2.4182713652728758E-3</v>
      </c>
      <c r="AQ22" s="43"/>
      <c r="AR22" s="43"/>
      <c r="AU22" s="61">
        <f xml:space="preserve"> 0.2*AX16</f>
        <v>2.8611285667730735E-2</v>
      </c>
      <c r="AV22" s="62">
        <f>(AX15/100)*AX17</f>
        <v>1.4305642833865367E-3</v>
      </c>
      <c r="AW22" s="63">
        <f>AV22*2</f>
        <v>2.8611285667730735E-3</v>
      </c>
      <c r="AZ22" s="43"/>
      <c r="BA22" s="43"/>
      <c r="BD22" s="61">
        <f xml:space="preserve"> 0.2*BG16</f>
        <v>3.3722302023628851E-2</v>
      </c>
      <c r="BE22" s="62">
        <f>(BG15/100)*BG17</f>
        <v>1.6861151011814427E-3</v>
      </c>
      <c r="BF22" s="63">
        <f>BE22*2</f>
        <v>3.3722302023628855E-3</v>
      </c>
      <c r="BI22" s="43"/>
      <c r="BJ22" s="43"/>
      <c r="BM22" s="61">
        <f xml:space="preserve"> 0.2*BP16</f>
        <v>2.7714665954025271E-2</v>
      </c>
      <c r="BN22" s="62">
        <f>(BP15/100)*BP17</f>
        <v>1.3857332977012635E-3</v>
      </c>
      <c r="BO22" s="63">
        <f>BN22*2</f>
        <v>2.771466595402527E-3</v>
      </c>
      <c r="BR22" s="43"/>
      <c r="BS22" s="43"/>
      <c r="BV22" s="61">
        <f xml:space="preserve"> 0.2*BY16</f>
        <v>2.1719899195932826E-2</v>
      </c>
      <c r="BW22" s="62">
        <f>(BY15/100)*BY17</f>
        <v>1.0859949597966413E-3</v>
      </c>
      <c r="BX22" s="63">
        <f>BW22*2</f>
        <v>2.1719899195932826E-3</v>
      </c>
      <c r="CA22" s="43"/>
      <c r="CB22" s="43"/>
      <c r="CE22" s="61">
        <f xml:space="preserve"> 0.2*CH16</f>
        <v>2.3649578200399056E-2</v>
      </c>
      <c r="CF22" s="62">
        <f>(CH15/100)*CH17</f>
        <v>1.1824789100199527E-3</v>
      </c>
      <c r="CG22" s="63">
        <f>CF22*2</f>
        <v>2.3649578200399053E-3</v>
      </c>
      <c r="CJ22" s="43"/>
      <c r="CK22" s="43"/>
      <c r="CN22" s="61">
        <f xml:space="preserve"> 0.2*CQ16</f>
        <v>3.3651067086046864E-2</v>
      </c>
      <c r="CO22" s="62">
        <f>(CQ15/100)*CQ17</f>
        <v>1.6825533543023427E-3</v>
      </c>
      <c r="CP22" s="63">
        <f>CO22*2</f>
        <v>3.3651067086046854E-3</v>
      </c>
      <c r="CS22" s="43"/>
      <c r="CT22" s="43"/>
      <c r="CW22" s="61">
        <f xml:space="preserve"> 0.2*CZ16</f>
        <v>2.744011133305348E-2</v>
      </c>
      <c r="CX22" s="62">
        <f>(CZ15/100)*CZ17</f>
        <v>1.3720055666526739E-3</v>
      </c>
      <c r="CY22" s="63">
        <f>CX22*2</f>
        <v>2.7440111333053479E-3</v>
      </c>
      <c r="DB22" s="43"/>
      <c r="DC22" s="43"/>
      <c r="DF22" s="61">
        <f xml:space="preserve"> 0.2*DI16</f>
        <v>3.7788380520021321E-2</v>
      </c>
      <c r="DG22" s="62">
        <f>(DI15/100)*DI17</f>
        <v>1.8894190260010659E-3</v>
      </c>
      <c r="DH22" s="63">
        <f>DG22*2</f>
        <v>3.7788380520021318E-3</v>
      </c>
      <c r="DK22" s="43"/>
      <c r="DL22" s="43"/>
      <c r="DO22" s="61">
        <f xml:space="preserve"> 0.2*DR16</f>
        <v>2.7691164938466975E-2</v>
      </c>
      <c r="DP22" s="62">
        <f>(DR15/100)*DR17</f>
        <v>1.3845582469233487E-3</v>
      </c>
      <c r="DQ22" s="63">
        <f>DP22*2</f>
        <v>2.7691164938466973E-3</v>
      </c>
      <c r="DT22" s="43"/>
      <c r="DU22" s="43"/>
      <c r="DX22" s="61">
        <f xml:space="preserve"> 0.2*EA16</f>
        <v>5.0775461249176895E-2</v>
      </c>
      <c r="DY22" s="62">
        <f>(EA15/100)*EA17</f>
        <v>2.5387730624588443E-3</v>
      </c>
      <c r="DZ22" s="63">
        <f>DY22*2</f>
        <v>5.0775461249176887E-3</v>
      </c>
      <c r="EC22" s="43"/>
      <c r="ED22" s="43"/>
      <c r="EG22" s="61">
        <f xml:space="preserve"> 0.2*EJ16</f>
        <v>4.5894338002485852E-2</v>
      </c>
      <c r="EH22" s="62">
        <f>(EJ15/100)*EJ17</f>
        <v>2.2947169001242924E-3</v>
      </c>
      <c r="EI22" s="63">
        <f>EH22*2</f>
        <v>4.5894338002485848E-3</v>
      </c>
      <c r="EL22" s="43"/>
      <c r="EM22" s="43"/>
      <c r="EP22" s="61">
        <f xml:space="preserve"> 0.2*ES16</f>
        <v>3.3749055644328015E-2</v>
      </c>
      <c r="EQ22" s="62">
        <f>(ES15/100)*ES17</f>
        <v>1.6874527822164007E-3</v>
      </c>
      <c r="ER22" s="63">
        <f>EQ22*2</f>
        <v>3.3749055644328014E-3</v>
      </c>
      <c r="EU22" s="43"/>
      <c r="EV22" s="43"/>
      <c r="EY22" s="61">
        <f xml:space="preserve"> 0.2*FB16</f>
        <v>3.8336052177011103E-2</v>
      </c>
      <c r="EZ22" s="62">
        <f>(FB15/100)*FB17</f>
        <v>1.9168026088505548E-3</v>
      </c>
      <c r="FA22" s="63">
        <f>EZ22*2</f>
        <v>3.8336052177011097E-3</v>
      </c>
      <c r="FD22" s="43"/>
      <c r="FE22" s="43"/>
      <c r="FH22" s="61">
        <f xml:space="preserve"> 0.2*FK16</f>
        <v>6.1049447813763438E-2</v>
      </c>
      <c r="FI22" s="62">
        <f>(FK15/100)*FK17</f>
        <v>3.0524723906881716E-3</v>
      </c>
      <c r="FJ22" s="63">
        <f>FI22*2</f>
        <v>6.1049447813763431E-3</v>
      </c>
      <c r="FM22" s="43"/>
      <c r="FN22" s="43"/>
      <c r="FQ22" s="61">
        <f xml:space="preserve"> 0.2*FT16</f>
        <v>5.7202753922525384E-2</v>
      </c>
      <c r="FR22" s="62">
        <f>(FT15/100)*FT17</f>
        <v>2.8601376961262691E-3</v>
      </c>
      <c r="FS22" s="63">
        <f>FR22*2</f>
        <v>5.7202753922525381E-3</v>
      </c>
      <c r="FV22" s="43"/>
      <c r="FW22" s="43"/>
      <c r="FZ22" s="61">
        <f xml:space="preserve"> 0.2*GC16</f>
        <v>1.911211173556164E-2</v>
      </c>
      <c r="GA22" s="62">
        <f>(GC15/100)*GC17</f>
        <v>9.5560558677808174E-4</v>
      </c>
      <c r="GB22" s="63">
        <f>GA22*2</f>
        <v>1.9112111735561635E-3</v>
      </c>
      <c r="GE22" s="43"/>
      <c r="GF22" s="43"/>
      <c r="GI22" s="61">
        <f xml:space="preserve"> 0.2*GL16</f>
        <v>1.3339558470676345E-2</v>
      </c>
      <c r="GJ22" s="62">
        <f>(GL15/100)*GL17</f>
        <v>6.6697792353381726E-4</v>
      </c>
      <c r="GK22" s="63">
        <f>GJ22*2</f>
        <v>1.3339558470676345E-3</v>
      </c>
      <c r="GN22" s="43"/>
      <c r="GO22" s="43"/>
      <c r="GR22" s="61">
        <f xml:space="preserve"> 0.2*GU16</f>
        <v>2.0480425989613821E-2</v>
      </c>
      <c r="GS22" s="62">
        <f>(GU15/100)*GU17</f>
        <v>1.0240212994806911E-3</v>
      </c>
      <c r="GT22" s="63">
        <f>GS22*2</f>
        <v>2.0480425989613821E-3</v>
      </c>
      <c r="GW22" s="43"/>
      <c r="GX22" s="43"/>
      <c r="HA22" s="61">
        <f xml:space="preserve"> 0.2*HD16</f>
        <v>2.8070194272903054E-2</v>
      </c>
      <c r="HB22" s="62">
        <f>(HD15/100)*HD17</f>
        <v>1.4035097136451528E-3</v>
      </c>
      <c r="HC22" s="63">
        <f>HB22*2</f>
        <v>2.8070194272903056E-3</v>
      </c>
      <c r="HF22" s="43"/>
      <c r="HG22" s="43"/>
    </row>
    <row r="23" spans="2:215" x14ac:dyDescent="0.2">
      <c r="G23" s="43"/>
      <c r="H23" s="43"/>
    </row>
    <row r="24" spans="2:215" x14ac:dyDescent="0.2">
      <c r="F24" s="43"/>
      <c r="G24" s="43"/>
      <c r="H24" s="43"/>
    </row>
    <row r="25" spans="2:215" x14ac:dyDescent="0.2">
      <c r="C25" s="47" t="s">
        <v>161</v>
      </c>
      <c r="D25" s="41" t="s">
        <v>162</v>
      </c>
      <c r="G25" s="43"/>
      <c r="H25" s="43"/>
    </row>
    <row r="26" spans="2:215" x14ac:dyDescent="0.2">
      <c r="C26" s="64" t="s">
        <v>163</v>
      </c>
      <c r="D26" s="41" t="s">
        <v>164</v>
      </c>
      <c r="G26" s="43"/>
      <c r="H26" s="43"/>
    </row>
    <row r="27" spans="2:215" x14ac:dyDescent="0.2">
      <c r="C27" s="64" t="s">
        <v>165</v>
      </c>
      <c r="D27" s="41" t="s">
        <v>166</v>
      </c>
      <c r="H27" s="43"/>
    </row>
    <row r="28" spans="2:215" x14ac:dyDescent="0.2">
      <c r="G28" s="43"/>
      <c r="H28" s="43"/>
    </row>
    <row r="29" spans="2:215" x14ac:dyDescent="0.2">
      <c r="G29" s="43"/>
      <c r="H29" s="43"/>
    </row>
    <row r="30" spans="2:215" x14ac:dyDescent="0.2">
      <c r="G30" s="43"/>
      <c r="H30" s="43"/>
    </row>
    <row r="31" spans="2:215" x14ac:dyDescent="0.2">
      <c r="F31" s="43"/>
      <c r="G31" s="43"/>
      <c r="H31" s="43"/>
    </row>
    <row r="32" spans="2:215" x14ac:dyDescent="0.2">
      <c r="F32" s="43"/>
      <c r="G32" s="43"/>
      <c r="H32" s="43"/>
    </row>
    <row r="33" spans="2:8" x14ac:dyDescent="0.2">
      <c r="G33" s="43"/>
      <c r="H33" s="43"/>
    </row>
    <row r="34" spans="2:8" x14ac:dyDescent="0.2">
      <c r="B34" s="41" t="s">
        <v>167</v>
      </c>
      <c r="G34" s="43"/>
      <c r="H34" s="43"/>
    </row>
    <row r="35" spans="2:8" x14ac:dyDescent="0.2">
      <c r="G35" s="43"/>
      <c r="H35" s="43"/>
    </row>
    <row r="36" spans="2:8" x14ac:dyDescent="0.2">
      <c r="G36" s="43"/>
      <c r="H36" s="43"/>
    </row>
    <row r="37" spans="2:8" x14ac:dyDescent="0.2">
      <c r="G37" s="43"/>
      <c r="H37" s="43"/>
    </row>
    <row r="38" spans="2:8" x14ac:dyDescent="0.2">
      <c r="G38" s="43"/>
      <c r="H38" s="43"/>
    </row>
    <row r="39" spans="2:8" x14ac:dyDescent="0.2">
      <c r="H39" s="65"/>
    </row>
    <row r="40" spans="2:8" x14ac:dyDescent="0.2">
      <c r="H40" s="65"/>
    </row>
  </sheetData>
  <mergeCells count="72">
    <mergeCell ref="FH20:FJ20"/>
    <mergeCell ref="FQ20:FS20"/>
    <mergeCell ref="FZ20:GB20"/>
    <mergeCell ref="GI20:GK20"/>
    <mergeCell ref="GR20:GT20"/>
    <mergeCell ref="HA20:HC20"/>
    <mergeCell ref="DF20:DH20"/>
    <mergeCell ref="DO20:DQ20"/>
    <mergeCell ref="DX20:DZ20"/>
    <mergeCell ref="EG20:EI20"/>
    <mergeCell ref="EP20:ER20"/>
    <mergeCell ref="EY20:FA20"/>
    <mergeCell ref="BD20:BF20"/>
    <mergeCell ref="BM20:BO20"/>
    <mergeCell ref="BV20:BX20"/>
    <mergeCell ref="CE20:CG20"/>
    <mergeCell ref="CN20:CP20"/>
    <mergeCell ref="CW20:CY20"/>
    <mergeCell ref="B20:D20"/>
    <mergeCell ref="K20:M20"/>
    <mergeCell ref="T20:V20"/>
    <mergeCell ref="AC20:AE20"/>
    <mergeCell ref="AL20:AN20"/>
    <mergeCell ref="AU20:AW20"/>
    <mergeCell ref="FH2:FJ2"/>
    <mergeCell ref="FQ2:FS2"/>
    <mergeCell ref="FZ2:GB2"/>
    <mergeCell ref="GI2:GK2"/>
    <mergeCell ref="GR2:GT2"/>
    <mergeCell ref="HA2:HC2"/>
    <mergeCell ref="DF2:DH2"/>
    <mergeCell ref="DO2:DQ2"/>
    <mergeCell ref="DX2:DZ2"/>
    <mergeCell ref="EG2:EI2"/>
    <mergeCell ref="EP2:ER2"/>
    <mergeCell ref="EY2:FA2"/>
    <mergeCell ref="BD2:BF2"/>
    <mergeCell ref="BM2:BO2"/>
    <mergeCell ref="BV2:BX2"/>
    <mergeCell ref="CE2:CG2"/>
    <mergeCell ref="CN2:CP2"/>
    <mergeCell ref="CW2:CY2"/>
    <mergeCell ref="B2:D2"/>
    <mergeCell ref="K2:M2"/>
    <mergeCell ref="T2:V2"/>
    <mergeCell ref="AC2:AE2"/>
    <mergeCell ref="AL2:AN2"/>
    <mergeCell ref="AU2:AW2"/>
    <mergeCell ref="FH1:FN1"/>
    <mergeCell ref="FQ1:FW1"/>
    <mergeCell ref="FZ1:GF1"/>
    <mergeCell ref="GI1:GO1"/>
    <mergeCell ref="GR1:GX1"/>
    <mergeCell ref="HA1:HG1"/>
    <mergeCell ref="DF1:DL1"/>
    <mergeCell ref="DO1:DU1"/>
    <mergeCell ref="DX1:ED1"/>
    <mergeCell ref="EG1:EM1"/>
    <mergeCell ref="EP1:EV1"/>
    <mergeCell ref="EY1:FE1"/>
    <mergeCell ref="BD1:BJ1"/>
    <mergeCell ref="BM1:BS1"/>
    <mergeCell ref="BV1:CB1"/>
    <mergeCell ref="CE1:CK1"/>
    <mergeCell ref="CN1:CT1"/>
    <mergeCell ref="CW1:DC1"/>
    <mergeCell ref="B1:H1"/>
    <mergeCell ref="K1:Q1"/>
    <mergeCell ref="T1:Z1"/>
    <mergeCell ref="AC1:AI1"/>
    <mergeCell ref="AL1:AR1"/>
    <mergeCell ref="AU1:BA1"/>
  </mergeCell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CAF8-823F-C845-8182-3020E17F5912}">
  <dimension ref="A1:AI39"/>
  <sheetViews>
    <sheetView topLeftCell="L1" workbookViewId="0">
      <selection activeCell="AM6" sqref="AM6"/>
    </sheetView>
  </sheetViews>
  <sheetFormatPr baseColWidth="10" defaultRowHeight="16" x14ac:dyDescent="0.2"/>
  <cols>
    <col min="1" max="1" width="10.83203125" style="41"/>
    <col min="2" max="5" width="13.1640625" style="41" customWidth="1"/>
    <col min="6" max="6" width="13.5" style="41" customWidth="1"/>
    <col min="7" max="7" width="13.1640625" style="41" customWidth="1"/>
    <col min="8" max="8" width="13.6640625" style="41" customWidth="1"/>
    <col min="9" max="9" width="2.83203125" style="41" customWidth="1"/>
    <col min="10" max="11" width="13.1640625" style="41" customWidth="1"/>
    <col min="12" max="13" width="13.33203125" style="41" customWidth="1"/>
    <col min="14" max="14" width="13.1640625" style="41" customWidth="1"/>
    <col min="15" max="16" width="11.6640625" style="41" bestFit="1" customWidth="1"/>
    <col min="17" max="17" width="13.1640625" style="41" bestFit="1" customWidth="1"/>
    <col min="18" max="18" width="2.83203125" style="41" customWidth="1"/>
    <col min="19" max="22" width="10.83203125" style="41"/>
    <col min="23" max="25" width="11.6640625" style="41" bestFit="1" customWidth="1"/>
    <col min="26" max="26" width="13.1640625" style="41" bestFit="1" customWidth="1"/>
    <col min="27" max="27" width="2.83203125" style="41" customWidth="1"/>
    <col min="28" max="31" width="10.83203125" style="41"/>
    <col min="32" max="34" width="11.6640625" style="41" bestFit="1" customWidth="1"/>
    <col min="35" max="35" width="13.1640625" style="41" bestFit="1" customWidth="1"/>
    <col min="36" max="36" width="2.83203125" style="41" customWidth="1"/>
    <col min="37" max="16384" width="10.83203125" style="41"/>
  </cols>
  <sheetData>
    <row r="1" spans="1:35" x14ac:dyDescent="0.2">
      <c r="A1"/>
      <c r="B1" s="38" t="s">
        <v>22</v>
      </c>
      <c r="C1" s="38"/>
      <c r="D1" s="38"/>
      <c r="E1" s="38"/>
      <c r="F1" s="38"/>
      <c r="G1" s="38"/>
      <c r="H1" s="38"/>
      <c r="I1" s="40"/>
      <c r="J1"/>
      <c r="K1" s="38" t="s">
        <v>24</v>
      </c>
      <c r="L1" s="38"/>
      <c r="M1" s="38"/>
      <c r="N1" s="38"/>
      <c r="O1" s="38"/>
      <c r="P1" s="38"/>
      <c r="Q1" s="38"/>
      <c r="S1"/>
      <c r="T1" s="38" t="s">
        <v>37</v>
      </c>
      <c r="U1" s="38"/>
      <c r="V1" s="38"/>
      <c r="W1" s="38"/>
      <c r="X1" s="38"/>
      <c r="Y1" s="38"/>
      <c r="Z1" s="38"/>
      <c r="AB1"/>
      <c r="AC1" s="38" t="s">
        <v>38</v>
      </c>
      <c r="AD1" s="38"/>
      <c r="AE1" s="38"/>
      <c r="AF1" s="38"/>
      <c r="AG1" s="38"/>
      <c r="AH1" s="38"/>
      <c r="AI1" s="38"/>
    </row>
    <row r="2" spans="1:35" x14ac:dyDescent="0.2">
      <c r="A2"/>
      <c r="B2" t="s">
        <v>31</v>
      </c>
      <c r="C2" t="s">
        <v>32</v>
      </c>
      <c r="D2" t="s">
        <v>33</v>
      </c>
      <c r="E2" t="s">
        <v>155</v>
      </c>
      <c r="F2" s="43" t="s">
        <v>156</v>
      </c>
      <c r="G2" s="43" t="s">
        <v>157</v>
      </c>
      <c r="H2" s="43" t="s">
        <v>158</v>
      </c>
      <c r="I2" s="43"/>
      <c r="J2"/>
      <c r="K2" t="s">
        <v>31</v>
      </c>
      <c r="L2" t="s">
        <v>32</v>
      </c>
      <c r="M2" t="s">
        <v>33</v>
      </c>
      <c r="N2" t="s">
        <v>155</v>
      </c>
      <c r="O2" s="43" t="s">
        <v>156</v>
      </c>
      <c r="P2" s="43" t="s">
        <v>157</v>
      </c>
      <c r="Q2" s="43" t="s">
        <v>158</v>
      </c>
      <c r="S2"/>
      <c r="T2" t="s">
        <v>31</v>
      </c>
      <c r="U2" t="s">
        <v>32</v>
      </c>
      <c r="V2" t="s">
        <v>33</v>
      </c>
      <c r="W2" t="s">
        <v>155</v>
      </c>
      <c r="X2" s="43" t="s">
        <v>156</v>
      </c>
      <c r="Y2" s="43" t="s">
        <v>157</v>
      </c>
      <c r="Z2" s="43" t="s">
        <v>158</v>
      </c>
      <c r="AB2"/>
      <c r="AC2" t="s">
        <v>31</v>
      </c>
      <c r="AD2" t="s">
        <v>32</v>
      </c>
      <c r="AE2" t="s">
        <v>33</v>
      </c>
      <c r="AF2" t="s">
        <v>155</v>
      </c>
      <c r="AG2" s="43" t="s">
        <v>156</v>
      </c>
      <c r="AH2" s="43" t="s">
        <v>157</v>
      </c>
      <c r="AI2" s="43" t="s">
        <v>158</v>
      </c>
    </row>
    <row r="3" spans="1:35" x14ac:dyDescent="0.2">
      <c r="A3" t="s">
        <v>0</v>
      </c>
      <c r="B3" s="3">
        <v>0.46350845774376115</v>
      </c>
      <c r="C3" s="3">
        <v>0.50569384937924644</v>
      </c>
      <c r="D3" s="3">
        <v>0.49794054153081369</v>
      </c>
      <c r="E3">
        <f>AVERAGE(B3:D3)</f>
        <v>0.48904761621794046</v>
      </c>
      <c r="F3" s="44">
        <f>(E3-$B$21)</f>
        <v>0.4683381914179669</v>
      </c>
      <c r="G3" s="44">
        <f>(E3-$C$21)</f>
        <v>0.48801214497794176</v>
      </c>
      <c r="H3" s="45">
        <f>(E3-$D$21)</f>
        <v>0.48697667373794312</v>
      </c>
      <c r="I3" s="43"/>
      <c r="J3" t="s">
        <v>0</v>
      </c>
      <c r="K3" s="3">
        <v>0.55765407386658628</v>
      </c>
      <c r="L3" s="3">
        <v>0.560728519428074</v>
      </c>
      <c r="M3" s="3">
        <v>0.52685137420338957</v>
      </c>
      <c r="N3">
        <f>AVERAGE(K3:M3)</f>
        <v>0.54841132249934998</v>
      </c>
      <c r="O3" s="44">
        <f>(N3-$K$21)</f>
        <v>0.52366773613077378</v>
      </c>
      <c r="P3" s="44">
        <f>(N3-$L$21)</f>
        <v>0.54717414318092117</v>
      </c>
      <c r="Q3" s="45">
        <f>(N3-$M$21)</f>
        <v>0.54593696386249235</v>
      </c>
      <c r="S3" t="s">
        <v>0</v>
      </c>
      <c r="T3" s="3">
        <v>0.53872803379813095</v>
      </c>
      <c r="U3" s="3">
        <v>0.53603334233982125</v>
      </c>
      <c r="V3" s="3">
        <v>0.55094424563652544</v>
      </c>
      <c r="W3">
        <f>AVERAGE(T3:V3)</f>
        <v>0.54190187392482592</v>
      </c>
      <c r="X3" s="44">
        <f>(W3-$T$21)</f>
        <v>0.5125889302413057</v>
      </c>
      <c r="Y3" s="44">
        <f>(W3-$U$21)</f>
        <v>0.54043622674064995</v>
      </c>
      <c r="Z3" s="45">
        <f>(W3-$V$21)</f>
        <v>0.53897057955647387</v>
      </c>
      <c r="AB3" t="s">
        <v>0</v>
      </c>
      <c r="AC3" s="3">
        <v>0.48002779179959987</v>
      </c>
      <c r="AD3" s="3">
        <v>0.4825176235123439</v>
      </c>
      <c r="AE3" s="3">
        <v>0.49068964733322024</v>
      </c>
      <c r="AF3">
        <f>AVERAGE(AC3:AE3)</f>
        <v>0.48441168754838798</v>
      </c>
      <c r="AG3" s="44">
        <f>(AF3-$AC$21)</f>
        <v>0.45792166908546555</v>
      </c>
      <c r="AH3" s="44">
        <f>(AF3-$AD$21)</f>
        <v>0.48308718662524186</v>
      </c>
      <c r="AI3" s="45">
        <f>(AF3-$AE$21)</f>
        <v>0.48176268570209574</v>
      </c>
    </row>
    <row r="4" spans="1:35" x14ac:dyDescent="0.2">
      <c r="A4" t="s">
        <v>1</v>
      </c>
      <c r="B4" s="3">
        <v>0.61635258002218185</v>
      </c>
      <c r="C4" s="3">
        <v>0.62051235555788897</v>
      </c>
      <c r="D4" s="3">
        <v>0.62605468706815059</v>
      </c>
      <c r="E4">
        <f t="shared" ref="E4:E12" si="0">AVERAGE(B4:D4)</f>
        <v>0.62097320754940721</v>
      </c>
      <c r="F4" s="44">
        <f>(E4-$B$21)</f>
        <v>0.60026378274943359</v>
      </c>
      <c r="G4" s="44">
        <f t="shared" ref="G4:G12" si="1">(E4-$C$21)</f>
        <v>0.61993773630940852</v>
      </c>
      <c r="H4" s="45">
        <f t="shared" ref="H4:H12" si="2">(E4-$D$21)</f>
        <v>0.61890226506940982</v>
      </c>
      <c r="I4" s="43"/>
      <c r="J4" t="s">
        <v>1</v>
      </c>
      <c r="K4" s="3">
        <v>0.70235759965988831</v>
      </c>
      <c r="L4" s="3">
        <v>0.67382477321630141</v>
      </c>
      <c r="M4" s="3">
        <v>0.69598661725639532</v>
      </c>
      <c r="N4">
        <f t="shared" ref="N4:N12" si="3">AVERAGE(K4:M4)</f>
        <v>0.69072299671086179</v>
      </c>
      <c r="O4" s="44">
        <f t="shared" ref="O4:O12" si="4">(N4-$K$21)</f>
        <v>0.66597941034228558</v>
      </c>
      <c r="P4" s="44">
        <f t="shared" ref="P4:P12" si="5">(N4-$L$21)</f>
        <v>0.68948581739243298</v>
      </c>
      <c r="Q4" s="45">
        <f t="shared" ref="Q4:Q11" si="6">(N4-$M$21)</f>
        <v>0.68824863807400416</v>
      </c>
      <c r="S4" t="s">
        <v>1</v>
      </c>
      <c r="T4" s="3">
        <v>0.72378037918970972</v>
      </c>
      <c r="U4" s="3">
        <v>0.66365485517699641</v>
      </c>
      <c r="V4" s="3">
        <v>0.67530481177021096</v>
      </c>
      <c r="W4">
        <f t="shared" ref="W4:W12" si="7">AVERAGE(T4:V4)</f>
        <v>0.6875800153789724</v>
      </c>
      <c r="X4" s="44">
        <f t="shared" ref="X4:X12" si="8">(W4-$T$21)</f>
        <v>0.65826707169545218</v>
      </c>
      <c r="Y4" s="44">
        <f t="shared" ref="Y4:Y12" si="9">(W4-$U$21)</f>
        <v>0.68611436819479643</v>
      </c>
      <c r="Z4" s="45">
        <f t="shared" ref="Z4:Z12" si="10">(W4-$V$21)</f>
        <v>0.68464872101062035</v>
      </c>
      <c r="AB4" t="s">
        <v>1</v>
      </c>
      <c r="AC4" s="3">
        <v>0.72795249632101677</v>
      </c>
      <c r="AD4" s="3">
        <v>0.71703584526856112</v>
      </c>
      <c r="AE4" s="3">
        <v>0.71846410084290224</v>
      </c>
      <c r="AF4">
        <f t="shared" ref="AF4:AF10" si="11">AVERAGE(AC4:AE4)</f>
        <v>0.72115081414416016</v>
      </c>
      <c r="AG4" s="44">
        <f t="shared" ref="AG4:AG12" si="12">(AF4-$AC$21)</f>
        <v>0.69466079568123773</v>
      </c>
      <c r="AH4" s="44">
        <f t="shared" ref="AH4:AH12" si="13">(AF4-$AD$21)</f>
        <v>0.71982631322101398</v>
      </c>
      <c r="AI4" s="45">
        <f t="shared" ref="AI4:AI12" si="14">(AF4-$AE$21)</f>
        <v>0.71850181229786791</v>
      </c>
    </row>
    <row r="5" spans="1:35" x14ac:dyDescent="0.2">
      <c r="A5" t="s">
        <v>2</v>
      </c>
      <c r="B5" s="3">
        <v>0.3900407185153878</v>
      </c>
      <c r="C5" s="3">
        <v>0.4275532019526927</v>
      </c>
      <c r="D5" s="3">
        <v>0.43333974673459164</v>
      </c>
      <c r="E5">
        <f t="shared" si="0"/>
        <v>0.41697788906755734</v>
      </c>
      <c r="F5" s="44">
        <f t="shared" ref="F5:F12" si="15">(E5-$B$21)</f>
        <v>0.39626846426758378</v>
      </c>
      <c r="G5" s="44">
        <f t="shared" si="1"/>
        <v>0.41594241782755864</v>
      </c>
      <c r="H5" s="45">
        <f t="shared" si="2"/>
        <v>0.41490694658756</v>
      </c>
      <c r="I5" s="43"/>
      <c r="J5" t="s">
        <v>2</v>
      </c>
      <c r="K5" s="3">
        <v>0.4645461816655046</v>
      </c>
      <c r="L5" s="3">
        <v>0.45746555039696707</v>
      </c>
      <c r="M5" s="3">
        <v>0.45919969729955185</v>
      </c>
      <c r="N5">
        <f t="shared" si="3"/>
        <v>0.46040380978734113</v>
      </c>
      <c r="O5" s="44">
        <f t="shared" si="4"/>
        <v>0.43566022341876492</v>
      </c>
      <c r="P5" s="44">
        <f t="shared" si="5"/>
        <v>0.45916663046891232</v>
      </c>
      <c r="Q5" s="45">
        <f t="shared" si="6"/>
        <v>0.4579294511504835</v>
      </c>
      <c r="S5" t="s">
        <v>2</v>
      </c>
      <c r="T5" s="3">
        <v>0.4642017786480358</v>
      </c>
      <c r="U5" s="3">
        <v>0.44488657543243537</v>
      </c>
      <c r="V5" s="3">
        <v>0.44564051846752001</v>
      </c>
      <c r="W5">
        <f t="shared" si="7"/>
        <v>0.45157629084933038</v>
      </c>
      <c r="X5" s="44">
        <f t="shared" si="8"/>
        <v>0.42226334716581021</v>
      </c>
      <c r="Y5" s="44">
        <f t="shared" si="9"/>
        <v>0.45011064366515435</v>
      </c>
      <c r="Z5" s="45">
        <f t="shared" si="10"/>
        <v>0.44864499648097833</v>
      </c>
      <c r="AB5" t="s">
        <v>2</v>
      </c>
      <c r="AC5" s="3">
        <v>0.48539908137531534</v>
      </c>
      <c r="AD5" s="3">
        <v>0.50353090123645838</v>
      </c>
      <c r="AE5" s="3">
        <v>0.46826677279089535</v>
      </c>
      <c r="AF5">
        <f t="shared" si="11"/>
        <v>0.48573225180088969</v>
      </c>
      <c r="AG5" s="44">
        <f t="shared" si="12"/>
        <v>0.45924223333796726</v>
      </c>
      <c r="AH5" s="44">
        <f t="shared" si="13"/>
        <v>0.48440775087774357</v>
      </c>
      <c r="AI5" s="45">
        <f t="shared" si="14"/>
        <v>0.48308324995459745</v>
      </c>
    </row>
    <row r="6" spans="1:35" x14ac:dyDescent="0.2">
      <c r="A6" t="s">
        <v>3</v>
      </c>
      <c r="B6" s="3">
        <v>0.60728148868543652</v>
      </c>
      <c r="C6" s="3">
        <v>0.63614648635357562</v>
      </c>
      <c r="D6" s="3">
        <v>0.63278101338456727</v>
      </c>
      <c r="E6">
        <f t="shared" si="0"/>
        <v>0.62540299614119321</v>
      </c>
      <c r="F6" s="44">
        <f t="shared" si="15"/>
        <v>0.60469357134121959</v>
      </c>
      <c r="G6" s="44">
        <f t="shared" si="1"/>
        <v>0.62436752490119451</v>
      </c>
      <c r="H6" s="45">
        <f t="shared" si="2"/>
        <v>0.62333205366119582</v>
      </c>
      <c r="I6" s="43"/>
      <c r="J6" t="s">
        <v>3</v>
      </c>
      <c r="K6" s="3">
        <v>0.63606495029988874</v>
      </c>
      <c r="L6" s="3">
        <v>0.61406786937601621</v>
      </c>
      <c r="M6" s="3">
        <v>0.62137040708421254</v>
      </c>
      <c r="N6">
        <f t="shared" si="3"/>
        <v>0.62383440892003916</v>
      </c>
      <c r="O6" s="44">
        <f t="shared" si="4"/>
        <v>0.59909082255146295</v>
      </c>
      <c r="P6" s="44">
        <f t="shared" si="5"/>
        <v>0.62259722960161035</v>
      </c>
      <c r="Q6" s="45">
        <f t="shared" si="6"/>
        <v>0.62136005028318153</v>
      </c>
      <c r="S6" t="s">
        <v>3</v>
      </c>
      <c r="T6" s="3">
        <v>0.66361150720884887</v>
      </c>
      <c r="U6" s="3">
        <v>0.65859401189200018</v>
      </c>
      <c r="V6" s="3">
        <v>0.6840968956222504</v>
      </c>
      <c r="W6">
        <f t="shared" si="7"/>
        <v>0.66876747157436645</v>
      </c>
      <c r="X6" s="44">
        <f t="shared" si="8"/>
        <v>0.63945452789084622</v>
      </c>
      <c r="Y6" s="44">
        <f t="shared" si="9"/>
        <v>0.66730182439019048</v>
      </c>
      <c r="Z6" s="45">
        <f t="shared" si="10"/>
        <v>0.6658361772060144</v>
      </c>
      <c r="AB6" t="s">
        <v>3</v>
      </c>
      <c r="AC6" s="3">
        <v>0.64391709481889048</v>
      </c>
      <c r="AD6" s="3">
        <v>0.69380918010646131</v>
      </c>
      <c r="AE6" s="3">
        <v>0.63714140447784429</v>
      </c>
      <c r="AF6">
        <f t="shared" si="11"/>
        <v>0.65828922646773202</v>
      </c>
      <c r="AG6" s="44">
        <f t="shared" si="12"/>
        <v>0.6317992080048096</v>
      </c>
      <c r="AH6" s="44">
        <f t="shared" si="13"/>
        <v>0.65696472554458585</v>
      </c>
      <c r="AI6" s="45">
        <f t="shared" si="14"/>
        <v>0.65564022462143978</v>
      </c>
    </row>
    <row r="7" spans="1:35" x14ac:dyDescent="0.2">
      <c r="A7" t="s">
        <v>4</v>
      </c>
      <c r="B7" s="3">
        <v>0.37400653069164447</v>
      </c>
      <c r="C7" s="3">
        <v>0.38151049487530481</v>
      </c>
      <c r="D7" s="3">
        <v>0.37276708357900917</v>
      </c>
      <c r="E7">
        <f t="shared" si="0"/>
        <v>0.37609470304865278</v>
      </c>
      <c r="F7" s="44">
        <f t="shared" si="15"/>
        <v>0.35538527824867922</v>
      </c>
      <c r="G7" s="44">
        <f t="shared" si="1"/>
        <v>0.37505923180865408</v>
      </c>
      <c r="H7" s="45">
        <f t="shared" si="2"/>
        <v>0.37402376056865544</v>
      </c>
      <c r="I7" s="43"/>
      <c r="J7" t="s">
        <v>4</v>
      </c>
      <c r="K7" s="3">
        <v>0.369491384067342</v>
      </c>
      <c r="L7" s="3">
        <v>0.3813362718126877</v>
      </c>
      <c r="M7" s="3">
        <v>0.36980908615121938</v>
      </c>
      <c r="N7">
        <f t="shared" si="3"/>
        <v>0.37354558067708304</v>
      </c>
      <c r="O7" s="44">
        <f t="shared" si="4"/>
        <v>0.34880199430850684</v>
      </c>
      <c r="P7" s="44">
        <f t="shared" si="5"/>
        <v>0.37230840135865423</v>
      </c>
      <c r="Q7" s="45">
        <f t="shared" si="6"/>
        <v>0.37107122204022541</v>
      </c>
      <c r="S7" t="s">
        <v>4</v>
      </c>
      <c r="T7" s="3">
        <v>0.3656261430751363</v>
      </c>
      <c r="U7" s="3">
        <v>0.32691071640434183</v>
      </c>
      <c r="V7" s="3">
        <v>0.32881321445465056</v>
      </c>
      <c r="W7">
        <f t="shared" si="7"/>
        <v>0.34045002464470953</v>
      </c>
      <c r="X7" s="44">
        <f t="shared" si="8"/>
        <v>0.31113708096118936</v>
      </c>
      <c r="Y7" s="44">
        <f t="shared" si="9"/>
        <v>0.3389843774605335</v>
      </c>
      <c r="Z7" s="45">
        <f t="shared" si="10"/>
        <v>0.33751873027635748</v>
      </c>
      <c r="AB7" t="s">
        <v>4</v>
      </c>
      <c r="AC7" s="3">
        <v>0.38758251573052155</v>
      </c>
      <c r="AD7" s="3">
        <v>0.37980509067151802</v>
      </c>
      <c r="AE7" s="3">
        <v>0.3993878936572815</v>
      </c>
      <c r="AF7">
        <f t="shared" si="11"/>
        <v>0.38892516668644034</v>
      </c>
      <c r="AG7" s="44">
        <f t="shared" si="12"/>
        <v>0.36243514822351791</v>
      </c>
      <c r="AH7" s="44">
        <f t="shared" si="13"/>
        <v>0.38760066576329422</v>
      </c>
      <c r="AI7" s="45">
        <f t="shared" si="14"/>
        <v>0.3862761648401481</v>
      </c>
    </row>
    <row r="8" spans="1:35" x14ac:dyDescent="0.2">
      <c r="A8" t="s">
        <v>5</v>
      </c>
      <c r="B8" s="3">
        <v>0.37141390348235487</v>
      </c>
      <c r="C8" s="3">
        <v>0.4059079143106229</v>
      </c>
      <c r="D8" s="3">
        <v>0.42306122157437215</v>
      </c>
      <c r="E8">
        <f t="shared" si="0"/>
        <v>0.40012767978911662</v>
      </c>
      <c r="F8" s="44">
        <f t="shared" si="15"/>
        <v>0.37941825498914306</v>
      </c>
      <c r="G8" s="44">
        <f t="shared" si="1"/>
        <v>0.39909220854911792</v>
      </c>
      <c r="H8" s="45">
        <f t="shared" si="2"/>
        <v>0.39805673730911928</v>
      </c>
      <c r="J8" t="s">
        <v>5</v>
      </c>
      <c r="K8" s="3">
        <v>0.35408734995760577</v>
      </c>
      <c r="L8" s="3">
        <v>0.37954848557200177</v>
      </c>
      <c r="M8" s="3">
        <v>0.35220800814291547</v>
      </c>
      <c r="N8">
        <f t="shared" si="3"/>
        <v>0.361947947890841</v>
      </c>
      <c r="O8" s="44">
        <f t="shared" si="4"/>
        <v>0.33720436152226479</v>
      </c>
      <c r="P8" s="44">
        <f t="shared" si="5"/>
        <v>0.36071076857241219</v>
      </c>
      <c r="Q8" s="45">
        <f t="shared" si="6"/>
        <v>0.35947358925398337</v>
      </c>
      <c r="S8" t="s">
        <v>5</v>
      </c>
      <c r="T8" s="3">
        <v>0.34984300621850367</v>
      </c>
      <c r="U8" s="3">
        <v>0.32477395954725186</v>
      </c>
      <c r="V8" s="3">
        <v>0.34624239486232766</v>
      </c>
      <c r="W8">
        <f t="shared" si="7"/>
        <v>0.34028645354269438</v>
      </c>
      <c r="X8" s="44">
        <f t="shared" si="8"/>
        <v>0.31097350985917421</v>
      </c>
      <c r="Y8" s="44">
        <f t="shared" si="9"/>
        <v>0.33882080635851836</v>
      </c>
      <c r="Z8" s="45">
        <f t="shared" si="10"/>
        <v>0.33735515917434233</v>
      </c>
      <c r="AB8" t="s">
        <v>5</v>
      </c>
      <c r="AC8" s="3">
        <v>0.46926540464858479</v>
      </c>
      <c r="AD8" s="3">
        <v>0.46588544879616062</v>
      </c>
      <c r="AE8" s="3">
        <v>0.46470841621386633</v>
      </c>
      <c r="AF8">
        <f t="shared" si="11"/>
        <v>0.46661975655287063</v>
      </c>
      <c r="AG8" s="44">
        <f t="shared" si="12"/>
        <v>0.44012973808994821</v>
      </c>
      <c r="AH8" s="44">
        <f t="shared" si="13"/>
        <v>0.46529525562972451</v>
      </c>
      <c r="AI8" s="45">
        <f t="shared" si="14"/>
        <v>0.46397075470657839</v>
      </c>
    </row>
    <row r="9" spans="1:35" x14ac:dyDescent="0.2">
      <c r="A9" t="s">
        <v>6</v>
      </c>
      <c r="B9" s="3">
        <v>0.36633139982807922</v>
      </c>
      <c r="C9" s="3">
        <v>0.38887233123481546</v>
      </c>
      <c r="D9" s="3">
        <v>0.41894487107494227</v>
      </c>
      <c r="E9">
        <f t="shared" si="0"/>
        <v>0.39138286737927902</v>
      </c>
      <c r="F9" s="44">
        <f t="shared" si="15"/>
        <v>0.37067344257930546</v>
      </c>
      <c r="G9" s="44">
        <f t="shared" si="1"/>
        <v>0.39034739613928032</v>
      </c>
      <c r="H9" s="45">
        <f t="shared" si="2"/>
        <v>0.38931192489928168</v>
      </c>
      <c r="J9" t="s">
        <v>6</v>
      </c>
      <c r="K9" s="3">
        <v>0.38380946965910051</v>
      </c>
      <c r="L9" s="3">
        <v>0.37696002294673109</v>
      </c>
      <c r="M9" s="3">
        <v>0.37833494816101776</v>
      </c>
      <c r="N9">
        <f t="shared" si="3"/>
        <v>0.37970148025561645</v>
      </c>
      <c r="O9" s="44">
        <f t="shared" si="4"/>
        <v>0.35495789388704024</v>
      </c>
      <c r="P9" s="44">
        <f t="shared" si="5"/>
        <v>0.37846430093718764</v>
      </c>
      <c r="Q9" s="45">
        <f t="shared" si="6"/>
        <v>0.37722712161875882</v>
      </c>
      <c r="S9" t="s">
        <v>6</v>
      </c>
      <c r="T9" s="3">
        <v>0.38581215662547491</v>
      </c>
      <c r="U9" s="3">
        <v>0.39517363538070199</v>
      </c>
      <c r="V9" s="3">
        <v>0.39385798468483535</v>
      </c>
      <c r="W9">
        <f t="shared" si="7"/>
        <v>0.3916145922303374</v>
      </c>
      <c r="X9" s="44">
        <f t="shared" si="8"/>
        <v>0.36230164854681723</v>
      </c>
      <c r="Y9" s="44">
        <f t="shared" si="9"/>
        <v>0.39014894504616138</v>
      </c>
      <c r="Z9" s="45">
        <f t="shared" si="10"/>
        <v>0.38868329786198536</v>
      </c>
      <c r="AB9" t="s">
        <v>6</v>
      </c>
      <c r="AC9" s="3">
        <v>0.37767155492570526</v>
      </c>
      <c r="AD9" s="3">
        <v>0.36568813215634988</v>
      </c>
      <c r="AE9" s="3">
        <v>0.35375217610638099</v>
      </c>
      <c r="AF9">
        <f t="shared" si="11"/>
        <v>0.36570395439614539</v>
      </c>
      <c r="AG9" s="44">
        <f t="shared" si="12"/>
        <v>0.33921393593322297</v>
      </c>
      <c r="AH9" s="44">
        <f t="shared" si="13"/>
        <v>0.36437945347299927</v>
      </c>
      <c r="AI9" s="45">
        <f t="shared" si="14"/>
        <v>0.36305495254985315</v>
      </c>
    </row>
    <row r="10" spans="1:35" x14ac:dyDescent="0.2">
      <c r="A10" t="s">
        <v>7</v>
      </c>
      <c r="B10" s="3">
        <v>0.29268191402954852</v>
      </c>
      <c r="C10" s="3">
        <v>0.30091708259917715</v>
      </c>
      <c r="D10" s="3">
        <v>0.31616727376501191</v>
      </c>
      <c r="E10">
        <f t="shared" si="0"/>
        <v>0.30325542346457918</v>
      </c>
      <c r="F10" s="44">
        <f t="shared" si="15"/>
        <v>0.28254599866460561</v>
      </c>
      <c r="G10" s="44">
        <f t="shared" si="1"/>
        <v>0.30221995222458048</v>
      </c>
      <c r="H10" s="45">
        <f t="shared" si="2"/>
        <v>0.30118448098458184</v>
      </c>
      <c r="J10" t="s">
        <v>7</v>
      </c>
      <c r="K10" s="3">
        <v>0.30729957923824103</v>
      </c>
      <c r="L10" s="3">
        <v>0.29710196263235961</v>
      </c>
      <c r="M10" s="3">
        <v>0.28777161083053349</v>
      </c>
      <c r="N10">
        <f t="shared" si="3"/>
        <v>0.29739105090037804</v>
      </c>
      <c r="O10" s="44">
        <f t="shared" si="4"/>
        <v>0.27264746453180183</v>
      </c>
      <c r="P10" s="44">
        <f t="shared" si="5"/>
        <v>0.29615387158194922</v>
      </c>
      <c r="Q10" s="45">
        <f t="shared" si="6"/>
        <v>0.29491669226352041</v>
      </c>
      <c r="S10" t="s">
        <v>7</v>
      </c>
      <c r="T10" s="3">
        <v>0.22290308252691349</v>
      </c>
      <c r="U10" s="3">
        <v>0.22074904869557196</v>
      </c>
      <c r="V10" s="3">
        <v>0.23282872524669287</v>
      </c>
      <c r="W10">
        <f t="shared" si="7"/>
        <v>0.22549361882305943</v>
      </c>
      <c r="X10" s="44">
        <f t="shared" si="8"/>
        <v>0.19618067513953924</v>
      </c>
      <c r="Y10" s="44">
        <f t="shared" si="9"/>
        <v>0.22402797163888341</v>
      </c>
      <c r="Z10" s="45">
        <f t="shared" si="10"/>
        <v>0.22256232445470742</v>
      </c>
      <c r="AB10" t="s">
        <v>7</v>
      </c>
      <c r="AC10" s="3">
        <v>0.28306203012767361</v>
      </c>
      <c r="AD10" s="3">
        <v>0.28956830092397889</v>
      </c>
      <c r="AE10" s="3">
        <v>0.26777475553158475</v>
      </c>
      <c r="AF10">
        <f t="shared" si="11"/>
        <v>0.28013502886107911</v>
      </c>
      <c r="AG10" s="44">
        <f t="shared" si="12"/>
        <v>0.25364501039815668</v>
      </c>
      <c r="AH10" s="44">
        <f t="shared" si="13"/>
        <v>0.27881052793793298</v>
      </c>
      <c r="AI10" s="45">
        <f t="shared" si="14"/>
        <v>0.27748602701478686</v>
      </c>
    </row>
    <row r="11" spans="1:35" x14ac:dyDescent="0.2">
      <c r="A11" t="s">
        <v>8</v>
      </c>
      <c r="B11" s="3">
        <v>0.47879037667856272</v>
      </c>
      <c r="C11" s="3">
        <v>0.45570373369109013</v>
      </c>
      <c r="D11" s="3">
        <v>0.45936496187671955</v>
      </c>
      <c r="E11" s="46">
        <f t="shared" si="0"/>
        <v>0.46461969074879078</v>
      </c>
      <c r="F11" s="44">
        <f t="shared" si="15"/>
        <v>0.44391026594881722</v>
      </c>
      <c r="G11" s="44">
        <f t="shared" si="1"/>
        <v>0.46358421950879208</v>
      </c>
      <c r="H11" s="45">
        <f t="shared" si="2"/>
        <v>0.46254874826879344</v>
      </c>
      <c r="J11" t="s">
        <v>8</v>
      </c>
      <c r="K11" s="3">
        <v>0.43405966698139553</v>
      </c>
      <c r="L11" s="3">
        <v>0.49637168180709101</v>
      </c>
      <c r="M11" s="3">
        <v>0.515968201539591</v>
      </c>
      <c r="N11" s="46">
        <f t="shared" si="3"/>
        <v>0.48213318344269251</v>
      </c>
      <c r="O11" s="44">
        <f t="shared" si="4"/>
        <v>0.45738959707411631</v>
      </c>
      <c r="P11" s="44">
        <f t="shared" si="5"/>
        <v>0.4808960041242637</v>
      </c>
      <c r="Q11" s="45">
        <f t="shared" si="6"/>
        <v>0.47965882480583488</v>
      </c>
      <c r="S11" t="s">
        <v>8</v>
      </c>
      <c r="T11" s="3">
        <v>0.48815581252300994</v>
      </c>
      <c r="U11" s="3">
        <v>0.50437279436940297</v>
      </c>
      <c r="V11" s="3">
        <v>0.49525467640396892</v>
      </c>
      <c r="W11" s="46">
        <f>AVERAGE(T11:V11)</f>
        <v>0.49592776109879394</v>
      </c>
      <c r="X11" s="44">
        <f t="shared" si="8"/>
        <v>0.46661481741527377</v>
      </c>
      <c r="Y11" s="44">
        <f t="shared" si="9"/>
        <v>0.49446211391461792</v>
      </c>
      <c r="Z11" s="45">
        <f t="shared" si="10"/>
        <v>0.4929964667304419</v>
      </c>
      <c r="AB11" t="s">
        <v>8</v>
      </c>
      <c r="AC11" s="3">
        <v>0.4517288949137524</v>
      </c>
      <c r="AD11" s="3">
        <v>0.43801734497620071</v>
      </c>
      <c r="AE11" s="3">
        <v>0.45304170724117665</v>
      </c>
      <c r="AF11" s="46">
        <f>AVERAGE(AC11:AE11)</f>
        <v>0.44759598237704329</v>
      </c>
      <c r="AG11" s="44">
        <f t="shared" si="12"/>
        <v>0.42110596391412086</v>
      </c>
      <c r="AH11" s="44">
        <f t="shared" si="13"/>
        <v>0.44627148145389717</v>
      </c>
      <c r="AI11" s="45">
        <f t="shared" si="14"/>
        <v>0.44494698053075105</v>
      </c>
    </row>
    <row r="12" spans="1:35" x14ac:dyDescent="0.2">
      <c r="A12" t="s">
        <v>9</v>
      </c>
      <c r="B12" s="3">
        <v>0.47417700587438866</v>
      </c>
      <c r="C12" s="3">
        <v>0.49087622523401969</v>
      </c>
      <c r="D12" s="3">
        <v>0.49303991572691153</v>
      </c>
      <c r="E12">
        <f t="shared" si="0"/>
        <v>0.48603104894510657</v>
      </c>
      <c r="F12" s="44">
        <f t="shared" si="15"/>
        <v>0.46532162414513301</v>
      </c>
      <c r="G12" s="44">
        <f t="shared" si="1"/>
        <v>0.48499557770510787</v>
      </c>
      <c r="H12" s="45">
        <f t="shared" si="2"/>
        <v>0.48396010646510923</v>
      </c>
      <c r="J12" t="s">
        <v>9</v>
      </c>
      <c r="K12" s="3">
        <v>0.45812986423065677</v>
      </c>
      <c r="L12" s="3">
        <v>0.46645662488595874</v>
      </c>
      <c r="M12" s="3">
        <v>0.45438490566919143</v>
      </c>
      <c r="N12">
        <f t="shared" si="3"/>
        <v>0.45965713159526905</v>
      </c>
      <c r="O12" s="44">
        <f t="shared" si="4"/>
        <v>0.43491354522669284</v>
      </c>
      <c r="P12" s="44">
        <f t="shared" si="5"/>
        <v>0.45841995227684024</v>
      </c>
      <c r="Q12" s="45">
        <f>(N12-$M$21)</f>
        <v>0.45718277295841142</v>
      </c>
      <c r="S12" t="s">
        <v>9</v>
      </c>
      <c r="T12" s="3">
        <v>0.4927863261089942</v>
      </c>
      <c r="U12" s="3">
        <v>0.52122342618113393</v>
      </c>
      <c r="V12" s="3">
        <v>0.49339783947642091</v>
      </c>
      <c r="W12">
        <f t="shared" si="7"/>
        <v>0.50246919725551631</v>
      </c>
      <c r="X12" s="44">
        <f t="shared" si="8"/>
        <v>0.47315625357199614</v>
      </c>
      <c r="Y12" s="44">
        <f t="shared" si="9"/>
        <v>0.50100355007134034</v>
      </c>
      <c r="Z12" s="45">
        <f t="shared" si="10"/>
        <v>0.49953790288716426</v>
      </c>
      <c r="AB12" t="s">
        <v>9</v>
      </c>
      <c r="AC12" s="3">
        <v>0.56164927178800828</v>
      </c>
      <c r="AD12" s="3">
        <v>0.55787885826584249</v>
      </c>
      <c r="AE12" s="3">
        <v>0.54596235859260478</v>
      </c>
      <c r="AF12">
        <f t="shared" ref="AF12" si="16">AVERAGE(AC12:AE12)</f>
        <v>0.55516349621548511</v>
      </c>
      <c r="AG12" s="44">
        <f t="shared" si="12"/>
        <v>0.52867347775256268</v>
      </c>
      <c r="AH12" s="44">
        <f t="shared" si="13"/>
        <v>0.55383899529233893</v>
      </c>
      <c r="AI12" s="45">
        <f t="shared" si="14"/>
        <v>0.55251449436919287</v>
      </c>
    </row>
    <row r="13" spans="1:35" ht="17" thickBot="1" x14ac:dyDescent="0.25">
      <c r="A13" s="47"/>
      <c r="B13" s="48"/>
      <c r="C13" s="48"/>
      <c r="D13" s="48"/>
      <c r="E13" s="48"/>
      <c r="F13" s="43"/>
      <c r="G13" s="48"/>
      <c r="H13" s="48"/>
      <c r="J13" s="47"/>
      <c r="K13" s="48"/>
      <c r="L13" s="48"/>
      <c r="M13" s="48"/>
      <c r="N13" s="48"/>
      <c r="O13" s="43"/>
      <c r="P13" s="48"/>
      <c r="Q13" s="48"/>
      <c r="S13" s="47"/>
      <c r="T13" s="48"/>
      <c r="U13" s="48"/>
      <c r="V13" s="48"/>
      <c r="W13" s="48"/>
      <c r="X13" s="43"/>
      <c r="Y13" s="48"/>
      <c r="Z13" s="48"/>
      <c r="AB13" s="47"/>
      <c r="AC13" s="48"/>
      <c r="AD13" s="48"/>
      <c r="AE13" s="48"/>
      <c r="AF13" s="48"/>
      <c r="AG13" s="43"/>
      <c r="AH13" s="48"/>
      <c r="AI13" s="48"/>
    </row>
    <row r="14" spans="1:35" x14ac:dyDescent="0.2">
      <c r="A14" s="47"/>
      <c r="B14" s="48"/>
      <c r="D14" s="49" t="s">
        <v>10</v>
      </c>
      <c r="E14" s="50">
        <f>AVERAGE(E3:E12)</f>
        <v>0.45739131223516222</v>
      </c>
      <c r="F14" s="43"/>
      <c r="G14" s="48"/>
      <c r="H14" s="48"/>
      <c r="J14" s="47"/>
      <c r="K14" s="48"/>
      <c r="M14" s="49" t="s">
        <v>10</v>
      </c>
      <c r="N14" s="50">
        <f>AVERAGE(N3:N12)</f>
        <v>0.46777489126794719</v>
      </c>
      <c r="O14" s="43"/>
      <c r="P14" s="48"/>
      <c r="Q14" s="48"/>
      <c r="S14" s="47"/>
      <c r="T14" s="48"/>
      <c r="V14" s="49" t="s">
        <v>10</v>
      </c>
      <c r="W14" s="50">
        <f>AVERAGE(W3:W12)</f>
        <v>0.4646067299322606</v>
      </c>
      <c r="X14" s="43"/>
      <c r="Y14" s="48"/>
      <c r="Z14" s="48"/>
      <c r="AB14" s="47"/>
      <c r="AC14" s="48"/>
      <c r="AE14" s="49" t="s">
        <v>10</v>
      </c>
      <c r="AF14" s="50">
        <f>AVERAGE(AF3:AF12)</f>
        <v>0.48537273650502338</v>
      </c>
      <c r="AG14" s="43"/>
      <c r="AH14" s="48"/>
      <c r="AI14" s="48"/>
    </row>
    <row r="15" spans="1:35" x14ac:dyDescent="0.2">
      <c r="A15" s="47"/>
      <c r="B15" s="48"/>
      <c r="D15" s="51" t="s">
        <v>153</v>
      </c>
      <c r="E15" s="52">
        <f>STDEV(E3:E12)</f>
        <v>0.10354712399986792</v>
      </c>
      <c r="F15" s="43"/>
      <c r="J15" s="47"/>
      <c r="K15" s="48"/>
      <c r="M15" s="51" t="s">
        <v>153</v>
      </c>
      <c r="N15" s="52">
        <f>STDEV(N3:N12)</f>
        <v>0.12371793184288105</v>
      </c>
      <c r="O15" s="43"/>
      <c r="S15" s="47"/>
      <c r="T15" s="48"/>
      <c r="V15" s="51" t="s">
        <v>153</v>
      </c>
      <c r="W15" s="52">
        <f>STDEV(W3:W12)</f>
        <v>0.14656471841760094</v>
      </c>
      <c r="X15" s="43"/>
      <c r="AB15" s="47"/>
      <c r="AC15" s="48"/>
      <c r="AE15" s="51" t="s">
        <v>153</v>
      </c>
      <c r="AF15" s="52">
        <f>STDEV(AF3:AF12)</f>
        <v>0.13245009231461219</v>
      </c>
      <c r="AG15" s="43"/>
    </row>
    <row r="16" spans="1:35" ht="17" thickBot="1" x14ac:dyDescent="0.25">
      <c r="D16" s="53" t="s">
        <v>157</v>
      </c>
      <c r="E16" s="54">
        <f>(E15/E14)</f>
        <v>0.22638629381449732</v>
      </c>
      <c r="F16" s="43"/>
      <c r="M16" s="53" t="s">
        <v>157</v>
      </c>
      <c r="N16" s="54">
        <f>(N15/N14)</f>
        <v>0.26448177136556461</v>
      </c>
      <c r="O16" s="43"/>
      <c r="V16" s="53" t="s">
        <v>157</v>
      </c>
      <c r="W16" s="54">
        <f>(W15/W14)</f>
        <v>0.31545974041092772</v>
      </c>
      <c r="X16" s="43"/>
      <c r="AE16" s="53" t="s">
        <v>157</v>
      </c>
      <c r="AF16" s="54">
        <f>(AF15/AF14)</f>
        <v>0.27288325518308421</v>
      </c>
      <c r="AG16" s="43"/>
    </row>
    <row r="18" spans="2:35" ht="17" thickBot="1" x14ac:dyDescent="0.25">
      <c r="G18" s="43"/>
      <c r="H18" s="43"/>
      <c r="P18" s="43"/>
      <c r="Q18" s="43"/>
      <c r="Y18" s="43"/>
      <c r="Z18" s="43"/>
      <c r="AH18" s="43"/>
      <c r="AI18" s="43"/>
    </row>
    <row r="19" spans="2:35" x14ac:dyDescent="0.2">
      <c r="B19" s="55" t="s">
        <v>159</v>
      </c>
      <c r="C19" s="56"/>
      <c r="D19" s="57"/>
      <c r="G19" s="43"/>
      <c r="H19" s="43"/>
      <c r="K19" s="55" t="s">
        <v>159</v>
      </c>
      <c r="L19" s="56"/>
      <c r="M19" s="57"/>
      <c r="P19" s="43"/>
      <c r="Q19" s="43"/>
      <c r="T19" s="55" t="s">
        <v>159</v>
      </c>
      <c r="U19" s="56"/>
      <c r="V19" s="57"/>
      <c r="Y19" s="43"/>
      <c r="Z19" s="43"/>
      <c r="AC19" s="55" t="s">
        <v>159</v>
      </c>
      <c r="AD19" s="56"/>
      <c r="AE19" s="57"/>
      <c r="AH19" s="43"/>
      <c r="AI19" s="43"/>
    </row>
    <row r="20" spans="2:35" x14ac:dyDescent="0.2">
      <c r="B20" s="58" t="s">
        <v>156</v>
      </c>
      <c r="C20" s="59" t="s">
        <v>157</v>
      </c>
      <c r="D20" s="60" t="s">
        <v>160</v>
      </c>
      <c r="F20" s="43"/>
      <c r="G20" s="43"/>
      <c r="H20" s="43"/>
      <c r="K20" s="58" t="s">
        <v>156</v>
      </c>
      <c r="L20" s="59" t="s">
        <v>157</v>
      </c>
      <c r="M20" s="60" t="s">
        <v>160</v>
      </c>
      <c r="O20" s="43"/>
      <c r="P20" s="43"/>
      <c r="Q20" s="43"/>
      <c r="T20" s="58" t="s">
        <v>156</v>
      </c>
      <c r="U20" s="59" t="s">
        <v>157</v>
      </c>
      <c r="V20" s="60" t="s">
        <v>160</v>
      </c>
      <c r="X20" s="43"/>
      <c r="Y20" s="43"/>
      <c r="Z20" s="43"/>
      <c r="AC20" s="58" t="s">
        <v>156</v>
      </c>
      <c r="AD20" s="59" t="s">
        <v>157</v>
      </c>
      <c r="AE20" s="60" t="s">
        <v>160</v>
      </c>
      <c r="AG20" s="43"/>
      <c r="AH20" s="43"/>
      <c r="AI20" s="43"/>
    </row>
    <row r="21" spans="2:35" ht="17" thickBot="1" x14ac:dyDescent="0.25">
      <c r="B21" s="61">
        <f xml:space="preserve"> 0.2*E15</f>
        <v>2.0709424799973584E-2</v>
      </c>
      <c r="C21" s="62">
        <f>(E14/100)*E16</f>
        <v>1.0354712399986792E-3</v>
      </c>
      <c r="D21" s="63">
        <f>C21*2</f>
        <v>2.0709424799973584E-3</v>
      </c>
      <c r="G21" s="43"/>
      <c r="H21" s="43"/>
      <c r="K21" s="61">
        <f xml:space="preserve"> 0.2*N15</f>
        <v>2.4743586368576209E-2</v>
      </c>
      <c r="L21" s="62">
        <f>(N14/100)*N16</f>
        <v>1.2371793184288106E-3</v>
      </c>
      <c r="M21" s="63">
        <f>L21*2</f>
        <v>2.4743586368576212E-3</v>
      </c>
      <c r="P21" s="43"/>
      <c r="Q21" s="43"/>
      <c r="T21" s="61">
        <f xml:space="preserve"> 0.2*W15</f>
        <v>2.9312943683520189E-2</v>
      </c>
      <c r="U21" s="62">
        <f>(W14/100)*W16</f>
        <v>1.4656471841760093E-3</v>
      </c>
      <c r="V21" s="63">
        <f>U21*2</f>
        <v>2.9312943683520187E-3</v>
      </c>
      <c r="Y21" s="43"/>
      <c r="Z21" s="43"/>
      <c r="AC21" s="61">
        <f xml:space="preserve"> 0.2*AF15</f>
        <v>2.6490018462922441E-2</v>
      </c>
      <c r="AD21" s="62">
        <f>(AF14/100)*AF16</f>
        <v>1.3245009231461218E-3</v>
      </c>
      <c r="AE21" s="63">
        <f>AD21*2</f>
        <v>2.6490018462922435E-3</v>
      </c>
      <c r="AH21" s="43"/>
      <c r="AI21" s="43"/>
    </row>
    <row r="22" spans="2:35" x14ac:dyDescent="0.2">
      <c r="G22" s="43"/>
      <c r="H22" s="43"/>
    </row>
    <row r="23" spans="2:35" x14ac:dyDescent="0.2">
      <c r="F23" s="43"/>
      <c r="G23" s="43"/>
      <c r="H23" s="43"/>
    </row>
    <row r="24" spans="2:35" x14ac:dyDescent="0.2">
      <c r="C24" s="47" t="s">
        <v>161</v>
      </c>
      <c r="D24" s="41" t="s">
        <v>162</v>
      </c>
      <c r="G24" s="43"/>
      <c r="H24" s="43"/>
    </row>
    <row r="25" spans="2:35" x14ac:dyDescent="0.2">
      <c r="C25" s="64" t="s">
        <v>163</v>
      </c>
      <c r="D25" s="41" t="s">
        <v>164</v>
      </c>
      <c r="G25" s="43"/>
      <c r="H25" s="43"/>
    </row>
    <row r="26" spans="2:35" x14ac:dyDescent="0.2">
      <c r="C26" s="64" t="s">
        <v>165</v>
      </c>
      <c r="D26" s="41" t="s">
        <v>166</v>
      </c>
      <c r="H26" s="43"/>
    </row>
    <row r="27" spans="2:35" x14ac:dyDescent="0.2">
      <c r="G27" s="43"/>
      <c r="H27" s="43"/>
    </row>
    <row r="28" spans="2:35" x14ac:dyDescent="0.2">
      <c r="G28" s="43"/>
      <c r="H28" s="43"/>
    </row>
    <row r="29" spans="2:35" x14ac:dyDescent="0.2">
      <c r="G29" s="43"/>
      <c r="H29" s="43"/>
    </row>
    <row r="30" spans="2:35" x14ac:dyDescent="0.2">
      <c r="F30" s="43"/>
      <c r="G30" s="43"/>
      <c r="H30" s="43"/>
    </row>
    <row r="31" spans="2:35" x14ac:dyDescent="0.2">
      <c r="F31" s="43"/>
      <c r="G31" s="43"/>
      <c r="H31" s="43"/>
    </row>
    <row r="32" spans="2:35" x14ac:dyDescent="0.2">
      <c r="G32" s="43"/>
      <c r="H32" s="43"/>
    </row>
    <row r="33" spans="2:8" x14ac:dyDescent="0.2">
      <c r="B33" s="41" t="s">
        <v>167</v>
      </c>
      <c r="G33" s="43"/>
      <c r="H33" s="43"/>
    </row>
    <row r="34" spans="2:8" x14ac:dyDescent="0.2">
      <c r="G34" s="43"/>
      <c r="H34" s="43"/>
    </row>
    <row r="35" spans="2:8" x14ac:dyDescent="0.2">
      <c r="G35" s="43"/>
      <c r="H35" s="43"/>
    </row>
    <row r="36" spans="2:8" x14ac:dyDescent="0.2">
      <c r="G36" s="43"/>
      <c r="H36" s="43"/>
    </row>
    <row r="37" spans="2:8" x14ac:dyDescent="0.2">
      <c r="G37" s="43"/>
      <c r="H37" s="43"/>
    </row>
    <row r="38" spans="2:8" x14ac:dyDescent="0.2">
      <c r="H38" s="65"/>
    </row>
    <row r="39" spans="2:8" x14ac:dyDescent="0.2">
      <c r="H39" s="65"/>
    </row>
  </sheetData>
  <mergeCells count="8">
    <mergeCell ref="B1:H1"/>
    <mergeCell ref="K1:Q1"/>
    <mergeCell ref="T1:Z1"/>
    <mergeCell ref="AC1:AI1"/>
    <mergeCell ref="B19:D19"/>
    <mergeCell ref="K19:M19"/>
    <mergeCell ref="T19:V19"/>
    <mergeCell ref="AC19:AE19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Sample</vt:lpstr>
      <vt:lpstr>Muscle_Activity</vt:lpstr>
      <vt:lpstr>Acceleration</vt:lpstr>
      <vt:lpstr>Force</vt:lpstr>
      <vt:lpstr>ICC_Muscle_Activity</vt:lpstr>
      <vt:lpstr>ICC_Acceleration</vt:lpstr>
      <vt:lpstr>ICC_Force</vt:lpstr>
      <vt:lpstr>Muscle_activity_SWC</vt:lpstr>
      <vt:lpstr>Acceleration_SWC</vt:lpstr>
      <vt:lpstr>Force_SWC</vt:lpstr>
      <vt:lpstr>Correlation_RMS_ACCEL_RF</vt:lpstr>
      <vt:lpstr>Correlation_RMS_ACCEL_VM</vt:lpstr>
      <vt:lpstr>Correlation_RMS_ACCEL_VL</vt:lpstr>
      <vt:lpstr>Correlation_RMS_ACCEL_Gmax</vt:lpstr>
      <vt:lpstr>Correlation_RMS_ACCEL_Gmed</vt:lpstr>
      <vt:lpstr>Correlation_RMS_ACCEL_BF</vt:lpstr>
      <vt:lpstr>Correlation_ACCEL_Force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Johan's Aguilera Castells</dc:creator>
  <cp:lastModifiedBy>Microsoft Office User</cp:lastModifiedBy>
  <dcterms:created xsi:type="dcterms:W3CDTF">2019-08-02T15:28:03Z</dcterms:created>
  <dcterms:modified xsi:type="dcterms:W3CDTF">2019-11-14T15:23:37Z</dcterms:modified>
</cp:coreProperties>
</file>