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icm\Desktop\Rover\Technique\Calculs\Éléments mécaniques\"/>
    </mc:Choice>
  </mc:AlternateContent>
  <xr:revisionPtr revIDLastSave="0" documentId="13_ncr:1_{BEDEF1B7-2244-4902-9C57-06CE291DAE52}" xr6:coauthVersionLast="46" xr6:coauthVersionMax="46" xr10:uidLastSave="{00000000-0000-0000-0000-000000000000}"/>
  <bookViews>
    <workbookView xWindow="28680" yWindow="-1485" windowWidth="20730" windowHeight="11160" xr2:uid="{299C06F7-75DD-48A2-8660-492267CB7E2E}"/>
  </bookViews>
  <sheets>
    <sheet name="Aluminium" sheetId="3" r:id="rId1"/>
    <sheet name="Acier (OBSOLETE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K12" i="3"/>
  <c r="B5" i="3"/>
  <c r="K8" i="1"/>
  <c r="B6" i="3" l="1"/>
  <c r="B17" i="3" s="1"/>
  <c r="B7" i="3"/>
  <c r="C7" i="3" s="1"/>
  <c r="B4" i="3"/>
  <c r="C4" i="3" s="1"/>
  <c r="C13" i="3"/>
  <c r="B12" i="3"/>
  <c r="C12" i="3" s="1"/>
  <c r="H12" i="3" s="1"/>
  <c r="A11" i="3"/>
  <c r="C11" i="3" s="1"/>
  <c r="C10" i="3"/>
  <c r="A9" i="3"/>
  <c r="C9" i="3" s="1"/>
  <c r="K8" i="3"/>
  <c r="C8" i="3"/>
  <c r="H8" i="1"/>
  <c r="H9" i="1"/>
  <c r="H4" i="1"/>
  <c r="K4" i="1"/>
  <c r="C9" i="1"/>
  <c r="A7" i="1"/>
  <c r="C7" i="1" s="1"/>
  <c r="H7" i="1" s="1"/>
  <c r="A5" i="1"/>
  <c r="C5" i="1" s="1"/>
  <c r="H5" i="1" s="1"/>
  <c r="B8" i="1"/>
  <c r="C8" i="1" s="1"/>
  <c r="C6" i="1"/>
  <c r="H6" i="1" s="1"/>
  <c r="C4" i="1"/>
  <c r="F6" i="1" l="1"/>
  <c r="F9" i="3"/>
  <c r="H4" i="3"/>
  <c r="F7" i="3"/>
  <c r="C5" i="3"/>
  <c r="F5" i="3" s="1"/>
  <c r="C6" i="3"/>
  <c r="F6" i="3" s="1"/>
  <c r="H10" i="3"/>
  <c r="H13" i="3"/>
  <c r="H7" i="3"/>
  <c r="F4" i="3"/>
  <c r="H8" i="3"/>
  <c r="H9" i="3"/>
  <c r="F10" i="3"/>
  <c r="H11" i="3"/>
  <c r="F11" i="3"/>
  <c r="F8" i="3"/>
  <c r="F12" i="3"/>
  <c r="F13" i="3"/>
  <c r="F4" i="1"/>
  <c r="F9" i="1"/>
  <c r="F8" i="1"/>
  <c r="F7" i="1"/>
  <c r="F5" i="1"/>
  <c r="H6" i="3" l="1"/>
  <c r="H5" i="3"/>
</calcChain>
</file>

<file path=xl/sharedStrings.xml><?xml version="1.0" encoding="utf-8"?>
<sst xmlns="http://schemas.openxmlformats.org/spreadsheetml/2006/main" count="75" uniqueCount="24">
  <si>
    <t>D (mm)</t>
  </si>
  <si>
    <t>e (mm)</t>
  </si>
  <si>
    <t>Io (mm^4)</t>
  </si>
  <si>
    <t>Io recherché</t>
  </si>
  <si>
    <t>Flèche max</t>
  </si>
  <si>
    <t>Poids batterie</t>
  </si>
  <si>
    <t>N</t>
  </si>
  <si>
    <t>Unités</t>
  </si>
  <si>
    <t>Longueur de châssis</t>
  </si>
  <si>
    <t>mm</t>
  </si>
  <si>
    <t>E</t>
  </si>
  <si>
    <t>Mpa</t>
  </si>
  <si>
    <t>Rayon Épaulement</t>
  </si>
  <si>
    <t>Contrainte Épaulement en flexion</t>
  </si>
  <si>
    <t>M flexion</t>
  </si>
  <si>
    <t>Nmm</t>
  </si>
  <si>
    <t>K concentration de contrainte</t>
  </si>
  <si>
    <t>Masse :</t>
  </si>
  <si>
    <t>kg</t>
  </si>
  <si>
    <t xml:space="preserve">Masse : </t>
  </si>
  <si>
    <t>Contrainte flexion</t>
  </si>
  <si>
    <t xml:space="preserve">Excel de dimentionnement de L'arbre principale du rover Zeus. La Valeur Io recherchée à été déterminer en imposant un déplacement maximale au sole de 0,15 mm </t>
  </si>
  <si>
    <t xml:space="preserve">Excel de dimentionnement du tube principale du rover Zeus. La Valeur Io recherchée à été déterminer en imposant un déplacement maximale au sol de 0,15 mm à la suspension du Rover en considérant L'arbre comme une poutre en flexion pure avec une masse ponctuelle en son centre. </t>
  </si>
  <si>
    <t xml:space="preserve">Résultat : Je choisis D=38,1 mm avec 6,35mm de mur. J'ai donc plus de jeux pour les autres composants. Plus gros serait trop lourd selon moi.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</si>
</sst>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164" fontId="0" fillId="4" borderId="0" xfId="0" applyNumberFormat="1" applyFill="1"/>
    <xf numFmtId="2" fontId="0" fillId="4" borderId="0" xfId="0" applyNumberFormat="1" applyFill="1"/>
    <xf numFmtId="1" fontId="0" fillId="0" borderId="0" xfId="0" applyNumberFormat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6CD3-C3F0-4C26-8BC7-8151F819A3A1}">
  <dimension ref="A1:L17"/>
  <sheetViews>
    <sheetView tabSelected="1" workbookViewId="0">
      <selection activeCell="K21" sqref="K21"/>
    </sheetView>
  </sheetViews>
  <sheetFormatPr baseColWidth="10" defaultRowHeight="14.4" x14ac:dyDescent="0.3"/>
  <cols>
    <col min="3" max="3" width="16.44140625" customWidth="1"/>
    <col min="7" max="7" width="5.33203125" customWidth="1"/>
    <col min="8" max="8" width="15.88671875" customWidth="1"/>
    <col min="9" max="9" width="5" customWidth="1"/>
    <col min="10" max="10" width="28.88671875" customWidth="1"/>
    <col min="11" max="11" width="8.88671875" customWidth="1"/>
    <col min="12" max="12" width="6.6640625" customWidth="1"/>
  </cols>
  <sheetData>
    <row r="1" spans="1:12" x14ac:dyDescent="0.3">
      <c r="A1" t="s">
        <v>22</v>
      </c>
    </row>
    <row r="3" spans="1:12" x14ac:dyDescent="0.3">
      <c r="A3" t="s">
        <v>1</v>
      </c>
      <c r="B3" t="s">
        <v>0</v>
      </c>
      <c r="C3" t="s">
        <v>2</v>
      </c>
      <c r="D3" t="s">
        <v>3</v>
      </c>
      <c r="F3" t="s">
        <v>4</v>
      </c>
      <c r="H3" t="s">
        <v>20</v>
      </c>
    </row>
    <row r="4" spans="1:12" x14ac:dyDescent="0.3">
      <c r="A4">
        <v>6.35</v>
      </c>
      <c r="B4">
        <f>2*25.4</f>
        <v>50.8</v>
      </c>
      <c r="C4" s="12">
        <f t="shared" ref="C4:C7" si="0">3.14159*(B4^4-(B4-2*A4)^4)/32</f>
        <v>446943.32961205702</v>
      </c>
      <c r="D4">
        <v>126246</v>
      </c>
      <c r="E4" s="2"/>
      <c r="F4" s="5">
        <f>($K$8*$K$9^3)/(48*$K$10*C4)</f>
        <v>5.3103599370214076E-2</v>
      </c>
      <c r="G4" t="s">
        <v>9</v>
      </c>
      <c r="H4" s="6">
        <f>$K$13*$K$12*(B4/2)/C4</f>
        <v>37.940136201872868</v>
      </c>
      <c r="I4" t="s">
        <v>11</v>
      </c>
    </row>
    <row r="5" spans="1:12" x14ac:dyDescent="0.3">
      <c r="A5">
        <v>3.1749999999999998</v>
      </c>
      <c r="B5">
        <f>2*25.4</f>
        <v>50.8</v>
      </c>
      <c r="C5" s="12">
        <f t="shared" ref="C5" si="1">3.14159*(B5^4-(B5-2*A5)^4)/32</f>
        <v>270560.33703301323</v>
      </c>
      <c r="D5">
        <v>126246</v>
      </c>
      <c r="E5" s="7"/>
      <c r="F5" s="5">
        <f t="shared" ref="F5" si="2">($K$8*$K$9^3)/(48*$K$10*C5)</f>
        <v>8.7722760021592516E-2</v>
      </c>
      <c r="G5" t="s">
        <v>9</v>
      </c>
      <c r="H5" s="6">
        <f t="shared" ref="H5" si="3">$K$13*$K$12*(B5/2)/C5</f>
        <v>62.673971306928593</v>
      </c>
      <c r="I5" t="s">
        <v>11</v>
      </c>
    </row>
    <row r="6" spans="1:12" s="8" customFormat="1" x14ac:dyDescent="0.3">
      <c r="A6" s="8">
        <v>6.35</v>
      </c>
      <c r="B6" s="8">
        <f>1.5*25.4</f>
        <v>38.099999999999994</v>
      </c>
      <c r="C6" s="13">
        <f t="shared" ref="C6" si="4">3.14159*(B6^4-(B6-2*A6)^4)/32</f>
        <v>166007.52242733541</v>
      </c>
      <c r="D6">
        <v>126246</v>
      </c>
      <c r="E6" s="9"/>
      <c r="F6" s="10">
        <f>($K$8*$K$9^3)/(48*$K$10*C6)</f>
        <v>0.14297122907365334</v>
      </c>
      <c r="G6" s="8" t="s">
        <v>9</v>
      </c>
      <c r="H6" s="11">
        <f>$K$13*$K$12*(B6/2)/C6</f>
        <v>76.609890407627901</v>
      </c>
      <c r="I6" s="8" t="s">
        <v>11</v>
      </c>
    </row>
    <row r="7" spans="1:12" x14ac:dyDescent="0.3">
      <c r="A7">
        <v>3.1749999999999998</v>
      </c>
      <c r="B7">
        <f>1.5*25.4</f>
        <v>38.099999999999994</v>
      </c>
      <c r="C7" s="12">
        <f t="shared" si="0"/>
        <v>107106.7764891751</v>
      </c>
      <c r="D7">
        <v>126246</v>
      </c>
      <c r="E7" s="3"/>
      <c r="F7" s="5">
        <f t="shared" ref="F7" si="5">($K$8*$K$9^3)/(48*$K$10*C7)</f>
        <v>0.22159475147034186</v>
      </c>
      <c r="G7" t="s">
        <v>9</v>
      </c>
      <c r="H7" s="6">
        <f t="shared" ref="H7" si="6">$K$13*$K$12*(B7/2)/C7</f>
        <v>118.73962149617435</v>
      </c>
      <c r="I7" t="s">
        <v>11</v>
      </c>
      <c r="L7" t="s">
        <v>7</v>
      </c>
    </row>
    <row r="8" spans="1:12" x14ac:dyDescent="0.3">
      <c r="A8">
        <v>6.35</v>
      </c>
      <c r="B8">
        <v>25.4</v>
      </c>
      <c r="C8" s="12">
        <f>3.14159*(B8^4-(B8-2*A8)^4)/32</f>
        <v>38309.428252462028</v>
      </c>
      <c r="D8">
        <v>126246</v>
      </c>
      <c r="E8" s="1"/>
      <c r="F8" s="5">
        <f>($K$8*$K$9^3)/(48*$K$10*C8)</f>
        <v>0.61954199265249754</v>
      </c>
      <c r="G8" t="s">
        <v>9</v>
      </c>
      <c r="H8" s="6">
        <f t="shared" ref="H8:H13" si="7">$K$13*$K$12*(B8/2)/C8</f>
        <v>221.31746117759172</v>
      </c>
      <c r="I8" t="s">
        <v>11</v>
      </c>
      <c r="J8" t="s">
        <v>5</v>
      </c>
      <c r="K8">
        <f>250</f>
        <v>250</v>
      </c>
      <c r="L8" t="s">
        <v>6</v>
      </c>
    </row>
    <row r="9" spans="1:12" x14ac:dyDescent="0.3">
      <c r="A9">
        <f>A8/2</f>
        <v>3.1749999999999998</v>
      </c>
      <c r="B9">
        <v>25.4</v>
      </c>
      <c r="C9" s="12">
        <f>3.14159*(B9^4-(B9-2*A9)^4)/32</f>
        <v>27933.958100753563</v>
      </c>
      <c r="D9">
        <v>126246</v>
      </c>
      <c r="E9" s="1"/>
      <c r="F9" s="5">
        <f t="shared" ref="F9:F13" si="8">($K$8*$K$9^3)/(48*$K$10*C9)</f>
        <v>0.84965758992342522</v>
      </c>
      <c r="G9" t="s">
        <v>9</v>
      </c>
      <c r="H9" s="6">
        <f t="shared" si="7"/>
        <v>303.52108961498294</v>
      </c>
      <c r="I9" s="1" t="s">
        <v>11</v>
      </c>
      <c r="J9" t="s">
        <v>8</v>
      </c>
      <c r="K9">
        <v>680</v>
      </c>
      <c r="L9" t="s">
        <v>9</v>
      </c>
    </row>
    <row r="10" spans="1:12" x14ac:dyDescent="0.3">
      <c r="A10">
        <v>6.35</v>
      </c>
      <c r="B10">
        <v>22.225000000000001</v>
      </c>
      <c r="C10" s="12">
        <f>3.14159*(B10^4-(B10-2*A10)^4)/32</f>
        <v>23145.279569195813</v>
      </c>
      <c r="D10">
        <v>126246</v>
      </c>
      <c r="E10" s="1"/>
      <c r="F10" s="5">
        <f t="shared" si="8"/>
        <v>1.0254488154248234</v>
      </c>
      <c r="G10" t="s">
        <v>9</v>
      </c>
      <c r="H10" s="6">
        <f t="shared" si="7"/>
        <v>320.52873687789139</v>
      </c>
      <c r="I10" s="1" t="s">
        <v>11</v>
      </c>
      <c r="J10" t="s">
        <v>10</v>
      </c>
      <c r="K10" s="4">
        <v>69000</v>
      </c>
      <c r="L10" t="s">
        <v>11</v>
      </c>
    </row>
    <row r="11" spans="1:12" x14ac:dyDescent="0.3">
      <c r="A11">
        <f>A10/2</f>
        <v>3.1749999999999998</v>
      </c>
      <c r="B11">
        <v>22.225000000000001</v>
      </c>
      <c r="C11" s="12">
        <f>3.14159*(B11^4-(B11-2*A11)^4)/32</f>
        <v>17718.110566763691</v>
      </c>
      <c r="D11">
        <v>126246</v>
      </c>
      <c r="E11" s="1"/>
      <c r="F11" s="5">
        <f t="shared" si="8"/>
        <v>1.3395502543837783</v>
      </c>
      <c r="G11" t="s">
        <v>9</v>
      </c>
      <c r="H11" s="6">
        <f t="shared" si="7"/>
        <v>418.70871033598428</v>
      </c>
      <c r="I11" s="1" t="s">
        <v>11</v>
      </c>
      <c r="J11" t="s">
        <v>12</v>
      </c>
      <c r="K11">
        <v>0.4</v>
      </c>
      <c r="L11" t="s">
        <v>9</v>
      </c>
    </row>
    <row r="12" spans="1:12" x14ac:dyDescent="0.3">
      <c r="A12">
        <v>6.35</v>
      </c>
      <c r="B12">
        <f>B10-(B8-B10)</f>
        <v>19.050000000000004</v>
      </c>
      <c r="C12" s="12">
        <f>3.14159*(B12^4-(B12-2*A12)^4)/32</f>
        <v>12769.809417487355</v>
      </c>
      <c r="D12">
        <v>126246</v>
      </c>
      <c r="E12" s="1"/>
      <c r="F12" s="5">
        <f t="shared" si="8"/>
        <v>1.858625977957491</v>
      </c>
      <c r="G12" t="s">
        <v>9</v>
      </c>
      <c r="H12" s="6">
        <f t="shared" si="7"/>
        <v>497.96428764958102</v>
      </c>
      <c r="I12" s="1" t="s">
        <v>11</v>
      </c>
      <c r="J12" t="s">
        <v>14</v>
      </c>
      <c r="K12">
        <f>3000*85.59</f>
        <v>256770</v>
      </c>
      <c r="L12" t="s">
        <v>15</v>
      </c>
    </row>
    <row r="13" spans="1:12" x14ac:dyDescent="0.3">
      <c r="A13">
        <v>0</v>
      </c>
      <c r="B13">
        <v>12.7</v>
      </c>
      <c r="C13" s="12">
        <f>3.14159*(B13^4)/32</f>
        <v>2553.9618834974685</v>
      </c>
      <c r="D13">
        <v>126246</v>
      </c>
      <c r="E13" s="3"/>
      <c r="F13" s="5">
        <f t="shared" si="8"/>
        <v>9.2931298897874637</v>
      </c>
      <c r="G13" t="s">
        <v>9</v>
      </c>
      <c r="H13" s="6">
        <f t="shared" si="7"/>
        <v>1659.880958831938</v>
      </c>
      <c r="I13" s="1" t="s">
        <v>11</v>
      </c>
      <c r="J13" t="s">
        <v>16</v>
      </c>
      <c r="K13">
        <v>2.6</v>
      </c>
    </row>
    <row r="15" spans="1:12" x14ac:dyDescent="0.3">
      <c r="A15" t="s">
        <v>23</v>
      </c>
    </row>
    <row r="17" spans="1:3" x14ac:dyDescent="0.3">
      <c r="A17" t="s">
        <v>17</v>
      </c>
      <c r="B17" s="5">
        <f>((B6^2*3.14159/4)-((B6-2*A6)^2*3.14159/4))*(2700/1000^3)*300</f>
        <v>0.51304088923874991</v>
      </c>
      <c r="C1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C8DB-88FE-4D95-97DF-BDCE62EB50B3}">
  <dimension ref="A1:L17"/>
  <sheetViews>
    <sheetView workbookViewId="0">
      <selection activeCell="A12" sqref="A12:XFD12"/>
    </sheetView>
  </sheetViews>
  <sheetFormatPr baseColWidth="10" defaultRowHeight="14.4" x14ac:dyDescent="0.3"/>
  <cols>
    <col min="3" max="3" width="16.44140625" customWidth="1"/>
    <col min="8" max="9" width="31.109375" customWidth="1"/>
    <col min="10" max="10" width="28.88671875" customWidth="1"/>
    <col min="11" max="11" width="14.109375" customWidth="1"/>
  </cols>
  <sheetData>
    <row r="1" spans="1:12" x14ac:dyDescent="0.3">
      <c r="A1" t="s">
        <v>21</v>
      </c>
    </row>
    <row r="3" spans="1:12" x14ac:dyDescent="0.3">
      <c r="A3" t="s">
        <v>1</v>
      </c>
      <c r="B3" t="s">
        <v>0</v>
      </c>
      <c r="C3" t="s">
        <v>2</v>
      </c>
      <c r="D3" t="s">
        <v>3</v>
      </c>
      <c r="F3" t="s">
        <v>4</v>
      </c>
      <c r="H3" t="s">
        <v>13</v>
      </c>
      <c r="L3" t="s">
        <v>7</v>
      </c>
    </row>
    <row r="4" spans="1:12" x14ac:dyDescent="0.3">
      <c r="A4" s="8">
        <v>6.35</v>
      </c>
      <c r="B4" s="8">
        <v>25.4</v>
      </c>
      <c r="C4" s="8">
        <f>3.14159*(B4^4-(B4-2*A4)^4)/32</f>
        <v>38309.428252462028</v>
      </c>
      <c r="D4" s="8">
        <v>14357.43</v>
      </c>
      <c r="E4" s="8"/>
      <c r="F4" s="10">
        <f>($K$4*$K$5^3)/(48*$K$6*C4)</f>
        <v>0.20356379758582063</v>
      </c>
      <c r="G4" s="8" t="s">
        <v>9</v>
      </c>
      <c r="H4" s="11">
        <f>$K$9*$K$8*(B4/2)/C4</f>
        <v>221.31746117759172</v>
      </c>
      <c r="I4" s="8" t="s">
        <v>11</v>
      </c>
      <c r="J4" t="s">
        <v>5</v>
      </c>
      <c r="K4">
        <f>250</f>
        <v>250</v>
      </c>
      <c r="L4" t="s">
        <v>6</v>
      </c>
    </row>
    <row r="5" spans="1:12" x14ac:dyDescent="0.3">
      <c r="A5">
        <f>A4/2</f>
        <v>3.1749999999999998</v>
      </c>
      <c r="B5">
        <v>25.4</v>
      </c>
      <c r="C5">
        <f>3.14159*(B5^4-(B5-2*A5)^4)/32</f>
        <v>27933.958100753563</v>
      </c>
      <c r="D5">
        <v>14357.43</v>
      </c>
      <c r="E5" s="3"/>
      <c r="F5" s="5">
        <f t="shared" ref="F5:F9" si="0">($K$4*$K$5^3)/(48*$K$6*C5)</f>
        <v>0.2791732081176968</v>
      </c>
      <c r="G5" t="s">
        <v>9</v>
      </c>
      <c r="H5" s="6">
        <f t="shared" ref="H5:H9" si="1">$K$9*$K$8*(B5/2)/C5</f>
        <v>303.52108961498294</v>
      </c>
      <c r="I5" t="s">
        <v>11</v>
      </c>
      <c r="J5" t="s">
        <v>8</v>
      </c>
      <c r="K5">
        <v>680</v>
      </c>
      <c r="L5" t="s">
        <v>9</v>
      </c>
    </row>
    <row r="6" spans="1:12" x14ac:dyDescent="0.3">
      <c r="A6">
        <v>6.35</v>
      </c>
      <c r="B6">
        <v>22.225000000000001</v>
      </c>
      <c r="C6">
        <f>3.14159*(B6^4-(B6-2*A6)^4)/32</f>
        <v>23145.279569195813</v>
      </c>
      <c r="D6">
        <v>14357.43</v>
      </c>
      <c r="E6" s="3"/>
      <c r="F6" s="5">
        <f t="shared" si="0"/>
        <v>0.33693318221101337</v>
      </c>
      <c r="G6" t="s">
        <v>9</v>
      </c>
      <c r="H6" s="6">
        <f t="shared" si="1"/>
        <v>320.52873687789139</v>
      </c>
      <c r="I6" t="s">
        <v>11</v>
      </c>
      <c r="J6" t="s">
        <v>10</v>
      </c>
      <c r="K6" s="4">
        <v>210000</v>
      </c>
      <c r="L6" t="s">
        <v>11</v>
      </c>
    </row>
    <row r="7" spans="1:12" x14ac:dyDescent="0.3">
      <c r="A7">
        <f>A6/2</f>
        <v>3.1749999999999998</v>
      </c>
      <c r="B7">
        <v>22.225000000000001</v>
      </c>
      <c r="C7">
        <f>3.14159*(B7^4-(B7-2*A7)^4)/32</f>
        <v>17718.110566763691</v>
      </c>
      <c r="D7">
        <v>14357.43</v>
      </c>
      <c r="E7" s="3"/>
      <c r="F7" s="5">
        <f t="shared" si="0"/>
        <v>0.44013794072609863</v>
      </c>
      <c r="G7" t="s">
        <v>9</v>
      </c>
      <c r="H7" s="6">
        <f t="shared" si="1"/>
        <v>418.70871033598428</v>
      </c>
      <c r="I7" s="1" t="s">
        <v>11</v>
      </c>
      <c r="J7" t="s">
        <v>12</v>
      </c>
      <c r="K7">
        <v>0.4</v>
      </c>
      <c r="L7" t="s">
        <v>9</v>
      </c>
    </row>
    <row r="8" spans="1:12" x14ac:dyDescent="0.3">
      <c r="A8">
        <v>6.35</v>
      </c>
      <c r="B8">
        <f>B6-(B4-B6)</f>
        <v>19.050000000000004</v>
      </c>
      <c r="C8">
        <f>3.14159*(B8^4-(B8-2*A8)^4)/32</f>
        <v>12769.809417487355</v>
      </c>
      <c r="D8">
        <v>14357.43</v>
      </c>
      <c r="E8" s="3"/>
      <c r="F8" s="5">
        <f t="shared" si="0"/>
        <v>0.61069139275746132</v>
      </c>
      <c r="G8" t="s">
        <v>9</v>
      </c>
      <c r="H8" s="6">
        <f t="shared" si="1"/>
        <v>497.96428764958102</v>
      </c>
      <c r="I8" s="1" t="s">
        <v>11</v>
      </c>
      <c r="J8" t="s">
        <v>14</v>
      </c>
      <c r="K8">
        <f>3000*85.59</f>
        <v>256770</v>
      </c>
      <c r="L8" t="s">
        <v>15</v>
      </c>
    </row>
    <row r="9" spans="1:12" x14ac:dyDescent="0.3">
      <c r="A9">
        <v>0</v>
      </c>
      <c r="B9">
        <v>12.7</v>
      </c>
      <c r="C9">
        <f>3.14159*(B9^4)/32</f>
        <v>2553.9618834974685</v>
      </c>
      <c r="D9">
        <v>14357.43</v>
      </c>
      <c r="E9" s="3"/>
      <c r="F9" s="5">
        <f t="shared" si="0"/>
        <v>3.0534569637873092</v>
      </c>
      <c r="G9" t="s">
        <v>9</v>
      </c>
      <c r="H9" s="6">
        <f t="shared" si="1"/>
        <v>1659.880958831938</v>
      </c>
      <c r="I9" s="1" t="s">
        <v>11</v>
      </c>
      <c r="J9" t="s">
        <v>16</v>
      </c>
      <c r="K9">
        <v>2.6</v>
      </c>
    </row>
    <row r="17" spans="1:3" x14ac:dyDescent="0.3">
      <c r="A17" t="s">
        <v>19</v>
      </c>
      <c r="B17" s="5">
        <f>((B4^2*3.14159/4)-((B4-2*A4)^2*3.14159/4))*(7850/1000^3)*300</f>
        <v>0.8949713290053749</v>
      </c>
      <c r="C17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787CE9756CD14AAEA1D45CDBF04202" ma:contentTypeVersion="12" ma:contentTypeDescription="Crée un document." ma:contentTypeScope="" ma:versionID="e20a61f371551263c06f7dcc9104b38c">
  <xsd:schema xmlns:xsd="http://www.w3.org/2001/XMLSchema" xmlns:xs="http://www.w3.org/2001/XMLSchema" xmlns:p="http://schemas.microsoft.com/office/2006/metadata/properties" xmlns:ns2="aa072258-9ea7-43b3-affe-dd4ca445c6cc" xmlns:ns3="874c727f-91c0-4895-a40a-c96c7e464838" targetNamespace="http://schemas.microsoft.com/office/2006/metadata/properties" ma:root="true" ma:fieldsID="eca27a570427a2ab405e5ddb27550556" ns2:_="" ns3:_="">
    <xsd:import namespace="aa072258-9ea7-43b3-affe-dd4ca445c6cc"/>
    <xsd:import namespace="874c727f-91c0-4895-a40a-c96c7e464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72258-9ea7-43b3-affe-dd4ca445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727f-91c0-4895-a40a-c96c7e464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AA4E60-1480-418F-8D30-B38574BE5A1B}"/>
</file>

<file path=customXml/itemProps2.xml><?xml version="1.0" encoding="utf-8"?>
<ds:datastoreItem xmlns:ds="http://schemas.openxmlformats.org/officeDocument/2006/customXml" ds:itemID="{E3EE9679-B8A8-4B0B-9642-F5959DA674FE}"/>
</file>

<file path=customXml/itemProps3.xml><?xml version="1.0" encoding="utf-8"?>
<ds:datastoreItem xmlns:ds="http://schemas.openxmlformats.org/officeDocument/2006/customXml" ds:itemID="{6122D024-25BA-4387-A403-DCEC36522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Aluminium</vt:lpstr>
      <vt:lpstr>Acier (OBSOLETE)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Morin</dc:creator>
  <cp:lastModifiedBy>Nicolas Morin</cp:lastModifiedBy>
  <dcterms:created xsi:type="dcterms:W3CDTF">2021-03-27T18:33:07Z</dcterms:created>
  <dcterms:modified xsi:type="dcterms:W3CDTF">2021-04-27T18:58:39Z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0x0101007F787CE9756CD14AAEA1D45CDBF04202</vt:lpwstr>
  </property>
</Properties>
</file>