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8" windowWidth="19140" windowHeight="8148" activeTab="1"/>
  </bookViews>
  <sheets>
    <sheet name="Sheet1" sheetId="1" r:id="rId1"/>
    <sheet name="EX2-4" sheetId="4" r:id="rId2"/>
    <sheet name="Sheet2" sheetId="2" r:id="rId3"/>
    <sheet name="Sheet3" sheetId="3" r:id="rId4"/>
  </sheets>
  <definedNames>
    <definedName name="Difficulties">Sheet1!$A$11:$C$14</definedName>
    <definedName name="EEpts">Sheet1!$C$5</definedName>
    <definedName name="LOpoints">Sheet1!$C$6</definedName>
    <definedName name="loPPE">'EX2-4'!$D$3</definedName>
    <definedName name="NCEpts">Sheet1!$C$4</definedName>
    <definedName name="ppeByCat">Sheet1!$A$19:$D$22</definedName>
    <definedName name="_xlnm.Print_Titles" localSheetId="1">'EX2-4'!$1:$4</definedName>
    <definedName name="ro2loMultiplier">Sheet1!$C$8</definedName>
    <definedName name="TaskCats">Table13[RC]</definedName>
  </definedNames>
  <calcPr calcId="145621"/>
</workbook>
</file>

<file path=xl/calcChain.xml><?xml version="1.0" encoding="utf-8"?>
<calcChain xmlns="http://schemas.openxmlformats.org/spreadsheetml/2006/main">
  <c r="D5" i="4" l="1"/>
  <c r="D7" i="4"/>
  <c r="D8" i="4"/>
  <c r="D9" i="4"/>
  <c r="D10" i="4"/>
  <c r="D11" i="4"/>
  <c r="D15" i="4"/>
  <c r="D18" i="4"/>
  <c r="D21" i="4"/>
  <c r="D22" i="4"/>
  <c r="D23" i="4"/>
  <c r="D24" i="4"/>
  <c r="D26" i="4"/>
  <c r="D32" i="4"/>
  <c r="D45" i="4"/>
  <c r="D50" i="4"/>
  <c r="D51" i="4"/>
  <c r="D21" i="1"/>
  <c r="D19" i="1"/>
  <c r="K5" i="4"/>
  <c r="K7" i="4"/>
  <c r="K8" i="4"/>
  <c r="K9" i="4"/>
  <c r="K10" i="4"/>
  <c r="K11" i="4"/>
  <c r="K13" i="4"/>
  <c r="K15" i="4"/>
  <c r="K16" i="4"/>
  <c r="K17" i="4"/>
  <c r="K18" i="4"/>
  <c r="K21" i="4"/>
  <c r="K22" i="4"/>
  <c r="K23" i="4"/>
  <c r="K24" i="4"/>
  <c r="K26" i="4"/>
  <c r="K27" i="4"/>
  <c r="K28" i="4"/>
  <c r="K29" i="4"/>
  <c r="K31" i="4"/>
  <c r="K32" i="4"/>
  <c r="K36" i="4"/>
  <c r="K37" i="4"/>
  <c r="K38" i="4"/>
  <c r="K39" i="4"/>
  <c r="K43" i="4"/>
  <c r="K45" i="4"/>
  <c r="K50" i="4"/>
  <c r="K51" i="4"/>
  <c r="J5" i="4"/>
  <c r="J6" i="4"/>
  <c r="J7" i="4"/>
  <c r="J8" i="4"/>
  <c r="J9" i="4"/>
  <c r="J10" i="4"/>
  <c r="J11" i="4"/>
  <c r="J12" i="4"/>
  <c r="J14" i="4"/>
  <c r="J15" i="4"/>
  <c r="J18" i="4"/>
  <c r="J19" i="4"/>
  <c r="J20" i="4"/>
  <c r="J21" i="4"/>
  <c r="J22" i="4"/>
  <c r="J23" i="4"/>
  <c r="J24" i="4"/>
  <c r="J25" i="4"/>
  <c r="J26" i="4"/>
  <c r="J28" i="4"/>
  <c r="J29" i="4"/>
  <c r="J30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30" i="4"/>
  <c r="I31" i="4"/>
  <c r="I32" i="4"/>
  <c r="I33" i="4"/>
  <c r="I34" i="4"/>
  <c r="I35" i="4"/>
  <c r="I40" i="4"/>
  <c r="I41" i="4"/>
  <c r="I42" i="4"/>
  <c r="I44" i="4"/>
  <c r="I45" i="4"/>
  <c r="I46" i="4"/>
  <c r="I47" i="4"/>
  <c r="I48" i="4"/>
  <c r="I49" i="4"/>
  <c r="I50" i="4"/>
  <c r="I51" i="4"/>
  <c r="H6" i="4"/>
  <c r="K6" i="4" s="1"/>
  <c r="H7" i="4"/>
  <c r="H8" i="4"/>
  <c r="H9" i="4"/>
  <c r="H10" i="4"/>
  <c r="H11" i="4"/>
  <c r="H12" i="4"/>
  <c r="K12" i="4" s="1"/>
  <c r="H13" i="4"/>
  <c r="J13" i="4" s="1"/>
  <c r="H14" i="4"/>
  <c r="K14" i="4" s="1"/>
  <c r="H15" i="4"/>
  <c r="H16" i="4"/>
  <c r="J16" i="4" s="1"/>
  <c r="H17" i="4"/>
  <c r="J17" i="4" s="1"/>
  <c r="H18" i="4"/>
  <c r="H19" i="4"/>
  <c r="K19" i="4" s="1"/>
  <c r="H20" i="4"/>
  <c r="K20" i="4" s="1"/>
  <c r="H21" i="4"/>
  <c r="H22" i="4"/>
  <c r="H23" i="4"/>
  <c r="H24" i="4"/>
  <c r="H25" i="4"/>
  <c r="K25" i="4" s="1"/>
  <c r="H26" i="4"/>
  <c r="H27" i="4"/>
  <c r="J27" i="4" s="1"/>
  <c r="H28" i="4"/>
  <c r="I28" i="4" s="1"/>
  <c r="H29" i="4"/>
  <c r="I29" i="4" s="1"/>
  <c r="H30" i="4"/>
  <c r="K30" i="4" s="1"/>
  <c r="H31" i="4"/>
  <c r="J31" i="4" s="1"/>
  <c r="H32" i="4"/>
  <c r="H33" i="4"/>
  <c r="K33" i="4" s="1"/>
  <c r="H34" i="4"/>
  <c r="K34" i="4" s="1"/>
  <c r="H35" i="4"/>
  <c r="K35" i="4" s="1"/>
  <c r="H36" i="4"/>
  <c r="I36" i="4" s="1"/>
  <c r="H37" i="4"/>
  <c r="I37" i="4" s="1"/>
  <c r="H38" i="4"/>
  <c r="I38" i="4" s="1"/>
  <c r="H39" i="4"/>
  <c r="I39" i="4" s="1"/>
  <c r="H40" i="4"/>
  <c r="K40" i="4" s="1"/>
  <c r="H41" i="4"/>
  <c r="K41" i="4" s="1"/>
  <c r="H42" i="4"/>
  <c r="K42" i="4" s="1"/>
  <c r="H43" i="4"/>
  <c r="I43" i="4" s="1"/>
  <c r="H44" i="4"/>
  <c r="K44" i="4" s="1"/>
  <c r="H45" i="4"/>
  <c r="H46" i="4"/>
  <c r="K46" i="4" s="1"/>
  <c r="H47" i="4"/>
  <c r="K47" i="4" s="1"/>
  <c r="H48" i="4"/>
  <c r="K48" i="4" s="1"/>
  <c r="H49" i="4"/>
  <c r="K49" i="4" s="1"/>
  <c r="H50" i="4"/>
  <c r="H5" i="4"/>
  <c r="I5" i="4" s="1"/>
  <c r="C52" i="4"/>
  <c r="D29" i="4" l="1"/>
  <c r="D28" i="4"/>
  <c r="D43" i="4"/>
  <c r="D39" i="4"/>
  <c r="D38" i="4"/>
  <c r="D37" i="4"/>
  <c r="D36" i="4"/>
  <c r="I52" i="4"/>
  <c r="J52" i="4"/>
  <c r="K52" i="4"/>
  <c r="C5" i="1"/>
  <c r="C4" i="1"/>
  <c r="B6" i="1"/>
  <c r="C6" i="1" s="1"/>
  <c r="D3" i="4" l="1"/>
  <c r="F6" i="1" s="1"/>
  <c r="D20" i="1" s="1"/>
  <c r="D2" i="4" l="1"/>
  <c r="D22" i="1"/>
  <c r="D19" i="4"/>
  <c r="D25" i="4"/>
  <c r="D33" i="4"/>
  <c r="D35" i="4"/>
  <c r="D41" i="4"/>
  <c r="D47" i="4"/>
  <c r="D49" i="4"/>
  <c r="D30" i="4"/>
  <c r="D34" i="4"/>
  <c r="D42" i="4"/>
  <c r="D46" i="4"/>
  <c r="D6" i="4"/>
  <c r="D12" i="4"/>
  <c r="D14" i="4"/>
  <c r="D20" i="4"/>
  <c r="D40" i="4"/>
  <c r="D44" i="4"/>
  <c r="D48" i="4"/>
  <c r="D13" i="4" l="1"/>
  <c r="D17" i="4"/>
  <c r="D27" i="4"/>
  <c r="D31" i="4"/>
  <c r="D16" i="4"/>
  <c r="D52" i="4" l="1"/>
</calcChain>
</file>

<file path=xl/sharedStrings.xml><?xml version="1.0" encoding="utf-8"?>
<sst xmlns="http://schemas.openxmlformats.org/spreadsheetml/2006/main" count="179" uniqueCount="96">
  <si>
    <t>ID</t>
  </si>
  <si>
    <t>Name</t>
  </si>
  <si>
    <t>NCE</t>
  </si>
  <si>
    <t>non-critical errors</t>
  </si>
  <si>
    <t>EE</t>
  </si>
  <si>
    <t>Execution errors</t>
  </si>
  <si>
    <t>LO</t>
  </si>
  <si>
    <t>Learning outcomes</t>
  </si>
  <si>
    <t>Pct</t>
  </si>
  <si>
    <t>Project total points</t>
  </si>
  <si>
    <t>Rubric category allocation (percentage)</t>
  </si>
  <si>
    <t>Level</t>
  </si>
  <si>
    <t>Multiplier</t>
  </si>
  <si>
    <t>Easy</t>
  </si>
  <si>
    <t>Average/Normal</t>
  </si>
  <si>
    <t>Hard</t>
  </si>
  <si>
    <t>Challenging</t>
  </si>
  <si>
    <t>Difficulty Multipliers</t>
  </si>
  <si>
    <t>D1</t>
  </si>
  <si>
    <t>D2</t>
  </si>
  <si>
    <t>D3</t>
  </si>
  <si>
    <t>D4</t>
  </si>
  <si>
    <t>In Practice: Excel 2013</t>
  </si>
  <si>
    <t>Chapter 2: Working with Formulas and Functions</t>
  </si>
  <si>
    <t>Independent Project 2-4</t>
  </si>
  <si>
    <t>Item</t>
  </si>
  <si>
    <t>Instruction</t>
  </si>
  <si>
    <t>Points 
Earned</t>
  </si>
  <si>
    <t>Points 
Available</t>
  </si>
  <si>
    <t>1. Open the CentralSierra-02.xlsx workbook and save the workbook as [your initials] Excel 2-4.</t>
  </si>
  <si>
    <t>2. Create a VLOOKUP function to calculate the bonus amount for each employee.</t>
  </si>
  <si>
    <t>a. Click the Employees sheet tab, and select I4.</t>
  </si>
  <si>
    <t>b. Type a formula to reference the Base Monthly Salary amount as the lookup_value.</t>
  </si>
  <si>
    <t>c. Click the Bonus sheet tab for the table_array argument.</t>
  </si>
  <si>
    <t>d. Use the second column of the table for the col_index_num.</t>
  </si>
  <si>
    <t>e. Verify that the formula syntax is =VLOOKUP(H4,Bonus!A4:B8,2).</t>
  </si>
  <si>
    <t>3. Select the formula in I4 and apply absolute values to the cell references.</t>
  </si>
  <si>
    <t>4. Copy the formula in I4 to I5:I13.</t>
  </si>
  <si>
    <t>5. Type a formula in J4 to calculate the total monthly salary.</t>
  </si>
  <si>
    <t>a. Use parentheses in the formula to calculate the amount of the bonus and then add the bonus to the Base Monthly Salary.</t>
  </si>
  <si>
    <t>b. Copy the formula in J4 to J5:J13.</t>
  </si>
  <si>
    <t>6. Select J15 and use AutoSum to calculate a total for the Total Monthly Salary column.</t>
  </si>
  <si>
    <t>a. Edit the range.</t>
  </si>
  <si>
    <t>b. Apply the Total cell style to J15.</t>
  </si>
  <si>
    <t>7. Create a SUMIF function to calculate the total monthly salary for each office.</t>
  </si>
  <si>
    <t>a. Select B26.</t>
  </si>
  <si>
    <t>b. Use the information in column D (Branch) for the range argument.</t>
  </si>
  <si>
    <t>c. Select D4 (Cameron Park) for the criteria argument.</t>
  </si>
  <si>
    <t>d. Use the information in column J (Total Monthly Salary) for the sum_range argument.</t>
  </si>
  <si>
    <t>8. Edit the formula in B26 to include absolute cell references in all cell ranges.</t>
  </si>
  <si>
    <t>9. Copy and edit a formula.</t>
  </si>
  <si>
    <t>a. Select the formula in B26 and copy the formula through B28.</t>
  </si>
  <si>
    <t>b. Select B27 and change the reference from Cameron Park (D4) to Folsom (D8).</t>
  </si>
  <si>
    <t>c. Select B28 and change the reference from Cameron Park (D4) to Granite Bay (D7).</t>
  </si>
  <si>
    <t>10. Select cell B29 and create a formula to add the salary amounts for each branch.</t>
  </si>
  <si>
    <t>11. Format the data in column I using the Percent Style button.</t>
  </si>
  <si>
    <t>12. Format the salary amounts in columns H and J and the “Branch Totals” section to the Accounting style with no symbol.</t>
  </si>
  <si>
    <t>13. Select the data from A3:J30 and change the font to Gill Sans MT and the font size to 11 pt.</t>
  </si>
  <si>
    <t>14. Select E26 and type Highest Salary.</t>
  </si>
  <si>
    <t>16. Select F26 and type =ma . When you see MAX, double-click to insert the function. Drag to select J4:J13. Press Enter to complete the formula.</t>
  </si>
  <si>
    <t>17. Select F27 and use the MIN function to calculate the lowest salary.</t>
  </si>
  <si>
    <t>18. Select F28 and use the AVERAGE function to calculate the average salary.</t>
  </si>
  <si>
    <t>19. Select E25 and type Salary Summary.</t>
  </si>
  <si>
    <t>20. Merge and center “Salary Summary” in cells E25 and F25.</t>
  </si>
  <si>
    <t>21. Format the “Salary Summary” section to match the “Branch Totals” section.</t>
  </si>
  <si>
    <t>a. Apply a fill color.</t>
  </si>
  <si>
    <t>b. Apply All Borders from the Borders button drop-down list.</t>
  </si>
  <si>
    <t>23. Adjust column widths if necessary.</t>
  </si>
  <si>
    <t>24. Save and close the workbook (Figure 2-73).</t>
  </si>
  <si>
    <t>Total</t>
  </si>
  <si>
    <t>Difficulty</t>
  </si>
  <si>
    <t>DM</t>
  </si>
  <si>
    <t>RC</t>
  </si>
  <si>
    <t>Description</t>
  </si>
  <si>
    <t>NC</t>
  </si>
  <si>
    <t>Non-critical</t>
  </si>
  <si>
    <t>CPF</t>
  </si>
  <si>
    <t>Content/Property/Format</t>
  </si>
  <si>
    <t>RO</t>
  </si>
  <si>
    <t>Reinforcing Outcome/Objective</t>
  </si>
  <si>
    <t>Learning Outcome/Objective</t>
  </si>
  <si>
    <t>Task/Scenario classification</t>
  </si>
  <si>
    <t>PPE</t>
  </si>
  <si>
    <t>31a</t>
  </si>
  <si>
    <t>31b</t>
  </si>
  <si>
    <t>15. Type Lowest Salary in E27</t>
  </si>
  <si>
    <t>15. Type Average Salary in E28.</t>
  </si>
  <si>
    <t>40a</t>
  </si>
  <si>
    <t>22. Format total amount in B29 to include a dollar sign.</t>
  </si>
  <si>
    <t>22. Format total amount in J15 to include a dollar sign.</t>
  </si>
  <si>
    <t>12. Format the salary amounts in column H to the Accounting style with no symbol.</t>
  </si>
  <si>
    <t>12. Format the salary amounts in column J to the Accounting style with no symbol.</t>
  </si>
  <si>
    <t>12. Format the salary amounts in the “Branch Totals” section to the Accounting style with no symbol.</t>
  </si>
  <si>
    <t>ErrCat</t>
  </si>
  <si>
    <t>Track points deducted by category</t>
  </si>
  <si>
    <t>Max Pts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</si>
</sst>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2" x14ac:knownFonts="1"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rgb="FF366092"/>
      <name val="Calibri"/>
      <family val="2"/>
      <scheme val="minor"/>
    </font>
    <font>
      <sz val="11"/>
      <color rgb="FF366092"/>
      <name val="Calibri"/>
      <family val="2"/>
      <scheme val="minor"/>
    </font>
    <font>
      <b/>
      <sz val="11"/>
      <color rgb="FF366092"/>
      <name val="Calibri"/>
      <family val="2"/>
      <scheme val="minor"/>
    </font>
    <font>
      <sz val="18"/>
      <color theme="0" tint="-0.499984740745262"/>
      <name val="Century Gothic"/>
      <family val="2"/>
    </font>
    <font>
      <sz val="11"/>
      <color theme="0" tint="-0.499984740745262"/>
      <name val="Century Gothic"/>
      <family val="2"/>
    </font>
    <font>
      <b/>
      <sz val="11"/>
      <color theme="0" tint="-0.499984740745262"/>
      <name val="Century Gothic"/>
      <family val="2"/>
    </font>
    <font>
      <sz val="11"/>
      <name val="Calibri"/>
      <family val="2"/>
      <scheme val="minor"/>
    </font>
    <font>
      <b/>
      <sz val="11"/>
      <color theme="1"/>
      <name val="Century Gothic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 style="medium">
        <color rgb="FFA3A3A3"/>
      </bottom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A3A3A3"/>
      </left>
      <right/>
      <top style="medium">
        <color rgb="FFA3A3A3"/>
      </top>
      <bottom style="medium">
        <color rgb="FFA3A3A3"/>
      </bottom>
      <diagonal/>
    </border>
    <border>
      <left/>
      <right style="medium">
        <color rgb="FFA3A3A3"/>
      </right>
      <top style="medium">
        <color rgb="FFA3A3A3"/>
      </top>
      <bottom style="medium">
        <color rgb="FFA3A3A3"/>
      </bottom>
      <diagonal/>
    </border>
    <border>
      <left/>
      <right/>
      <top/>
      <bottom style="medium">
        <color rgb="FFA3A3A3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3">
    <xf numFmtId="0" fontId="0" fillId="0" borderId="0" xfId="0"/>
    <xf numFmtId="0" fontId="6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4" fillId="0" borderId="0" xfId="0" applyFont="1" applyAlignment="1">
      <alignment horizontal="left" vertical="center"/>
    </xf>
    <xf numFmtId="0" fontId="5" fillId="0" borderId="3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6" fillId="0" borderId="2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164" fontId="5" fillId="0" borderId="3" xfId="0" applyNumberFormat="1" applyFont="1" applyBorder="1" applyAlignment="1">
      <alignment horizontal="center" vertical="center" wrapText="1"/>
    </xf>
    <xf numFmtId="9" fontId="5" fillId="0" borderId="3" xfId="0" applyNumberFormat="1" applyFont="1" applyBorder="1" applyAlignment="1">
      <alignment horizontal="center" vertical="center" wrapText="1"/>
    </xf>
    <xf numFmtId="0" fontId="7" fillId="0" borderId="0" xfId="1" applyFont="1"/>
    <xf numFmtId="0" fontId="8" fillId="0" borderId="0" xfId="0" applyFont="1"/>
    <xf numFmtId="0" fontId="9" fillId="0" borderId="0" xfId="2" applyFont="1"/>
    <xf numFmtId="0" fontId="0" fillId="0" borderId="0" xfId="0" applyAlignment="1">
      <alignment wrapText="1"/>
    </xf>
    <xf numFmtId="0" fontId="10" fillId="0" borderId="0" xfId="0" applyFont="1" applyFill="1" applyAlignment="1">
      <alignment horizontal="center" wrapText="1"/>
    </xf>
    <xf numFmtId="0" fontId="0" fillId="0" borderId="0" xfId="0" applyFill="1" applyAlignment="1">
      <alignment wrapText="1"/>
    </xf>
    <xf numFmtId="0" fontId="10" fillId="0" borderId="0" xfId="0" applyFont="1"/>
    <xf numFmtId="2" fontId="8" fillId="0" borderId="0" xfId="0" applyNumberFormat="1" applyFont="1"/>
    <xf numFmtId="2" fontId="5" fillId="0" borderId="3" xfId="0" applyNumberFormat="1" applyFont="1" applyBorder="1" applyAlignment="1">
      <alignment horizontal="center" vertical="center" wrapText="1"/>
    </xf>
    <xf numFmtId="2" fontId="0" fillId="0" borderId="0" xfId="0" applyNumberFormat="1" applyFill="1" applyAlignment="1">
      <alignment wrapText="1"/>
    </xf>
    <xf numFmtId="2" fontId="0" fillId="0" borderId="0" xfId="0" applyNumberFormat="1"/>
    <xf numFmtId="2" fontId="11" fillId="0" borderId="0" xfId="0" applyNumberFormat="1" applyFont="1"/>
    <xf numFmtId="0" fontId="5" fillId="0" borderId="4" xfId="0" applyFont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4" xfId="0" applyFont="1" applyBorder="1" applyAlignment="1">
      <alignment vertical="center" wrapText="1"/>
    </xf>
    <xf numFmtId="0" fontId="6" fillId="0" borderId="5" xfId="0" applyFont="1" applyBorder="1" applyAlignment="1">
      <alignment vertical="center" wrapText="1"/>
    </xf>
    <xf numFmtId="0" fontId="0" fillId="0" borderId="6" xfId="0" applyBorder="1" applyAlignment="1">
      <alignment horizontal="center"/>
    </xf>
  </cellXfs>
  <cellStyles count="3">
    <cellStyle name="Heading 4" xfId="2" builtinId="19"/>
    <cellStyle name="Normal" xfId="0" builtinId="0"/>
    <cellStyle name="Title" xfId="1" builtinId="15"/>
  </cellStyles>
  <dxfs count="9">
    <dxf>
      <numFmt numFmtId="2" formatCode="0.0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numFmt numFmtId="0" formatCode="General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numFmt numFmtId="2" formatCode="0.00"/>
    </dxf>
    <dxf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le13" displayName="Table13" ref="A4:K52" totalsRowCount="1" dataDxfId="8">
  <autoFilter ref="A4:K51"/>
  <tableColumns count="11">
    <tableColumn id="1" name="Item" totalsRowLabel="Total"/>
    <tableColumn id="2" name="Instruction" dataDxfId="7"/>
    <tableColumn id="4" name="Points _x000a_Earned" totalsRowFunction="sum"/>
    <tableColumn id="3" name="Points _x000a_Available" totalsRowFunction="sum" dataDxfId="6" totalsRowDxfId="0">
      <calculatedColumnFormula>IFERROR(IF(Table13[[#This Row],[RC]]="CPF",VLOOKUP("EE",ppeByCat,4,FALSE), VLOOKUP(Table13[[#This Row],[RC]],ppeByCat,4,FALSE))*Table13[[#This Row],[DM]],"")</calculatedColumnFormula>
    </tableColumn>
    <tableColumn id="11" name="ErrCat"/>
    <tableColumn id="7" name="RC"/>
    <tableColumn id="5" name="Difficulty" dataDxfId="5"/>
    <tableColumn id="6" name="DM" dataDxfId="4"/>
    <tableColumn id="8" name="CPF" totalsRowFunction="sum" dataDxfId="3">
      <calculatedColumnFormula>IF(Table13[[#This Row],[RC]]=Table13[[#Headers],[CPF]],Table13[[#This Row],[DM]],"")</calculatedColumnFormula>
    </tableColumn>
    <tableColumn id="9" name="RO" totalsRowFunction="sum" dataDxfId="2">
      <calculatedColumnFormula>IF(Table13[[#This Row],[RC]]=Table13[[#Headers],[RO]],Table13[[#This Row],[DM]],"")</calculatedColumnFormula>
    </tableColumn>
    <tableColumn id="10" name="LO" totalsRowFunction="sum" dataDxfId="1">
      <calculatedColumnFormula>IF(Table13[[#This Row],[RC]]=Table13[[#Headers],[LO]],Table13[[#This Row],[DM]],"")</calculatedColumnFormula>
    </tableColumn>
  </tableColumns>
  <tableStyleInfo name="TableStyleMedium4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workbookViewId="0">
      <selection activeCell="A3" sqref="A3:F6"/>
    </sheetView>
  </sheetViews>
  <sheetFormatPr defaultRowHeight="14.4" x14ac:dyDescent="0.3"/>
  <cols>
    <col min="2" max="2" width="15" customWidth="1"/>
    <col min="4" max="4" width="10.5546875" customWidth="1"/>
  </cols>
  <sheetData>
    <row r="1" spans="1:6" ht="17.399999999999999" x14ac:dyDescent="0.3">
      <c r="A1" s="5">
        <v>50</v>
      </c>
      <c r="B1" s="3" t="s">
        <v>9</v>
      </c>
    </row>
    <row r="2" spans="1:6" ht="18" thickBot="1" x14ac:dyDescent="0.35">
      <c r="A2" s="28" t="s">
        <v>10</v>
      </c>
      <c r="B2" s="28"/>
      <c r="C2" s="28"/>
      <c r="D2" s="28"/>
    </row>
    <row r="3" spans="1:6" ht="15" thickBot="1" x14ac:dyDescent="0.35">
      <c r="A3" s="5" t="s">
        <v>0</v>
      </c>
      <c r="B3" s="5" t="s">
        <v>8</v>
      </c>
      <c r="C3" s="5" t="s">
        <v>95</v>
      </c>
      <c r="D3" s="26" t="s">
        <v>1</v>
      </c>
      <c r="E3" s="27"/>
      <c r="F3" s="5" t="s">
        <v>82</v>
      </c>
    </row>
    <row r="4" spans="1:6" ht="14.4" customHeight="1" thickBot="1" x14ac:dyDescent="0.35">
      <c r="A4" s="4" t="s">
        <v>2</v>
      </c>
      <c r="B4" s="11">
        <v>0.1</v>
      </c>
      <c r="C4" s="4">
        <f>B4*$A$1</f>
        <v>5</v>
      </c>
      <c r="D4" s="24" t="s">
        <v>3</v>
      </c>
      <c r="E4" s="25"/>
      <c r="F4" s="20">
        <v>0.5</v>
      </c>
    </row>
    <row r="5" spans="1:6" ht="14.4" customHeight="1" thickBot="1" x14ac:dyDescent="0.35">
      <c r="A5" s="4" t="s">
        <v>4</v>
      </c>
      <c r="B5" s="11">
        <v>0.15</v>
      </c>
      <c r="C5" s="4">
        <f>B5*$A$1</f>
        <v>7.5</v>
      </c>
      <c r="D5" s="24" t="s">
        <v>5</v>
      </c>
      <c r="E5" s="25"/>
      <c r="F5" s="20">
        <v>1</v>
      </c>
    </row>
    <row r="6" spans="1:6" ht="14.4" customHeight="1" thickBot="1" x14ac:dyDescent="0.35">
      <c r="A6" s="4" t="s">
        <v>6</v>
      </c>
      <c r="B6" s="11">
        <f>1-(B5+B4)</f>
        <v>0.75</v>
      </c>
      <c r="C6" s="4">
        <f>B6*$A$1</f>
        <v>37.5</v>
      </c>
      <c r="D6" s="24" t="s">
        <v>7</v>
      </c>
      <c r="E6" s="25"/>
      <c r="F6" s="20">
        <f>loPPE</f>
        <v>1.5</v>
      </c>
    </row>
    <row r="8" spans="1:6" x14ac:dyDescent="0.3">
      <c r="A8" s="4" t="s">
        <v>78</v>
      </c>
      <c r="B8" s="9" t="s">
        <v>12</v>
      </c>
      <c r="C8" s="10">
        <v>1</v>
      </c>
    </row>
    <row r="9" spans="1:6" ht="18" thickBot="1" x14ac:dyDescent="0.35">
      <c r="A9" s="28" t="s">
        <v>17</v>
      </c>
      <c r="B9" s="28"/>
      <c r="C9" s="28"/>
    </row>
    <row r="10" spans="1:6" ht="28.8" x14ac:dyDescent="0.3">
      <c r="A10" s="5" t="s">
        <v>0</v>
      </c>
      <c r="B10" s="8" t="s">
        <v>11</v>
      </c>
      <c r="C10" s="8" t="s">
        <v>12</v>
      </c>
    </row>
    <row r="11" spans="1:6" x14ac:dyDescent="0.3">
      <c r="A11" s="4" t="s">
        <v>18</v>
      </c>
      <c r="B11" s="9" t="s">
        <v>13</v>
      </c>
      <c r="C11" s="10">
        <v>0.5</v>
      </c>
    </row>
    <row r="12" spans="1:6" x14ac:dyDescent="0.3">
      <c r="A12" s="4" t="s">
        <v>19</v>
      </c>
      <c r="B12" s="9" t="s">
        <v>14</v>
      </c>
      <c r="C12" s="10">
        <v>1</v>
      </c>
    </row>
    <row r="13" spans="1:6" x14ac:dyDescent="0.3">
      <c r="A13" s="4" t="s">
        <v>20</v>
      </c>
      <c r="B13" s="9" t="s">
        <v>15</v>
      </c>
      <c r="C13" s="10">
        <v>1.5</v>
      </c>
    </row>
    <row r="14" spans="1:6" x14ac:dyDescent="0.3">
      <c r="A14" s="4" t="s">
        <v>21</v>
      </c>
      <c r="B14" s="9" t="s">
        <v>16</v>
      </c>
      <c r="C14" s="10">
        <v>2</v>
      </c>
    </row>
    <row r="17" spans="1:4" ht="15" customHeight="1" thickBot="1" x14ac:dyDescent="0.35">
      <c r="A17" s="29" t="s">
        <v>81</v>
      </c>
      <c r="B17" s="29"/>
      <c r="C17" s="29"/>
    </row>
    <row r="18" spans="1:4" ht="15" thickBot="1" x14ac:dyDescent="0.35">
      <c r="A18" s="1" t="s">
        <v>0</v>
      </c>
      <c r="B18" s="30" t="s">
        <v>73</v>
      </c>
      <c r="C18" s="31"/>
      <c r="D18" s="1" t="s">
        <v>82</v>
      </c>
    </row>
    <row r="19" spans="1:4" ht="15" thickBot="1" x14ac:dyDescent="0.35">
      <c r="A19" s="4" t="s">
        <v>4</v>
      </c>
      <c r="B19" s="24" t="s">
        <v>77</v>
      </c>
      <c r="C19" s="25"/>
      <c r="D19" s="20">
        <f>F5</f>
        <v>1</v>
      </c>
    </row>
    <row r="20" spans="1:4" ht="15" customHeight="1" thickBot="1" x14ac:dyDescent="0.35">
      <c r="A20" s="4" t="s">
        <v>6</v>
      </c>
      <c r="B20" s="24" t="s">
        <v>80</v>
      </c>
      <c r="C20" s="25"/>
      <c r="D20" s="20">
        <f>F6</f>
        <v>1.5</v>
      </c>
    </row>
    <row r="21" spans="1:4" ht="15" customHeight="1" thickBot="1" x14ac:dyDescent="0.35">
      <c r="A21" s="4" t="s">
        <v>2</v>
      </c>
      <c r="B21" s="24" t="s">
        <v>75</v>
      </c>
      <c r="C21" s="25"/>
      <c r="D21" s="20">
        <f>F4</f>
        <v>0.5</v>
      </c>
    </row>
    <row r="22" spans="1:4" ht="15" customHeight="1" thickBot="1" x14ac:dyDescent="0.35">
      <c r="A22" s="4" t="s">
        <v>78</v>
      </c>
      <c r="B22" s="24" t="s">
        <v>79</v>
      </c>
      <c r="C22" s="25"/>
      <c r="D22" s="20">
        <f>ro2loMultiplier*D20</f>
        <v>1.5</v>
      </c>
    </row>
  </sheetData>
  <sortState ref="A19:B22">
    <sortCondition ref="A19"/>
  </sortState>
  <mergeCells count="12">
    <mergeCell ref="A2:D2"/>
    <mergeCell ref="A17:C17"/>
    <mergeCell ref="B18:C18"/>
    <mergeCell ref="B19:C19"/>
    <mergeCell ref="B20:C20"/>
    <mergeCell ref="B21:C21"/>
    <mergeCell ref="B22:C22"/>
    <mergeCell ref="D3:E3"/>
    <mergeCell ref="D4:E4"/>
    <mergeCell ref="D5:E5"/>
    <mergeCell ref="D6:E6"/>
    <mergeCell ref="A9:C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2"/>
  <sheetViews>
    <sheetView tabSelected="1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B17" sqref="B17"/>
    </sheetView>
  </sheetViews>
  <sheetFormatPr defaultRowHeight="14.4" x14ac:dyDescent="0.3"/>
  <cols>
    <col min="1" max="1" width="5.6640625" style="18" customWidth="1"/>
    <col min="2" max="2" width="71.6640625" customWidth="1"/>
    <col min="3" max="3" width="9.44140625" bestFit="1" customWidth="1"/>
    <col min="4" max="4" width="11.5546875" bestFit="1" customWidth="1"/>
    <col min="5" max="6" width="11.5546875" customWidth="1"/>
    <col min="9" max="9" width="11.5546875" customWidth="1"/>
  </cols>
  <sheetData>
    <row r="1" spans="1:11" s="13" customFormat="1" ht="23.4" x14ac:dyDescent="0.4">
      <c r="A1" s="12" t="s">
        <v>22</v>
      </c>
      <c r="C1" s="13" t="s">
        <v>76</v>
      </c>
      <c r="D1" s="19"/>
      <c r="E1" s="23" t="s">
        <v>94</v>
      </c>
    </row>
    <row r="2" spans="1:11" s="13" customFormat="1" ht="15" customHeight="1" x14ac:dyDescent="0.25">
      <c r="A2" s="14" t="s">
        <v>23</v>
      </c>
      <c r="C2" s="13" t="s">
        <v>78</v>
      </c>
      <c r="D2" s="19">
        <f>ro2loMultiplier*D3</f>
        <v>1.5</v>
      </c>
      <c r="E2" s="19"/>
    </row>
    <row r="3" spans="1:11" s="13" customFormat="1" ht="15" customHeight="1" x14ac:dyDescent="0.25">
      <c r="A3" s="14" t="s">
        <v>24</v>
      </c>
      <c r="C3" s="13" t="s">
        <v>6</v>
      </c>
      <c r="D3" s="19">
        <f>LOpoints/(Table13[[#Totals],[LO]]+(ro2loMultiplier* Table13[[#Totals],[RO]]))</f>
        <v>1.5</v>
      </c>
      <c r="E3" s="19"/>
    </row>
    <row r="4" spans="1:11" ht="33.75" customHeight="1" x14ac:dyDescent="0.3">
      <c r="A4" t="s">
        <v>25</v>
      </c>
      <c r="B4" t="s">
        <v>26</v>
      </c>
      <c r="C4" s="15" t="s">
        <v>27</v>
      </c>
      <c r="D4" s="15" t="s">
        <v>28</v>
      </c>
      <c r="E4" s="15" t="s">
        <v>93</v>
      </c>
      <c r="F4" s="15" t="s">
        <v>72</v>
      </c>
      <c r="G4" t="s">
        <v>70</v>
      </c>
      <c r="H4" t="s">
        <v>71</v>
      </c>
      <c r="I4" s="15" t="s">
        <v>76</v>
      </c>
      <c r="J4" t="s">
        <v>78</v>
      </c>
      <c r="K4" t="s">
        <v>6</v>
      </c>
    </row>
    <row r="5" spans="1:11" ht="28.8" x14ac:dyDescent="0.3">
      <c r="A5" s="16">
        <v>1</v>
      </c>
      <c r="B5" s="17" t="s">
        <v>29</v>
      </c>
      <c r="C5" s="17"/>
      <c r="D5" s="21">
        <f>IFERROR(IF(Table13[[#This Row],[RC]]="CPF",VLOOKUP("EE",ppeByCat,4,FALSE), VLOOKUP(Table13[[#This Row],[RC]],ppeByCat,4,FALSE))*Table13[[#This Row],[DM]],"")</f>
        <v>1</v>
      </c>
      <c r="E5" s="17"/>
      <c r="F5" s="17" t="s">
        <v>76</v>
      </c>
      <c r="G5" s="17" t="s">
        <v>19</v>
      </c>
      <c r="H5" s="17">
        <f>IFERROR(VLOOKUP(Table13[[#This Row],[Difficulty]],Difficulties,3,FALSE),"")</f>
        <v>1</v>
      </c>
      <c r="I5" s="17">
        <f>IF(Table13[[#This Row],[RC]]=Table13[[#Headers],[CPF]],Table13[[#This Row],[DM]],"")</f>
        <v>1</v>
      </c>
      <c r="J5" s="17" t="str">
        <f>IF(Table13[[#This Row],[RC]]=Table13[[#Headers],[RO]],Table13[[#This Row],[DM]],"")</f>
        <v/>
      </c>
      <c r="K5" s="17" t="str">
        <f>IF(Table13[[#This Row],[RC]]=Table13[[#Headers],[LO]],Table13[[#This Row],[DM]],"")</f>
        <v/>
      </c>
    </row>
    <row r="6" spans="1:11" x14ac:dyDescent="0.3">
      <c r="A6" s="16">
        <v>2</v>
      </c>
      <c r="B6" s="17" t="s">
        <v>30</v>
      </c>
      <c r="C6" s="17"/>
      <c r="D6" s="21">
        <f>IFERROR(IF(Table13[[#This Row],[RC]]="CPF",VLOOKUP("EE",ppeByCat,4,FALSE), VLOOKUP(Table13[[#This Row],[RC]],ppeByCat,4,FALSE))*Table13[[#This Row],[DM]],"")</f>
        <v>3</v>
      </c>
      <c r="E6" s="17"/>
      <c r="F6" s="17" t="s">
        <v>6</v>
      </c>
      <c r="G6" s="17" t="s">
        <v>21</v>
      </c>
      <c r="H6" s="17">
        <f>IFERROR(VLOOKUP(Table13[[#This Row],[Difficulty]],Difficulties,3,FALSE),"")</f>
        <v>2</v>
      </c>
      <c r="I6" s="17" t="str">
        <f>IF(Table13[[#This Row],[RC]]=Table13[[#Headers],[CPF]],Table13[[#This Row],[DM]],"")</f>
        <v/>
      </c>
      <c r="J6" s="17" t="str">
        <f>IF(Table13[[#This Row],[RC]]=Table13[[#Headers],[RO]],Table13[[#This Row],[DM]],"")</f>
        <v/>
      </c>
      <c r="K6" s="17">
        <f>IF(Table13[[#This Row],[RC]]=Table13[[#Headers],[LO]],Table13[[#This Row],[DM]],"")</f>
        <v>2</v>
      </c>
    </row>
    <row r="7" spans="1:11" x14ac:dyDescent="0.3">
      <c r="A7" s="16">
        <v>3</v>
      </c>
      <c r="B7" s="17" t="s">
        <v>31</v>
      </c>
      <c r="C7" s="17"/>
      <c r="D7" s="21" t="str">
        <f>IFERROR(IF(Table13[[#This Row],[RC]]="CPF",VLOOKUP("EE",ppeByCat,4,FALSE), VLOOKUP(Table13[[#This Row],[RC]],ppeByCat,4,FALSE))*Table13[[#This Row],[DM]],"")</f>
        <v/>
      </c>
      <c r="E7" s="17"/>
      <c r="F7" s="17"/>
      <c r="G7" s="17"/>
      <c r="H7" s="17" t="str">
        <f>IFERROR(VLOOKUP(Table13[[#This Row],[Difficulty]],Difficulties,3,FALSE),"")</f>
        <v/>
      </c>
      <c r="I7" s="17" t="str">
        <f>IF(Table13[[#This Row],[RC]]=Table13[[#Headers],[CPF]],Table13[[#This Row],[DM]],"")</f>
        <v/>
      </c>
      <c r="J7" s="17" t="str">
        <f>IF(Table13[[#This Row],[RC]]=Table13[[#Headers],[RO]],Table13[[#This Row],[DM]],"")</f>
        <v/>
      </c>
      <c r="K7" s="17" t="str">
        <f>IF(Table13[[#This Row],[RC]]=Table13[[#Headers],[LO]],Table13[[#This Row],[DM]],"")</f>
        <v/>
      </c>
    </row>
    <row r="8" spans="1:11" x14ac:dyDescent="0.3">
      <c r="A8" s="16">
        <v>4</v>
      </c>
      <c r="B8" s="17" t="s">
        <v>32</v>
      </c>
      <c r="C8" s="17"/>
      <c r="D8" s="21" t="str">
        <f>IFERROR(IF(Table13[[#This Row],[RC]]="CPF",VLOOKUP("EE",ppeByCat,4,FALSE), VLOOKUP(Table13[[#This Row],[RC]],ppeByCat,4,FALSE))*Table13[[#This Row],[DM]],"")</f>
        <v/>
      </c>
      <c r="E8" s="17"/>
      <c r="F8" s="17"/>
      <c r="G8" s="17"/>
      <c r="H8" s="17" t="str">
        <f>IFERROR(VLOOKUP(Table13[[#This Row],[Difficulty]],Difficulties,3,FALSE),"")</f>
        <v/>
      </c>
      <c r="I8" s="17" t="str">
        <f>IF(Table13[[#This Row],[RC]]=Table13[[#Headers],[CPF]],Table13[[#This Row],[DM]],"")</f>
        <v/>
      </c>
      <c r="J8" s="17" t="str">
        <f>IF(Table13[[#This Row],[RC]]=Table13[[#Headers],[RO]],Table13[[#This Row],[DM]],"")</f>
        <v/>
      </c>
      <c r="K8" s="17" t="str">
        <f>IF(Table13[[#This Row],[RC]]=Table13[[#Headers],[LO]],Table13[[#This Row],[DM]],"")</f>
        <v/>
      </c>
    </row>
    <row r="9" spans="1:11" x14ac:dyDescent="0.3">
      <c r="A9" s="16">
        <v>5</v>
      </c>
      <c r="B9" s="17" t="s">
        <v>33</v>
      </c>
      <c r="C9" s="17"/>
      <c r="D9" s="21" t="str">
        <f>IFERROR(IF(Table13[[#This Row],[RC]]="CPF",VLOOKUP("EE",ppeByCat,4,FALSE), VLOOKUP(Table13[[#This Row],[RC]],ppeByCat,4,FALSE))*Table13[[#This Row],[DM]],"")</f>
        <v/>
      </c>
      <c r="E9" s="17"/>
      <c r="F9" s="17"/>
      <c r="G9" s="17"/>
      <c r="H9" s="17" t="str">
        <f>IFERROR(VLOOKUP(Table13[[#This Row],[Difficulty]],Difficulties,3,FALSE),"")</f>
        <v/>
      </c>
      <c r="I9" s="17" t="str">
        <f>IF(Table13[[#This Row],[RC]]=Table13[[#Headers],[CPF]],Table13[[#This Row],[DM]],"")</f>
        <v/>
      </c>
      <c r="J9" s="17" t="str">
        <f>IF(Table13[[#This Row],[RC]]=Table13[[#Headers],[RO]],Table13[[#This Row],[DM]],"")</f>
        <v/>
      </c>
      <c r="K9" s="17" t="str">
        <f>IF(Table13[[#This Row],[RC]]=Table13[[#Headers],[LO]],Table13[[#This Row],[DM]],"")</f>
        <v/>
      </c>
    </row>
    <row r="10" spans="1:11" x14ac:dyDescent="0.3">
      <c r="A10" s="16">
        <v>6</v>
      </c>
      <c r="B10" s="17" t="s">
        <v>34</v>
      </c>
      <c r="C10" s="17"/>
      <c r="D10" s="21" t="str">
        <f>IFERROR(IF(Table13[[#This Row],[RC]]="CPF",VLOOKUP("EE",ppeByCat,4,FALSE), VLOOKUP(Table13[[#This Row],[RC]],ppeByCat,4,FALSE))*Table13[[#This Row],[DM]],"")</f>
        <v/>
      </c>
      <c r="E10" s="17"/>
      <c r="F10" s="17"/>
      <c r="G10" s="17"/>
      <c r="H10" s="17" t="str">
        <f>IFERROR(VLOOKUP(Table13[[#This Row],[Difficulty]],Difficulties,3,FALSE),"")</f>
        <v/>
      </c>
      <c r="I10" s="17" t="str">
        <f>IF(Table13[[#This Row],[RC]]=Table13[[#Headers],[CPF]],Table13[[#This Row],[DM]],"")</f>
        <v/>
      </c>
      <c r="J10" s="17" t="str">
        <f>IF(Table13[[#This Row],[RC]]=Table13[[#Headers],[RO]],Table13[[#This Row],[DM]],"")</f>
        <v/>
      </c>
      <c r="K10" s="17" t="str">
        <f>IF(Table13[[#This Row],[RC]]=Table13[[#Headers],[LO]],Table13[[#This Row],[DM]],"")</f>
        <v/>
      </c>
    </row>
    <row r="11" spans="1:11" x14ac:dyDescent="0.3">
      <c r="A11" s="16">
        <v>7</v>
      </c>
      <c r="B11" s="17" t="s">
        <v>35</v>
      </c>
      <c r="C11" s="17"/>
      <c r="D11" s="21" t="str">
        <f>IFERROR(IF(Table13[[#This Row],[RC]]="CPF",VLOOKUP("EE",ppeByCat,4,FALSE), VLOOKUP(Table13[[#This Row],[RC]],ppeByCat,4,FALSE))*Table13[[#This Row],[DM]],"")</f>
        <v/>
      </c>
      <c r="E11" s="17"/>
      <c r="F11" s="17"/>
      <c r="G11" s="17"/>
      <c r="H11" s="17" t="str">
        <f>IFERROR(VLOOKUP(Table13[[#This Row],[Difficulty]],Difficulties,3,FALSE),"")</f>
        <v/>
      </c>
      <c r="I11" s="17" t="str">
        <f>IF(Table13[[#This Row],[RC]]=Table13[[#Headers],[CPF]],Table13[[#This Row],[DM]],"")</f>
        <v/>
      </c>
      <c r="J11" s="17" t="str">
        <f>IF(Table13[[#This Row],[RC]]=Table13[[#Headers],[RO]],Table13[[#This Row],[DM]],"")</f>
        <v/>
      </c>
      <c r="K11" s="17" t="str">
        <f>IF(Table13[[#This Row],[RC]]=Table13[[#Headers],[LO]],Table13[[#This Row],[DM]],"")</f>
        <v/>
      </c>
    </row>
    <row r="12" spans="1:11" ht="31.5" customHeight="1" x14ac:dyDescent="0.3">
      <c r="A12" s="16">
        <v>8</v>
      </c>
      <c r="B12" s="17" t="s">
        <v>36</v>
      </c>
      <c r="C12" s="17"/>
      <c r="D12" s="21">
        <f>IFERROR(IF(Table13[[#This Row],[RC]]="CPF",VLOOKUP("EE",ppeByCat,4,FALSE), VLOOKUP(Table13[[#This Row],[RC]],ppeByCat,4,FALSE))*Table13[[#This Row],[DM]],"")</f>
        <v>2.25</v>
      </c>
      <c r="E12" s="17"/>
      <c r="F12" s="17" t="s">
        <v>6</v>
      </c>
      <c r="G12" s="17" t="s">
        <v>20</v>
      </c>
      <c r="H12" s="17">
        <f>IFERROR(VLOOKUP(Table13[[#This Row],[Difficulty]],Difficulties,3,FALSE),"")</f>
        <v>1.5</v>
      </c>
      <c r="I12" s="17" t="str">
        <f>IF(Table13[[#This Row],[RC]]=Table13[[#Headers],[CPF]],Table13[[#This Row],[DM]],"")</f>
        <v/>
      </c>
      <c r="J12" s="17" t="str">
        <f>IF(Table13[[#This Row],[RC]]=Table13[[#Headers],[RO]],Table13[[#This Row],[DM]],"")</f>
        <v/>
      </c>
      <c r="K12" s="17">
        <f>IF(Table13[[#This Row],[RC]]=Table13[[#Headers],[LO]],Table13[[#This Row],[DM]],"")</f>
        <v>1.5</v>
      </c>
    </row>
    <row r="13" spans="1:11" x14ac:dyDescent="0.3">
      <c r="A13" s="16">
        <v>9</v>
      </c>
      <c r="B13" s="17" t="s">
        <v>37</v>
      </c>
      <c r="C13" s="17"/>
      <c r="D13" s="21">
        <f>IFERROR(IF(Table13[[#This Row],[RC]]="CPF",VLOOKUP("EE",ppeByCat,4,FALSE), VLOOKUP(Table13[[#This Row],[RC]],ppeByCat,4,FALSE))*Table13[[#This Row],[DM]],"")</f>
        <v>1.5</v>
      </c>
      <c r="E13" s="17"/>
      <c r="F13" s="17" t="s">
        <v>78</v>
      </c>
      <c r="G13" s="17" t="s">
        <v>19</v>
      </c>
      <c r="H13" s="17">
        <f>IFERROR(VLOOKUP(Table13[[#This Row],[Difficulty]],Difficulties,3,FALSE),"")</f>
        <v>1</v>
      </c>
      <c r="I13" s="17" t="str">
        <f>IF(Table13[[#This Row],[RC]]=Table13[[#Headers],[CPF]],Table13[[#This Row],[DM]],"")</f>
        <v/>
      </c>
      <c r="J13" s="17">
        <f>IF(Table13[[#This Row],[RC]]=Table13[[#Headers],[RO]],Table13[[#This Row],[DM]],"")</f>
        <v>1</v>
      </c>
      <c r="K13" s="17" t="str">
        <f>IF(Table13[[#This Row],[RC]]=Table13[[#Headers],[LO]],Table13[[#This Row],[DM]],"")</f>
        <v/>
      </c>
    </row>
    <row r="14" spans="1:11" x14ac:dyDescent="0.3">
      <c r="A14" s="16">
        <v>10</v>
      </c>
      <c r="B14" s="17" t="s">
        <v>38</v>
      </c>
      <c r="C14" s="17"/>
      <c r="D14" s="21">
        <f>IFERROR(IF(Table13[[#This Row],[RC]]="CPF",VLOOKUP("EE",ppeByCat,4,FALSE), VLOOKUP(Table13[[#This Row],[RC]],ppeByCat,4,FALSE))*Table13[[#This Row],[DM]],"")</f>
        <v>1.5</v>
      </c>
      <c r="E14" s="17"/>
      <c r="F14" s="17" t="s">
        <v>6</v>
      </c>
      <c r="G14" s="17" t="s">
        <v>19</v>
      </c>
      <c r="H14" s="17">
        <f>IFERROR(VLOOKUP(Table13[[#This Row],[Difficulty]],Difficulties,3,FALSE),"")</f>
        <v>1</v>
      </c>
      <c r="I14" s="17" t="str">
        <f>IF(Table13[[#This Row],[RC]]=Table13[[#Headers],[CPF]],Table13[[#This Row],[DM]],"")</f>
        <v/>
      </c>
      <c r="J14" s="17" t="str">
        <f>IF(Table13[[#This Row],[RC]]=Table13[[#Headers],[RO]],Table13[[#This Row],[DM]],"")</f>
        <v/>
      </c>
      <c r="K14" s="17">
        <f>IF(Table13[[#This Row],[RC]]=Table13[[#Headers],[LO]],Table13[[#This Row],[DM]],"")</f>
        <v>1</v>
      </c>
    </row>
    <row r="15" spans="1:11" ht="28.8" x14ac:dyDescent="0.3">
      <c r="A15" s="16">
        <v>11</v>
      </c>
      <c r="B15" s="17" t="s">
        <v>39</v>
      </c>
      <c r="C15" s="17"/>
      <c r="D15" s="21" t="str">
        <f>IFERROR(IF(Table13[[#This Row],[RC]]="CPF",VLOOKUP("EE",ppeByCat,4,FALSE), VLOOKUP(Table13[[#This Row],[RC]],ppeByCat,4,FALSE))*Table13[[#This Row],[DM]],"")</f>
        <v/>
      </c>
      <c r="E15" s="17"/>
      <c r="F15" s="17"/>
      <c r="G15" s="17"/>
      <c r="H15" s="17" t="str">
        <f>IFERROR(VLOOKUP(Table13[[#This Row],[Difficulty]],Difficulties,3,FALSE),"")</f>
        <v/>
      </c>
      <c r="I15" s="17" t="str">
        <f>IF(Table13[[#This Row],[RC]]=Table13[[#Headers],[CPF]],Table13[[#This Row],[DM]],"")</f>
        <v/>
      </c>
      <c r="J15" s="17" t="str">
        <f>IF(Table13[[#This Row],[RC]]=Table13[[#Headers],[RO]],Table13[[#This Row],[DM]],"")</f>
        <v/>
      </c>
      <c r="K15" s="17" t="str">
        <f>IF(Table13[[#This Row],[RC]]=Table13[[#Headers],[LO]],Table13[[#This Row],[DM]],"")</f>
        <v/>
      </c>
    </row>
    <row r="16" spans="1:11" x14ac:dyDescent="0.3">
      <c r="A16" s="16">
        <v>12</v>
      </c>
      <c r="B16" s="17" t="s">
        <v>40</v>
      </c>
      <c r="C16" s="17"/>
      <c r="D16" s="21">
        <f>IFERROR(IF(Table13[[#This Row],[RC]]="CPF",VLOOKUP("EE",ppeByCat,4,FALSE), VLOOKUP(Table13[[#This Row],[RC]],ppeByCat,4,FALSE))*Table13[[#This Row],[DM]],"")</f>
        <v>1.5</v>
      </c>
      <c r="E16" s="17"/>
      <c r="F16" s="17" t="s">
        <v>78</v>
      </c>
      <c r="G16" s="17" t="s">
        <v>19</v>
      </c>
      <c r="H16" s="17">
        <f>IFERROR(VLOOKUP(Table13[[#This Row],[Difficulty]],Difficulties,3,FALSE),"")</f>
        <v>1</v>
      </c>
      <c r="I16" s="17" t="str">
        <f>IF(Table13[[#This Row],[RC]]=Table13[[#Headers],[CPF]],Table13[[#This Row],[DM]],"")</f>
        <v/>
      </c>
      <c r="J16" s="17">
        <f>IF(Table13[[#This Row],[RC]]=Table13[[#Headers],[RO]],Table13[[#This Row],[DM]],"")</f>
        <v>1</v>
      </c>
      <c r="K16" s="17" t="str">
        <f>IF(Table13[[#This Row],[RC]]=Table13[[#Headers],[LO]],Table13[[#This Row],[DM]],"")</f>
        <v/>
      </c>
    </row>
    <row r="17" spans="1:11" ht="28.8" x14ac:dyDescent="0.3">
      <c r="A17" s="16">
        <v>13</v>
      </c>
      <c r="B17" s="17" t="s">
        <v>41</v>
      </c>
      <c r="C17" s="17"/>
      <c r="D17" s="21">
        <f>IFERROR(IF(Table13[[#This Row],[RC]]="CPF",VLOOKUP("EE",ppeByCat,4,FALSE), VLOOKUP(Table13[[#This Row],[RC]],ppeByCat,4,FALSE))*Table13[[#This Row],[DM]],"")</f>
        <v>1.5</v>
      </c>
      <c r="E17" s="17"/>
      <c r="F17" s="17" t="s">
        <v>78</v>
      </c>
      <c r="G17" s="17" t="s">
        <v>19</v>
      </c>
      <c r="H17" s="17">
        <f>IFERROR(VLOOKUP(Table13[[#This Row],[Difficulty]],Difficulties,3,FALSE),"")</f>
        <v>1</v>
      </c>
      <c r="I17" s="17" t="str">
        <f>IF(Table13[[#This Row],[RC]]=Table13[[#Headers],[CPF]],Table13[[#This Row],[DM]],"")</f>
        <v/>
      </c>
      <c r="J17" s="17">
        <f>IF(Table13[[#This Row],[RC]]=Table13[[#Headers],[RO]],Table13[[#This Row],[DM]],"")</f>
        <v>1</v>
      </c>
      <c r="K17" s="17" t="str">
        <f>IF(Table13[[#This Row],[RC]]=Table13[[#Headers],[LO]],Table13[[#This Row],[DM]],"")</f>
        <v/>
      </c>
    </row>
    <row r="18" spans="1:11" x14ac:dyDescent="0.3">
      <c r="A18" s="16">
        <v>14</v>
      </c>
      <c r="B18" s="17" t="s">
        <v>42</v>
      </c>
      <c r="C18" s="17"/>
      <c r="D18" s="21" t="str">
        <f>IFERROR(IF(Table13[[#This Row],[RC]]="CPF",VLOOKUP("EE",ppeByCat,4,FALSE), VLOOKUP(Table13[[#This Row],[RC]],ppeByCat,4,FALSE))*Table13[[#This Row],[DM]],"")</f>
        <v/>
      </c>
      <c r="E18" s="17"/>
      <c r="F18" s="17"/>
      <c r="G18" s="17"/>
      <c r="H18" s="17" t="str">
        <f>IFERROR(VLOOKUP(Table13[[#This Row],[Difficulty]],Difficulties,3,FALSE),"")</f>
        <v/>
      </c>
      <c r="I18" s="17" t="str">
        <f>IF(Table13[[#This Row],[RC]]=Table13[[#Headers],[CPF]],Table13[[#This Row],[DM]],"")</f>
        <v/>
      </c>
      <c r="J18" s="17" t="str">
        <f>IF(Table13[[#This Row],[RC]]=Table13[[#Headers],[RO]],Table13[[#This Row],[DM]],"")</f>
        <v/>
      </c>
      <c r="K18" s="17" t="str">
        <f>IF(Table13[[#This Row],[RC]]=Table13[[#Headers],[LO]],Table13[[#This Row],[DM]],"")</f>
        <v/>
      </c>
    </row>
    <row r="19" spans="1:11" x14ac:dyDescent="0.3">
      <c r="A19" s="16">
        <v>15</v>
      </c>
      <c r="B19" s="17" t="s">
        <v>43</v>
      </c>
      <c r="C19" s="17"/>
      <c r="D19" s="21">
        <f>IFERROR(IF(Table13[[#This Row],[RC]]="CPF",VLOOKUP("EE",ppeByCat,4,FALSE), VLOOKUP(Table13[[#This Row],[RC]],ppeByCat,4,FALSE))*Table13[[#This Row],[DM]],"")</f>
        <v>1.5</v>
      </c>
      <c r="E19" s="17"/>
      <c r="F19" s="17" t="s">
        <v>6</v>
      </c>
      <c r="G19" s="17" t="s">
        <v>19</v>
      </c>
      <c r="H19" s="17">
        <f>IFERROR(VLOOKUP(Table13[[#This Row],[Difficulty]],Difficulties,3,FALSE),"")</f>
        <v>1</v>
      </c>
      <c r="I19" s="17" t="str">
        <f>IF(Table13[[#This Row],[RC]]=Table13[[#Headers],[CPF]],Table13[[#This Row],[DM]],"")</f>
        <v/>
      </c>
      <c r="J19" s="17" t="str">
        <f>IF(Table13[[#This Row],[RC]]=Table13[[#Headers],[RO]],Table13[[#This Row],[DM]],"")</f>
        <v/>
      </c>
      <c r="K19" s="17">
        <f>IF(Table13[[#This Row],[RC]]=Table13[[#Headers],[LO]],Table13[[#This Row],[DM]],"")</f>
        <v>1</v>
      </c>
    </row>
    <row r="20" spans="1:11" x14ac:dyDescent="0.3">
      <c r="A20" s="16">
        <v>16</v>
      </c>
      <c r="B20" s="17" t="s">
        <v>44</v>
      </c>
      <c r="C20" s="17"/>
      <c r="D20" s="21">
        <f>IFERROR(IF(Table13[[#This Row],[RC]]="CPF",VLOOKUP("EE",ppeByCat,4,FALSE), VLOOKUP(Table13[[#This Row],[RC]],ppeByCat,4,FALSE))*Table13[[#This Row],[DM]],"")</f>
        <v>2.25</v>
      </c>
      <c r="E20" s="17"/>
      <c r="F20" s="17" t="s">
        <v>6</v>
      </c>
      <c r="G20" s="17" t="s">
        <v>20</v>
      </c>
      <c r="H20" s="17">
        <f>IFERROR(VLOOKUP(Table13[[#This Row],[Difficulty]],Difficulties,3,FALSE),"")</f>
        <v>1.5</v>
      </c>
      <c r="I20" s="17" t="str">
        <f>IF(Table13[[#This Row],[RC]]=Table13[[#Headers],[CPF]],Table13[[#This Row],[DM]],"")</f>
        <v/>
      </c>
      <c r="J20" s="17" t="str">
        <f>IF(Table13[[#This Row],[RC]]=Table13[[#Headers],[RO]],Table13[[#This Row],[DM]],"")</f>
        <v/>
      </c>
      <c r="K20" s="17">
        <f>IF(Table13[[#This Row],[RC]]=Table13[[#Headers],[LO]],Table13[[#This Row],[DM]],"")</f>
        <v>1.5</v>
      </c>
    </row>
    <row r="21" spans="1:11" x14ac:dyDescent="0.3">
      <c r="A21" s="16">
        <v>17</v>
      </c>
      <c r="B21" s="17" t="s">
        <v>45</v>
      </c>
      <c r="C21" s="17"/>
      <c r="D21" s="21" t="str">
        <f>IFERROR(IF(Table13[[#This Row],[RC]]="CPF",VLOOKUP("EE",ppeByCat,4,FALSE), VLOOKUP(Table13[[#This Row],[RC]],ppeByCat,4,FALSE))*Table13[[#This Row],[DM]],"")</f>
        <v/>
      </c>
      <c r="E21" s="17"/>
      <c r="F21" s="17"/>
      <c r="G21" s="17"/>
      <c r="H21" s="17" t="str">
        <f>IFERROR(VLOOKUP(Table13[[#This Row],[Difficulty]],Difficulties,3,FALSE),"")</f>
        <v/>
      </c>
      <c r="I21" s="17" t="str">
        <f>IF(Table13[[#This Row],[RC]]=Table13[[#Headers],[CPF]],Table13[[#This Row],[DM]],"")</f>
        <v/>
      </c>
      <c r="J21" s="17" t="str">
        <f>IF(Table13[[#This Row],[RC]]=Table13[[#Headers],[RO]],Table13[[#This Row],[DM]],"")</f>
        <v/>
      </c>
      <c r="K21" s="17" t="str">
        <f>IF(Table13[[#This Row],[RC]]=Table13[[#Headers],[LO]],Table13[[#This Row],[DM]],"")</f>
        <v/>
      </c>
    </row>
    <row r="22" spans="1:11" x14ac:dyDescent="0.3">
      <c r="A22" s="16">
        <v>18</v>
      </c>
      <c r="B22" s="17" t="s">
        <v>46</v>
      </c>
      <c r="C22" s="17"/>
      <c r="D22" s="21" t="str">
        <f>IFERROR(IF(Table13[[#This Row],[RC]]="CPF",VLOOKUP("EE",ppeByCat,4,FALSE), VLOOKUP(Table13[[#This Row],[RC]],ppeByCat,4,FALSE))*Table13[[#This Row],[DM]],"")</f>
        <v/>
      </c>
      <c r="E22" s="17"/>
      <c r="F22" s="17"/>
      <c r="G22" s="17"/>
      <c r="H22" s="17" t="str">
        <f>IFERROR(VLOOKUP(Table13[[#This Row],[Difficulty]],Difficulties,3,FALSE),"")</f>
        <v/>
      </c>
      <c r="I22" s="17" t="str">
        <f>IF(Table13[[#This Row],[RC]]=Table13[[#Headers],[CPF]],Table13[[#This Row],[DM]],"")</f>
        <v/>
      </c>
      <c r="J22" s="17" t="str">
        <f>IF(Table13[[#This Row],[RC]]=Table13[[#Headers],[RO]],Table13[[#This Row],[DM]],"")</f>
        <v/>
      </c>
      <c r="K22" s="17" t="str">
        <f>IF(Table13[[#This Row],[RC]]=Table13[[#Headers],[LO]],Table13[[#This Row],[DM]],"")</f>
        <v/>
      </c>
    </row>
    <row r="23" spans="1:11" x14ac:dyDescent="0.3">
      <c r="A23" s="16">
        <v>19</v>
      </c>
      <c r="B23" s="17" t="s">
        <v>47</v>
      </c>
      <c r="C23" s="17"/>
      <c r="D23" s="21" t="str">
        <f>IFERROR(IF(Table13[[#This Row],[RC]]="CPF",VLOOKUP("EE",ppeByCat,4,FALSE), VLOOKUP(Table13[[#This Row],[RC]],ppeByCat,4,FALSE))*Table13[[#This Row],[DM]],"")</f>
        <v/>
      </c>
      <c r="E23" s="17"/>
      <c r="F23" s="17"/>
      <c r="G23" s="17"/>
      <c r="H23" s="17" t="str">
        <f>IFERROR(VLOOKUP(Table13[[#This Row],[Difficulty]],Difficulties,3,FALSE),"")</f>
        <v/>
      </c>
      <c r="I23" s="17" t="str">
        <f>IF(Table13[[#This Row],[RC]]=Table13[[#Headers],[CPF]],Table13[[#This Row],[DM]],"")</f>
        <v/>
      </c>
      <c r="J23" s="17" t="str">
        <f>IF(Table13[[#This Row],[RC]]=Table13[[#Headers],[RO]],Table13[[#This Row],[DM]],"")</f>
        <v/>
      </c>
      <c r="K23" s="17" t="str">
        <f>IF(Table13[[#This Row],[RC]]=Table13[[#Headers],[LO]],Table13[[#This Row],[DM]],"")</f>
        <v/>
      </c>
    </row>
    <row r="24" spans="1:11" ht="28.8" x14ac:dyDescent="0.3">
      <c r="A24" s="16">
        <v>20</v>
      </c>
      <c r="B24" s="17" t="s">
        <v>48</v>
      </c>
      <c r="C24" s="17"/>
      <c r="D24" s="21" t="str">
        <f>IFERROR(IF(Table13[[#This Row],[RC]]="CPF",VLOOKUP("EE",ppeByCat,4,FALSE), VLOOKUP(Table13[[#This Row],[RC]],ppeByCat,4,FALSE))*Table13[[#This Row],[DM]],"")</f>
        <v/>
      </c>
      <c r="E24" s="17"/>
      <c r="F24" s="17"/>
      <c r="G24" s="17"/>
      <c r="H24" s="17" t="str">
        <f>IFERROR(VLOOKUP(Table13[[#This Row],[Difficulty]],Difficulties,3,FALSE),"")</f>
        <v/>
      </c>
      <c r="I24" s="17" t="str">
        <f>IF(Table13[[#This Row],[RC]]=Table13[[#Headers],[CPF]],Table13[[#This Row],[DM]],"")</f>
        <v/>
      </c>
      <c r="J24" s="17" t="str">
        <f>IF(Table13[[#This Row],[RC]]=Table13[[#Headers],[RO]],Table13[[#This Row],[DM]],"")</f>
        <v/>
      </c>
      <c r="K24" s="17" t="str">
        <f>IF(Table13[[#This Row],[RC]]=Table13[[#Headers],[LO]],Table13[[#This Row],[DM]],"")</f>
        <v/>
      </c>
    </row>
    <row r="25" spans="1:11" x14ac:dyDescent="0.3">
      <c r="A25" s="16">
        <v>21</v>
      </c>
      <c r="B25" s="17" t="s">
        <v>49</v>
      </c>
      <c r="C25" s="17"/>
      <c r="D25" s="21">
        <f>IFERROR(IF(Table13[[#This Row],[RC]]="CPF",VLOOKUP("EE",ppeByCat,4,FALSE), VLOOKUP(Table13[[#This Row],[RC]],ppeByCat,4,FALSE))*Table13[[#This Row],[DM]],"")</f>
        <v>2.25</v>
      </c>
      <c r="E25" s="17"/>
      <c r="F25" s="17" t="s">
        <v>6</v>
      </c>
      <c r="G25" s="17" t="s">
        <v>20</v>
      </c>
      <c r="H25" s="17">
        <f>IFERROR(VLOOKUP(Table13[[#This Row],[Difficulty]],Difficulties,3,FALSE),"")</f>
        <v>1.5</v>
      </c>
      <c r="I25" s="17" t="str">
        <f>IF(Table13[[#This Row],[RC]]=Table13[[#Headers],[CPF]],Table13[[#This Row],[DM]],"")</f>
        <v/>
      </c>
      <c r="J25" s="17" t="str">
        <f>IF(Table13[[#This Row],[RC]]=Table13[[#Headers],[RO]],Table13[[#This Row],[DM]],"")</f>
        <v/>
      </c>
      <c r="K25" s="17">
        <f>IF(Table13[[#This Row],[RC]]=Table13[[#Headers],[LO]],Table13[[#This Row],[DM]],"")</f>
        <v>1.5</v>
      </c>
    </row>
    <row r="26" spans="1:11" x14ac:dyDescent="0.3">
      <c r="A26" s="16">
        <v>22</v>
      </c>
      <c r="B26" s="17" t="s">
        <v>50</v>
      </c>
      <c r="C26" s="17"/>
      <c r="D26" s="21" t="str">
        <f>IFERROR(IF(Table13[[#This Row],[RC]]="CPF",VLOOKUP("EE",ppeByCat,4,FALSE), VLOOKUP(Table13[[#This Row],[RC]],ppeByCat,4,FALSE))*Table13[[#This Row],[DM]],"")</f>
        <v/>
      </c>
      <c r="E26" s="17"/>
      <c r="F26" s="17"/>
      <c r="G26" s="17"/>
      <c r="H26" s="17" t="str">
        <f>IFERROR(VLOOKUP(Table13[[#This Row],[Difficulty]],Difficulties,3,FALSE),"")</f>
        <v/>
      </c>
      <c r="I26" s="17" t="str">
        <f>IF(Table13[[#This Row],[RC]]=Table13[[#Headers],[CPF]],Table13[[#This Row],[DM]],"")</f>
        <v/>
      </c>
      <c r="J26" s="17" t="str">
        <f>IF(Table13[[#This Row],[RC]]=Table13[[#Headers],[RO]],Table13[[#This Row],[DM]],"")</f>
        <v/>
      </c>
      <c r="K26" s="17" t="str">
        <f>IF(Table13[[#This Row],[RC]]=Table13[[#Headers],[LO]],Table13[[#This Row],[DM]],"")</f>
        <v/>
      </c>
    </row>
    <row r="27" spans="1:11" x14ac:dyDescent="0.3">
      <c r="A27" s="16">
        <v>23</v>
      </c>
      <c r="B27" s="17" t="s">
        <v>51</v>
      </c>
      <c r="C27" s="17"/>
      <c r="D27" s="21">
        <f>IFERROR(IF(Table13[[#This Row],[RC]]="CPF",VLOOKUP("EE",ppeByCat,4,FALSE), VLOOKUP(Table13[[#This Row],[RC]],ppeByCat,4,FALSE))*Table13[[#This Row],[DM]],"")</f>
        <v>1.5</v>
      </c>
      <c r="E27" s="17"/>
      <c r="F27" s="17" t="s">
        <v>78</v>
      </c>
      <c r="G27" s="17" t="s">
        <v>19</v>
      </c>
      <c r="H27" s="17">
        <f>IFERROR(VLOOKUP(Table13[[#This Row],[Difficulty]],Difficulties,3,FALSE),"")</f>
        <v>1</v>
      </c>
      <c r="I27" s="17" t="str">
        <f>IF(Table13[[#This Row],[RC]]=Table13[[#Headers],[CPF]],Table13[[#This Row],[DM]],"")</f>
        <v/>
      </c>
      <c r="J27" s="17">
        <f>IF(Table13[[#This Row],[RC]]=Table13[[#Headers],[RO]],Table13[[#This Row],[DM]],"")</f>
        <v>1</v>
      </c>
      <c r="K27" s="17" t="str">
        <f>IF(Table13[[#This Row],[RC]]=Table13[[#Headers],[LO]],Table13[[#This Row],[DM]],"")</f>
        <v/>
      </c>
    </row>
    <row r="28" spans="1:11" x14ac:dyDescent="0.3">
      <c r="A28" s="16">
        <v>24</v>
      </c>
      <c r="B28" s="17" t="s">
        <v>52</v>
      </c>
      <c r="C28" s="17"/>
      <c r="D28" s="21">
        <f>IFERROR(IF(Table13[[#This Row],[RC]]="CPF",VLOOKUP("EE",ppeByCat,4,FALSE), VLOOKUP(Table13[[#This Row],[RC]],ppeByCat,4,FALSE))*Table13[[#This Row],[DM]],"")</f>
        <v>1</v>
      </c>
      <c r="E28" s="17"/>
      <c r="F28" s="17" t="s">
        <v>76</v>
      </c>
      <c r="G28" s="17" t="s">
        <v>19</v>
      </c>
      <c r="H28" s="17">
        <f>IFERROR(VLOOKUP(Table13[[#This Row],[Difficulty]],Difficulties,3,FALSE),"")</f>
        <v>1</v>
      </c>
      <c r="I28" s="17">
        <f>IF(Table13[[#This Row],[RC]]=Table13[[#Headers],[CPF]],Table13[[#This Row],[DM]],"")</f>
        <v>1</v>
      </c>
      <c r="J28" s="17" t="str">
        <f>IF(Table13[[#This Row],[RC]]=Table13[[#Headers],[RO]],Table13[[#This Row],[DM]],"")</f>
        <v/>
      </c>
      <c r="K28" s="17" t="str">
        <f>IF(Table13[[#This Row],[RC]]=Table13[[#Headers],[LO]],Table13[[#This Row],[DM]],"")</f>
        <v/>
      </c>
    </row>
    <row r="29" spans="1:11" x14ac:dyDescent="0.3">
      <c r="A29" s="16">
        <v>25</v>
      </c>
      <c r="B29" s="17" t="s">
        <v>53</v>
      </c>
      <c r="C29" s="17"/>
      <c r="D29" s="21">
        <f>IFERROR(IF(Table13[[#This Row],[RC]]="CPF",VLOOKUP("EE",ppeByCat,4,FALSE), VLOOKUP(Table13[[#This Row],[RC]],ppeByCat,4,FALSE))*Table13[[#This Row],[DM]],"")</f>
        <v>1</v>
      </c>
      <c r="E29" s="17"/>
      <c r="F29" s="17" t="s">
        <v>76</v>
      </c>
      <c r="G29" s="17" t="s">
        <v>19</v>
      </c>
      <c r="H29" s="17">
        <f>IFERROR(VLOOKUP(Table13[[#This Row],[Difficulty]],Difficulties,3,FALSE),"")</f>
        <v>1</v>
      </c>
      <c r="I29" s="17">
        <f>IF(Table13[[#This Row],[RC]]=Table13[[#Headers],[CPF]],Table13[[#This Row],[DM]],"")</f>
        <v>1</v>
      </c>
      <c r="J29" s="17" t="str">
        <f>IF(Table13[[#This Row],[RC]]=Table13[[#Headers],[RO]],Table13[[#This Row],[DM]],"")</f>
        <v/>
      </c>
      <c r="K29" s="17" t="str">
        <f>IF(Table13[[#This Row],[RC]]=Table13[[#Headers],[LO]],Table13[[#This Row],[DM]],"")</f>
        <v/>
      </c>
    </row>
    <row r="30" spans="1:11" x14ac:dyDescent="0.3">
      <c r="A30" s="16">
        <v>26</v>
      </c>
      <c r="B30" s="17" t="s">
        <v>54</v>
      </c>
      <c r="C30" s="17"/>
      <c r="D30" s="21">
        <f>IFERROR(IF(Table13[[#This Row],[RC]]="CPF",VLOOKUP("EE",ppeByCat,4,FALSE), VLOOKUP(Table13[[#This Row],[RC]],ppeByCat,4,FALSE))*Table13[[#This Row],[DM]],"")</f>
        <v>1.5</v>
      </c>
      <c r="E30" s="17"/>
      <c r="F30" s="17" t="s">
        <v>6</v>
      </c>
      <c r="G30" s="17" t="s">
        <v>19</v>
      </c>
      <c r="H30" s="17">
        <f>IFERROR(VLOOKUP(Table13[[#This Row],[Difficulty]],Difficulties,3,FALSE),"")</f>
        <v>1</v>
      </c>
      <c r="I30" s="17" t="str">
        <f>IF(Table13[[#This Row],[RC]]=Table13[[#Headers],[CPF]],Table13[[#This Row],[DM]],"")</f>
        <v/>
      </c>
      <c r="J30" s="17" t="str">
        <f>IF(Table13[[#This Row],[RC]]=Table13[[#Headers],[RO]],Table13[[#This Row],[DM]],"")</f>
        <v/>
      </c>
      <c r="K30" s="17">
        <f>IF(Table13[[#This Row],[RC]]=Table13[[#Headers],[LO]],Table13[[#This Row],[DM]],"")</f>
        <v>1</v>
      </c>
    </row>
    <row r="31" spans="1:11" x14ac:dyDescent="0.3">
      <c r="A31" s="16">
        <v>27</v>
      </c>
      <c r="B31" s="17" t="s">
        <v>55</v>
      </c>
      <c r="C31" s="17"/>
      <c r="D31" s="21">
        <f>IFERROR(IF(Table13[[#This Row],[RC]]="CPF",VLOOKUP("EE",ppeByCat,4,FALSE), VLOOKUP(Table13[[#This Row],[RC]],ppeByCat,4,FALSE))*Table13[[#This Row],[DM]],"")</f>
        <v>1.5</v>
      </c>
      <c r="E31" s="17"/>
      <c r="F31" s="17" t="s">
        <v>78</v>
      </c>
      <c r="G31" s="17" t="s">
        <v>19</v>
      </c>
      <c r="H31" s="17">
        <f>IFERROR(VLOOKUP(Table13[[#This Row],[Difficulty]],Difficulties,3,FALSE),"")</f>
        <v>1</v>
      </c>
      <c r="I31" s="17" t="str">
        <f>IF(Table13[[#This Row],[RC]]=Table13[[#Headers],[CPF]],Table13[[#This Row],[DM]],"")</f>
        <v/>
      </c>
      <c r="J31" s="17">
        <f>IF(Table13[[#This Row],[RC]]=Table13[[#Headers],[RO]],Table13[[#This Row],[DM]],"")</f>
        <v>1</v>
      </c>
      <c r="K31" s="17" t="str">
        <f>IF(Table13[[#This Row],[RC]]=Table13[[#Headers],[LO]],Table13[[#This Row],[DM]],"")</f>
        <v/>
      </c>
    </row>
    <row r="32" spans="1:11" ht="28.8" x14ac:dyDescent="0.3">
      <c r="A32" s="16">
        <v>28</v>
      </c>
      <c r="B32" s="17" t="s">
        <v>56</v>
      </c>
      <c r="C32" s="17"/>
      <c r="D32" s="21" t="str">
        <f>IFERROR(IF(Table13[[#This Row],[RC]]="CPF",VLOOKUP("EE",ppeByCat,4,FALSE), VLOOKUP(Table13[[#This Row],[RC]],ppeByCat,4,FALSE))*Table13[[#This Row],[DM]],"")</f>
        <v/>
      </c>
      <c r="E32" s="17"/>
      <c r="F32" s="17"/>
      <c r="G32" s="17"/>
      <c r="H32" s="17" t="str">
        <f>IFERROR(VLOOKUP(Table13[[#This Row],[Difficulty]],Difficulties,3,FALSE),"")</f>
        <v/>
      </c>
      <c r="I32" s="17" t="str">
        <f>IF(Table13[[#This Row],[RC]]=Table13[[#Headers],[CPF]],Table13[[#This Row],[DM]],"")</f>
        <v/>
      </c>
      <c r="J32" s="17" t="str">
        <f>IF(Table13[[#This Row],[RC]]=Table13[[#Headers],[RO]],Table13[[#This Row],[DM]],"")</f>
        <v/>
      </c>
      <c r="K32" s="17" t="str">
        <f>IF(Table13[[#This Row],[RC]]=Table13[[#Headers],[LO]],Table13[[#This Row],[DM]],"")</f>
        <v/>
      </c>
    </row>
    <row r="33" spans="1:11" x14ac:dyDescent="0.3">
      <c r="A33" s="16"/>
      <c r="B33" s="17" t="s">
        <v>90</v>
      </c>
      <c r="C33" s="17"/>
      <c r="D33" s="21">
        <f>IFERROR(IF(Table13[[#This Row],[RC]]="CPF",VLOOKUP("EE",ppeByCat,4,FALSE), VLOOKUP(Table13[[#This Row],[RC]],ppeByCat,4,FALSE))*Table13[[#This Row],[DM]],"")</f>
        <v>1.5</v>
      </c>
      <c r="E33" s="17"/>
      <c r="F33" s="17" t="s">
        <v>6</v>
      </c>
      <c r="G33" s="17" t="s">
        <v>19</v>
      </c>
      <c r="H33" s="17">
        <f>IFERROR(VLOOKUP(Table13[[#This Row],[Difficulty]],Difficulties,3,FALSE),"")</f>
        <v>1</v>
      </c>
      <c r="I33" s="17" t="str">
        <f>IF(Table13[[#This Row],[RC]]=Table13[[#Headers],[CPF]],Table13[[#This Row],[DM]],"")</f>
        <v/>
      </c>
      <c r="J33" s="17" t="str">
        <f>IF(Table13[[#This Row],[RC]]=Table13[[#Headers],[RO]],Table13[[#This Row],[DM]],"")</f>
        <v/>
      </c>
      <c r="K33" s="17">
        <f>IF(Table13[[#This Row],[RC]]=Table13[[#Headers],[LO]],Table13[[#This Row],[DM]],"")</f>
        <v>1</v>
      </c>
    </row>
    <row r="34" spans="1:11" x14ac:dyDescent="0.3">
      <c r="A34" s="16"/>
      <c r="B34" s="17" t="s">
        <v>91</v>
      </c>
      <c r="C34" s="17"/>
      <c r="D34" s="21">
        <f>IFERROR(IF(Table13[[#This Row],[RC]]="CPF",VLOOKUP("EE",ppeByCat,4,FALSE), VLOOKUP(Table13[[#This Row],[RC]],ppeByCat,4,FALSE))*Table13[[#This Row],[DM]],"")</f>
        <v>1.5</v>
      </c>
      <c r="E34" s="17"/>
      <c r="F34" s="17" t="s">
        <v>6</v>
      </c>
      <c r="G34" s="17" t="s">
        <v>19</v>
      </c>
      <c r="H34" s="17">
        <f>IFERROR(VLOOKUP(Table13[[#This Row],[Difficulty]],Difficulties,3,FALSE),"")</f>
        <v>1</v>
      </c>
      <c r="I34" s="17" t="str">
        <f>IF(Table13[[#This Row],[RC]]=Table13[[#Headers],[CPF]],Table13[[#This Row],[DM]],"")</f>
        <v/>
      </c>
      <c r="J34" s="17" t="str">
        <f>IF(Table13[[#This Row],[RC]]=Table13[[#Headers],[RO]],Table13[[#This Row],[DM]],"")</f>
        <v/>
      </c>
      <c r="K34" s="17">
        <f>IF(Table13[[#This Row],[RC]]=Table13[[#Headers],[LO]],Table13[[#This Row],[DM]],"")</f>
        <v>1</v>
      </c>
    </row>
    <row r="35" spans="1:11" ht="28.8" x14ac:dyDescent="0.3">
      <c r="A35" s="16"/>
      <c r="B35" s="17" t="s">
        <v>92</v>
      </c>
      <c r="C35" s="17"/>
      <c r="D35" s="21">
        <f>IFERROR(IF(Table13[[#This Row],[RC]]="CPF",VLOOKUP("EE",ppeByCat,4,FALSE), VLOOKUP(Table13[[#This Row],[RC]],ppeByCat,4,FALSE))*Table13[[#This Row],[DM]],"")</f>
        <v>1.5</v>
      </c>
      <c r="E35" s="17"/>
      <c r="F35" s="17" t="s">
        <v>6</v>
      </c>
      <c r="G35" s="17" t="s">
        <v>19</v>
      </c>
      <c r="H35" s="17">
        <f>IFERROR(VLOOKUP(Table13[[#This Row],[Difficulty]],Difficulties,3,FALSE),"")</f>
        <v>1</v>
      </c>
      <c r="I35" s="17" t="str">
        <f>IF(Table13[[#This Row],[RC]]=Table13[[#Headers],[CPF]],Table13[[#This Row],[DM]],"")</f>
        <v/>
      </c>
      <c r="J35" s="17" t="str">
        <f>IF(Table13[[#This Row],[RC]]=Table13[[#Headers],[RO]],Table13[[#This Row],[DM]],"")</f>
        <v/>
      </c>
      <c r="K35" s="17">
        <f>IF(Table13[[#This Row],[RC]]=Table13[[#Headers],[LO]],Table13[[#This Row],[DM]],"")</f>
        <v>1</v>
      </c>
    </row>
    <row r="36" spans="1:11" ht="28.8" x14ac:dyDescent="0.3">
      <c r="A36" s="16">
        <v>29</v>
      </c>
      <c r="B36" s="17" t="s">
        <v>57</v>
      </c>
      <c r="C36" s="17"/>
      <c r="D36" s="21">
        <f>IFERROR(IF(Table13[[#This Row],[RC]]="CPF",VLOOKUP("EE",ppeByCat,4,FALSE), VLOOKUP(Table13[[#This Row],[RC]],ppeByCat,4,FALSE))*Table13[[#This Row],[DM]],"")</f>
        <v>1</v>
      </c>
      <c r="E36" s="17"/>
      <c r="F36" s="17" t="s">
        <v>76</v>
      </c>
      <c r="G36" s="17" t="s">
        <v>19</v>
      </c>
      <c r="H36" s="17">
        <f>IFERROR(VLOOKUP(Table13[[#This Row],[Difficulty]],Difficulties,3,FALSE),"")</f>
        <v>1</v>
      </c>
      <c r="I36" s="17">
        <f>IF(Table13[[#This Row],[RC]]=Table13[[#Headers],[CPF]],Table13[[#This Row],[DM]],"")</f>
        <v>1</v>
      </c>
      <c r="J36" s="17" t="str">
        <f>IF(Table13[[#This Row],[RC]]=Table13[[#Headers],[RO]],Table13[[#This Row],[DM]],"")</f>
        <v/>
      </c>
      <c r="K36" s="17" t="str">
        <f>IF(Table13[[#This Row],[RC]]=Table13[[#Headers],[LO]],Table13[[#This Row],[DM]],"")</f>
        <v/>
      </c>
    </row>
    <row r="37" spans="1:11" x14ac:dyDescent="0.3">
      <c r="A37" s="16">
        <v>30</v>
      </c>
      <c r="B37" s="17" t="s">
        <v>58</v>
      </c>
      <c r="C37" s="17"/>
      <c r="D37" s="21">
        <f>IFERROR(IF(Table13[[#This Row],[RC]]="CPF",VLOOKUP("EE",ppeByCat,4,FALSE), VLOOKUP(Table13[[#This Row],[RC]],ppeByCat,4,FALSE))*Table13[[#This Row],[DM]],"")</f>
        <v>1</v>
      </c>
      <c r="E37" s="17"/>
      <c r="F37" s="17" t="s">
        <v>76</v>
      </c>
      <c r="G37" s="17" t="s">
        <v>19</v>
      </c>
      <c r="H37" s="17">
        <f>IFERROR(VLOOKUP(Table13[[#This Row],[Difficulty]],Difficulties,3,FALSE),"")</f>
        <v>1</v>
      </c>
      <c r="I37" s="17">
        <f>IF(Table13[[#This Row],[RC]]=Table13[[#Headers],[CPF]],Table13[[#This Row],[DM]],"")</f>
        <v>1</v>
      </c>
      <c r="J37" s="17" t="str">
        <f>IF(Table13[[#This Row],[RC]]=Table13[[#Headers],[RO]],Table13[[#This Row],[DM]],"")</f>
        <v/>
      </c>
      <c r="K37" s="17" t="str">
        <f>IF(Table13[[#This Row],[RC]]=Table13[[#Headers],[LO]],Table13[[#This Row],[DM]],"")</f>
        <v/>
      </c>
    </row>
    <row r="38" spans="1:11" x14ac:dyDescent="0.3">
      <c r="A38" s="16" t="s">
        <v>83</v>
      </c>
      <c r="B38" s="17" t="s">
        <v>85</v>
      </c>
      <c r="C38" s="17"/>
      <c r="D38" s="21">
        <f>IFERROR(IF(Table13[[#This Row],[RC]]="CPF",VLOOKUP("EE",ppeByCat,4,FALSE), VLOOKUP(Table13[[#This Row],[RC]],ppeByCat,4,FALSE))*Table13[[#This Row],[DM]],"")</f>
        <v>1</v>
      </c>
      <c r="E38" s="17"/>
      <c r="F38" s="17" t="s">
        <v>76</v>
      </c>
      <c r="G38" s="17" t="s">
        <v>19</v>
      </c>
      <c r="H38" s="17">
        <f>IFERROR(VLOOKUP(Table13[[#This Row],[Difficulty]],Difficulties,3,FALSE),"")</f>
        <v>1</v>
      </c>
      <c r="I38" s="17">
        <f>IF(Table13[[#This Row],[RC]]=Table13[[#Headers],[CPF]],Table13[[#This Row],[DM]],"")</f>
        <v>1</v>
      </c>
      <c r="J38" s="17" t="str">
        <f>IF(Table13[[#This Row],[RC]]=Table13[[#Headers],[RO]],Table13[[#This Row],[DM]],"")</f>
        <v/>
      </c>
      <c r="K38" s="17" t="str">
        <f>IF(Table13[[#This Row],[RC]]=Table13[[#Headers],[LO]],Table13[[#This Row],[DM]],"")</f>
        <v/>
      </c>
    </row>
    <row r="39" spans="1:11" x14ac:dyDescent="0.3">
      <c r="A39" s="16" t="s">
        <v>84</v>
      </c>
      <c r="B39" s="17" t="s">
        <v>86</v>
      </c>
      <c r="C39" s="17"/>
      <c r="D39" s="21">
        <f>IFERROR(IF(Table13[[#This Row],[RC]]="CPF",VLOOKUP("EE",ppeByCat,4,FALSE), VLOOKUP(Table13[[#This Row],[RC]],ppeByCat,4,FALSE))*Table13[[#This Row],[DM]],"")</f>
        <v>1</v>
      </c>
      <c r="E39" s="17"/>
      <c r="F39" s="17" t="s">
        <v>76</v>
      </c>
      <c r="G39" s="17" t="s">
        <v>19</v>
      </c>
      <c r="H39" s="17">
        <f>IFERROR(VLOOKUP(Table13[[#This Row],[Difficulty]],Difficulties,3,FALSE),"")</f>
        <v>1</v>
      </c>
      <c r="I39" s="17">
        <f>IF(Table13[[#This Row],[RC]]=Table13[[#Headers],[CPF]],Table13[[#This Row],[DM]],"")</f>
        <v>1</v>
      </c>
      <c r="J39" s="17" t="str">
        <f>IF(Table13[[#This Row],[RC]]=Table13[[#Headers],[RO]],Table13[[#This Row],[DM]],"")</f>
        <v/>
      </c>
      <c r="K39" s="17" t="str">
        <f>IF(Table13[[#This Row],[RC]]=Table13[[#Headers],[LO]],Table13[[#This Row],[DM]],"")</f>
        <v/>
      </c>
    </row>
    <row r="40" spans="1:11" ht="30" customHeight="1" x14ac:dyDescent="0.3">
      <c r="A40" s="16">
        <v>32</v>
      </c>
      <c r="B40" s="17" t="s">
        <v>59</v>
      </c>
      <c r="C40" s="17"/>
      <c r="D40" s="21">
        <f>IFERROR(IF(Table13[[#This Row],[RC]]="CPF",VLOOKUP("EE",ppeByCat,4,FALSE), VLOOKUP(Table13[[#This Row],[RC]],ppeByCat,4,FALSE))*Table13[[#This Row],[DM]],"")</f>
        <v>1.5</v>
      </c>
      <c r="E40" s="17"/>
      <c r="F40" s="17" t="s">
        <v>6</v>
      </c>
      <c r="G40" s="17" t="s">
        <v>19</v>
      </c>
      <c r="H40" s="17">
        <f>IFERROR(VLOOKUP(Table13[[#This Row],[Difficulty]],Difficulties,3,FALSE),"")</f>
        <v>1</v>
      </c>
      <c r="I40" s="17" t="str">
        <f>IF(Table13[[#This Row],[RC]]=Table13[[#Headers],[CPF]],Table13[[#This Row],[DM]],"")</f>
        <v/>
      </c>
      <c r="J40" s="17" t="str">
        <f>IF(Table13[[#This Row],[RC]]=Table13[[#Headers],[RO]],Table13[[#This Row],[DM]],"")</f>
        <v/>
      </c>
      <c r="K40" s="17">
        <f>IF(Table13[[#This Row],[RC]]=Table13[[#Headers],[LO]],Table13[[#This Row],[DM]],"")</f>
        <v>1</v>
      </c>
    </row>
    <row r="41" spans="1:11" ht="17.25" customHeight="1" x14ac:dyDescent="0.3">
      <c r="A41" s="16">
        <v>33</v>
      </c>
      <c r="B41" s="17" t="s">
        <v>60</v>
      </c>
      <c r="C41" s="17"/>
      <c r="D41" s="21">
        <f>IFERROR(IF(Table13[[#This Row],[RC]]="CPF",VLOOKUP("EE",ppeByCat,4,FALSE), VLOOKUP(Table13[[#This Row],[RC]],ppeByCat,4,FALSE))*Table13[[#This Row],[DM]],"")</f>
        <v>1.5</v>
      </c>
      <c r="E41" s="17"/>
      <c r="F41" s="17" t="s">
        <v>6</v>
      </c>
      <c r="G41" s="17" t="s">
        <v>19</v>
      </c>
      <c r="H41" s="17">
        <f>IFERROR(VLOOKUP(Table13[[#This Row],[Difficulty]],Difficulties,3,FALSE),"")</f>
        <v>1</v>
      </c>
      <c r="I41" s="17" t="str">
        <f>IF(Table13[[#This Row],[RC]]=Table13[[#Headers],[CPF]],Table13[[#This Row],[DM]],"")</f>
        <v/>
      </c>
      <c r="J41" s="17" t="str">
        <f>IF(Table13[[#This Row],[RC]]=Table13[[#Headers],[RO]],Table13[[#This Row],[DM]],"")</f>
        <v/>
      </c>
      <c r="K41" s="17">
        <f>IF(Table13[[#This Row],[RC]]=Table13[[#Headers],[LO]],Table13[[#This Row],[DM]],"")</f>
        <v>1</v>
      </c>
    </row>
    <row r="42" spans="1:11" x14ac:dyDescent="0.3">
      <c r="A42" s="16">
        <v>34</v>
      </c>
      <c r="B42" s="17" t="s">
        <v>61</v>
      </c>
      <c r="C42" s="17"/>
      <c r="D42" s="21">
        <f>IFERROR(IF(Table13[[#This Row],[RC]]="CPF",VLOOKUP("EE",ppeByCat,4,FALSE), VLOOKUP(Table13[[#This Row],[RC]],ppeByCat,4,FALSE))*Table13[[#This Row],[DM]],"")</f>
        <v>1.5</v>
      </c>
      <c r="E42" s="17"/>
      <c r="F42" s="17" t="s">
        <v>6</v>
      </c>
      <c r="G42" s="17" t="s">
        <v>19</v>
      </c>
      <c r="H42" s="17">
        <f>IFERROR(VLOOKUP(Table13[[#This Row],[Difficulty]],Difficulties,3,FALSE),"")</f>
        <v>1</v>
      </c>
      <c r="I42" s="17" t="str">
        <f>IF(Table13[[#This Row],[RC]]=Table13[[#Headers],[CPF]],Table13[[#This Row],[DM]],"")</f>
        <v/>
      </c>
      <c r="J42" s="17" t="str">
        <f>IF(Table13[[#This Row],[RC]]=Table13[[#Headers],[RO]],Table13[[#This Row],[DM]],"")</f>
        <v/>
      </c>
      <c r="K42" s="17">
        <f>IF(Table13[[#This Row],[RC]]=Table13[[#Headers],[LO]],Table13[[#This Row],[DM]],"")</f>
        <v>1</v>
      </c>
    </row>
    <row r="43" spans="1:11" x14ac:dyDescent="0.3">
      <c r="A43" s="16">
        <v>35</v>
      </c>
      <c r="B43" s="17" t="s">
        <v>62</v>
      </c>
      <c r="C43" s="17"/>
      <c r="D43" s="21">
        <f>IFERROR(IF(Table13[[#This Row],[RC]]="CPF",VLOOKUP("EE",ppeByCat,4,FALSE), VLOOKUP(Table13[[#This Row],[RC]],ppeByCat,4,FALSE))*Table13[[#This Row],[DM]],"")</f>
        <v>1</v>
      </c>
      <c r="E43" s="17"/>
      <c r="F43" s="17" t="s">
        <v>76</v>
      </c>
      <c r="G43" s="17" t="s">
        <v>19</v>
      </c>
      <c r="H43" s="17">
        <f>IFERROR(VLOOKUP(Table13[[#This Row],[Difficulty]],Difficulties,3,FALSE),"")</f>
        <v>1</v>
      </c>
      <c r="I43" s="17">
        <f>IF(Table13[[#This Row],[RC]]=Table13[[#Headers],[CPF]],Table13[[#This Row],[DM]],"")</f>
        <v>1</v>
      </c>
      <c r="J43" s="17" t="str">
        <f>IF(Table13[[#This Row],[RC]]=Table13[[#Headers],[RO]],Table13[[#This Row],[DM]],"")</f>
        <v/>
      </c>
      <c r="K43" s="17" t="str">
        <f>IF(Table13[[#This Row],[RC]]=Table13[[#Headers],[LO]],Table13[[#This Row],[DM]],"")</f>
        <v/>
      </c>
    </row>
    <row r="44" spans="1:11" x14ac:dyDescent="0.3">
      <c r="A44" s="16">
        <v>36</v>
      </c>
      <c r="B44" s="17" t="s">
        <v>63</v>
      </c>
      <c r="C44" s="17"/>
      <c r="D44" s="21">
        <f>IFERROR(IF(Table13[[#This Row],[RC]]="CPF",VLOOKUP("EE",ppeByCat,4,FALSE), VLOOKUP(Table13[[#This Row],[RC]],ppeByCat,4,FALSE))*Table13[[#This Row],[DM]],"")</f>
        <v>0.75</v>
      </c>
      <c r="E44" s="17"/>
      <c r="F44" s="17" t="s">
        <v>6</v>
      </c>
      <c r="G44" s="17" t="s">
        <v>18</v>
      </c>
      <c r="H44" s="17">
        <f>IFERROR(VLOOKUP(Table13[[#This Row],[Difficulty]],Difficulties,3,FALSE),"")</f>
        <v>0.5</v>
      </c>
      <c r="I44" s="17" t="str">
        <f>IF(Table13[[#This Row],[RC]]=Table13[[#Headers],[CPF]],Table13[[#This Row],[DM]],"")</f>
        <v/>
      </c>
      <c r="J44" s="17" t="str">
        <f>IF(Table13[[#This Row],[RC]]=Table13[[#Headers],[RO]],Table13[[#This Row],[DM]],"")</f>
        <v/>
      </c>
      <c r="K44" s="17">
        <f>IF(Table13[[#This Row],[RC]]=Table13[[#Headers],[LO]],Table13[[#This Row],[DM]],"")</f>
        <v>0.5</v>
      </c>
    </row>
    <row r="45" spans="1:11" x14ac:dyDescent="0.3">
      <c r="A45" s="16">
        <v>37</v>
      </c>
      <c r="B45" s="17" t="s">
        <v>64</v>
      </c>
      <c r="C45" s="17"/>
      <c r="D45" s="21" t="str">
        <f>IFERROR(IF(Table13[[#This Row],[RC]]="CPF",VLOOKUP("EE",ppeByCat,4,FALSE), VLOOKUP(Table13[[#This Row],[RC]],ppeByCat,4,FALSE))*Table13[[#This Row],[DM]],"")</f>
        <v/>
      </c>
      <c r="E45" s="17"/>
      <c r="F45" s="17"/>
      <c r="G45" s="17"/>
      <c r="H45" s="17" t="str">
        <f>IFERROR(VLOOKUP(Table13[[#This Row],[Difficulty]],Difficulties,3,FALSE),"")</f>
        <v/>
      </c>
      <c r="I45" s="17" t="str">
        <f>IF(Table13[[#This Row],[RC]]=Table13[[#Headers],[CPF]],Table13[[#This Row],[DM]],"")</f>
        <v/>
      </c>
      <c r="J45" s="17" t="str">
        <f>IF(Table13[[#This Row],[RC]]=Table13[[#Headers],[RO]],Table13[[#This Row],[DM]],"")</f>
        <v/>
      </c>
      <c r="K45" s="17" t="str">
        <f>IF(Table13[[#This Row],[RC]]=Table13[[#Headers],[LO]],Table13[[#This Row],[DM]],"")</f>
        <v/>
      </c>
    </row>
    <row r="46" spans="1:11" x14ac:dyDescent="0.3">
      <c r="A46" s="16">
        <v>38</v>
      </c>
      <c r="B46" s="15" t="s">
        <v>65</v>
      </c>
      <c r="D46" s="22">
        <f>IFERROR(IF(Table13[[#This Row],[RC]]="CPF",VLOOKUP("EE",ppeByCat,4,FALSE), VLOOKUP(Table13[[#This Row],[RC]],ppeByCat,4,FALSE))*Table13[[#This Row],[DM]],"")</f>
        <v>1.5</v>
      </c>
      <c r="F46" t="s">
        <v>6</v>
      </c>
      <c r="G46" s="17" t="s">
        <v>19</v>
      </c>
      <c r="H46" s="17">
        <f>IFERROR(VLOOKUP(Table13[[#This Row],[Difficulty]],Difficulties,3,FALSE),"")</f>
        <v>1</v>
      </c>
      <c r="I46" t="str">
        <f>IF(Table13[[#This Row],[RC]]=Table13[[#Headers],[CPF]],Table13[[#This Row],[DM]],"")</f>
        <v/>
      </c>
      <c r="J46" s="17" t="str">
        <f>IF(Table13[[#This Row],[RC]]=Table13[[#Headers],[RO]],Table13[[#This Row],[DM]],"")</f>
        <v/>
      </c>
      <c r="K46" s="17">
        <f>IF(Table13[[#This Row],[RC]]=Table13[[#Headers],[LO]],Table13[[#This Row],[DM]],"")</f>
        <v>1</v>
      </c>
    </row>
    <row r="47" spans="1:11" x14ac:dyDescent="0.3">
      <c r="A47" s="16">
        <v>39</v>
      </c>
      <c r="B47" s="15" t="s">
        <v>66</v>
      </c>
      <c r="D47" s="22">
        <f>IFERROR(IF(Table13[[#This Row],[RC]]="CPF",VLOOKUP("EE",ppeByCat,4,FALSE), VLOOKUP(Table13[[#This Row],[RC]],ppeByCat,4,FALSE))*Table13[[#This Row],[DM]],"")</f>
        <v>1.5</v>
      </c>
      <c r="F47" t="s">
        <v>6</v>
      </c>
      <c r="G47" s="17" t="s">
        <v>19</v>
      </c>
      <c r="H47" s="17">
        <f>IFERROR(VLOOKUP(Table13[[#This Row],[Difficulty]],Difficulties,3,FALSE),"")</f>
        <v>1</v>
      </c>
      <c r="I47" t="str">
        <f>IF(Table13[[#This Row],[RC]]=Table13[[#Headers],[CPF]],Table13[[#This Row],[DM]],"")</f>
        <v/>
      </c>
      <c r="J47" s="17" t="str">
        <f>IF(Table13[[#This Row],[RC]]=Table13[[#Headers],[RO]],Table13[[#This Row],[DM]],"")</f>
        <v/>
      </c>
      <c r="K47" s="17">
        <f>IF(Table13[[#This Row],[RC]]=Table13[[#Headers],[LO]],Table13[[#This Row],[DM]],"")</f>
        <v>1</v>
      </c>
    </row>
    <row r="48" spans="1:11" x14ac:dyDescent="0.3">
      <c r="A48" s="16" t="s">
        <v>87</v>
      </c>
      <c r="B48" s="15" t="s">
        <v>88</v>
      </c>
      <c r="D48" s="22">
        <f>IFERROR(IF(Table13[[#This Row],[RC]]="CPF",VLOOKUP("EE",ppeByCat,4,FALSE), VLOOKUP(Table13[[#This Row],[RC]],ppeByCat,4,FALSE))*Table13[[#This Row],[DM]],"")</f>
        <v>1.5</v>
      </c>
      <c r="F48" t="s">
        <v>6</v>
      </c>
      <c r="G48" s="17" t="s">
        <v>19</v>
      </c>
      <c r="H48" s="17">
        <f>IFERROR(VLOOKUP(Table13[[#This Row],[Difficulty]],Difficulties,3,FALSE),"")</f>
        <v>1</v>
      </c>
      <c r="I48" t="str">
        <f>IF(Table13[[#This Row],[RC]]=Table13[[#Headers],[CPF]],Table13[[#This Row],[DM]],"")</f>
        <v/>
      </c>
      <c r="J48" s="17" t="str">
        <f>IF(Table13[[#This Row],[RC]]=Table13[[#Headers],[RO]],Table13[[#This Row],[DM]],"")</f>
        <v/>
      </c>
      <c r="K48" s="17">
        <f>IF(Table13[[#This Row],[RC]]=Table13[[#Headers],[LO]],Table13[[#This Row],[DM]],"")</f>
        <v>1</v>
      </c>
    </row>
    <row r="49" spans="1:11" ht="17.25" customHeight="1" x14ac:dyDescent="0.3">
      <c r="A49" s="16">
        <v>40</v>
      </c>
      <c r="B49" s="15" t="s">
        <v>89</v>
      </c>
      <c r="D49" s="22">
        <f>IFERROR(IF(Table13[[#This Row],[RC]]="CPF",VLOOKUP("EE",ppeByCat,4,FALSE), VLOOKUP(Table13[[#This Row],[RC]],ppeByCat,4,FALSE))*Table13[[#This Row],[DM]],"")</f>
        <v>1.5</v>
      </c>
      <c r="F49" t="s">
        <v>6</v>
      </c>
      <c r="G49" s="17" t="s">
        <v>19</v>
      </c>
      <c r="H49" s="17">
        <f>IFERROR(VLOOKUP(Table13[[#This Row],[Difficulty]],Difficulties,3,FALSE),"")</f>
        <v>1</v>
      </c>
      <c r="I49" t="str">
        <f>IF(Table13[[#This Row],[RC]]=Table13[[#Headers],[CPF]],Table13[[#This Row],[DM]],"")</f>
        <v/>
      </c>
      <c r="J49" s="17" t="str">
        <f>IF(Table13[[#This Row],[RC]]=Table13[[#Headers],[RO]],Table13[[#This Row],[DM]],"")</f>
        <v/>
      </c>
      <c r="K49" s="17">
        <f>IF(Table13[[#This Row],[RC]]=Table13[[#Headers],[LO]],Table13[[#This Row],[DM]],"")</f>
        <v>1</v>
      </c>
    </row>
    <row r="50" spans="1:11" x14ac:dyDescent="0.3">
      <c r="A50" s="16">
        <v>41</v>
      </c>
      <c r="B50" s="15" t="s">
        <v>67</v>
      </c>
      <c r="D50" s="22" t="str">
        <f>IFERROR(IF(Table13[[#This Row],[RC]]="CPF",VLOOKUP("EE",ppeByCat,4,FALSE), VLOOKUP(Table13[[#This Row],[RC]],ppeByCat,4,FALSE))*Table13[[#This Row],[DM]],"")</f>
        <v/>
      </c>
      <c r="F50" t="s">
        <v>74</v>
      </c>
      <c r="G50" s="17" t="s">
        <v>18</v>
      </c>
      <c r="H50" s="17">
        <f>IFERROR(VLOOKUP(Table13[[#This Row],[Difficulty]],Difficulties,3,FALSE),"")</f>
        <v>0.5</v>
      </c>
      <c r="I50" t="str">
        <f>IF(Table13[[#This Row],[RC]]=Table13[[#Headers],[CPF]],Table13[[#This Row],[DM]],"")</f>
        <v/>
      </c>
      <c r="J50" s="17" t="str">
        <f>IF(Table13[[#This Row],[RC]]=Table13[[#Headers],[RO]],Table13[[#This Row],[DM]],"")</f>
        <v/>
      </c>
      <c r="K50" s="17" t="str">
        <f>IF(Table13[[#This Row],[RC]]=Table13[[#Headers],[LO]],Table13[[#This Row],[DM]],"")</f>
        <v/>
      </c>
    </row>
    <row r="51" spans="1:11" x14ac:dyDescent="0.3">
      <c r="A51" s="16">
        <v>42</v>
      </c>
      <c r="B51" s="15" t="s">
        <v>68</v>
      </c>
      <c r="D51" s="22" t="str">
        <f>IFERROR(IF(Table13[[#This Row],[RC]]="CPF",VLOOKUP("EE",ppeByCat,4,FALSE), VLOOKUP(Table13[[#This Row],[RC]],ppeByCat,4,FALSE))*Table13[[#This Row],[DM]],"")</f>
        <v/>
      </c>
      <c r="G51" s="17"/>
      <c r="H51" s="17"/>
      <c r="I51" t="str">
        <f>IF(Table13[[#This Row],[RC]]=Table13[[#Headers],[CPF]],Table13[[#This Row],[DM]],"")</f>
        <v/>
      </c>
      <c r="J51" s="17" t="str">
        <f>IF(Table13[[#This Row],[RC]]=Table13[[#Headers],[RO]],Table13[[#This Row],[DM]],"")</f>
        <v/>
      </c>
      <c r="K51" s="17" t="str">
        <f>IF(Table13[[#This Row],[RC]]=Table13[[#Headers],[LO]],Table13[[#This Row],[DM]],"")</f>
        <v/>
      </c>
    </row>
    <row r="52" spans="1:11" x14ac:dyDescent="0.3">
      <c r="A52" t="s">
        <v>69</v>
      </c>
      <c r="C52">
        <f>SUBTOTAL(109,Table13[Points 
Earned])</f>
        <v>0</v>
      </c>
      <c r="D52" s="22">
        <f>SUBTOTAL(109,Table13[Points 
Available])</f>
        <v>45.5</v>
      </c>
      <c r="I52">
        <f>SUBTOTAL(109,Table13[CPF])</f>
        <v>8</v>
      </c>
      <c r="J52">
        <f>SUBTOTAL(109,Table13[RO])</f>
        <v>5</v>
      </c>
      <c r="K52">
        <f>SUBTOTAL(109,Table13[LO])</f>
        <v>20</v>
      </c>
    </row>
  </sheetData>
  <pageMargins left="0.7" right="0.7" top="0.75" bottom="0.75" header="0.3" footer="0.3"/>
  <pageSetup orientation="portrait" r:id="rId1"/>
  <headerFooter>
    <oddFooter>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sqref="A1:B6"/>
    </sheetView>
  </sheetViews>
  <sheetFormatPr defaultRowHeight="14.4" x14ac:dyDescent="0.3"/>
  <cols>
    <col min="1" max="1" width="14.5546875" bestFit="1" customWidth="1"/>
  </cols>
  <sheetData>
    <row r="1" spans="1:2" ht="15" thickBot="1" x14ac:dyDescent="0.35">
      <c r="A1" s="32" t="s">
        <v>17</v>
      </c>
      <c r="B1" s="32"/>
    </row>
    <row r="2" spans="1:2" ht="29.4" thickBot="1" x14ac:dyDescent="0.35">
      <c r="A2" s="6" t="s">
        <v>11</v>
      </c>
      <c r="B2" s="6" t="s">
        <v>12</v>
      </c>
    </row>
    <row r="3" spans="1:2" ht="15" thickBot="1" x14ac:dyDescent="0.35">
      <c r="A3" s="2" t="s">
        <v>13</v>
      </c>
      <c r="B3" s="7">
        <v>0.5</v>
      </c>
    </row>
    <row r="4" spans="1:2" ht="15" thickBot="1" x14ac:dyDescent="0.35">
      <c r="A4" s="2" t="s">
        <v>14</v>
      </c>
      <c r="B4" s="7">
        <v>1</v>
      </c>
    </row>
    <row r="5" spans="1:2" ht="15" thickBot="1" x14ac:dyDescent="0.35">
      <c r="A5" s="2" t="s">
        <v>15</v>
      </c>
      <c r="B5" s="7">
        <v>1.5</v>
      </c>
    </row>
    <row r="6" spans="1:2" ht="15" thickBot="1" x14ac:dyDescent="0.35">
      <c r="A6" s="2" t="s">
        <v>16</v>
      </c>
      <c r="B6" s="7">
        <v>2</v>
      </c>
    </row>
  </sheetData>
  <mergeCells count="1">
    <mergeCell ref="A1:B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9</vt:i4>
      </vt:variant>
    </vt:vector>
  </HeadingPairs>
  <TitlesOfParts>
    <vt:vector size="13" baseType="lpstr">
      <vt:lpstr>Sheet1</vt:lpstr>
      <vt:lpstr>EX2-4</vt:lpstr>
      <vt:lpstr>Sheet2</vt:lpstr>
      <vt:lpstr>Sheet3</vt:lpstr>
      <vt:lpstr>Difficulties</vt:lpstr>
      <vt:lpstr>EEpts</vt:lpstr>
      <vt:lpstr>LOpoints</vt:lpstr>
      <vt:lpstr>loPPE</vt:lpstr>
      <vt:lpstr>NCEpts</vt:lpstr>
      <vt:lpstr>ppeByCat</vt:lpstr>
      <vt:lpstr>'EX2-4'!Print_Titles</vt:lpstr>
      <vt:lpstr>ro2loMultiplier</vt:lpstr>
      <vt:lpstr>TaskCats</vt:lpstr>
    </vt:vector>
  </TitlesOfParts>
  <Company>Zeknow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Gary E. Sibbitts</dc:creator>
  <cp:lastModifiedBy>Gary E. Sibbitts</cp:lastModifiedBy>
  <dcterms:created xsi:type="dcterms:W3CDTF">2013-06-15T20:17:57Z</dcterms:created>
  <dcterms:modified xsi:type="dcterms:W3CDTF">2013-08-12T15:59:54Z</dcterms:modified>
</cp:coreProperties>
</file>