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ODE\FP\DATALOG1\Firmware\Utilities\STWIN_config_examples\"/>
    </mc:Choice>
  </mc:AlternateContent>
  <xr:revisionPtr revIDLastSave="0" documentId="13_ncr:1_{549C5660-BD79-4E44-9218-5CE3585C391C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Custom size" sheetId="6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6" l="1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C22" i="6"/>
  <c r="C33" i="6" l="1"/>
  <c r="C34" i="6"/>
  <c r="C23" i="6"/>
  <c r="C24" i="6"/>
  <c r="C25" i="6"/>
  <c r="C26" i="6"/>
  <c r="C27" i="6"/>
  <c r="C28" i="6"/>
  <c r="D36" i="6" s="1"/>
  <c r="I36" i="6" s="1"/>
  <c r="C29" i="6"/>
  <c r="C30" i="6"/>
  <c r="C31" i="6"/>
  <c r="C32" i="6"/>
  <c r="E26" i="6" l="1"/>
  <c r="E11" i="6" s="1"/>
  <c r="E34" i="6"/>
  <c r="E19" i="6" s="1"/>
  <c r="E27" i="6"/>
  <c r="E12" i="6" s="1"/>
  <c r="E35" i="6"/>
  <c r="E31" i="6"/>
  <c r="E16" i="6" s="1"/>
  <c r="E28" i="6"/>
  <c r="E13" i="6" s="1"/>
  <c r="E36" i="6"/>
  <c r="E30" i="6"/>
  <c r="E15" i="6" s="1"/>
  <c r="E32" i="6"/>
  <c r="E17" i="6" s="1"/>
  <c r="E29" i="6"/>
  <c r="E14" i="6" s="1"/>
  <c r="E22" i="6"/>
  <c r="E7" i="6" s="1"/>
  <c r="E23" i="6"/>
  <c r="E8" i="6" s="1"/>
  <c r="E24" i="6"/>
  <c r="E9" i="6" s="1"/>
  <c r="E25" i="6"/>
  <c r="E10" i="6" s="1"/>
  <c r="E33" i="6"/>
  <c r="E18" i="6" s="1"/>
  <c r="C36" i="6"/>
  <c r="H8" i="6" l="1"/>
  <c r="H14" i="6"/>
  <c r="H17" i="6"/>
  <c r="H11" i="6"/>
  <c r="F18" i="6"/>
  <c r="G18" i="6" s="1"/>
  <c r="H19" i="6"/>
  <c r="H15" i="6"/>
  <c r="H10" i="6"/>
  <c r="F13" i="6"/>
  <c r="G13" i="6" s="1"/>
  <c r="F16" i="6"/>
  <c r="G16" i="6" s="1"/>
  <c r="H9" i="6"/>
  <c r="H7" i="6"/>
  <c r="H12" i="6"/>
  <c r="F8" i="6" l="1"/>
  <c r="G8" i="6" s="1"/>
  <c r="F15" i="6"/>
  <c r="G15" i="6" s="1"/>
  <c r="F9" i="6"/>
  <c r="G9" i="6" s="1"/>
  <c r="F11" i="6"/>
  <c r="G11" i="6" s="1"/>
  <c r="F12" i="6"/>
  <c r="G12" i="6" s="1"/>
  <c r="F10" i="6"/>
  <c r="G10" i="6" s="1"/>
  <c r="H16" i="6"/>
  <c r="F14" i="6"/>
  <c r="G14" i="6" s="1"/>
  <c r="H13" i="6"/>
  <c r="H18" i="6"/>
  <c r="F19" i="6"/>
  <c r="G19" i="6" s="1"/>
  <c r="F7" i="6"/>
  <c r="G7" i="6" s="1"/>
  <c r="F17" i="6"/>
  <c r="G17" i="6" s="1"/>
  <c r="I20" i="6" l="1"/>
</calcChain>
</file>

<file path=xl/sharedStrings.xml><?xml version="1.0" encoding="utf-8"?>
<sst xmlns="http://schemas.openxmlformats.org/spreadsheetml/2006/main" count="51" uniqueCount="36">
  <si>
    <t>iis3dwb</t>
  </si>
  <si>
    <t>ODR [Hz]</t>
  </si>
  <si>
    <t>Write Freq [Hz]</t>
  </si>
  <si>
    <t>Fwrite Buffer</t>
  </si>
  <si>
    <t>hts221</t>
  </si>
  <si>
    <t>iis2dh</t>
  </si>
  <si>
    <t>iis2mdc</t>
  </si>
  <si>
    <t>imp34dt05</t>
  </si>
  <si>
    <t>mp23abs1</t>
  </si>
  <si>
    <t>lps22hh</t>
  </si>
  <si>
    <t>stts751</t>
  </si>
  <si>
    <t>Write period [ms]</t>
  </si>
  <si>
    <t>CLINAME</t>
  </si>
  <si>
    <t>DATETIME</t>
  </si>
  <si>
    <t>DONEBY</t>
  </si>
  <si>
    <t>IPADDRESS</t>
  </si>
  <si>
    <t>APPVER</t>
  </si>
  <si>
    <t>RANDOM</t>
  </si>
  <si>
    <t>CHECKSUM</t>
  </si>
  <si>
    <t>᭭ᮆ᭛ᮄ᭹ᮋᮋᮁ᭾ᮁ᭽᭼</t>
  </si>
  <si>
    <t>ᭌᭇᭉ᭐ᭇᭊᭈᭉ᭑ᬸᬸᭉᭌ᭒ᭉ᭐᭨᭥ᬸᭀ᭟᭥᭬ᭃᭊ᭒ᭈᭁ</t>
  </si>
  <si>
    <t>᭬᭫᭴᭟ᮀ᭽ᮒᮒᮁ᭼᭹</t>
  </si>
  <si>
    <t>᭙᭟᭪᭛᭯᭤᭏ᭈᭊᭉ</t>
  </si>
  <si>
    <t>᭎ᭆᭈᭆᭈᭆᭈ</t>
  </si>
  <si>
    <t>ᭌᭌᭊ᭍</t>
  </si>
  <si>
    <t>x</t>
  </si>
  <si>
    <t>Bytes x sample</t>
  </si>
  <si>
    <t>Sensor name</t>
  </si>
  <si>
    <t>Active sensors</t>
  </si>
  <si>
    <t>RAM Buffer (2x)</t>
  </si>
  <si>
    <t>Change parameters below to calculate the needed amount of RAM.</t>
  </si>
  <si>
    <t>Tota [Bytes]:</t>
  </si>
  <si>
    <t>Using big buffers is far more efficient then using small ones when writing data to SD Card</t>
  </si>
  <si>
    <t>ism330dhcx</t>
  </si>
  <si>
    <t>mod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</si>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</sst>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1" xfId="0" applyBorder="1" applyProtection="1"/>
    <xf numFmtId="0" fontId="0" fillId="0" borderId="2" xfId="0" applyBorder="1"/>
    <xf numFmtId="0" fontId="2" fillId="2" borderId="1" xfId="1" applyBorder="1" applyProtection="1">
      <protection locked="0"/>
    </xf>
    <xf numFmtId="0" fontId="2" fillId="2" borderId="1" xfId="1" applyBorder="1" applyProtection="1"/>
    <xf numFmtId="0" fontId="0" fillId="0" borderId="3" xfId="0" applyBorder="1"/>
    <xf numFmtId="0" fontId="2" fillId="2" borderId="3" xfId="1" applyBorder="1"/>
    <xf numFmtId="0" fontId="0" fillId="0" borderId="4" xfId="0" applyBorder="1" applyAlignment="1" applyProtection="1">
      <alignment horizontal="center"/>
      <protection locked="0"/>
    </xf>
    <xf numFmtId="0" fontId="2" fillId="2" borderId="5" xfId="1" applyBorder="1"/>
    <xf numFmtId="0" fontId="2" fillId="2" borderId="6" xfId="1" applyBorder="1" applyProtection="1">
      <protection locked="0"/>
    </xf>
    <xf numFmtId="0" fontId="2" fillId="2" borderId="6" xfId="1" applyBorder="1" applyProtection="1"/>
  </cellXfs>
  <cellStyles count="2">
    <cellStyle name="40% - Accent3" xfId="1" builtinId="39"/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001DCF-CF91-4C96-8653-3D30B95E162C}" name="Table13434" displayName="Table13434" ref="B6:I19" totalsRowShown="0" headerRowDxfId="8">
  <autoFilter ref="B6:I19" xr:uid="{0CE6068E-0032-49AB-87AA-6AB2E9A15E8A}"/>
  <tableColumns count="8">
    <tableColumn id="1" xr3:uid="{4FE4D26D-F1FD-4F75-890C-7FE7AFE34125}" name="Sensor name" dataDxfId="7"/>
    <tableColumn id="2" xr3:uid="{6EE6008B-BBEE-4E1D-82A2-7D78A8FF2C9C}" name="ODR [Hz]" dataDxfId="6"/>
    <tableColumn id="3" xr3:uid="{11306A48-9D4E-4CFF-8EA7-E4ECFB6B7AEC}" name="Bytes x sample" dataDxfId="5"/>
    <tableColumn id="6" xr3:uid="{F9A37155-1C86-4250-994B-8A5E3898C7B0}" name="Fwrite Buffer" dataDxfId="4">
      <calculatedColumnFormula>MIN(C22*E22-MOD(C22*E22,F22)+F22,G22*C22)</calculatedColumnFormula>
    </tableColumn>
    <tableColumn id="4" xr3:uid="{F061E2F2-CB26-4657-9A9E-C9EFB281FDB3}" name="Write period [ms]" dataDxfId="3">
      <calculatedColumnFormula>E7*1000/(C7*D7)</calculatedColumnFormula>
    </tableColumn>
    <tableColumn id="5" xr3:uid="{0711B8B2-F39F-4ECA-BBF4-5F9C96E4C787}" name="Write Freq [Hz]" dataDxfId="2">
      <calculatedColumnFormula>1000/F7</calculatedColumnFormula>
    </tableColumn>
    <tableColumn id="7" xr3:uid="{096C3077-A4F4-46A3-9F58-F9FA53B990CF}" name="RAM Buffer (2x)" dataDxfId="1">
      <calculatedColumnFormula>E7*2</calculatedColumnFormula>
    </tableColumn>
    <tableColumn id="8" xr3:uid="{0739C939-C70B-48C7-A18B-322DC12E1B3A}" name="Active sensor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E1BD-6723-4838-B04D-ABF486C0BC10}">
  <dimension ref="A1:I36"/>
  <sheetViews>
    <sheetView tabSelected="1" workbookViewId="0">
      <selection activeCell="L16" sqref="L16"/>
    </sheetView>
  </sheetViews>
  <sheetFormatPr defaultRowHeight="14.4" x14ac:dyDescent="0.3"/>
  <cols>
    <col min="1" max="1" width="2" bestFit="1" customWidth="1"/>
    <col min="2" max="2" width="15.33203125" customWidth="1"/>
    <col min="3" max="3" width="11.109375" bestFit="1" customWidth="1"/>
    <col min="4" max="4" width="16.5546875" bestFit="1" customWidth="1"/>
    <col min="5" max="5" width="15" bestFit="1" customWidth="1"/>
    <col min="6" max="6" width="19.33203125" bestFit="1" customWidth="1"/>
    <col min="7" max="7" width="17" bestFit="1" customWidth="1"/>
    <col min="8" max="8" width="17.5546875" bestFit="1" customWidth="1"/>
    <col min="9" max="9" width="16.109375" bestFit="1" customWidth="1"/>
  </cols>
  <sheetData>
    <row r="1" spans="1:9" x14ac:dyDescent="0.3">
      <c r="B1" s="3"/>
      <c r="C1" s="3"/>
      <c r="D1" s="3"/>
      <c r="E1" s="3"/>
      <c r="F1" s="3"/>
      <c r="G1" s="3"/>
      <c r="H1" s="3"/>
      <c r="I1" s="4"/>
    </row>
    <row r="2" spans="1:9" x14ac:dyDescent="0.3">
      <c r="B2" s="3" t="s">
        <v>30</v>
      </c>
      <c r="C2" s="3"/>
      <c r="D2" s="3"/>
      <c r="E2" s="3"/>
      <c r="F2" s="3"/>
      <c r="G2" s="3"/>
      <c r="H2" s="3"/>
      <c r="I2" s="4"/>
    </row>
    <row r="3" spans="1:9" x14ac:dyDescent="0.3">
      <c r="B3" s="3" t="s">
        <v>32</v>
      </c>
      <c r="C3" s="3"/>
      <c r="D3" s="3"/>
      <c r="E3" s="3"/>
      <c r="F3" s="3"/>
      <c r="G3" s="3"/>
      <c r="H3" s="3"/>
      <c r="I3" s="4"/>
    </row>
    <row r="6" spans="1:9" x14ac:dyDescent="0.3">
      <c r="B6" s="5" t="s">
        <v>27</v>
      </c>
      <c r="C6" s="5" t="s">
        <v>1</v>
      </c>
      <c r="D6" s="5" t="s">
        <v>26</v>
      </c>
      <c r="E6" s="5" t="s">
        <v>3</v>
      </c>
      <c r="F6" s="5" t="s">
        <v>11</v>
      </c>
      <c r="G6" s="5" t="s">
        <v>2</v>
      </c>
      <c r="H6" s="5" t="s">
        <v>29</v>
      </c>
      <c r="I6" s="6" t="s">
        <v>28</v>
      </c>
    </row>
    <row r="7" spans="1:9" x14ac:dyDescent="0.3">
      <c r="A7">
        <v>0</v>
      </c>
      <c r="B7" s="7" t="s">
        <v>0</v>
      </c>
      <c r="C7" s="8">
        <v>26667</v>
      </c>
      <c r="D7" s="8">
        <v>6</v>
      </c>
      <c r="E7" s="9">
        <f>MIN(C22*E22-MOD(C22*E22,F22)+F22,G22*C22)</f>
        <v>42496</v>
      </c>
      <c r="F7" s="9">
        <f>E7*1000/(C7*D7)</f>
        <v>265.5966800414995</v>
      </c>
      <c r="G7" s="9">
        <f t="shared" ref="G7:G9" si="0">1000/F7</f>
        <v>3.7651073042168672</v>
      </c>
      <c r="H7" s="9">
        <f>E7*2</f>
        <v>84992</v>
      </c>
      <c r="I7" s="15" t="s">
        <v>25</v>
      </c>
    </row>
    <row r="8" spans="1:9" x14ac:dyDescent="0.3">
      <c r="A8">
        <v>1</v>
      </c>
      <c r="B8" s="7" t="s">
        <v>4</v>
      </c>
      <c r="C8" s="8">
        <v>12.5</v>
      </c>
      <c r="D8" s="8">
        <v>4</v>
      </c>
      <c r="E8" s="9">
        <f t="shared" ref="E8:E19" si="1">MIN(C23*E23-MOD(C23*E23,F23)+F23,G23*C23)</f>
        <v>100</v>
      </c>
      <c r="F8" s="9">
        <f t="shared" ref="F8:F9" si="2">E8*1000/(C8*D8)</f>
        <v>2000</v>
      </c>
      <c r="G8" s="9">
        <f t="shared" si="0"/>
        <v>0.5</v>
      </c>
      <c r="H8" s="9">
        <f t="shared" ref="H8:H9" si="3">E8*2</f>
        <v>200</v>
      </c>
      <c r="I8" s="15" t="s">
        <v>25</v>
      </c>
    </row>
    <row r="9" spans="1:9" x14ac:dyDescent="0.3">
      <c r="A9">
        <v>1</v>
      </c>
      <c r="B9" s="7" t="s">
        <v>4</v>
      </c>
      <c r="C9" s="8">
        <v>12.5</v>
      </c>
      <c r="D9" s="8">
        <v>4</v>
      </c>
      <c r="E9" s="9">
        <f t="shared" si="1"/>
        <v>100</v>
      </c>
      <c r="F9" s="9">
        <f t="shared" si="2"/>
        <v>2000</v>
      </c>
      <c r="G9" s="9">
        <f t="shared" si="0"/>
        <v>0.5</v>
      </c>
      <c r="H9" s="9">
        <f t="shared" si="3"/>
        <v>200</v>
      </c>
      <c r="I9" s="15" t="s">
        <v>25</v>
      </c>
    </row>
    <row r="10" spans="1:9" x14ac:dyDescent="0.3">
      <c r="A10">
        <v>2</v>
      </c>
      <c r="B10" s="7" t="s">
        <v>5</v>
      </c>
      <c r="C10" s="8">
        <v>1344</v>
      </c>
      <c r="D10" s="8">
        <v>6</v>
      </c>
      <c r="E10" s="9">
        <f t="shared" si="1"/>
        <v>2560</v>
      </c>
      <c r="F10" s="9">
        <f t="shared" ref="F10:F19" si="4">E10*1000/(C10*D10)</f>
        <v>317.46031746031747</v>
      </c>
      <c r="G10" s="9">
        <f t="shared" ref="G10:G19" si="5">1000/F10</f>
        <v>3.15</v>
      </c>
      <c r="H10" s="9">
        <f t="shared" ref="H10:H19" si="6">E10*2</f>
        <v>5120</v>
      </c>
      <c r="I10" s="15" t="s">
        <v>25</v>
      </c>
    </row>
    <row r="11" spans="1:9" x14ac:dyDescent="0.3">
      <c r="A11">
        <v>3</v>
      </c>
      <c r="B11" s="7" t="s">
        <v>6</v>
      </c>
      <c r="C11" s="8">
        <v>100</v>
      </c>
      <c r="D11" s="8">
        <v>6</v>
      </c>
      <c r="E11" s="9">
        <f t="shared" si="1"/>
        <v>512</v>
      </c>
      <c r="F11" s="9">
        <f t="shared" si="4"/>
        <v>853.33333333333337</v>
      </c>
      <c r="G11" s="9">
        <f t="shared" si="5"/>
        <v>1.171875</v>
      </c>
      <c r="H11" s="9">
        <f t="shared" si="6"/>
        <v>1024</v>
      </c>
      <c r="I11" s="15" t="s">
        <v>25</v>
      </c>
    </row>
    <row r="12" spans="1:9" x14ac:dyDescent="0.3">
      <c r="A12">
        <v>4</v>
      </c>
      <c r="B12" s="7" t="s">
        <v>7</v>
      </c>
      <c r="C12" s="8">
        <v>48000</v>
      </c>
      <c r="D12" s="8">
        <v>2</v>
      </c>
      <c r="E12" s="9">
        <f t="shared" si="1"/>
        <v>25600</v>
      </c>
      <c r="F12" s="9">
        <f t="shared" si="4"/>
        <v>266.66666666666669</v>
      </c>
      <c r="G12" s="9">
        <f t="shared" si="5"/>
        <v>3.7499999999999996</v>
      </c>
      <c r="H12" s="9">
        <f t="shared" si="6"/>
        <v>51200</v>
      </c>
      <c r="I12" s="15" t="s">
        <v>25</v>
      </c>
    </row>
    <row r="13" spans="1:9" x14ac:dyDescent="0.3">
      <c r="A13">
        <v>5</v>
      </c>
      <c r="B13" s="7" t="s">
        <v>33</v>
      </c>
      <c r="C13" s="8">
        <v>6667</v>
      </c>
      <c r="D13" s="8">
        <v>6</v>
      </c>
      <c r="E13" s="9">
        <f t="shared" si="1"/>
        <v>10752</v>
      </c>
      <c r="F13" s="9">
        <f t="shared" si="4"/>
        <v>268.78656067196641</v>
      </c>
      <c r="G13" s="9">
        <f t="shared" si="5"/>
        <v>3.7204241071428572</v>
      </c>
      <c r="H13" s="9">
        <f t="shared" si="6"/>
        <v>21504</v>
      </c>
      <c r="I13" s="15" t="s">
        <v>25</v>
      </c>
    </row>
    <row r="14" spans="1:9" x14ac:dyDescent="0.3">
      <c r="A14">
        <v>5</v>
      </c>
      <c r="B14" s="7" t="s">
        <v>33</v>
      </c>
      <c r="C14" s="8">
        <v>6667</v>
      </c>
      <c r="D14" s="8">
        <v>6</v>
      </c>
      <c r="E14" s="9">
        <f t="shared" si="1"/>
        <v>10752</v>
      </c>
      <c r="F14" s="9">
        <f t="shared" si="4"/>
        <v>268.78656067196641</v>
      </c>
      <c r="G14" s="9">
        <f t="shared" si="5"/>
        <v>3.7204241071428572</v>
      </c>
      <c r="H14" s="9">
        <f t="shared" si="6"/>
        <v>21504</v>
      </c>
      <c r="I14" s="15" t="s">
        <v>25</v>
      </c>
    </row>
    <row r="15" spans="1:9" x14ac:dyDescent="0.3">
      <c r="A15">
        <v>5</v>
      </c>
      <c r="B15" s="7" t="s">
        <v>33</v>
      </c>
      <c r="C15" s="8">
        <v>0</v>
      </c>
      <c r="D15" s="8">
        <v>8</v>
      </c>
      <c r="E15" s="9">
        <f t="shared" si="1"/>
        <v>0</v>
      </c>
      <c r="F15" s="9" t="e">
        <f t="shared" si="4"/>
        <v>#DIV/0!</v>
      </c>
      <c r="G15" s="9" t="e">
        <f t="shared" si="5"/>
        <v>#DIV/0!</v>
      </c>
      <c r="H15" s="9">
        <f t="shared" si="6"/>
        <v>0</v>
      </c>
      <c r="I15" s="15"/>
    </row>
    <row r="16" spans="1:9" x14ac:dyDescent="0.3">
      <c r="A16">
        <v>6</v>
      </c>
      <c r="B16" s="13" t="s">
        <v>9</v>
      </c>
      <c r="C16" s="8">
        <v>200</v>
      </c>
      <c r="D16" s="8">
        <v>4</v>
      </c>
      <c r="E16" s="9">
        <f t="shared" si="1"/>
        <v>512</v>
      </c>
      <c r="F16" s="9">
        <f t="shared" si="4"/>
        <v>640</v>
      </c>
      <c r="G16" s="9">
        <f t="shared" si="5"/>
        <v>1.5625</v>
      </c>
      <c r="H16" s="9">
        <f t="shared" si="6"/>
        <v>1024</v>
      </c>
      <c r="I16" s="15" t="s">
        <v>25</v>
      </c>
    </row>
    <row r="17" spans="1:9" x14ac:dyDescent="0.3">
      <c r="A17">
        <v>6</v>
      </c>
      <c r="B17" s="14" t="s">
        <v>9</v>
      </c>
      <c r="C17" s="11">
        <v>200</v>
      </c>
      <c r="D17" s="11">
        <v>4</v>
      </c>
      <c r="E17" s="9">
        <f t="shared" si="1"/>
        <v>512</v>
      </c>
      <c r="F17" s="12">
        <f t="shared" si="4"/>
        <v>640</v>
      </c>
      <c r="G17" s="12">
        <f t="shared" si="5"/>
        <v>1.5625</v>
      </c>
      <c r="H17" s="12">
        <f t="shared" si="6"/>
        <v>1024</v>
      </c>
      <c r="I17" s="15" t="s">
        <v>25</v>
      </c>
    </row>
    <row r="18" spans="1:9" x14ac:dyDescent="0.3">
      <c r="A18">
        <v>7</v>
      </c>
      <c r="B18" s="13" t="s">
        <v>8</v>
      </c>
      <c r="C18" s="8">
        <v>192000</v>
      </c>
      <c r="D18" s="8">
        <v>2</v>
      </c>
      <c r="E18" s="9">
        <f t="shared" si="1"/>
        <v>101888</v>
      </c>
      <c r="F18" s="9">
        <f t="shared" si="4"/>
        <v>265.33333333333331</v>
      </c>
      <c r="G18" s="9">
        <f t="shared" si="5"/>
        <v>3.7688442211055277</v>
      </c>
      <c r="H18" s="9">
        <f t="shared" si="6"/>
        <v>203776</v>
      </c>
      <c r="I18" s="15" t="s">
        <v>25</v>
      </c>
    </row>
    <row r="19" spans="1:9" ht="15" thickBot="1" x14ac:dyDescent="0.35">
      <c r="A19" s="10">
        <v>8</v>
      </c>
      <c r="B19" s="16" t="s">
        <v>10</v>
      </c>
      <c r="C19" s="17">
        <v>4</v>
      </c>
      <c r="D19" s="17">
        <v>4</v>
      </c>
      <c r="E19" s="9">
        <f t="shared" si="1"/>
        <v>32</v>
      </c>
      <c r="F19" s="18">
        <f t="shared" si="4"/>
        <v>2000</v>
      </c>
      <c r="G19" s="18">
        <f t="shared" si="5"/>
        <v>0.5</v>
      </c>
      <c r="H19" s="18">
        <f t="shared" si="6"/>
        <v>64</v>
      </c>
      <c r="I19" s="15" t="s">
        <v>25</v>
      </c>
    </row>
    <row r="20" spans="1:9" x14ac:dyDescent="0.3">
      <c r="H20" s="1" t="s">
        <v>31</v>
      </c>
      <c r="I20" s="2">
        <f>SUMIF(I7:I19,"x",H7:H19)</f>
        <v>391632</v>
      </c>
    </row>
    <row r="22" spans="1:9" x14ac:dyDescent="0.3">
      <c r="C22">
        <f>C7*D7</f>
        <v>160002</v>
      </c>
      <c r="E22">
        <f t="shared" ref="E22:E36" si="7">$I$36</f>
        <v>0.26471482202561386</v>
      </c>
      <c r="F22">
        <f t="shared" ref="F22:F36" si="8">$I$27</f>
        <v>512</v>
      </c>
      <c r="G22">
        <f t="shared" ref="G22:G36" si="9">$I$28</f>
        <v>2</v>
      </c>
    </row>
    <row r="23" spans="1:9" x14ac:dyDescent="0.3">
      <c r="C23">
        <f t="shared" ref="C23:C34" si="10">C8*D8</f>
        <v>50</v>
      </c>
      <c r="E23">
        <f t="shared" si="7"/>
        <v>0.26471482202561386</v>
      </c>
      <c r="F23">
        <f t="shared" si="8"/>
        <v>512</v>
      </c>
      <c r="G23">
        <f t="shared" si="9"/>
        <v>2</v>
      </c>
    </row>
    <row r="24" spans="1:9" x14ac:dyDescent="0.3">
      <c r="C24">
        <f t="shared" si="10"/>
        <v>50</v>
      </c>
      <c r="E24">
        <f t="shared" si="7"/>
        <v>0.26471482202561386</v>
      </c>
      <c r="F24">
        <f t="shared" si="8"/>
        <v>512</v>
      </c>
      <c r="G24">
        <f t="shared" si="9"/>
        <v>2</v>
      </c>
    </row>
    <row r="25" spans="1:9" x14ac:dyDescent="0.3">
      <c r="C25">
        <f t="shared" si="10"/>
        <v>8064</v>
      </c>
      <c r="E25">
        <f t="shared" si="7"/>
        <v>0.26471482202561386</v>
      </c>
      <c r="F25">
        <f t="shared" si="8"/>
        <v>512</v>
      </c>
      <c r="G25">
        <f t="shared" si="9"/>
        <v>2</v>
      </c>
    </row>
    <row r="26" spans="1:9" x14ac:dyDescent="0.3">
      <c r="C26">
        <f t="shared" si="10"/>
        <v>600</v>
      </c>
      <c r="E26">
        <f t="shared" si="7"/>
        <v>0.26471482202561386</v>
      </c>
      <c r="F26">
        <f t="shared" si="8"/>
        <v>512</v>
      </c>
      <c r="G26">
        <f t="shared" si="9"/>
        <v>2</v>
      </c>
    </row>
    <row r="27" spans="1:9" x14ac:dyDescent="0.3">
      <c r="C27">
        <f t="shared" si="10"/>
        <v>96000</v>
      </c>
      <c r="E27">
        <f t="shared" si="7"/>
        <v>0.26471482202561386</v>
      </c>
      <c r="F27">
        <f t="shared" si="8"/>
        <v>512</v>
      </c>
      <c r="G27">
        <f t="shared" si="9"/>
        <v>2</v>
      </c>
      <c r="H27" t="s">
        <v>34</v>
      </c>
      <c r="I27">
        <v>512</v>
      </c>
    </row>
    <row r="28" spans="1:9" x14ac:dyDescent="0.3">
      <c r="C28">
        <f t="shared" si="10"/>
        <v>40002</v>
      </c>
      <c r="E28">
        <f t="shared" si="7"/>
        <v>0.26471482202561386</v>
      </c>
      <c r="F28">
        <f t="shared" si="8"/>
        <v>512</v>
      </c>
      <c r="G28">
        <f t="shared" si="9"/>
        <v>2</v>
      </c>
      <c r="H28" t="s">
        <v>35</v>
      </c>
      <c r="I28">
        <v>2</v>
      </c>
    </row>
    <row r="29" spans="1:9" x14ac:dyDescent="0.3">
      <c r="C29">
        <f t="shared" si="10"/>
        <v>40002</v>
      </c>
      <c r="E29">
        <f t="shared" si="7"/>
        <v>0.26471482202561386</v>
      </c>
      <c r="F29">
        <f t="shared" si="8"/>
        <v>512</v>
      </c>
      <c r="G29">
        <f t="shared" si="9"/>
        <v>2</v>
      </c>
    </row>
    <row r="30" spans="1:9" x14ac:dyDescent="0.3">
      <c r="C30">
        <f t="shared" si="10"/>
        <v>0</v>
      </c>
      <c r="E30">
        <f t="shared" si="7"/>
        <v>0.26471482202561386</v>
      </c>
      <c r="F30">
        <f t="shared" si="8"/>
        <v>512</v>
      </c>
      <c r="G30">
        <f t="shared" si="9"/>
        <v>2</v>
      </c>
    </row>
    <row r="31" spans="1:9" x14ac:dyDescent="0.3">
      <c r="C31">
        <f t="shared" si="10"/>
        <v>800</v>
      </c>
      <c r="E31">
        <f t="shared" si="7"/>
        <v>0.26471482202561386</v>
      </c>
      <c r="F31">
        <f t="shared" si="8"/>
        <v>512</v>
      </c>
      <c r="G31">
        <f t="shared" si="9"/>
        <v>2</v>
      </c>
    </row>
    <row r="32" spans="1:9" x14ac:dyDescent="0.3">
      <c r="C32">
        <f t="shared" si="10"/>
        <v>800</v>
      </c>
      <c r="E32">
        <f t="shared" si="7"/>
        <v>0.26471482202561386</v>
      </c>
      <c r="F32">
        <f t="shared" si="8"/>
        <v>512</v>
      </c>
      <c r="G32">
        <f t="shared" si="9"/>
        <v>2</v>
      </c>
    </row>
    <row r="33" spans="3:9" x14ac:dyDescent="0.3">
      <c r="C33">
        <f>C18*D18</f>
        <v>384000</v>
      </c>
      <c r="E33">
        <f t="shared" si="7"/>
        <v>0.26471482202561386</v>
      </c>
      <c r="F33">
        <f t="shared" si="8"/>
        <v>512</v>
      </c>
      <c r="G33">
        <f t="shared" si="9"/>
        <v>2</v>
      </c>
    </row>
    <row r="34" spans="3:9" x14ac:dyDescent="0.3">
      <c r="C34">
        <f t="shared" si="10"/>
        <v>16</v>
      </c>
      <c r="E34">
        <f t="shared" si="7"/>
        <v>0.26471482202561386</v>
      </c>
      <c r="F34">
        <f t="shared" si="8"/>
        <v>512</v>
      </c>
      <c r="G34">
        <f t="shared" si="9"/>
        <v>2</v>
      </c>
    </row>
    <row r="35" spans="3:9" x14ac:dyDescent="0.3">
      <c r="E35">
        <f t="shared" si="7"/>
        <v>0.26471482202561386</v>
      </c>
      <c r="F35">
        <f t="shared" si="8"/>
        <v>512</v>
      </c>
      <c r="G35">
        <f t="shared" si="9"/>
        <v>2</v>
      </c>
    </row>
    <row r="36" spans="3:9" x14ac:dyDescent="0.3">
      <c r="C36">
        <f>SUM(C22:C34)</f>
        <v>730386</v>
      </c>
      <c r="D36" s="2">
        <f>SUMIF(I7:I19,"x",C22:C34)</f>
        <v>730386</v>
      </c>
      <c r="E36">
        <f t="shared" si="7"/>
        <v>0.26471482202561386</v>
      </c>
      <c r="F36">
        <f t="shared" si="8"/>
        <v>512</v>
      </c>
      <c r="G36">
        <f t="shared" si="9"/>
        <v>2</v>
      </c>
      <c r="H36">
        <v>400000</v>
      </c>
      <c r="I36">
        <f>((H36/2)-I27*13)/D36</f>
        <v>0.26471482202561386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24</v>
      </c>
      <c r="G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size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GHEZZI</dc:creator>
  <cp:lastModifiedBy>Simone PRADOLINI</cp:lastModifiedBy>
  <dcterms:created xsi:type="dcterms:W3CDTF">2019-04-18T11:26:50Z</dcterms:created>
  <dcterms:modified xsi:type="dcterms:W3CDTF">2021-01-29T11:17:22Z</dcterms:modified>
</cp:coreProperties>
</file>