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acultad\3er anio\Metodos Estadisticos\TEI 1\"/>
    </mc:Choice>
  </mc:AlternateContent>
  <bookViews>
    <workbookView xWindow="0" yWindow="0" windowWidth="15270" windowHeight="50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7" i="1" l="1"/>
  <c r="I1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22" i="1"/>
  <c r="C23" i="1" s="1"/>
  <c r="B22" i="1"/>
  <c r="B23" i="1" s="1"/>
  <c r="E22" i="1" l="1"/>
  <c r="I5" i="1" s="1"/>
  <c r="D22" i="1"/>
  <c r="F22" i="1"/>
  <c r="I6" i="1" l="1"/>
  <c r="I16" i="1"/>
  <c r="I4" i="1"/>
  <c r="I8" i="1" l="1"/>
  <c r="I10" i="1" s="1"/>
  <c r="I11" i="1" l="1"/>
</calcChain>
</file>

<file path=xl/sharedStrings.xml><?xml version="1.0" encoding="utf-8"?>
<sst xmlns="http://schemas.openxmlformats.org/spreadsheetml/2006/main" count="19" uniqueCount="19">
  <si>
    <t>SUMAS</t>
  </si>
  <si>
    <t>x^2</t>
  </si>
  <si>
    <t>y^2</t>
  </si>
  <si>
    <t>x*y</t>
  </si>
  <si>
    <t>N</t>
  </si>
  <si>
    <t>b=</t>
  </si>
  <si>
    <t>a=</t>
  </si>
  <si>
    <t>Promedio</t>
  </si>
  <si>
    <t>Syy=</t>
  </si>
  <si>
    <t>Sxy=</t>
  </si>
  <si>
    <t>S^2=</t>
  </si>
  <si>
    <t>Sxx=</t>
  </si>
  <si>
    <t>S=</t>
  </si>
  <si>
    <t>Error α</t>
  </si>
  <si>
    <t>Error β</t>
  </si>
  <si>
    <t>t:</t>
  </si>
  <si>
    <t>Tiempo</t>
  </si>
  <si>
    <t>Germenes</t>
  </si>
  <si>
    <t>Confianza: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</si>
</sst>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Diagrama</a:t>
            </a:r>
            <a:r>
              <a:rPr lang="es-AR" baseline="0"/>
              <a:t> de dispersión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</c:numCache>
            </c:numRef>
          </c:xVal>
          <c:yVal>
            <c:numRef>
              <c:f>Hoja1!$C$2:$C$21</c:f>
              <c:numCache>
                <c:formatCode>General</c:formatCode>
                <c:ptCount val="18"/>
                <c:pt idx="0">
                  <c:v>20</c:v>
                </c:pt>
                <c:pt idx="1">
                  <c:v>26</c:v>
                </c:pt>
                <c:pt idx="2">
                  <c:v>33</c:v>
                </c:pt>
                <c:pt idx="3">
                  <c:v>33</c:v>
                </c:pt>
                <c:pt idx="4">
                  <c:v>41</c:v>
                </c:pt>
                <c:pt idx="5">
                  <c:v>35</c:v>
                </c:pt>
                <c:pt idx="6">
                  <c:v>47</c:v>
                </c:pt>
                <c:pt idx="7">
                  <c:v>53</c:v>
                </c:pt>
                <c:pt idx="8">
                  <c:v>59</c:v>
                </c:pt>
                <c:pt idx="9">
                  <c:v>59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64</c:v>
                </c:pt>
                <c:pt idx="14">
                  <c:v>89</c:v>
                </c:pt>
                <c:pt idx="15">
                  <c:v>93</c:v>
                </c:pt>
                <c:pt idx="16">
                  <c:v>95</c:v>
                </c:pt>
                <c:pt idx="17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E-4AFF-9243-2C8B80A9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04735"/>
        <c:axId val="1252105151"/>
      </c:scatterChart>
      <c:valAx>
        <c:axId val="12521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105151"/>
        <c:crosses val="autoZero"/>
        <c:crossBetween val="midCat"/>
      </c:valAx>
      <c:valAx>
        <c:axId val="12521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10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Diagrama</a:t>
            </a:r>
            <a:r>
              <a:rPr lang="es-AR" baseline="0"/>
              <a:t> de dispersión y linea de tendencia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Hoja1!$B$2:$B$21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</c:numCache>
            </c:numRef>
          </c:xVal>
          <c:yVal>
            <c:numRef>
              <c:f>Hoja1!$C$2:$C$21</c:f>
              <c:numCache>
                <c:formatCode>General</c:formatCode>
                <c:ptCount val="18"/>
                <c:pt idx="0">
                  <c:v>20</c:v>
                </c:pt>
                <c:pt idx="1">
                  <c:v>26</c:v>
                </c:pt>
                <c:pt idx="2">
                  <c:v>33</c:v>
                </c:pt>
                <c:pt idx="3">
                  <c:v>33</c:v>
                </c:pt>
                <c:pt idx="4">
                  <c:v>41</c:v>
                </c:pt>
                <c:pt idx="5">
                  <c:v>35</c:v>
                </c:pt>
                <c:pt idx="6">
                  <c:v>47</c:v>
                </c:pt>
                <c:pt idx="7">
                  <c:v>53</c:v>
                </c:pt>
                <c:pt idx="8">
                  <c:v>59</c:v>
                </c:pt>
                <c:pt idx="9">
                  <c:v>59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64</c:v>
                </c:pt>
                <c:pt idx="14">
                  <c:v>89</c:v>
                </c:pt>
                <c:pt idx="15">
                  <c:v>93</c:v>
                </c:pt>
                <c:pt idx="16">
                  <c:v>95</c:v>
                </c:pt>
                <c:pt idx="17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A-4CF9-9BC5-6481697D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04735"/>
        <c:axId val="1252105151"/>
      </c:scatterChart>
      <c:valAx>
        <c:axId val="12521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aseline="0"/>
                  <a:t>X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105151"/>
        <c:crosses val="autoZero"/>
        <c:crossBetween val="midCat"/>
      </c:valAx>
      <c:valAx>
        <c:axId val="12521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210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</xdr:rowOff>
    </xdr:from>
    <xdr:to>
      <xdr:col>7</xdr:col>
      <xdr:colOff>27940</xdr:colOff>
      <xdr:row>40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24</xdr:row>
      <xdr:rowOff>123825</xdr:rowOff>
    </xdr:from>
    <xdr:to>
      <xdr:col>14</xdr:col>
      <xdr:colOff>113665</xdr:colOff>
      <xdr:row>40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18" sqref="I18"/>
    </sheetView>
  </sheetViews>
  <sheetFormatPr baseColWidth="10" defaultRowHeight="15" x14ac:dyDescent="0.25"/>
  <cols>
    <col min="2" max="2" width="11.85546875" bestFit="1" customWidth="1"/>
    <col min="12" max="12" width="11.85546875" bestFit="1" customWidth="1"/>
  </cols>
  <sheetData>
    <row r="1" spans="2:9" x14ac:dyDescent="0.25">
      <c r="B1" t="s">
        <v>16</v>
      </c>
      <c r="C1" t="s">
        <v>17</v>
      </c>
      <c r="D1" t="s">
        <v>1</v>
      </c>
      <c r="E1" t="s">
        <v>2</v>
      </c>
      <c r="F1" t="s">
        <v>3</v>
      </c>
    </row>
    <row r="2" spans="2:9" x14ac:dyDescent="0.25">
      <c r="B2">
        <v>0</v>
      </c>
      <c r="C2">
        <v>20</v>
      </c>
      <c r="D2">
        <f>B2^2</f>
        <v>0</v>
      </c>
      <c r="E2">
        <f>C2^2</f>
        <v>400</v>
      </c>
      <c r="F2">
        <f>B2*C2</f>
        <v>0</v>
      </c>
    </row>
    <row r="3" spans="2:9" x14ac:dyDescent="0.25">
      <c r="B3">
        <v>1</v>
      </c>
      <c r="C3">
        <v>26</v>
      </c>
      <c r="D3">
        <f t="shared" ref="D3:D21" si="0">B3^2</f>
        <v>1</v>
      </c>
      <c r="E3">
        <f t="shared" ref="E3:E21" si="1">C3^2</f>
        <v>676</v>
      </c>
      <c r="F3">
        <f t="shared" ref="F3:F21" si="2">B3*C3</f>
        <v>26</v>
      </c>
    </row>
    <row r="4" spans="2:9" x14ac:dyDescent="0.25">
      <c r="B4">
        <v>1.5</v>
      </c>
      <c r="C4">
        <v>33</v>
      </c>
      <c r="D4">
        <f t="shared" si="0"/>
        <v>2.25</v>
      </c>
      <c r="E4">
        <f t="shared" si="1"/>
        <v>1089</v>
      </c>
      <c r="F4">
        <f t="shared" si="2"/>
        <v>49.5</v>
      </c>
      <c r="H4" t="s">
        <v>11</v>
      </c>
      <c r="I4">
        <f>D22-(B22^2)/B24</f>
        <v>225.44444444444446</v>
      </c>
    </row>
    <row r="5" spans="2:9" x14ac:dyDescent="0.25">
      <c r="B5">
        <v>2</v>
      </c>
      <c r="C5">
        <v>33</v>
      </c>
      <c r="D5">
        <f t="shared" si="0"/>
        <v>4</v>
      </c>
      <c r="E5">
        <f t="shared" si="1"/>
        <v>1089</v>
      </c>
      <c r="F5">
        <f t="shared" si="2"/>
        <v>66</v>
      </c>
      <c r="H5" t="s">
        <v>8</v>
      </c>
      <c r="I5">
        <f>E22-(C22^2)/B24</f>
        <v>10553.111111111109</v>
      </c>
    </row>
    <row r="6" spans="2:9" x14ac:dyDescent="0.25">
      <c r="B6">
        <v>3</v>
      </c>
      <c r="C6">
        <v>41</v>
      </c>
      <c r="D6">
        <f t="shared" si="0"/>
        <v>9</v>
      </c>
      <c r="E6">
        <f t="shared" si="1"/>
        <v>1681</v>
      </c>
      <c r="F6">
        <f t="shared" si="2"/>
        <v>123</v>
      </c>
      <c r="H6" t="s">
        <v>9</v>
      </c>
      <c r="I6">
        <f>F22-(C22*B22/B24)</f>
        <v>1514.2777777777774</v>
      </c>
    </row>
    <row r="7" spans="2:9" x14ac:dyDescent="0.25">
      <c r="B7">
        <v>3.5</v>
      </c>
      <c r="C7">
        <v>35</v>
      </c>
      <c r="D7">
        <f t="shared" si="0"/>
        <v>12.25</v>
      </c>
      <c r="E7">
        <f t="shared" si="1"/>
        <v>1225</v>
      </c>
      <c r="F7">
        <f t="shared" si="2"/>
        <v>122.5</v>
      </c>
      <c r="H7" t="s">
        <v>10</v>
      </c>
      <c r="I7">
        <f>(I5-I16*I6)/(B24-2)</f>
        <v>23.870371796451536</v>
      </c>
    </row>
    <row r="8" spans="2:9" x14ac:dyDescent="0.25">
      <c r="B8">
        <v>4</v>
      </c>
      <c r="C8">
        <v>47</v>
      </c>
      <c r="D8">
        <f t="shared" si="0"/>
        <v>16</v>
      </c>
      <c r="E8">
        <f t="shared" si="1"/>
        <v>2209</v>
      </c>
      <c r="F8">
        <f t="shared" si="2"/>
        <v>188</v>
      </c>
      <c r="H8" t="s">
        <v>12</v>
      </c>
      <c r="I8">
        <f>SQRT(I7)</f>
        <v>4.8857314494813915</v>
      </c>
    </row>
    <row r="9" spans="2:9" x14ac:dyDescent="0.25">
      <c r="B9">
        <v>5</v>
      </c>
      <c r="C9">
        <v>53</v>
      </c>
      <c r="D9">
        <f t="shared" si="0"/>
        <v>25</v>
      </c>
      <c r="E9">
        <f t="shared" si="1"/>
        <v>2809</v>
      </c>
      <c r="F9">
        <f t="shared" si="2"/>
        <v>265</v>
      </c>
    </row>
    <row r="10" spans="2:9" x14ac:dyDescent="0.25">
      <c r="B10">
        <v>6</v>
      </c>
      <c r="C10">
        <v>59</v>
      </c>
      <c r="D10">
        <f t="shared" si="0"/>
        <v>36</v>
      </c>
      <c r="E10">
        <f t="shared" si="1"/>
        <v>3481</v>
      </c>
      <c r="F10">
        <f t="shared" si="2"/>
        <v>354</v>
      </c>
      <c r="H10" t="s">
        <v>13</v>
      </c>
      <c r="I10">
        <f>(I13*I8*SQRT(D22))/(SQRT(B24*I4))</f>
        <v>-6.5750687561825103</v>
      </c>
    </row>
    <row r="11" spans="2:9" x14ac:dyDescent="0.25">
      <c r="B11">
        <v>6.5</v>
      </c>
      <c r="C11">
        <v>59</v>
      </c>
      <c r="D11">
        <f t="shared" si="0"/>
        <v>42.25</v>
      </c>
      <c r="E11">
        <f t="shared" si="1"/>
        <v>3481</v>
      </c>
      <c r="F11">
        <f t="shared" si="2"/>
        <v>383.5</v>
      </c>
      <c r="H11" t="s">
        <v>14</v>
      </c>
      <c r="I11">
        <f>I13*I8/SQRT(I4)</f>
        <v>-0.95040543303516878</v>
      </c>
    </row>
    <row r="12" spans="2:9" x14ac:dyDescent="0.25">
      <c r="B12">
        <v>7</v>
      </c>
      <c r="C12">
        <v>68</v>
      </c>
      <c r="D12">
        <f t="shared" si="0"/>
        <v>49</v>
      </c>
      <c r="E12">
        <f t="shared" si="1"/>
        <v>4624</v>
      </c>
      <c r="F12">
        <f t="shared" si="2"/>
        <v>476</v>
      </c>
    </row>
    <row r="13" spans="2:9" x14ac:dyDescent="0.25">
      <c r="B13">
        <v>7.5</v>
      </c>
      <c r="C13">
        <v>70</v>
      </c>
      <c r="D13">
        <f t="shared" si="0"/>
        <v>56.25</v>
      </c>
      <c r="E13">
        <f t="shared" si="1"/>
        <v>4900</v>
      </c>
      <c r="F13">
        <f t="shared" si="2"/>
        <v>525</v>
      </c>
      <c r="H13" t="s">
        <v>15</v>
      </c>
      <c r="I13">
        <f>_xlfn.T.INV(((1-I14/100)/2),B24-2)</f>
        <v>-2.9207816224250998</v>
      </c>
    </row>
    <row r="14" spans="2:9" x14ac:dyDescent="0.25">
      <c r="B14">
        <v>8</v>
      </c>
      <c r="C14">
        <v>72</v>
      </c>
      <c r="D14">
        <f t="shared" si="0"/>
        <v>64</v>
      </c>
      <c r="E14">
        <f t="shared" si="1"/>
        <v>5184</v>
      </c>
      <c r="F14">
        <f t="shared" si="2"/>
        <v>576</v>
      </c>
      <c r="H14" t="s">
        <v>18</v>
      </c>
      <c r="I14">
        <v>99</v>
      </c>
    </row>
    <row r="15" spans="2:9" x14ac:dyDescent="0.25">
      <c r="B15">
        <v>9</v>
      </c>
      <c r="C15">
        <v>64</v>
      </c>
      <c r="D15">
        <f t="shared" si="0"/>
        <v>81</v>
      </c>
      <c r="E15">
        <f t="shared" si="1"/>
        <v>4096</v>
      </c>
      <c r="F15">
        <f t="shared" si="2"/>
        <v>576</v>
      </c>
    </row>
    <row r="16" spans="2:9" x14ac:dyDescent="0.25">
      <c r="B16">
        <v>10</v>
      </c>
      <c r="C16">
        <v>89</v>
      </c>
      <c r="D16">
        <f t="shared" si="0"/>
        <v>100</v>
      </c>
      <c r="E16">
        <f t="shared" si="1"/>
        <v>7921</v>
      </c>
      <c r="F16">
        <f t="shared" si="2"/>
        <v>890</v>
      </c>
      <c r="H16" t="s">
        <v>5</v>
      </c>
      <c r="I16">
        <f>(B24*F22-B22*C22)/(B24*D22-(B22^2))</f>
        <v>6.7168555938886154</v>
      </c>
    </row>
    <row r="17" spans="1:9" x14ac:dyDescent="0.25">
      <c r="B17">
        <v>10.5</v>
      </c>
      <c r="C17">
        <v>93</v>
      </c>
      <c r="D17">
        <f t="shared" si="0"/>
        <v>110.25</v>
      </c>
      <c r="E17">
        <f t="shared" si="1"/>
        <v>8649</v>
      </c>
      <c r="F17">
        <f t="shared" si="2"/>
        <v>976.5</v>
      </c>
      <c r="H17" t="s">
        <v>6</v>
      </c>
      <c r="I17">
        <f>C23-I16*B23</f>
        <v>18.849802858551008</v>
      </c>
    </row>
    <row r="18" spans="1:9" x14ac:dyDescent="0.25">
      <c r="B18">
        <v>11</v>
      </c>
      <c r="C18">
        <v>95</v>
      </c>
      <c r="D18">
        <f t="shared" si="0"/>
        <v>121</v>
      </c>
      <c r="E18">
        <f t="shared" si="1"/>
        <v>9025</v>
      </c>
      <c r="F18">
        <f t="shared" si="2"/>
        <v>1045</v>
      </c>
    </row>
    <row r="19" spans="1:9" x14ac:dyDescent="0.25">
      <c r="B19">
        <v>11.5</v>
      </c>
      <c r="C19">
        <v>101</v>
      </c>
      <c r="D19">
        <f t="shared" si="0"/>
        <v>132.25</v>
      </c>
      <c r="E19">
        <f t="shared" si="1"/>
        <v>10201</v>
      </c>
      <c r="F19">
        <f t="shared" si="2"/>
        <v>1161.5</v>
      </c>
    </row>
    <row r="20" spans="1:9" hidden="1" x14ac:dyDescent="0.25"/>
    <row r="21" spans="1:9" hidden="1" x14ac:dyDescent="0.25"/>
    <row r="22" spans="1:9" x14ac:dyDescent="0.25">
      <c r="A22" t="s">
        <v>0</v>
      </c>
      <c r="B22">
        <f>SUM(B2:B21)</f>
        <v>107</v>
      </c>
      <c r="C22">
        <f>SUM(C2:C21)</f>
        <v>1058</v>
      </c>
      <c r="D22">
        <f t="shared" ref="D22:F22" si="3">SUM(D2:D21)</f>
        <v>861.5</v>
      </c>
      <c r="E22">
        <f t="shared" si="3"/>
        <v>72740</v>
      </c>
      <c r="F22">
        <f t="shared" si="3"/>
        <v>7803.5</v>
      </c>
    </row>
    <row r="23" spans="1:9" x14ac:dyDescent="0.25">
      <c r="A23" t="s">
        <v>7</v>
      </c>
      <c r="B23">
        <f>B22/B24</f>
        <v>5.9444444444444446</v>
      </c>
      <c r="C23">
        <f>C22/B24</f>
        <v>58.777777777777779</v>
      </c>
    </row>
    <row r="24" spans="1:9" x14ac:dyDescent="0.25">
      <c r="A24" t="s">
        <v>4</v>
      </c>
      <c r="B24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2021-03-13T12:53:28Z</dcterms:created>
  <dcterms:modified xsi:type="dcterms:W3CDTF">2021-03-20T19:54:48Z</dcterms:modified>
</cp:coreProperties>
</file>