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ai_requirements_generation_rr\results\analysis\"/>
    </mc:Choice>
  </mc:AlternateContent>
  <xr:revisionPtr revIDLastSave="0" documentId="13_ncr:1_{DE402B59-343B-459A-B1C9-CEE75CC5C36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odels" sheetId="2" r:id="rId1"/>
    <sheet name="Summary" sheetId="25" r:id="rId2"/>
    <sheet name="Summary Consistency" sheetId="24" r:id="rId3"/>
    <sheet name="Consistency Analysis" sheetId="23" r:id="rId4"/>
    <sheet name="Gold Standard to… Comparison" sheetId="17" r:id="rId5"/>
    <sheet name="Human to Auto Comparison" sheetId="1" r:id="rId6"/>
    <sheet name="L0 to Human Comparison" sheetId="4" r:id="rId7"/>
    <sheet name="L1 to Human Comparison" sheetId="5" r:id="rId8"/>
    <sheet name="L2 to Human Comparison" sheetId="6" r:id="rId9"/>
    <sheet name="L3 to Human Comparison" sheetId="19" r:id="rId10"/>
    <sheet name="L4 to Human Comparison" sheetId="20" r:id="rId11"/>
    <sheet name="L5 to Human Comparison" sheetId="21" r:id="rId12"/>
    <sheet name="Q0 to Human Comparison" sheetId="13" r:id="rId13"/>
    <sheet name="Q1 to Human Comparison" sheetId="14" r:id="rId14"/>
    <sheet name="Q2 to Human Comparison" sheetId="15" r:id="rId15"/>
    <sheet name="M0 to Human Comparison" sheetId="12" r:id="rId16"/>
    <sheet name="M1 to Human Comparison" sheetId="10" r:id="rId17"/>
    <sheet name="M2 to Human Comparison" sheetId="11" r:id="rId18"/>
    <sheet name="G0 to Human Comparison" sheetId="3" r:id="rId19"/>
    <sheet name="G1 to Human Comparison" sheetId="7" r:id="rId20"/>
    <sheet name="G2 to Human Comparison" sheetId="8" r:id="rId21"/>
    <sheet name="L0a to Human Comparison" sheetId="26" r:id="rId22"/>
    <sheet name="L0b to Human Comparison" sheetId="27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5" l="1"/>
  <c r="C50" i="25"/>
  <c r="C40" i="25"/>
  <c r="C24" i="25"/>
  <c r="C26" i="25"/>
  <c r="C27" i="25"/>
  <c r="C25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B35" i="25"/>
  <c r="B34" i="25"/>
  <c r="E32" i="25"/>
  <c r="E33" i="25"/>
  <c r="F33" i="25"/>
  <c r="F32" i="25"/>
  <c r="R6" i="25"/>
  <c r="R4" i="25"/>
  <c r="R3" i="25"/>
  <c r="R2" i="25"/>
  <c r="AH33" i="1"/>
  <c r="D45" i="26"/>
  <c r="F46" i="27"/>
  <c r="S6" i="25" s="1"/>
  <c r="D46" i="27"/>
  <c r="F45" i="26"/>
  <c r="R5" i="25"/>
  <c r="R9" i="25"/>
  <c r="R10" i="25"/>
  <c r="R11" i="25"/>
  <c r="R12" i="25"/>
  <c r="R13" i="25"/>
  <c r="AJ35" i="1"/>
  <c r="S4" i="25" s="1"/>
  <c r="AH35" i="1"/>
  <c r="AJ34" i="1"/>
  <c r="S3" i="25" s="1"/>
  <c r="AH34" i="1"/>
  <c r="S10" i="25" s="1"/>
  <c r="AJ33" i="1"/>
  <c r="S2" i="25" s="1"/>
  <c r="B38" i="25"/>
  <c r="B22" i="25"/>
  <c r="B18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B19" i="25" s="1"/>
  <c r="B10" i="25"/>
  <c r="B12" i="25" s="1"/>
  <c r="B9" i="25"/>
  <c r="Q6" i="25"/>
  <c r="Q22" i="25" s="1"/>
  <c r="P6" i="25"/>
  <c r="P22" i="25" s="1"/>
  <c r="O6" i="25"/>
  <c r="O22" i="25" s="1"/>
  <c r="N6" i="25"/>
  <c r="N22" i="25" s="1"/>
  <c r="M6" i="25"/>
  <c r="M22" i="25" s="1"/>
  <c r="L6" i="25"/>
  <c r="L22" i="25" s="1"/>
  <c r="K6" i="25"/>
  <c r="K22" i="25" s="1"/>
  <c r="J6" i="25"/>
  <c r="J22" i="25" s="1"/>
  <c r="I6" i="25"/>
  <c r="I22" i="25" s="1"/>
  <c r="H6" i="25"/>
  <c r="H22" i="25" s="1"/>
  <c r="G6" i="25"/>
  <c r="G22" i="25" s="1"/>
  <c r="F6" i="25"/>
  <c r="F22" i="25" s="1"/>
  <c r="E6" i="25"/>
  <c r="E22" i="25" s="1"/>
  <c r="D6" i="25"/>
  <c r="D22" i="25" s="1"/>
  <c r="C6" i="25"/>
  <c r="C22" i="25" s="1"/>
  <c r="B5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Q3" i="25"/>
  <c r="Q10" i="25" s="1"/>
  <c r="P3" i="25"/>
  <c r="P10" i="25" s="1"/>
  <c r="O3" i="25"/>
  <c r="O10" i="25" s="1"/>
  <c r="N3" i="25"/>
  <c r="N10" i="25" s="1"/>
  <c r="M3" i="25"/>
  <c r="M10" i="25" s="1"/>
  <c r="L3" i="25"/>
  <c r="L10" i="25" s="1"/>
  <c r="K3" i="25"/>
  <c r="K10" i="25" s="1"/>
  <c r="J3" i="25"/>
  <c r="J10" i="25" s="1"/>
  <c r="I3" i="25"/>
  <c r="I10" i="25" s="1"/>
  <c r="H3" i="25"/>
  <c r="H10" i="25" s="1"/>
  <c r="G3" i="25"/>
  <c r="G10" i="25" s="1"/>
  <c r="F3" i="25"/>
  <c r="F10" i="25" s="1"/>
  <c r="E3" i="25"/>
  <c r="E10" i="25" s="1"/>
  <c r="D3" i="25"/>
  <c r="D10" i="25" s="1"/>
  <c r="C3" i="25"/>
  <c r="C10" i="25" s="1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G10" i="24"/>
  <c r="G9" i="24"/>
  <c r="D10" i="24"/>
  <c r="D9" i="24"/>
  <c r="G8" i="24"/>
  <c r="G7" i="24"/>
  <c r="G6" i="24"/>
  <c r="G5" i="24"/>
  <c r="G4" i="24"/>
  <c r="G3" i="24"/>
  <c r="D4" i="24"/>
  <c r="D5" i="24"/>
  <c r="D6" i="24"/>
  <c r="D7" i="24"/>
  <c r="D8" i="24"/>
  <c r="D3" i="24"/>
  <c r="E3" i="24"/>
  <c r="F3" i="24"/>
  <c r="E4" i="24"/>
  <c r="F4" i="24"/>
  <c r="E5" i="24"/>
  <c r="F5" i="24"/>
  <c r="E6" i="24"/>
  <c r="F6" i="24"/>
  <c r="E7" i="24"/>
  <c r="F7" i="24"/>
  <c r="E8" i="24"/>
  <c r="F8" i="24"/>
  <c r="C8" i="24"/>
  <c r="B8" i="24"/>
  <c r="C7" i="24"/>
  <c r="B7" i="24"/>
  <c r="C6" i="24"/>
  <c r="B6" i="24"/>
  <c r="C5" i="24"/>
  <c r="B5" i="24"/>
  <c r="C4" i="24"/>
  <c r="B4" i="24"/>
  <c r="C3" i="24"/>
  <c r="B3" i="24"/>
  <c r="T70" i="23"/>
  <c r="AH70" i="23"/>
  <c r="AG67" i="23"/>
  <c r="AF67" i="23"/>
  <c r="AE67" i="23"/>
  <c r="AD67" i="23"/>
  <c r="AC67" i="23"/>
  <c r="AB67" i="23"/>
  <c r="AA67" i="23"/>
  <c r="Z67" i="23"/>
  <c r="Y67" i="23"/>
  <c r="X67" i="23"/>
  <c r="AG66" i="23"/>
  <c r="AF66" i="23"/>
  <c r="AE66" i="23"/>
  <c r="AD66" i="23"/>
  <c r="AC66" i="23"/>
  <c r="AB66" i="23"/>
  <c r="AA66" i="23"/>
  <c r="Z66" i="23"/>
  <c r="Y66" i="23"/>
  <c r="X66" i="23"/>
  <c r="AG65" i="23"/>
  <c r="AF65" i="23"/>
  <c r="AE65" i="23"/>
  <c r="AD65" i="23"/>
  <c r="AC65" i="23"/>
  <c r="AB65" i="23"/>
  <c r="AA65" i="23"/>
  <c r="Z65" i="23"/>
  <c r="Y65" i="23"/>
  <c r="X65" i="23"/>
  <c r="AG64" i="23"/>
  <c r="AF64" i="23"/>
  <c r="AE64" i="23"/>
  <c r="AD64" i="23"/>
  <c r="AC64" i="23"/>
  <c r="AB64" i="23"/>
  <c r="AA64" i="23"/>
  <c r="Z64" i="23"/>
  <c r="Y64" i="23"/>
  <c r="X64" i="23"/>
  <c r="AG63" i="23"/>
  <c r="AF63" i="23"/>
  <c r="AE63" i="23"/>
  <c r="AD63" i="23"/>
  <c r="AC63" i="23"/>
  <c r="AB63" i="23"/>
  <c r="AA63" i="23"/>
  <c r="Z63" i="23"/>
  <c r="Y63" i="23"/>
  <c r="X63" i="23"/>
  <c r="AG62" i="23"/>
  <c r="AF62" i="23"/>
  <c r="AE62" i="23"/>
  <c r="AD62" i="23"/>
  <c r="AC62" i="23"/>
  <c r="AB62" i="23"/>
  <c r="AA62" i="23"/>
  <c r="Z62" i="23"/>
  <c r="Y62" i="23"/>
  <c r="X62" i="23"/>
  <c r="AG61" i="23"/>
  <c r="AF61" i="23"/>
  <c r="AE61" i="23"/>
  <c r="AD61" i="23"/>
  <c r="AC61" i="23"/>
  <c r="AB61" i="23"/>
  <c r="AA61" i="23"/>
  <c r="Z61" i="23"/>
  <c r="Y61" i="23"/>
  <c r="X61" i="23"/>
  <c r="AG60" i="23"/>
  <c r="AF60" i="23"/>
  <c r="AE60" i="23"/>
  <c r="AD60" i="23"/>
  <c r="AC60" i="23"/>
  <c r="AB60" i="23"/>
  <c r="AA60" i="23"/>
  <c r="Z60" i="23"/>
  <c r="Y60" i="23"/>
  <c r="X60" i="23"/>
  <c r="AG59" i="23"/>
  <c r="AF59" i="23"/>
  <c r="AE59" i="23"/>
  <c r="AD59" i="23"/>
  <c r="AC59" i="23"/>
  <c r="AB59" i="23"/>
  <c r="AA59" i="23"/>
  <c r="Z59" i="23"/>
  <c r="Y59" i="23"/>
  <c r="X59" i="23"/>
  <c r="AG58" i="23"/>
  <c r="AF58" i="23"/>
  <c r="AE58" i="23"/>
  <c r="AD58" i="23"/>
  <c r="AC58" i="23"/>
  <c r="AB58" i="23"/>
  <c r="AA58" i="23"/>
  <c r="Z58" i="23"/>
  <c r="Y58" i="23"/>
  <c r="X58" i="23"/>
  <c r="AG57" i="23"/>
  <c r="AF57" i="23"/>
  <c r="AE57" i="23"/>
  <c r="AD57" i="23"/>
  <c r="AC57" i="23"/>
  <c r="AB57" i="23"/>
  <c r="AA57" i="23"/>
  <c r="Z57" i="23"/>
  <c r="Y57" i="23"/>
  <c r="X57" i="23"/>
  <c r="AG56" i="23"/>
  <c r="AF56" i="23"/>
  <c r="AE56" i="23"/>
  <c r="AD56" i="23"/>
  <c r="AC56" i="23"/>
  <c r="AB56" i="23"/>
  <c r="AA56" i="23"/>
  <c r="Z56" i="23"/>
  <c r="Y56" i="23"/>
  <c r="X56" i="23"/>
  <c r="AG55" i="23"/>
  <c r="AF55" i="23"/>
  <c r="AE55" i="23"/>
  <c r="AD55" i="23"/>
  <c r="AC55" i="23"/>
  <c r="AB55" i="23"/>
  <c r="AA55" i="23"/>
  <c r="Z55" i="23"/>
  <c r="Y55" i="23"/>
  <c r="X55" i="23"/>
  <c r="AG54" i="23"/>
  <c r="AF54" i="23"/>
  <c r="AE54" i="23"/>
  <c r="AD54" i="23"/>
  <c r="AC54" i="23"/>
  <c r="AB54" i="23"/>
  <c r="AA54" i="23"/>
  <c r="Z54" i="23"/>
  <c r="Y54" i="23"/>
  <c r="X54" i="23"/>
  <c r="AG53" i="23"/>
  <c r="AF53" i="23"/>
  <c r="AE53" i="23"/>
  <c r="AD53" i="23"/>
  <c r="AC53" i="23"/>
  <c r="AB53" i="23"/>
  <c r="AA53" i="23"/>
  <c r="Z53" i="23"/>
  <c r="Y53" i="23"/>
  <c r="X53" i="23"/>
  <c r="AG52" i="23"/>
  <c r="AF52" i="23"/>
  <c r="AE52" i="23"/>
  <c r="AD52" i="23"/>
  <c r="AC52" i="23"/>
  <c r="AB52" i="23"/>
  <c r="AA52" i="23"/>
  <c r="Z52" i="23"/>
  <c r="Y52" i="23"/>
  <c r="X52" i="23"/>
  <c r="AG51" i="23"/>
  <c r="AF51" i="23"/>
  <c r="AE51" i="23"/>
  <c r="AD51" i="23"/>
  <c r="AC51" i="23"/>
  <c r="AB51" i="23"/>
  <c r="AA51" i="23"/>
  <c r="Z51" i="23"/>
  <c r="Y51" i="23"/>
  <c r="X51" i="23"/>
  <c r="AG50" i="23"/>
  <c r="AF50" i="23"/>
  <c r="AE50" i="23"/>
  <c r="AD50" i="23"/>
  <c r="AC50" i="23"/>
  <c r="AB50" i="23"/>
  <c r="AA50" i="23"/>
  <c r="Z50" i="23"/>
  <c r="Y50" i="23"/>
  <c r="X50" i="23"/>
  <c r="AG49" i="23"/>
  <c r="AF49" i="23"/>
  <c r="AE49" i="23"/>
  <c r="AD49" i="23"/>
  <c r="AC49" i="23"/>
  <c r="AB49" i="23"/>
  <c r="AA49" i="23"/>
  <c r="Z49" i="23"/>
  <c r="Y49" i="23"/>
  <c r="X49" i="23"/>
  <c r="AG48" i="23"/>
  <c r="AF48" i="23"/>
  <c r="AE48" i="23"/>
  <c r="AD48" i="23"/>
  <c r="AC48" i="23"/>
  <c r="AB48" i="23"/>
  <c r="AA48" i="23"/>
  <c r="Z48" i="23"/>
  <c r="Y48" i="23"/>
  <c r="X48" i="23"/>
  <c r="AG47" i="23"/>
  <c r="AF47" i="23"/>
  <c r="AE47" i="23"/>
  <c r="AD47" i="23"/>
  <c r="AC47" i="23"/>
  <c r="AB47" i="23"/>
  <c r="AA47" i="23"/>
  <c r="Z47" i="23"/>
  <c r="Y47" i="23"/>
  <c r="X47" i="23"/>
  <c r="AG46" i="23"/>
  <c r="AF46" i="23"/>
  <c r="AE46" i="23"/>
  <c r="AD46" i="23"/>
  <c r="AC46" i="23"/>
  <c r="AB46" i="23"/>
  <c r="AA46" i="23"/>
  <c r="Z46" i="23"/>
  <c r="Y46" i="23"/>
  <c r="X46" i="23"/>
  <c r="AG45" i="23"/>
  <c r="AF45" i="23"/>
  <c r="AE45" i="23"/>
  <c r="AD45" i="23"/>
  <c r="AC45" i="23"/>
  <c r="AB45" i="23"/>
  <c r="AA45" i="23"/>
  <c r="Z45" i="23"/>
  <c r="Y45" i="23"/>
  <c r="X45" i="23"/>
  <c r="AG44" i="23"/>
  <c r="AF44" i="23"/>
  <c r="AE44" i="23"/>
  <c r="AD44" i="23"/>
  <c r="AC44" i="23"/>
  <c r="AB44" i="23"/>
  <c r="AA44" i="23"/>
  <c r="Z44" i="23"/>
  <c r="Y44" i="23"/>
  <c r="X44" i="23"/>
  <c r="AG43" i="23"/>
  <c r="AF43" i="23"/>
  <c r="AE43" i="23"/>
  <c r="AD43" i="23"/>
  <c r="AC43" i="23"/>
  <c r="AB43" i="23"/>
  <c r="AA43" i="23"/>
  <c r="Z43" i="23"/>
  <c r="Y43" i="23"/>
  <c r="X43" i="23"/>
  <c r="AG42" i="23"/>
  <c r="AF42" i="23"/>
  <c r="AE42" i="23"/>
  <c r="AD42" i="23"/>
  <c r="AC42" i="23"/>
  <c r="AB42" i="23"/>
  <c r="AA42" i="23"/>
  <c r="Z42" i="23"/>
  <c r="Y42" i="23"/>
  <c r="X42" i="23"/>
  <c r="AG41" i="23"/>
  <c r="AF41" i="23"/>
  <c r="AE41" i="23"/>
  <c r="AD41" i="23"/>
  <c r="AC41" i="23"/>
  <c r="AB41" i="23"/>
  <c r="AA41" i="23"/>
  <c r="Z41" i="23"/>
  <c r="Y41" i="23"/>
  <c r="X41" i="23"/>
  <c r="AG40" i="23"/>
  <c r="AF40" i="23"/>
  <c r="AE40" i="23"/>
  <c r="AD40" i="23"/>
  <c r="AC40" i="23"/>
  <c r="AB40" i="23"/>
  <c r="AA40" i="23"/>
  <c r="Z40" i="23"/>
  <c r="Y40" i="23"/>
  <c r="X40" i="23"/>
  <c r="AG39" i="23"/>
  <c r="AF39" i="23"/>
  <c r="AE39" i="23"/>
  <c r="AD39" i="23"/>
  <c r="AC39" i="23"/>
  <c r="AB39" i="23"/>
  <c r="AA39" i="23"/>
  <c r="Z39" i="23"/>
  <c r="Y39" i="23"/>
  <c r="X39" i="23"/>
  <c r="AG38" i="23"/>
  <c r="AF38" i="23"/>
  <c r="AE38" i="23"/>
  <c r="AD38" i="23"/>
  <c r="AC38" i="23"/>
  <c r="AB38" i="23"/>
  <c r="AA38" i="23"/>
  <c r="Z38" i="23"/>
  <c r="Y38" i="23"/>
  <c r="X38" i="23"/>
  <c r="AG37" i="23"/>
  <c r="AF37" i="23"/>
  <c r="AE37" i="23"/>
  <c r="AD37" i="23"/>
  <c r="AC37" i="23"/>
  <c r="AB37" i="23"/>
  <c r="AA37" i="23"/>
  <c r="Z37" i="23"/>
  <c r="Y37" i="23"/>
  <c r="X37" i="23"/>
  <c r="AG36" i="23"/>
  <c r="AF36" i="23"/>
  <c r="AE36" i="23"/>
  <c r="AD36" i="23"/>
  <c r="AC36" i="23"/>
  <c r="AB36" i="23"/>
  <c r="AA36" i="23"/>
  <c r="Z36" i="23"/>
  <c r="Y36" i="23"/>
  <c r="X36" i="23"/>
  <c r="AG35" i="23"/>
  <c r="AF35" i="23"/>
  <c r="AE35" i="23"/>
  <c r="AD35" i="23"/>
  <c r="AC35" i="23"/>
  <c r="AB35" i="23"/>
  <c r="AA35" i="23"/>
  <c r="Z35" i="23"/>
  <c r="Y35" i="23"/>
  <c r="X35" i="23"/>
  <c r="AG34" i="23"/>
  <c r="AF34" i="23"/>
  <c r="AE34" i="23"/>
  <c r="AD34" i="23"/>
  <c r="AC34" i="23"/>
  <c r="AB34" i="23"/>
  <c r="AA34" i="23"/>
  <c r="Z34" i="23"/>
  <c r="Y34" i="23"/>
  <c r="X34" i="23"/>
  <c r="AG33" i="23"/>
  <c r="AF33" i="23"/>
  <c r="AE33" i="23"/>
  <c r="AD33" i="23"/>
  <c r="AC33" i="23"/>
  <c r="AB33" i="23"/>
  <c r="AA33" i="23"/>
  <c r="Z33" i="23"/>
  <c r="Y33" i="23"/>
  <c r="X33" i="23"/>
  <c r="AG32" i="23"/>
  <c r="AF32" i="23"/>
  <c r="AE32" i="23"/>
  <c r="AD32" i="23"/>
  <c r="AC32" i="23"/>
  <c r="AB32" i="23"/>
  <c r="AA32" i="23"/>
  <c r="Z32" i="23"/>
  <c r="Y32" i="23"/>
  <c r="X32" i="23"/>
  <c r="AG31" i="23"/>
  <c r="AF31" i="23"/>
  <c r="AE31" i="23"/>
  <c r="AD31" i="23"/>
  <c r="AC31" i="23"/>
  <c r="AB31" i="23"/>
  <c r="AA31" i="23"/>
  <c r="Z31" i="23"/>
  <c r="Y31" i="23"/>
  <c r="X31" i="23"/>
  <c r="AG30" i="23"/>
  <c r="AF30" i="23"/>
  <c r="AE30" i="23"/>
  <c r="AD30" i="23"/>
  <c r="AC30" i="23"/>
  <c r="AB30" i="23"/>
  <c r="AA30" i="23"/>
  <c r="Z30" i="23"/>
  <c r="Y30" i="23"/>
  <c r="X30" i="23"/>
  <c r="AG29" i="23"/>
  <c r="AF29" i="23"/>
  <c r="AE29" i="23"/>
  <c r="AD29" i="23"/>
  <c r="AC29" i="23"/>
  <c r="AB29" i="23"/>
  <c r="AA29" i="23"/>
  <c r="Z29" i="23"/>
  <c r="Y29" i="23"/>
  <c r="X29" i="23"/>
  <c r="AG28" i="23"/>
  <c r="AF28" i="23"/>
  <c r="AE28" i="23"/>
  <c r="AD28" i="23"/>
  <c r="AC28" i="23"/>
  <c r="AB28" i="23"/>
  <c r="AA28" i="23"/>
  <c r="Z28" i="23"/>
  <c r="Y28" i="23"/>
  <c r="X28" i="23"/>
  <c r="AG27" i="23"/>
  <c r="AF27" i="23"/>
  <c r="AE27" i="23"/>
  <c r="AD27" i="23"/>
  <c r="AC27" i="23"/>
  <c r="AB27" i="23"/>
  <c r="AA27" i="23"/>
  <c r="Z27" i="23"/>
  <c r="Y27" i="23"/>
  <c r="X27" i="23"/>
  <c r="AG26" i="23"/>
  <c r="AF26" i="23"/>
  <c r="AE26" i="23"/>
  <c r="AD26" i="23"/>
  <c r="AC26" i="23"/>
  <c r="AB26" i="23"/>
  <c r="AA26" i="23"/>
  <c r="Z26" i="23"/>
  <c r="Y26" i="23"/>
  <c r="X26" i="23"/>
  <c r="AG25" i="23"/>
  <c r="AF25" i="23"/>
  <c r="AE25" i="23"/>
  <c r="AD25" i="23"/>
  <c r="AC25" i="23"/>
  <c r="AB25" i="23"/>
  <c r="AA25" i="23"/>
  <c r="Z25" i="23"/>
  <c r="Y25" i="23"/>
  <c r="X25" i="23"/>
  <c r="AG24" i="23"/>
  <c r="AF24" i="23"/>
  <c r="AE24" i="23"/>
  <c r="AD24" i="23"/>
  <c r="AC24" i="23"/>
  <c r="AB24" i="23"/>
  <c r="AA24" i="23"/>
  <c r="Z24" i="23"/>
  <c r="Y24" i="23"/>
  <c r="X24" i="23"/>
  <c r="AG23" i="23"/>
  <c r="AF23" i="23"/>
  <c r="AE23" i="23"/>
  <c r="AD23" i="23"/>
  <c r="AC23" i="23"/>
  <c r="AB23" i="23"/>
  <c r="AA23" i="23"/>
  <c r="Z23" i="23"/>
  <c r="Y23" i="23"/>
  <c r="X23" i="23"/>
  <c r="AG22" i="23"/>
  <c r="AF22" i="23"/>
  <c r="AE22" i="23"/>
  <c r="AD22" i="23"/>
  <c r="AC22" i="23"/>
  <c r="AB22" i="23"/>
  <c r="AA22" i="23"/>
  <c r="Z22" i="23"/>
  <c r="Y22" i="23"/>
  <c r="X22" i="23"/>
  <c r="AG21" i="23"/>
  <c r="AF21" i="23"/>
  <c r="AE21" i="23"/>
  <c r="AD21" i="23"/>
  <c r="AC21" i="23"/>
  <c r="AB21" i="23"/>
  <c r="AA21" i="23"/>
  <c r="Z21" i="23"/>
  <c r="Y21" i="23"/>
  <c r="X21" i="23"/>
  <c r="AG20" i="23"/>
  <c r="AF20" i="23"/>
  <c r="AE20" i="23"/>
  <c r="AD20" i="23"/>
  <c r="AC20" i="23"/>
  <c r="AB20" i="23"/>
  <c r="AA20" i="23"/>
  <c r="Z20" i="23"/>
  <c r="Y20" i="23"/>
  <c r="X20" i="23"/>
  <c r="AG19" i="23"/>
  <c r="AF19" i="23"/>
  <c r="AE19" i="23"/>
  <c r="AD19" i="23"/>
  <c r="AC19" i="23"/>
  <c r="AB19" i="23"/>
  <c r="AA19" i="23"/>
  <c r="Z19" i="23"/>
  <c r="Y19" i="23"/>
  <c r="X19" i="23"/>
  <c r="AG18" i="23"/>
  <c r="AF18" i="23"/>
  <c r="AE18" i="23"/>
  <c r="AD18" i="23"/>
  <c r="AC18" i="23"/>
  <c r="AB18" i="23"/>
  <c r="AA18" i="23"/>
  <c r="Z18" i="23"/>
  <c r="Y18" i="23"/>
  <c r="X18" i="23"/>
  <c r="AG17" i="23"/>
  <c r="AF17" i="23"/>
  <c r="AE17" i="23"/>
  <c r="AD17" i="23"/>
  <c r="AC17" i="23"/>
  <c r="AB17" i="23"/>
  <c r="AA17" i="23"/>
  <c r="Z17" i="23"/>
  <c r="Y17" i="23"/>
  <c r="X17" i="23"/>
  <c r="AG16" i="23"/>
  <c r="AF16" i="23"/>
  <c r="AE16" i="23"/>
  <c r="AD16" i="23"/>
  <c r="AC16" i="23"/>
  <c r="AB16" i="23"/>
  <c r="AA16" i="23"/>
  <c r="Z16" i="23"/>
  <c r="Y16" i="23"/>
  <c r="X16" i="23"/>
  <c r="AG15" i="23"/>
  <c r="AF15" i="23"/>
  <c r="AE15" i="23"/>
  <c r="AD15" i="23"/>
  <c r="AC15" i="23"/>
  <c r="AB15" i="23"/>
  <c r="AA15" i="23"/>
  <c r="Z15" i="23"/>
  <c r="Y15" i="23"/>
  <c r="X15" i="23"/>
  <c r="AG14" i="23"/>
  <c r="AF14" i="23"/>
  <c r="AE14" i="23"/>
  <c r="AD14" i="23"/>
  <c r="AC14" i="23"/>
  <c r="AB14" i="23"/>
  <c r="AA14" i="23"/>
  <c r="Z14" i="23"/>
  <c r="Y14" i="23"/>
  <c r="X14" i="23"/>
  <c r="AG13" i="23"/>
  <c r="AF13" i="23"/>
  <c r="AE13" i="23"/>
  <c r="AD13" i="23"/>
  <c r="AC13" i="23"/>
  <c r="AB13" i="23"/>
  <c r="AA13" i="23"/>
  <c r="Z13" i="23"/>
  <c r="Y13" i="23"/>
  <c r="X13" i="23"/>
  <c r="AG12" i="23"/>
  <c r="AF12" i="23"/>
  <c r="AE12" i="23"/>
  <c r="AD12" i="23"/>
  <c r="AC12" i="23"/>
  <c r="AB12" i="23"/>
  <c r="AA12" i="23"/>
  <c r="Z12" i="23"/>
  <c r="Y12" i="23"/>
  <c r="X12" i="23"/>
  <c r="AG11" i="23"/>
  <c r="AF11" i="23"/>
  <c r="AE11" i="23"/>
  <c r="AD11" i="23"/>
  <c r="AC11" i="23"/>
  <c r="AB11" i="23"/>
  <c r="AA11" i="23"/>
  <c r="Z11" i="23"/>
  <c r="Y11" i="23"/>
  <c r="X11" i="23"/>
  <c r="AG10" i="23"/>
  <c r="AF10" i="23"/>
  <c r="AE10" i="23"/>
  <c r="AD10" i="23"/>
  <c r="AC10" i="23"/>
  <c r="AB10" i="23"/>
  <c r="AA10" i="23"/>
  <c r="Z10" i="23"/>
  <c r="Y10" i="23"/>
  <c r="X10" i="23"/>
  <c r="AG9" i="23"/>
  <c r="AF9" i="23"/>
  <c r="AE9" i="23"/>
  <c r="AD9" i="23"/>
  <c r="AC9" i="23"/>
  <c r="AB9" i="23"/>
  <c r="AA9" i="23"/>
  <c r="Z9" i="23"/>
  <c r="Y9" i="23"/>
  <c r="X9" i="23"/>
  <c r="AG8" i="23"/>
  <c r="AF8" i="23"/>
  <c r="AE8" i="23"/>
  <c r="AD8" i="23"/>
  <c r="AC8" i="23"/>
  <c r="AB8" i="23"/>
  <c r="AA8" i="23"/>
  <c r="Z8" i="23"/>
  <c r="Y8" i="23"/>
  <c r="X8" i="23"/>
  <c r="AG7" i="23"/>
  <c r="AF7" i="23"/>
  <c r="AE7" i="23"/>
  <c r="AD7" i="23"/>
  <c r="AC7" i="23"/>
  <c r="AB7" i="23"/>
  <c r="AA7" i="23"/>
  <c r="Z7" i="23"/>
  <c r="Y7" i="23"/>
  <c r="X7" i="23"/>
  <c r="AG6" i="23"/>
  <c r="AF6" i="23"/>
  <c r="AE6" i="23"/>
  <c r="AD6" i="23"/>
  <c r="AC6" i="23"/>
  <c r="AB6" i="23"/>
  <c r="AA6" i="23"/>
  <c r="Z6" i="23"/>
  <c r="Y6" i="23"/>
  <c r="X6" i="23"/>
  <c r="AG5" i="23"/>
  <c r="AF5" i="23"/>
  <c r="AE5" i="23"/>
  <c r="AD5" i="23"/>
  <c r="AC5" i="23"/>
  <c r="AB5" i="23"/>
  <c r="AA5" i="23"/>
  <c r="Z5" i="23"/>
  <c r="Y5" i="23"/>
  <c r="X5" i="23"/>
  <c r="AG4" i="23"/>
  <c r="AF4" i="23"/>
  <c r="AE4" i="23"/>
  <c r="AD4" i="23"/>
  <c r="AC4" i="23"/>
  <c r="AB4" i="23"/>
  <c r="AA4" i="23"/>
  <c r="Z4" i="23"/>
  <c r="Y4" i="23"/>
  <c r="X4" i="23"/>
  <c r="AG3" i="23"/>
  <c r="AF3" i="23"/>
  <c r="AE3" i="23"/>
  <c r="AD3" i="23"/>
  <c r="AC3" i="23"/>
  <c r="AB3" i="23"/>
  <c r="AA3" i="23"/>
  <c r="Z3" i="23"/>
  <c r="Y3" i="23"/>
  <c r="X3" i="23"/>
  <c r="AG2" i="23"/>
  <c r="AE2" i="23"/>
  <c r="AC2" i="23"/>
  <c r="AA2" i="23"/>
  <c r="Y2" i="23"/>
  <c r="AF2" i="23"/>
  <c r="AD2" i="23"/>
  <c r="AB2" i="23"/>
  <c r="Z2" i="23"/>
  <c r="X2" i="23"/>
  <c r="J3" i="23"/>
  <c r="K3" i="23"/>
  <c r="L3" i="23"/>
  <c r="M3" i="23"/>
  <c r="N3" i="23"/>
  <c r="O3" i="23"/>
  <c r="P3" i="23"/>
  <c r="Q3" i="23"/>
  <c r="R3" i="23"/>
  <c r="S3" i="23"/>
  <c r="J4" i="23"/>
  <c r="K4" i="23"/>
  <c r="L4" i="23"/>
  <c r="M4" i="23"/>
  <c r="N4" i="23"/>
  <c r="O4" i="23"/>
  <c r="P4" i="23"/>
  <c r="Q4" i="23"/>
  <c r="R4" i="23"/>
  <c r="S4" i="23"/>
  <c r="J5" i="23"/>
  <c r="K5" i="23"/>
  <c r="L5" i="23"/>
  <c r="M5" i="23"/>
  <c r="N5" i="23"/>
  <c r="O5" i="23"/>
  <c r="P5" i="23"/>
  <c r="Q5" i="23"/>
  <c r="R5" i="23"/>
  <c r="S5" i="23"/>
  <c r="J6" i="23"/>
  <c r="K6" i="23"/>
  <c r="L6" i="23"/>
  <c r="M6" i="23"/>
  <c r="N6" i="23"/>
  <c r="O6" i="23"/>
  <c r="P6" i="23"/>
  <c r="Q6" i="23"/>
  <c r="R6" i="23"/>
  <c r="S6" i="23"/>
  <c r="J7" i="23"/>
  <c r="K7" i="23"/>
  <c r="L7" i="23"/>
  <c r="M7" i="23"/>
  <c r="N7" i="23"/>
  <c r="O7" i="23"/>
  <c r="P7" i="23"/>
  <c r="Q7" i="23"/>
  <c r="R7" i="23"/>
  <c r="S7" i="23"/>
  <c r="J8" i="23"/>
  <c r="K8" i="23"/>
  <c r="L8" i="23"/>
  <c r="M8" i="23"/>
  <c r="N8" i="23"/>
  <c r="O8" i="23"/>
  <c r="P8" i="23"/>
  <c r="Q8" i="23"/>
  <c r="R8" i="23"/>
  <c r="S8" i="23"/>
  <c r="J9" i="23"/>
  <c r="K9" i="23"/>
  <c r="L9" i="23"/>
  <c r="M9" i="23"/>
  <c r="N9" i="23"/>
  <c r="O9" i="23"/>
  <c r="P9" i="23"/>
  <c r="Q9" i="23"/>
  <c r="R9" i="23"/>
  <c r="S9" i="23"/>
  <c r="J10" i="23"/>
  <c r="K10" i="23"/>
  <c r="L10" i="23"/>
  <c r="M10" i="23"/>
  <c r="N10" i="23"/>
  <c r="O10" i="23"/>
  <c r="P10" i="23"/>
  <c r="Q10" i="23"/>
  <c r="R10" i="23"/>
  <c r="S10" i="23"/>
  <c r="J11" i="23"/>
  <c r="K11" i="23"/>
  <c r="L11" i="23"/>
  <c r="M11" i="23"/>
  <c r="N11" i="23"/>
  <c r="O11" i="23"/>
  <c r="P11" i="23"/>
  <c r="Q11" i="23"/>
  <c r="R11" i="23"/>
  <c r="S11" i="23"/>
  <c r="J12" i="23"/>
  <c r="K12" i="23"/>
  <c r="L12" i="23"/>
  <c r="M12" i="23"/>
  <c r="N12" i="23"/>
  <c r="O12" i="23"/>
  <c r="P12" i="23"/>
  <c r="Q12" i="23"/>
  <c r="R12" i="23"/>
  <c r="S12" i="23"/>
  <c r="J13" i="23"/>
  <c r="K13" i="23"/>
  <c r="L13" i="23"/>
  <c r="M13" i="23"/>
  <c r="N13" i="23"/>
  <c r="O13" i="23"/>
  <c r="P13" i="23"/>
  <c r="Q13" i="23"/>
  <c r="R13" i="23"/>
  <c r="S13" i="23"/>
  <c r="J14" i="23"/>
  <c r="K14" i="23"/>
  <c r="L14" i="23"/>
  <c r="M14" i="23"/>
  <c r="N14" i="23"/>
  <c r="O14" i="23"/>
  <c r="P14" i="23"/>
  <c r="Q14" i="23"/>
  <c r="R14" i="23"/>
  <c r="S14" i="23"/>
  <c r="J15" i="23"/>
  <c r="K15" i="23"/>
  <c r="L15" i="23"/>
  <c r="M15" i="23"/>
  <c r="N15" i="23"/>
  <c r="O15" i="23"/>
  <c r="P15" i="23"/>
  <c r="Q15" i="23"/>
  <c r="R15" i="23"/>
  <c r="S15" i="23"/>
  <c r="J16" i="23"/>
  <c r="K16" i="23"/>
  <c r="L16" i="23"/>
  <c r="M16" i="23"/>
  <c r="N16" i="23"/>
  <c r="O16" i="23"/>
  <c r="P16" i="23"/>
  <c r="Q16" i="23"/>
  <c r="R16" i="23"/>
  <c r="S16" i="23"/>
  <c r="J17" i="23"/>
  <c r="K17" i="23"/>
  <c r="L17" i="23"/>
  <c r="M17" i="23"/>
  <c r="N17" i="23"/>
  <c r="O17" i="23"/>
  <c r="P17" i="23"/>
  <c r="Q17" i="23"/>
  <c r="R17" i="23"/>
  <c r="S17" i="23"/>
  <c r="J18" i="23"/>
  <c r="K18" i="23"/>
  <c r="L18" i="23"/>
  <c r="M18" i="23"/>
  <c r="N18" i="23"/>
  <c r="O18" i="23"/>
  <c r="P18" i="23"/>
  <c r="Q18" i="23"/>
  <c r="R18" i="23"/>
  <c r="S18" i="23"/>
  <c r="J19" i="23"/>
  <c r="K19" i="23"/>
  <c r="L19" i="23"/>
  <c r="M19" i="23"/>
  <c r="N19" i="23"/>
  <c r="O19" i="23"/>
  <c r="P19" i="23"/>
  <c r="Q19" i="23"/>
  <c r="R19" i="23"/>
  <c r="S19" i="23"/>
  <c r="J20" i="23"/>
  <c r="K20" i="23"/>
  <c r="L20" i="23"/>
  <c r="M20" i="23"/>
  <c r="N20" i="23"/>
  <c r="O20" i="23"/>
  <c r="P20" i="23"/>
  <c r="Q20" i="23"/>
  <c r="R20" i="23"/>
  <c r="S20" i="23"/>
  <c r="J21" i="23"/>
  <c r="K21" i="23"/>
  <c r="L21" i="23"/>
  <c r="M21" i="23"/>
  <c r="N21" i="23"/>
  <c r="O21" i="23"/>
  <c r="P21" i="23"/>
  <c r="Q21" i="23"/>
  <c r="R21" i="23"/>
  <c r="S21" i="23"/>
  <c r="J22" i="23"/>
  <c r="K22" i="23"/>
  <c r="L22" i="23"/>
  <c r="M22" i="23"/>
  <c r="N22" i="23"/>
  <c r="O22" i="23"/>
  <c r="P22" i="23"/>
  <c r="Q22" i="23"/>
  <c r="R22" i="23"/>
  <c r="S22" i="23"/>
  <c r="J23" i="23"/>
  <c r="K23" i="23"/>
  <c r="L23" i="23"/>
  <c r="M23" i="23"/>
  <c r="N23" i="23"/>
  <c r="O23" i="23"/>
  <c r="P23" i="23"/>
  <c r="Q23" i="23"/>
  <c r="R23" i="23"/>
  <c r="S23" i="23"/>
  <c r="J24" i="23"/>
  <c r="K24" i="23"/>
  <c r="L24" i="23"/>
  <c r="M24" i="23"/>
  <c r="N24" i="23"/>
  <c r="O24" i="23"/>
  <c r="P24" i="23"/>
  <c r="Q24" i="23"/>
  <c r="R24" i="23"/>
  <c r="S24" i="23"/>
  <c r="J25" i="23"/>
  <c r="K25" i="23"/>
  <c r="L25" i="23"/>
  <c r="M25" i="23"/>
  <c r="N25" i="23"/>
  <c r="O25" i="23"/>
  <c r="P25" i="23"/>
  <c r="Q25" i="23"/>
  <c r="R25" i="23"/>
  <c r="S25" i="23"/>
  <c r="J26" i="23"/>
  <c r="K26" i="23"/>
  <c r="L26" i="23"/>
  <c r="M26" i="23"/>
  <c r="N26" i="23"/>
  <c r="O26" i="23"/>
  <c r="P26" i="23"/>
  <c r="Q26" i="23"/>
  <c r="R26" i="23"/>
  <c r="S26" i="23"/>
  <c r="J27" i="23"/>
  <c r="K27" i="23"/>
  <c r="L27" i="23"/>
  <c r="M27" i="23"/>
  <c r="N27" i="23"/>
  <c r="O27" i="23"/>
  <c r="P27" i="23"/>
  <c r="Q27" i="23"/>
  <c r="R27" i="23"/>
  <c r="S27" i="23"/>
  <c r="J28" i="23"/>
  <c r="K28" i="23"/>
  <c r="L28" i="23"/>
  <c r="M28" i="23"/>
  <c r="N28" i="23"/>
  <c r="O28" i="23"/>
  <c r="P28" i="23"/>
  <c r="Q28" i="23"/>
  <c r="R28" i="23"/>
  <c r="S28" i="23"/>
  <c r="J29" i="23"/>
  <c r="K29" i="23"/>
  <c r="L29" i="23"/>
  <c r="M29" i="23"/>
  <c r="N29" i="23"/>
  <c r="O29" i="23"/>
  <c r="P29" i="23"/>
  <c r="Q29" i="23"/>
  <c r="R29" i="23"/>
  <c r="S29" i="23"/>
  <c r="J30" i="23"/>
  <c r="K30" i="23"/>
  <c r="L30" i="23"/>
  <c r="M30" i="23"/>
  <c r="N30" i="23"/>
  <c r="O30" i="23"/>
  <c r="P30" i="23"/>
  <c r="Q30" i="23"/>
  <c r="R30" i="23"/>
  <c r="S30" i="23"/>
  <c r="J31" i="23"/>
  <c r="K31" i="23"/>
  <c r="L31" i="23"/>
  <c r="M31" i="23"/>
  <c r="N31" i="23"/>
  <c r="O31" i="23"/>
  <c r="P31" i="23"/>
  <c r="Q31" i="23"/>
  <c r="R31" i="23"/>
  <c r="S31" i="23"/>
  <c r="J32" i="23"/>
  <c r="K32" i="23"/>
  <c r="L32" i="23"/>
  <c r="M32" i="23"/>
  <c r="N32" i="23"/>
  <c r="O32" i="23"/>
  <c r="P32" i="23"/>
  <c r="Q32" i="23"/>
  <c r="R32" i="23"/>
  <c r="S32" i="23"/>
  <c r="J33" i="23"/>
  <c r="K33" i="23"/>
  <c r="L33" i="23"/>
  <c r="M33" i="23"/>
  <c r="N33" i="23"/>
  <c r="O33" i="23"/>
  <c r="P33" i="23"/>
  <c r="Q33" i="23"/>
  <c r="R33" i="23"/>
  <c r="S33" i="23"/>
  <c r="J34" i="23"/>
  <c r="K34" i="23"/>
  <c r="L34" i="23"/>
  <c r="M34" i="23"/>
  <c r="N34" i="23"/>
  <c r="O34" i="23"/>
  <c r="P34" i="23"/>
  <c r="Q34" i="23"/>
  <c r="R34" i="23"/>
  <c r="S34" i="23"/>
  <c r="J35" i="23"/>
  <c r="K35" i="23"/>
  <c r="L35" i="23"/>
  <c r="M35" i="23"/>
  <c r="N35" i="23"/>
  <c r="O35" i="23"/>
  <c r="P35" i="23"/>
  <c r="Q35" i="23"/>
  <c r="R35" i="23"/>
  <c r="S35" i="23"/>
  <c r="J36" i="23"/>
  <c r="K36" i="23"/>
  <c r="L36" i="23"/>
  <c r="M36" i="23"/>
  <c r="N36" i="23"/>
  <c r="O36" i="23"/>
  <c r="P36" i="23"/>
  <c r="Q36" i="23"/>
  <c r="R36" i="23"/>
  <c r="S36" i="23"/>
  <c r="J37" i="23"/>
  <c r="K37" i="23"/>
  <c r="L37" i="23"/>
  <c r="M37" i="23"/>
  <c r="N37" i="23"/>
  <c r="O37" i="23"/>
  <c r="P37" i="23"/>
  <c r="Q37" i="23"/>
  <c r="R37" i="23"/>
  <c r="S37" i="23"/>
  <c r="J38" i="23"/>
  <c r="K38" i="23"/>
  <c r="L38" i="23"/>
  <c r="M38" i="23"/>
  <c r="N38" i="23"/>
  <c r="O38" i="23"/>
  <c r="P38" i="23"/>
  <c r="Q38" i="23"/>
  <c r="R38" i="23"/>
  <c r="S38" i="23"/>
  <c r="J39" i="23"/>
  <c r="K39" i="23"/>
  <c r="L39" i="23"/>
  <c r="M39" i="23"/>
  <c r="N39" i="23"/>
  <c r="O39" i="23"/>
  <c r="P39" i="23"/>
  <c r="Q39" i="23"/>
  <c r="R39" i="23"/>
  <c r="S39" i="23"/>
  <c r="J40" i="23"/>
  <c r="K40" i="23"/>
  <c r="L40" i="23"/>
  <c r="M40" i="23"/>
  <c r="N40" i="23"/>
  <c r="O40" i="23"/>
  <c r="P40" i="23"/>
  <c r="Q40" i="23"/>
  <c r="R40" i="23"/>
  <c r="S40" i="23"/>
  <c r="J41" i="23"/>
  <c r="K41" i="23"/>
  <c r="L41" i="23"/>
  <c r="M41" i="23"/>
  <c r="N41" i="23"/>
  <c r="O41" i="23"/>
  <c r="P41" i="23"/>
  <c r="Q41" i="23"/>
  <c r="R41" i="23"/>
  <c r="S41" i="23"/>
  <c r="J42" i="23"/>
  <c r="K42" i="23"/>
  <c r="L42" i="23"/>
  <c r="M42" i="23"/>
  <c r="N42" i="23"/>
  <c r="O42" i="23"/>
  <c r="P42" i="23"/>
  <c r="Q42" i="23"/>
  <c r="R42" i="23"/>
  <c r="S42" i="23"/>
  <c r="J43" i="23"/>
  <c r="K43" i="23"/>
  <c r="L43" i="23"/>
  <c r="M43" i="23"/>
  <c r="N43" i="23"/>
  <c r="O43" i="23"/>
  <c r="P43" i="23"/>
  <c r="Q43" i="23"/>
  <c r="R43" i="23"/>
  <c r="S43" i="23"/>
  <c r="J44" i="23"/>
  <c r="K44" i="23"/>
  <c r="L44" i="23"/>
  <c r="M44" i="23"/>
  <c r="N44" i="23"/>
  <c r="O44" i="23"/>
  <c r="P44" i="23"/>
  <c r="Q44" i="23"/>
  <c r="R44" i="23"/>
  <c r="S44" i="23"/>
  <c r="J45" i="23"/>
  <c r="K45" i="23"/>
  <c r="L45" i="23"/>
  <c r="M45" i="23"/>
  <c r="N45" i="23"/>
  <c r="O45" i="23"/>
  <c r="P45" i="23"/>
  <c r="Q45" i="23"/>
  <c r="R45" i="23"/>
  <c r="S45" i="23"/>
  <c r="J46" i="23"/>
  <c r="K46" i="23"/>
  <c r="L46" i="23"/>
  <c r="M46" i="23"/>
  <c r="N46" i="23"/>
  <c r="O46" i="23"/>
  <c r="P46" i="23"/>
  <c r="Q46" i="23"/>
  <c r="R46" i="23"/>
  <c r="S46" i="23"/>
  <c r="J47" i="23"/>
  <c r="K47" i="23"/>
  <c r="L47" i="23"/>
  <c r="M47" i="23"/>
  <c r="N47" i="23"/>
  <c r="O47" i="23"/>
  <c r="P47" i="23"/>
  <c r="Q47" i="23"/>
  <c r="R47" i="23"/>
  <c r="S47" i="23"/>
  <c r="J48" i="23"/>
  <c r="K48" i="23"/>
  <c r="L48" i="23"/>
  <c r="M48" i="23"/>
  <c r="N48" i="23"/>
  <c r="O48" i="23"/>
  <c r="P48" i="23"/>
  <c r="Q48" i="23"/>
  <c r="R48" i="23"/>
  <c r="S48" i="23"/>
  <c r="J49" i="23"/>
  <c r="K49" i="23"/>
  <c r="L49" i="23"/>
  <c r="M49" i="23"/>
  <c r="N49" i="23"/>
  <c r="O49" i="23"/>
  <c r="P49" i="23"/>
  <c r="Q49" i="23"/>
  <c r="R49" i="23"/>
  <c r="S49" i="23"/>
  <c r="J50" i="23"/>
  <c r="K50" i="23"/>
  <c r="L50" i="23"/>
  <c r="M50" i="23"/>
  <c r="N50" i="23"/>
  <c r="O50" i="23"/>
  <c r="P50" i="23"/>
  <c r="Q50" i="23"/>
  <c r="R50" i="23"/>
  <c r="S50" i="23"/>
  <c r="J51" i="23"/>
  <c r="K51" i="23"/>
  <c r="L51" i="23"/>
  <c r="M51" i="23"/>
  <c r="N51" i="23"/>
  <c r="O51" i="23"/>
  <c r="P51" i="23"/>
  <c r="Q51" i="23"/>
  <c r="R51" i="23"/>
  <c r="S51" i="23"/>
  <c r="J52" i="23"/>
  <c r="K52" i="23"/>
  <c r="L52" i="23"/>
  <c r="M52" i="23"/>
  <c r="N52" i="23"/>
  <c r="O52" i="23"/>
  <c r="P52" i="23"/>
  <c r="Q52" i="23"/>
  <c r="R52" i="23"/>
  <c r="S52" i="23"/>
  <c r="J53" i="23"/>
  <c r="K53" i="23"/>
  <c r="L53" i="23"/>
  <c r="M53" i="23"/>
  <c r="N53" i="23"/>
  <c r="O53" i="23"/>
  <c r="P53" i="23"/>
  <c r="Q53" i="23"/>
  <c r="R53" i="23"/>
  <c r="S53" i="23"/>
  <c r="J54" i="23"/>
  <c r="K54" i="23"/>
  <c r="L54" i="23"/>
  <c r="M54" i="23"/>
  <c r="N54" i="23"/>
  <c r="O54" i="23"/>
  <c r="P54" i="23"/>
  <c r="Q54" i="23"/>
  <c r="R54" i="23"/>
  <c r="S54" i="23"/>
  <c r="J55" i="23"/>
  <c r="K55" i="23"/>
  <c r="L55" i="23"/>
  <c r="M55" i="23"/>
  <c r="N55" i="23"/>
  <c r="O55" i="23"/>
  <c r="P55" i="23"/>
  <c r="Q55" i="23"/>
  <c r="R55" i="23"/>
  <c r="S55" i="23"/>
  <c r="J56" i="23"/>
  <c r="K56" i="23"/>
  <c r="L56" i="23"/>
  <c r="M56" i="23"/>
  <c r="N56" i="23"/>
  <c r="O56" i="23"/>
  <c r="P56" i="23"/>
  <c r="Q56" i="23"/>
  <c r="R56" i="23"/>
  <c r="S56" i="23"/>
  <c r="J57" i="23"/>
  <c r="K57" i="23"/>
  <c r="L57" i="23"/>
  <c r="M57" i="23"/>
  <c r="N57" i="23"/>
  <c r="O57" i="23"/>
  <c r="P57" i="23"/>
  <c r="Q57" i="23"/>
  <c r="R57" i="23"/>
  <c r="S57" i="23"/>
  <c r="J58" i="23"/>
  <c r="K58" i="23"/>
  <c r="L58" i="23"/>
  <c r="M58" i="23"/>
  <c r="N58" i="23"/>
  <c r="O58" i="23"/>
  <c r="P58" i="23"/>
  <c r="Q58" i="23"/>
  <c r="R58" i="23"/>
  <c r="S58" i="23"/>
  <c r="J59" i="23"/>
  <c r="K59" i="23"/>
  <c r="L59" i="23"/>
  <c r="M59" i="23"/>
  <c r="N59" i="23"/>
  <c r="O59" i="23"/>
  <c r="P59" i="23"/>
  <c r="Q59" i="23"/>
  <c r="R59" i="23"/>
  <c r="S59" i="23"/>
  <c r="J60" i="23"/>
  <c r="K60" i="23"/>
  <c r="L60" i="23"/>
  <c r="M60" i="23"/>
  <c r="N60" i="23"/>
  <c r="O60" i="23"/>
  <c r="P60" i="23"/>
  <c r="Q60" i="23"/>
  <c r="R60" i="23"/>
  <c r="S60" i="23"/>
  <c r="J61" i="23"/>
  <c r="K61" i="23"/>
  <c r="L61" i="23"/>
  <c r="M61" i="23"/>
  <c r="N61" i="23"/>
  <c r="O61" i="23"/>
  <c r="P61" i="23"/>
  <c r="Q61" i="23"/>
  <c r="R61" i="23"/>
  <c r="S61" i="23"/>
  <c r="J62" i="23"/>
  <c r="K62" i="23"/>
  <c r="L62" i="23"/>
  <c r="M62" i="23"/>
  <c r="N62" i="23"/>
  <c r="O62" i="23"/>
  <c r="P62" i="23"/>
  <c r="Q62" i="23"/>
  <c r="R62" i="23"/>
  <c r="S62" i="23"/>
  <c r="J63" i="23"/>
  <c r="K63" i="23"/>
  <c r="L63" i="23"/>
  <c r="M63" i="23"/>
  <c r="N63" i="23"/>
  <c r="O63" i="23"/>
  <c r="P63" i="23"/>
  <c r="Q63" i="23"/>
  <c r="R63" i="23"/>
  <c r="S63" i="23"/>
  <c r="J64" i="23"/>
  <c r="K64" i="23"/>
  <c r="L64" i="23"/>
  <c r="M64" i="23"/>
  <c r="N64" i="23"/>
  <c r="O64" i="23"/>
  <c r="P64" i="23"/>
  <c r="Q64" i="23"/>
  <c r="R64" i="23"/>
  <c r="S64" i="23"/>
  <c r="J65" i="23"/>
  <c r="K65" i="23"/>
  <c r="L65" i="23"/>
  <c r="M65" i="23"/>
  <c r="N65" i="23"/>
  <c r="O65" i="23"/>
  <c r="P65" i="23"/>
  <c r="Q65" i="23"/>
  <c r="R65" i="23"/>
  <c r="S65" i="23"/>
  <c r="J66" i="23"/>
  <c r="K66" i="23"/>
  <c r="L66" i="23"/>
  <c r="M66" i="23"/>
  <c r="N66" i="23"/>
  <c r="O66" i="23"/>
  <c r="P66" i="23"/>
  <c r="Q66" i="23"/>
  <c r="R66" i="23"/>
  <c r="S66" i="23"/>
  <c r="J67" i="23"/>
  <c r="K67" i="23"/>
  <c r="L67" i="23"/>
  <c r="M67" i="23"/>
  <c r="N67" i="23"/>
  <c r="O67" i="23"/>
  <c r="P67" i="23"/>
  <c r="Q67" i="23"/>
  <c r="R67" i="23"/>
  <c r="S67" i="23"/>
  <c r="S2" i="23"/>
  <c r="Q2" i="23"/>
  <c r="O2" i="23"/>
  <c r="M2" i="23"/>
  <c r="K2" i="23"/>
  <c r="R2" i="23"/>
  <c r="P2" i="23"/>
  <c r="N2" i="23"/>
  <c r="L2" i="23"/>
  <c r="J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2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AG68" i="23"/>
  <c r="AF68" i="23"/>
  <c r="AF69" i="23" s="1"/>
  <c r="AE68" i="23"/>
  <c r="AD68" i="23"/>
  <c r="AD69" i="23" s="1"/>
  <c r="AC68" i="23"/>
  <c r="AB68" i="23"/>
  <c r="AB69" i="23" s="1"/>
  <c r="AA68" i="23"/>
  <c r="Z68" i="23"/>
  <c r="Z69" i="23" s="1"/>
  <c r="Y68" i="23"/>
  <c r="X68" i="23"/>
  <c r="X69" i="23" s="1"/>
  <c r="W68" i="23"/>
  <c r="V68" i="23"/>
  <c r="V69" i="23" s="1"/>
  <c r="AH69" i="23" s="1"/>
  <c r="K68" i="23"/>
  <c r="L68" i="23"/>
  <c r="M68" i="23"/>
  <c r="N68" i="23"/>
  <c r="O68" i="23"/>
  <c r="P68" i="23"/>
  <c r="Q68" i="23"/>
  <c r="R68" i="23"/>
  <c r="S68" i="23"/>
  <c r="J68" i="23"/>
  <c r="J69" i="23" s="1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I2" i="23"/>
  <c r="I68" i="23" s="1"/>
  <c r="H2" i="23"/>
  <c r="H68" i="23" s="1"/>
  <c r="H69" i="23" s="1"/>
  <c r="D127" i="19"/>
  <c r="B78" i="17"/>
  <c r="J78" i="17"/>
  <c r="J79" i="17"/>
  <c r="F42" i="21"/>
  <c r="D42" i="21"/>
  <c r="F37" i="20"/>
  <c r="D37" i="20"/>
  <c r="F127" i="19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R78" i="17"/>
  <c r="S78" i="17"/>
  <c r="H78" i="17"/>
  <c r="I78" i="17"/>
  <c r="G78" i="17"/>
  <c r="K78" i="17"/>
  <c r="L78" i="17"/>
  <c r="M78" i="17"/>
  <c r="N78" i="17"/>
  <c r="O78" i="17"/>
  <c r="P78" i="17"/>
  <c r="Q78" i="17"/>
  <c r="F78" i="17"/>
  <c r="E78" i="17"/>
  <c r="D78" i="17"/>
  <c r="B81" i="17" s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F33" i="1"/>
  <c r="F34" i="1"/>
  <c r="D34" i="1"/>
  <c r="F29" i="8"/>
  <c r="D29" i="8"/>
  <c r="F31" i="7"/>
  <c r="D31" i="7"/>
  <c r="F25" i="3"/>
  <c r="D25" i="3"/>
  <c r="F40" i="11"/>
  <c r="D40" i="11"/>
  <c r="F35" i="10"/>
  <c r="D35" i="10"/>
  <c r="F45" i="12"/>
  <c r="D45" i="12"/>
  <c r="F30" i="15"/>
  <c r="D30" i="15"/>
  <c r="F23" i="14"/>
  <c r="D23" i="14"/>
  <c r="D41" i="13"/>
  <c r="F41" i="13"/>
  <c r="F35" i="6"/>
  <c r="D35" i="6"/>
  <c r="F40" i="5"/>
  <c r="D40" i="5"/>
  <c r="D35" i="4"/>
  <c r="F35" i="4"/>
  <c r="D33" i="1"/>
  <c r="S5" i="25" l="1"/>
  <c r="S9" i="25"/>
  <c r="S12" i="25"/>
  <c r="B21" i="25"/>
  <c r="B24" i="25"/>
  <c r="C18" i="25"/>
  <c r="C12" i="25"/>
  <c r="C9" i="25"/>
  <c r="C5" i="25"/>
  <c r="D18" i="25"/>
  <c r="D12" i="25"/>
  <c r="D9" i="25"/>
  <c r="D5" i="25"/>
  <c r="E18" i="25"/>
  <c r="E12" i="25"/>
  <c r="E9" i="25"/>
  <c r="E5" i="25"/>
  <c r="F18" i="25"/>
  <c r="F12" i="25"/>
  <c r="F9" i="25"/>
  <c r="F5" i="25"/>
  <c r="G18" i="25"/>
  <c r="G12" i="25"/>
  <c r="G9" i="25"/>
  <c r="G5" i="25"/>
  <c r="H18" i="25"/>
  <c r="H12" i="25"/>
  <c r="H9" i="25"/>
  <c r="H5" i="25"/>
  <c r="I18" i="25"/>
  <c r="I12" i="25"/>
  <c r="I9" i="25"/>
  <c r="I5" i="25"/>
  <c r="J18" i="25"/>
  <c r="J12" i="25"/>
  <c r="J9" i="25"/>
  <c r="J5" i="25"/>
  <c r="K18" i="25"/>
  <c r="K12" i="25"/>
  <c r="K9" i="25"/>
  <c r="K5" i="25"/>
  <c r="L18" i="25"/>
  <c r="L12" i="25"/>
  <c r="L9" i="25"/>
  <c r="L5" i="25"/>
  <c r="M18" i="25"/>
  <c r="M12" i="25"/>
  <c r="M9" i="25"/>
  <c r="M5" i="25"/>
  <c r="N18" i="25"/>
  <c r="N12" i="25"/>
  <c r="N9" i="25"/>
  <c r="N5" i="25"/>
  <c r="O18" i="25"/>
  <c r="O12" i="25"/>
  <c r="O9" i="25"/>
  <c r="O5" i="25"/>
  <c r="P18" i="25"/>
  <c r="P12" i="25"/>
  <c r="P9" i="25"/>
  <c r="P5" i="25"/>
  <c r="Q18" i="25"/>
  <c r="Q12" i="25"/>
  <c r="Q9" i="25"/>
  <c r="Q5" i="25"/>
  <c r="B13" i="25"/>
  <c r="B11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B20" i="25"/>
  <c r="R69" i="23"/>
  <c r="P69" i="23"/>
  <c r="N69" i="23"/>
  <c r="L69" i="23"/>
  <c r="T69" i="23" s="1"/>
  <c r="K79" i="17"/>
  <c r="D79" i="17"/>
  <c r="S79" i="17"/>
  <c r="Q79" i="17"/>
  <c r="P79" i="17"/>
  <c r="F79" i="17"/>
  <c r="I79" i="17"/>
  <c r="H79" i="17"/>
  <c r="R79" i="17"/>
  <c r="G79" i="17"/>
  <c r="O79" i="17"/>
  <c r="N79" i="17"/>
  <c r="E79" i="17"/>
  <c r="M79" i="17"/>
  <c r="L79" i="17"/>
  <c r="S11" i="25" l="1"/>
  <c r="S13" i="25"/>
  <c r="B25" i="25"/>
  <c r="B26" i="25"/>
  <c r="B32" i="25" s="1"/>
  <c r="B27" i="25"/>
  <c r="B30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13" i="25"/>
  <c r="Q11" i="25"/>
  <c r="Q24" i="25"/>
  <c r="Q20" i="25"/>
  <c r="P13" i="25"/>
  <c r="P11" i="25"/>
  <c r="P24" i="25"/>
  <c r="P20" i="25"/>
  <c r="O13" i="25"/>
  <c r="O11" i="25"/>
  <c r="O24" i="25"/>
  <c r="O20" i="25"/>
  <c r="N13" i="25"/>
  <c r="N11" i="25"/>
  <c r="N24" i="25"/>
  <c r="N20" i="25"/>
  <c r="M13" i="25"/>
  <c r="M11" i="25"/>
  <c r="M24" i="25"/>
  <c r="M20" i="25"/>
  <c r="L13" i="25"/>
  <c r="L11" i="25"/>
  <c r="L24" i="25"/>
  <c r="L20" i="25"/>
  <c r="K13" i="25"/>
  <c r="K11" i="25"/>
  <c r="K24" i="25"/>
  <c r="K20" i="25"/>
  <c r="J13" i="25"/>
  <c r="J11" i="25"/>
  <c r="J24" i="25"/>
  <c r="J20" i="25"/>
  <c r="I13" i="25"/>
  <c r="I11" i="25"/>
  <c r="I24" i="25"/>
  <c r="I20" i="25"/>
  <c r="H13" i="25"/>
  <c r="H11" i="25"/>
  <c r="H24" i="25"/>
  <c r="H20" i="25"/>
  <c r="G13" i="25"/>
  <c r="G11" i="25"/>
  <c r="G24" i="25"/>
  <c r="G20" i="25"/>
  <c r="F13" i="25"/>
  <c r="F11" i="25"/>
  <c r="F24" i="25"/>
  <c r="F20" i="25"/>
  <c r="E13" i="25"/>
  <c r="E11" i="25"/>
  <c r="E24" i="25"/>
  <c r="E20" i="25"/>
  <c r="D13" i="25"/>
  <c r="D11" i="25"/>
  <c r="D24" i="25"/>
  <c r="D20" i="25"/>
  <c r="C13" i="25"/>
  <c r="C11" i="25"/>
  <c r="C20" i="25"/>
  <c r="B31" i="25" l="1"/>
  <c r="D26" i="25"/>
  <c r="D25" i="25"/>
  <c r="D40" i="25"/>
  <c r="D27" i="25"/>
  <c r="D41" i="25"/>
  <c r="E26" i="25"/>
  <c r="E25" i="25"/>
  <c r="E40" i="25"/>
  <c r="E27" i="25"/>
  <c r="E41" i="25"/>
  <c r="F26" i="25"/>
  <c r="F25" i="25"/>
  <c r="F40" i="25"/>
  <c r="F27" i="25"/>
  <c r="F41" i="25"/>
  <c r="G26" i="25"/>
  <c r="G25" i="25"/>
  <c r="G40" i="25"/>
  <c r="G27" i="25"/>
  <c r="G41" i="25"/>
  <c r="H26" i="25"/>
  <c r="H25" i="25"/>
  <c r="H40" i="25"/>
  <c r="H27" i="25"/>
  <c r="H41" i="25"/>
  <c r="I26" i="25"/>
  <c r="I25" i="25"/>
  <c r="I40" i="25"/>
  <c r="I27" i="25"/>
  <c r="I41" i="25"/>
  <c r="J26" i="25"/>
  <c r="J25" i="25"/>
  <c r="J40" i="25"/>
  <c r="J27" i="25"/>
  <c r="J41" i="25"/>
  <c r="K26" i="25"/>
  <c r="K25" i="25"/>
  <c r="K40" i="25"/>
  <c r="K27" i="25"/>
  <c r="K41" i="25"/>
  <c r="L26" i="25"/>
  <c r="L25" i="25"/>
  <c r="L40" i="25"/>
  <c r="L27" i="25"/>
  <c r="L41" i="25"/>
  <c r="M26" i="25"/>
  <c r="M25" i="25"/>
  <c r="M40" i="25"/>
  <c r="M27" i="25"/>
  <c r="M41" i="25"/>
  <c r="N26" i="25"/>
  <c r="N25" i="25"/>
  <c r="N40" i="25"/>
  <c r="N27" i="25"/>
  <c r="N41" i="25"/>
  <c r="O26" i="25"/>
  <c r="O25" i="25"/>
  <c r="O40" i="25"/>
  <c r="O27" i="25"/>
  <c r="O41" i="25"/>
  <c r="P26" i="25"/>
  <c r="P25" i="25"/>
  <c r="P40" i="25"/>
  <c r="P27" i="25"/>
  <c r="P41" i="25"/>
  <c r="Q26" i="25"/>
  <c r="Q25" i="25"/>
  <c r="Q40" i="25"/>
  <c r="Q27" i="25"/>
  <c r="Q41" i="25"/>
  <c r="B28" i="25"/>
  <c r="B33" i="25"/>
  <c r="Q32" i="25" l="1"/>
  <c r="Q30" i="25"/>
  <c r="P32" i="25"/>
  <c r="P30" i="25"/>
  <c r="O32" i="25"/>
  <c r="O30" i="25"/>
  <c r="N32" i="25"/>
  <c r="N30" i="25"/>
  <c r="M32" i="25"/>
  <c r="M30" i="25"/>
  <c r="L32" i="25"/>
  <c r="L30" i="25"/>
  <c r="K32" i="25"/>
  <c r="K30" i="25"/>
  <c r="J32" i="25"/>
  <c r="J30" i="25"/>
  <c r="I32" i="25"/>
  <c r="I30" i="25"/>
  <c r="H32" i="25"/>
  <c r="H30" i="25"/>
  <c r="G32" i="25"/>
  <c r="G30" i="25"/>
  <c r="F30" i="25"/>
  <c r="E30" i="25"/>
  <c r="D32" i="25"/>
  <c r="D30" i="25"/>
  <c r="C32" i="25"/>
  <c r="C30" i="25"/>
  <c r="Q43" i="25"/>
  <c r="Q42" i="25"/>
  <c r="Q45" i="25"/>
  <c r="Q31" i="25"/>
  <c r="Q28" i="25"/>
  <c r="Q46" i="25"/>
  <c r="Q50" i="25"/>
  <c r="Q33" i="25"/>
  <c r="Q51" i="25"/>
  <c r="P43" i="25"/>
  <c r="P42" i="25"/>
  <c r="P45" i="25"/>
  <c r="P31" i="25"/>
  <c r="P28" i="25"/>
  <c r="P46" i="25"/>
  <c r="P50" i="25"/>
  <c r="P33" i="25"/>
  <c r="P51" i="25"/>
  <c r="O43" i="25"/>
  <c r="O42" i="25"/>
  <c r="O45" i="25"/>
  <c r="O31" i="25"/>
  <c r="O28" i="25"/>
  <c r="O46" i="25"/>
  <c r="O50" i="25"/>
  <c r="O33" i="25"/>
  <c r="O51" i="25"/>
  <c r="N43" i="25"/>
  <c r="N42" i="25"/>
  <c r="N45" i="25"/>
  <c r="N31" i="25"/>
  <c r="N28" i="25"/>
  <c r="N46" i="25"/>
  <c r="N50" i="25"/>
  <c r="N33" i="25"/>
  <c r="N51" i="25"/>
  <c r="M43" i="25"/>
  <c r="M42" i="25"/>
  <c r="M45" i="25"/>
  <c r="M31" i="25"/>
  <c r="M28" i="25"/>
  <c r="M46" i="25"/>
  <c r="M50" i="25"/>
  <c r="M33" i="25"/>
  <c r="M51" i="25"/>
  <c r="L43" i="25"/>
  <c r="L42" i="25"/>
  <c r="L45" i="25"/>
  <c r="L31" i="25"/>
  <c r="L28" i="25"/>
  <c r="L46" i="25"/>
  <c r="L50" i="25"/>
  <c r="L33" i="25"/>
  <c r="L51" i="25"/>
  <c r="K43" i="25"/>
  <c r="K42" i="25"/>
  <c r="K45" i="25"/>
  <c r="K31" i="25"/>
  <c r="K28" i="25"/>
  <c r="K46" i="25"/>
  <c r="K50" i="25"/>
  <c r="K33" i="25"/>
  <c r="K51" i="25"/>
  <c r="J43" i="25"/>
  <c r="J42" i="25"/>
  <c r="J45" i="25"/>
  <c r="J31" i="25"/>
  <c r="J28" i="25"/>
  <c r="J46" i="25"/>
  <c r="J50" i="25"/>
  <c r="J33" i="25"/>
  <c r="J51" i="25"/>
  <c r="I43" i="25"/>
  <c r="I42" i="25"/>
  <c r="I45" i="25"/>
  <c r="I31" i="25"/>
  <c r="I28" i="25"/>
  <c r="I46" i="25"/>
  <c r="I50" i="25"/>
  <c r="I33" i="25"/>
  <c r="I51" i="25"/>
  <c r="H43" i="25"/>
  <c r="H42" i="25"/>
  <c r="H45" i="25"/>
  <c r="H31" i="25"/>
  <c r="H28" i="25"/>
  <c r="H46" i="25"/>
  <c r="H50" i="25"/>
  <c r="H33" i="25"/>
  <c r="H51" i="25"/>
  <c r="G43" i="25"/>
  <c r="G42" i="25"/>
  <c r="G45" i="25"/>
  <c r="G31" i="25"/>
  <c r="G28" i="25"/>
  <c r="G46" i="25"/>
  <c r="G50" i="25"/>
  <c r="G33" i="25"/>
  <c r="G51" i="25"/>
  <c r="F43" i="25"/>
  <c r="F42" i="25"/>
  <c r="F45" i="25"/>
  <c r="F31" i="25"/>
  <c r="F28" i="25"/>
  <c r="F46" i="25"/>
  <c r="F50" i="25"/>
  <c r="F51" i="25"/>
  <c r="E43" i="25"/>
  <c r="E42" i="25"/>
  <c r="E45" i="25"/>
  <c r="E31" i="25"/>
  <c r="E28" i="25"/>
  <c r="E46" i="25"/>
  <c r="E50" i="25"/>
  <c r="E51" i="25"/>
  <c r="D43" i="25"/>
  <c r="D42" i="25"/>
  <c r="D45" i="25"/>
  <c r="D31" i="25"/>
  <c r="D28" i="25"/>
  <c r="D46" i="25"/>
  <c r="D50" i="25"/>
  <c r="D33" i="25"/>
  <c r="D51" i="25"/>
  <c r="C43" i="25"/>
  <c r="C42" i="25"/>
  <c r="C45" i="25"/>
  <c r="C31" i="25"/>
  <c r="C28" i="25"/>
  <c r="C35" i="25" s="1"/>
  <c r="C46" i="25"/>
  <c r="C33" i="25"/>
  <c r="C51" i="25"/>
  <c r="C53" i="25" l="1"/>
  <c r="C52" i="25"/>
  <c r="C48" i="25"/>
  <c r="C47" i="25"/>
  <c r="D53" i="25"/>
  <c r="D52" i="25"/>
  <c r="D48" i="25"/>
  <c r="D47" i="25"/>
  <c r="E53" i="25"/>
  <c r="E52" i="25"/>
  <c r="E48" i="25"/>
  <c r="E47" i="25"/>
  <c r="F53" i="25"/>
  <c r="F52" i="25"/>
  <c r="F48" i="25"/>
  <c r="F47" i="25"/>
  <c r="G53" i="25"/>
  <c r="G52" i="25"/>
  <c r="G48" i="25"/>
  <c r="G47" i="25"/>
  <c r="H53" i="25"/>
  <c r="H52" i="25"/>
  <c r="H48" i="25"/>
  <c r="H47" i="25"/>
  <c r="I53" i="25"/>
  <c r="I52" i="25"/>
  <c r="I48" i="25"/>
  <c r="I47" i="25"/>
  <c r="J53" i="25"/>
  <c r="J52" i="25"/>
  <c r="J48" i="25"/>
  <c r="J47" i="25"/>
  <c r="K53" i="25"/>
  <c r="K52" i="25"/>
  <c r="K48" i="25"/>
  <c r="K47" i="25"/>
  <c r="L53" i="25"/>
  <c r="L52" i="25"/>
  <c r="L48" i="25"/>
  <c r="L47" i="25"/>
  <c r="M53" i="25"/>
  <c r="M52" i="25"/>
  <c r="M48" i="25"/>
  <c r="M47" i="25"/>
  <c r="N53" i="25"/>
  <c r="N52" i="25"/>
  <c r="N48" i="25"/>
  <c r="N47" i="25"/>
  <c r="O53" i="25"/>
  <c r="O52" i="25"/>
  <c r="O48" i="25"/>
  <c r="O47" i="25"/>
  <c r="P53" i="25"/>
  <c r="P52" i="25"/>
  <c r="P48" i="25"/>
  <c r="P47" i="25"/>
  <c r="Q53" i="25"/>
  <c r="Q52" i="25"/>
  <c r="Q48" i="25"/>
  <c r="Q47" i="25"/>
</calcChain>
</file>

<file path=xl/sharedStrings.xml><?xml version="1.0" encoding="utf-8"?>
<sst xmlns="http://schemas.openxmlformats.org/spreadsheetml/2006/main" count="4846" uniqueCount="1733">
  <si>
    <t>ID</t>
  </si>
  <si>
    <t>Model</t>
  </si>
  <si>
    <t>Pipeline/Prompt</t>
  </si>
  <si>
    <t>Hyperparameter config</t>
  </si>
  <si>
    <t>L0.#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</si>
  <si>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</si>
  <si>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</si>
  <si>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</si>
  <si>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L1.#</t>
  </si>
  <si>
    <t>CHECK_APPLICABILITY_CHAIN: {top_p: 0.95; temperature: 0.6}
SEARCH_DOMAIN_ELEMENTS_CHAIN: {top_p: 0.85; temperature: 0.55}
GENERATE_CHAIN: {top_p: 0.85; temperature: 0.6}
FORMAT_CHAIN: {top_p: 0.95; temperature: 0.5}</t>
  </si>
  <si>
    <t>L2.#</t>
  </si>
  <si>
    <t>CHECK_APPLICABILITY_CHAIN: {top_p: 0.95; temperature: 0.6}
SEARCH_DOMAIN_ELEMENTS_CHAIN: {top_p: 0.95; temperature: 0.75}
GENERATE_CHAIN: {top_p: 0.95; temperature: 0.8}
FORMAT_CHAIN: {top_p: 0.95; temperature: 0.5}</t>
  </si>
  <si>
    <t>L3.#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</si>
  <si>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</si>
  <si>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</si>
  <si>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L4.#</t>
  </si>
  <si>
    <t>AiO</t>
  </si>
  <si>
    <t>GENERATE_CHAIN (x1): {top_p: 0.95; temperature: 0.7}
FORMAT_CHAIN: {top_p: 0.95; temperature: 0.5}</t>
  </si>
  <si>
    <t>L5.#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</si>
  <si>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</si>
  <si>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</si>
  <si>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Q0.#</t>
  </si>
  <si>
    <t>QWen</t>
  </si>
  <si>
    <t>Q1.#</t>
  </si>
  <si>
    <t>Q2.#</t>
  </si>
  <si>
    <t>M0.#</t>
  </si>
  <si>
    <t>Mistral</t>
  </si>
  <si>
    <t>M1.#</t>
  </si>
  <si>
    <t>M2.#</t>
  </si>
  <si>
    <t>G0.#</t>
  </si>
  <si>
    <t>GPT4</t>
  </si>
  <si>
    <t>CHECK_APPLICABILITY_CHAIN: {temperature: 0.6}
SEARCH_DOMAIN_ELEMENTS_CHAIN: {temperature: 0.65}
GENERATE_CHAIN: {temperature: 0.7}
FORMAT_CHAIN: {temperature: 0.5}</t>
  </si>
  <si>
    <t>G1.#</t>
  </si>
  <si>
    <t>CHECK_APPLICABILITY_CHAIN: {temperature: 0.6}
SEARCH_DOMAIN_ELEMENTS_CHAIN: { temperature: 0.55}
GENERATE_CHAIN: {temperature: 0.6}
FORMAT_CHAIN: {temperature: 0.5}</t>
  </si>
  <si>
    <t>G2.#</t>
  </si>
  <si>
    <t>CHECK_APPLICABILITY_CHAIN: {temperature: 0.6}
SEARCH_DOMAIN_ELEMENTS_CHAIN: {temperature: 0.75}
GENERATE_CHAIN: {temperature: 0.8}
FORMAT_CHAIN: {temperature: 0.5}</t>
  </si>
  <si>
    <t>H.#</t>
  </si>
  <si>
    <t>Manual</t>
  </si>
  <si>
    <t>-</t>
  </si>
  <si>
    <t>H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</si>
  <si>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</si>
  <si>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</si>
  <si>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</si>
  <si>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</si>
  <si>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</si>
  <si>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</si>
  <si>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</si>
  <si>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</si>
  <si>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</si>
  <si>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</si>
  <si>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</si>
  <si>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</si>
  <si>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</si>
  <si>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</si>
  <si>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</si>
  <si>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L0a</t>
  </si>
  <si>
    <t>L0b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</si>
  <si>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</si>
  <si>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</si>
  <si>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</si>
  <si>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</si>
  <si>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</si>
  <si>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</si>
  <si>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</si>
  <si>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</si>
  <si>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</si>
  <si>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</si>
  <si>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</si>
  <si>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</si>
  <si>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</si>
  <si>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</si>
  <si>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</si>
  <si>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</si>
  <si>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</si>
  <si>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</si>
  <si>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gain worst</t>
  </si>
  <si>
    <t>Recall gain best</t>
  </si>
  <si>
    <t>F1 worst</t>
  </si>
  <si>
    <t>F1 best</t>
  </si>
  <si>
    <t>F2 worst</t>
  </si>
  <si>
    <t>F2 best</t>
  </si>
  <si>
    <t>Relative F2 worst</t>
  </si>
  <si>
    <t>Relative F2 best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</si>
  <si>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</si>
  <si>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</si>
  <si>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</si>
  <si>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</si>
  <si>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</si>
  <si>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</si>
  <si>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</si>
  <si>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</si>
  <si>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</si>
  <si>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Including hallucinations</t>
  </si>
  <si>
    <t>Excluding hallucinations</t>
  </si>
  <si>
    <t>Intersec.</t>
  </si>
  <si>
    <t>Union</t>
  </si>
  <si>
    <t>J-index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</si>
  <si>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</si>
  <si>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</si>
  <si>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</si>
  <si>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</si>
  <si>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</si>
  <si>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</si>
  <si>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</si>
  <si>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</si>
  <si>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</si>
  <si>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</si>
  <si>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</si>
  <si>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</si>
  <si>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</si>
  <si>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</si>
  <si>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</si>
  <si>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</si>
  <si>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</si>
  <si>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</si>
  <si>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</si>
  <si>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</si>
  <si>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</si>
  <si>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</si>
  <si>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</si>
  <si>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</si>
  <si>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</si>
  <si>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</si>
  <si>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H.1.1</t>
  </si>
  <si>
    <t>X</t>
  </si>
  <si>
    <t>No</t>
  </si>
  <si>
    <t>GS.1.3</t>
  </si>
  <si>
    <t>L3.1.2</t>
  </si>
  <si>
    <t>Yes</t>
  </si>
  <si>
    <t>L3.1.5</t>
  </si>
  <si>
    <t>L3.1.6</t>
  </si>
  <si>
    <t>H.2.1</t>
  </si>
  <si>
    <t>L3.2.4</t>
  </si>
  <si>
    <t>L3.3.1</t>
  </si>
  <si>
    <t>H.3.1</t>
  </si>
  <si>
    <t>H.3.2</t>
  </si>
  <si>
    <t>H.3.5</t>
  </si>
  <si>
    <t>H.3.4</t>
  </si>
  <si>
    <t>L3.3.3</t>
  </si>
  <si>
    <t>L3.3.4</t>
  </si>
  <si>
    <t>L3.3.8</t>
  </si>
  <si>
    <t>L3.3.9</t>
  </si>
  <si>
    <t>L3.3.10</t>
  </si>
  <si>
    <t>L3.3.11</t>
  </si>
  <si>
    <t>L3.3.12</t>
  </si>
  <si>
    <t>L3.3.13</t>
  </si>
  <si>
    <t>H.4.1</t>
  </si>
  <si>
    <t>H.4.2</t>
  </si>
  <si>
    <t>H.4.3</t>
  </si>
  <si>
    <t>H.4.4</t>
  </si>
  <si>
    <t>H.4.5</t>
  </si>
  <si>
    <t>H.4.7</t>
  </si>
  <si>
    <t>H.4.8</t>
  </si>
  <si>
    <t>GS.4.10</t>
  </si>
  <si>
    <t>GS.4.14</t>
  </si>
  <si>
    <t>GS.4.20</t>
  </si>
  <si>
    <t>GS.4.21</t>
  </si>
  <si>
    <t>H.5.1</t>
  </si>
  <si>
    <t>GS.5.3</t>
  </si>
  <si>
    <t>GS.5.5</t>
  </si>
  <si>
    <t>L3.5.6</t>
  </si>
  <si>
    <t>L3.5.7</t>
  </si>
  <si>
    <t>H.6.1</t>
  </si>
  <si>
    <t>GS.6.4</t>
  </si>
  <si>
    <t>H.7.1</t>
  </si>
  <si>
    <t>H.7.2</t>
  </si>
  <si>
    <t>H.7.3</t>
  </si>
  <si>
    <t>GS.7.5</t>
  </si>
  <si>
    <t>GS.7.6</t>
  </si>
  <si>
    <t>GS.7.9</t>
  </si>
  <si>
    <t>GS.7.10</t>
  </si>
  <si>
    <t>H.8.1</t>
  </si>
  <si>
    <t>GS.8.2</t>
  </si>
  <si>
    <t>GS.8.3</t>
  </si>
  <si>
    <t>L3.8.3</t>
  </si>
  <si>
    <t>L3.8.5</t>
  </si>
  <si>
    <t>L3.8.6</t>
  </si>
  <si>
    <t>H.9.1</t>
  </si>
  <si>
    <t>H.9.2</t>
  </si>
  <si>
    <t>H.9.3</t>
  </si>
  <si>
    <t>GS.9.4</t>
  </si>
  <si>
    <t>GS.9.6</t>
  </si>
  <si>
    <t>GS.9.7</t>
  </si>
  <si>
    <t>L3.9.3</t>
  </si>
  <si>
    <t>H.10.2</t>
  </si>
  <si>
    <t>H.10.3</t>
  </si>
  <si>
    <t>GS.10.5</t>
  </si>
  <si>
    <t>L3.10.5</t>
  </si>
  <si>
    <t>L3.10.6</t>
  </si>
  <si>
    <t>L3.10.7</t>
  </si>
  <si>
    <t>L3.10.8</t>
  </si>
  <si>
    <t>L3.10.11</t>
  </si>
  <si>
    <t>Totales</t>
  </si>
  <si>
    <t>Avg.</t>
  </si>
  <si>
    <t>Norm</t>
  </si>
  <si>
    <t>GS.#</t>
  </si>
  <si>
    <t>Human requirement name</t>
  </si>
  <si>
    <t>Relates</t>
  </si>
  <si>
    <t>Help messages during the {log-on procedure} must not aid an unauthorized user, e.g., by indicating which {parts of the data} are correct or incorrect</t>
  </si>
  <si>
    <t>GS.1.1</t>
  </si>
  <si>
    <t>Employee Auth Info Masking</t>
  </si>
  <si>
    <t>GS.1.2</t>
  </si>
  <si>
    <t>Dealer Auth Info Masking</t>
  </si>
  <si>
    <t>H.1.2</t>
  </si>
  <si>
    <t>Secure User Management Feedback</t>
  </si>
  <si>
    <t>L3.1.4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</si>
  <si>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</si>
  <si>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GS.2.1</t>
  </si>
  <si>
    <t>Employee Abnormal Behavior Response</t>
  </si>
  <si>
    <t>GS.2.2</t>
  </si>
  <si>
    <t>Dealer Abnormal Behavior Response</t>
  </si>
  <si>
    <t>H.2.2</t>
  </si>
  <si>
    <t>GS.2.3</t>
  </si>
  <si>
    <t>Security Event Logging</t>
  </si>
  <si>
    <t>L0.2.3</t>
  </si>
  <si>
    <t>Physical or logical access controls must be implemented to isolate {sensitive applications, data, or systems}.</t>
  </si>
  <si>
    <t>GS.3.1</t>
  </si>
  <si>
    <t>Logical Access Control - Data Isolation</t>
  </si>
  <si>
    <t>GS.3.2</t>
  </si>
  <si>
    <t>Physical Access Control</t>
  </si>
  <si>
    <t>GS.3.3</t>
  </si>
  <si>
    <t>Local Access Control</t>
  </si>
  <si>
    <t>H.3.3</t>
  </si>
  <si>
    <t>GS.3.4</t>
  </si>
  <si>
    <t>Frontend Access Control</t>
  </si>
  <si>
    <t>GS.3.5</t>
  </si>
  <si>
    <t>Actuator Access Control</t>
  </si>
  <si>
    <t>GS.3.6</t>
  </si>
  <si>
    <t>IoT Middleware Platform Isolation</t>
  </si>
  <si>
    <t>L1.3.3</t>
  </si>
  <si>
    <t>Q0.3.6</t>
  </si>
  <si>
    <t>Q1.3.8</t>
  </si>
  <si>
    <t>Q2.3.4</t>
  </si>
  <si>
    <t>M1.3.5</t>
  </si>
  <si>
    <t>G1.3.3</t>
  </si>
  <si>
    <t>G2.3.6</t>
  </si>
  <si>
    <t>GS.3.8</t>
  </si>
  <si>
    <t>Access Control for System Administration</t>
  </si>
  <si>
    <t>M1.3.4</t>
  </si>
  <si>
    <t>{Access to data} must be controlled based on {user identity, group membership, and assigned roles}</t>
  </si>
  <si>
    <t>GS.4.1</t>
  </si>
  <si>
    <t>Access Control for Vehicle &amp; Material Data</t>
  </si>
  <si>
    <t>GS.4.2</t>
  </si>
  <si>
    <t>Access Control for Requisitions Data</t>
  </si>
  <si>
    <t>GS.4.3</t>
  </si>
  <si>
    <t>Vehicle Registry Access</t>
  </si>
  <si>
    <t>GS.4.4</t>
  </si>
  <si>
    <t>Dock Manager Role for Dock Data</t>
  </si>
  <si>
    <t>GS.4.5</t>
  </si>
  <si>
    <t>Dock Manager Role for Warehouse Inventory</t>
  </si>
  <si>
    <t>GS.4.6</t>
  </si>
  <si>
    <t>Role-based Access to AIDC Carriers</t>
  </si>
  <si>
    <t>H.4.6</t>
  </si>
  <si>
    <t>GS.4.7</t>
  </si>
  <si>
    <t>Role-based Data Access Control</t>
  </si>
  <si>
    <t>GS.4.8</t>
  </si>
  <si>
    <t>Employee User Management Function</t>
  </si>
  <si>
    <t>GS.4.9</t>
  </si>
  <si>
    <t>Role-Based Access Control for External Entities</t>
  </si>
  <si>
    <t>L0.4.3</t>
  </si>
  <si>
    <t>System Admin Access Control</t>
  </si>
  <si>
    <t>L0.4.4</t>
  </si>
  <si>
    <t>L1.4.2</t>
  </si>
  <si>
    <t>L3.4.7</t>
  </si>
  <si>
    <t>L4.4.2</t>
  </si>
  <si>
    <t>M0.4.3p</t>
  </si>
  <si>
    <t>GS.4.11</t>
  </si>
  <si>
    <t>Operations Manager Access Control</t>
  </si>
  <si>
    <t>L0.4.5</t>
  </si>
  <si>
    <t>GS.4.12</t>
  </si>
  <si>
    <t>Security Manager Access Control</t>
  </si>
  <si>
    <t>L0.4.6</t>
  </si>
  <si>
    <t>L1.4.3</t>
  </si>
  <si>
    <t>Logistics Terminal Car Registry Access Control</t>
  </si>
  <si>
    <t>L2.4.4</t>
  </si>
  <si>
    <t>L3.4.8</t>
  </si>
  <si>
    <t>L5.4.6</t>
  </si>
  <si>
    <t>GS.4.15</t>
  </si>
  <si>
    <t>Plant_Manager_Permissions</t>
  </si>
  <si>
    <t>Q0.4.6</t>
  </si>
  <si>
    <t>GS.4.16</t>
  </si>
  <si>
    <t>Finished_Car_Yard_Manager_Permissions</t>
  </si>
  <si>
    <t>Q0.4.8</t>
  </si>
  <si>
    <t>GS.4.17</t>
  </si>
  <si>
    <t>Shipping_Manager_Permissions</t>
  </si>
  <si>
    <t>Q0.4.9</t>
  </si>
  <si>
    <t>GS.4.18</t>
  </si>
  <si>
    <t>IoT Middleware Platform Access Control</t>
  </si>
  <si>
    <t>Q2.4.4</t>
  </si>
  <si>
    <t>GS.4.19</t>
  </si>
  <si>
    <t>Role-Based Access Control Security</t>
  </si>
  <si>
    <t>G0.4.3</t>
  </si>
  <si>
    <t>Production Plan Data Store Access Control</t>
  </si>
  <si>
    <t>L3.4.4</t>
  </si>
  <si>
    <t>L5.4.3</t>
  </si>
  <si>
    <t>Factory Employee Data Access Control</t>
  </si>
  <si>
    <t>L3.4.10</t>
  </si>
  <si>
    <t>The {organization} shall maintain a record of {all privileges allocated}</t>
  </si>
  <si>
    <t>GS.5.1</t>
  </si>
  <si>
    <t>Employee Privileges Record</t>
  </si>
  <si>
    <t>GS.5.2</t>
  </si>
  <si>
    <t>Employee Privileges Record Maintenance</t>
  </si>
  <si>
    <t>H.5.2</t>
  </si>
  <si>
    <t>Record of Privileges for Factory System Admins</t>
  </si>
  <si>
    <t>L0.5.2</t>
  </si>
  <si>
    <t>L1.5.3</t>
  </si>
  <si>
    <t>L2.5.3</t>
  </si>
  <si>
    <t>L3.5.3</t>
  </si>
  <si>
    <t>GS.5.4</t>
  </si>
  <si>
    <t>Car Manufacturer Access Control Record [external entities]</t>
  </si>
  <si>
    <t>L2.5.2</t>
  </si>
  <si>
    <t>Record of AGV Access Privileges</t>
  </si>
  <si>
    <t>L3.5.2</t>
  </si>
  <si>
    <t>M0.5.2</t>
  </si>
  <si>
    <t>GS.5.6</t>
  </si>
  <si>
    <t>Audit Trail for Access and Privilege Changes</t>
  </si>
  <si>
    <t>L4.5.1</t>
  </si>
  <si>
    <t>L5.5.2</t>
  </si>
  <si>
    <t>G1.5.3</t>
  </si>
  <si>
    <t>The {organization} shall regularly review {users} with privileged access rights to ensure that their {duties}, {roles}, {responsibilities}, and {competence} still justify such access</t>
  </si>
  <si>
    <t>GS.6.1</t>
  </si>
  <si>
    <t>Privileged Access Review</t>
  </si>
  <si>
    <t>GS.6.2</t>
  </si>
  <si>
    <t>Justification of Privileged Access Rights</t>
  </si>
  <si>
    <t>L0.6.2</t>
  </si>
  <si>
    <t>GS.6.3</t>
  </si>
  <si>
    <t>Regular Review of Privileged Access for Logistics Terminal Employees</t>
  </si>
  <si>
    <t>M0.6.2</t>
  </si>
  <si>
    <t>Competency Validation for Cybersecurity Roles</t>
  </si>
  <si>
    <t>L3.6.8</t>
  </si>
  <si>
    <t>G0.6.2</t>
  </si>
  <si>
    <t>{Connection} of {systems} to the {network} must be restricted and filtered, e.g., using firewalls.</t>
  </si>
  <si>
    <t>GS.7.1</t>
  </si>
  <si>
    <t>Internal Network Trust</t>
  </si>
  <si>
    <t>GS.7.2</t>
  </si>
  <si>
    <t>Firewall for Perimeter Network Access</t>
  </si>
  <si>
    <t>GS.7.3</t>
  </si>
  <si>
    <t>Limited Access from Perimeter Networks</t>
  </si>
  <si>
    <t>GS.7.4</t>
  </si>
  <si>
    <t>Secure IT Infrastructure Configuration</t>
  </si>
  <si>
    <t>L0.7.2</t>
  </si>
  <si>
    <t>Filtered Network Access for IoT Middleware Platforms</t>
  </si>
  <si>
    <t>L0.7.3</t>
  </si>
  <si>
    <t>L2.7.3</t>
  </si>
  <si>
    <t>L3.7.8</t>
  </si>
  <si>
    <t>L5.7.2</t>
  </si>
  <si>
    <t>M0.7.1</t>
  </si>
  <si>
    <t>M1.7.1</t>
  </si>
  <si>
    <t>M2.7.2</t>
  </si>
  <si>
    <t>Secure Network Access for AGVs and Robots</t>
  </si>
  <si>
    <t>L0.7.4</t>
  </si>
  <si>
    <t>L3.7.4</t>
  </si>
  <si>
    <t>GS.7.7</t>
  </si>
  <si>
    <t>Secure Logistics Terminal Connections</t>
  </si>
  <si>
    <t>L1.7.2</t>
  </si>
  <si>
    <t>GS.7.8</t>
  </si>
  <si>
    <t>Security Manager Oversight</t>
  </si>
  <si>
    <t>L1.7.5</t>
  </si>
  <si>
    <t>Restricted IoT Device Connections</t>
  </si>
  <si>
    <t>L3.7.5</t>
  </si>
  <si>
    <t>Secured Administration System Network Access</t>
  </si>
  <si>
    <t>L3.7.6</t>
  </si>
  <si>
    <t>GS.7.11</t>
  </si>
  <si>
    <t>Factory Network Access Restriction</t>
  </si>
  <si>
    <t>L4.7.1</t>
  </si>
  <si>
    <t>L5.7.1</t>
  </si>
  <si>
    <t>{Network administration channels} must be segregated from {other network traffic}</t>
  </si>
  <si>
    <t>GS.8.1</t>
  </si>
  <si>
    <t>Maintenance Network Segregation</t>
  </si>
  <si>
    <t>Isolation of Network Administration from Logistics Network Traffic</t>
  </si>
  <si>
    <t>L0.8.2</t>
  </si>
  <si>
    <t>L3.8.2</t>
  </si>
  <si>
    <t>Protection of Administration Channels</t>
  </si>
  <si>
    <t>L3.8.4</t>
  </si>
  <si>
    <t>Implement cryptographic measures to safeguard {information stored} on {mobile user} {endpoint devices} or {storage media} and transmitted over {networks}</t>
  </si>
  <si>
    <t>GS.9.1</t>
  </si>
  <si>
    <t>Cryptographic Safeguarding of Data Stores</t>
  </si>
  <si>
    <t>GS.9.2</t>
  </si>
  <si>
    <t>Cryptographic Safeguarding of RFID Data</t>
  </si>
  <si>
    <t>GS.9.3</t>
  </si>
  <si>
    <t>Network Data Encryption</t>
  </si>
  <si>
    <t>Secure Transmission and Storage of Production Plans</t>
  </si>
  <si>
    <t>L0.9.4</t>
  </si>
  <si>
    <t>L3.9.12</t>
  </si>
  <si>
    <t>GS.9.5</t>
  </si>
  <si>
    <t>Supply Chain Interaction Security</t>
  </si>
  <si>
    <t>L2.9.3</t>
  </si>
  <si>
    <t>EndpointDeviceDataProtection</t>
  </si>
  <si>
    <t>L3.9.11</t>
  </si>
  <si>
    <t>L5.9.5</t>
  </si>
  <si>
    <t>Q2.9.1</t>
  </si>
  <si>
    <t>M2.9.2</t>
  </si>
  <si>
    <t>G0.9.2</t>
  </si>
  <si>
    <t>IoTMiddlewareSecurity</t>
  </si>
  <si>
    <t>L3.9.7</t>
  </si>
  <si>
    <t>Q2.9.5</t>
  </si>
  <si>
    <t>GS.9.8</t>
  </si>
  <si>
    <t>External Network Communication Security</t>
  </si>
  <si>
    <t>G0.9.3</t>
  </si>
  <si>
    <t>Establish a comprehensive key management system, including procedures for generating and protecting {cryptographic keys} and recovering {encrypted data} in case of lost, compromised, or damaged {keys}</t>
  </si>
  <si>
    <t>GS.10.1</t>
  </si>
  <si>
    <t>Key Management for AIDC Carriers</t>
  </si>
  <si>
    <t>H.10.1</t>
  </si>
  <si>
    <t>GS.10.2</t>
  </si>
  <si>
    <t>Key Management for Employee Access</t>
  </si>
  <si>
    <t>GS.10.3</t>
  </si>
  <si>
    <t>Security Manager for Key Management</t>
  </si>
  <si>
    <t>GS.10.4</t>
  </si>
  <si>
    <t>Secure Key Management for Automated Systems</t>
  </si>
  <si>
    <t>L0.10.2</t>
  </si>
  <si>
    <t>Key Recovery</t>
  </si>
  <si>
    <t>L2.10.3p</t>
  </si>
  <si>
    <t>L3.10.4</t>
  </si>
  <si>
    <t>Q1.10.2</t>
  </si>
  <si>
    <t>G0.10.2</t>
  </si>
  <si>
    <t>GS.10.6</t>
  </si>
  <si>
    <t>Key Revocation</t>
  </si>
  <si>
    <t>M0.10.3p</t>
  </si>
  <si>
    <t>GS.10.7</t>
  </si>
  <si>
    <t>Access-Controlled Key Management</t>
  </si>
  <si>
    <t>L2.10.4</t>
  </si>
  <si>
    <t>GS.10.8</t>
  </si>
  <si>
    <t>Key-Driven Data Recovery Protocol</t>
  </si>
  <si>
    <t>L5.10.3</t>
  </si>
  <si>
    <t>Q2.10.3</t>
  </si>
  <si>
    <t>GS.10.9</t>
  </si>
  <si>
    <t>Automatic Key Rotation</t>
  </si>
  <si>
    <t>GS.10.10</t>
  </si>
  <si>
    <t>Key Usage Monitoring and Reporting</t>
  </si>
  <si>
    <t>M0.10.5</t>
  </si>
  <si>
    <t>Total GS requirements</t>
  </si>
  <si>
    <t>Total discoveries</t>
  </si>
  <si>
    <t>Discoveries over total (%)</t>
  </si>
  <si>
    <t>Total H + L0 requirements</t>
  </si>
  <si>
    <t>Present</t>
  </si>
  <si>
    <t>Support</t>
  </si>
  <si>
    <t>L0.1.1; L0.1.2</t>
  </si>
  <si>
    <t>L1.1.1; L1.1.2</t>
  </si>
  <si>
    <t>L2.1.1</t>
  </si>
  <si>
    <t>L3.1.1; L3.1.3</t>
  </si>
  <si>
    <t>L4.1.2</t>
  </si>
  <si>
    <t>L.5.1.1; L.5.1.2; L.5.1.3</t>
  </si>
  <si>
    <t>Q0.1.1; Q0.1.2</t>
  </si>
  <si>
    <t>Q1.1.1</t>
  </si>
  <si>
    <t>Q2.1.1</t>
  </si>
  <si>
    <t>M0.1.1; M0.1.2; M0.1.3; M0.1.4; M0.1.5; M0.1.6; M0.1.7; M0.1.8; M0.1.9; M0.1.10</t>
  </si>
  <si>
    <t>M1.1.1</t>
  </si>
  <si>
    <t>M2.1.1; M2.1.2; M2.1.3</t>
  </si>
  <si>
    <t>Partial</t>
  </si>
  <si>
    <t>G0.1.1</t>
  </si>
  <si>
    <t>G1.1.1</t>
  </si>
  <si>
    <t>G2.1.1</t>
  </si>
  <si>
    <t>L0a.1.1; L0a.1.2; L0a.1.3</t>
  </si>
  <si>
    <t>L0b.1.1</t>
  </si>
  <si>
    <t>L0.2.1; L0.1.2</t>
  </si>
  <si>
    <t>L1.2.2</t>
  </si>
  <si>
    <t>L2.2.1; L2.2.2; L2.2.3; L2.2.4</t>
  </si>
  <si>
    <t>L3.2.1; L3.2.2; L3.2.3; L3.2.5; L3.2.6; L3.2.7</t>
  </si>
  <si>
    <t>L4.2.2; L4.2.3</t>
  </si>
  <si>
    <t>L5.2.1; L5.2.2</t>
  </si>
  <si>
    <t>Q0.2.1</t>
  </si>
  <si>
    <t>Q1.2.1</t>
  </si>
  <si>
    <t>Q2.2.1; Q2.2.2</t>
  </si>
  <si>
    <t>M1.2.1; M1.2.2; M1.2.3; M1.2.4</t>
  </si>
  <si>
    <t>G0.2.1; G0.2.3</t>
  </si>
  <si>
    <t>G1.2.1; G1.2.2</t>
  </si>
  <si>
    <t>L0a.2.1; L0a.2.3</t>
  </si>
  <si>
    <t>L0b.2.2; L0b.2.3</t>
  </si>
  <si>
    <t>L0.3.1</t>
  </si>
  <si>
    <t>L1.3.1</t>
  </si>
  <si>
    <t>L2.3.1</t>
  </si>
  <si>
    <t>L3.3.5; L3.3.6; L3.3.7</t>
  </si>
  <si>
    <t>L5.1.1; L5.1.2; L5.1.3; L5.1.4</t>
  </si>
  <si>
    <t>Q0.3.3; Q0.3.4; Q0.3.5</t>
  </si>
  <si>
    <t>Q1.3.2; Q1.3.3; Q1.3.4; Q1.3.5</t>
  </si>
  <si>
    <t>Q2.3.3</t>
  </si>
  <si>
    <t>M0.3.1; M0.3.2; M0.3.3</t>
  </si>
  <si>
    <t>M1.3.1; M1.3.2; M1.3.3</t>
  </si>
  <si>
    <t>M2.3.1; M2.3.2; M2.3.3</t>
  </si>
  <si>
    <t>G0.3.1</t>
  </si>
  <si>
    <t>G1.3.1</t>
  </si>
  <si>
    <t>G2.3.1; G2.3.2; G2.3.3; G2.3.4</t>
  </si>
  <si>
    <t>L0a.3.1; L0a.3.3; L0a.3.4</t>
  </si>
  <si>
    <t>L0.3.2</t>
  </si>
  <si>
    <t>L1.3.2</t>
  </si>
  <si>
    <t>L3.3.2</t>
  </si>
  <si>
    <t>Q1.3.1</t>
  </si>
  <si>
    <t>Q2.3.2</t>
  </si>
  <si>
    <t>G1.3.2</t>
  </si>
  <si>
    <t>L3.3.14; L3.3.15; L3.3.16; L3.3.17</t>
  </si>
  <si>
    <t>Q0.3.1</t>
  </si>
  <si>
    <t>L1.3.5</t>
  </si>
  <si>
    <t>L5.1.1</t>
  </si>
  <si>
    <t>L0.4.1; L0.4.2</t>
  </si>
  <si>
    <t>L1.4.1</t>
  </si>
  <si>
    <t>L2.4.1</t>
  </si>
  <si>
    <t>L3.4.1; L3.4.2</t>
  </si>
  <si>
    <t>L4.4.1</t>
  </si>
  <si>
    <t>Q0.4.3; Q0.4.10</t>
  </si>
  <si>
    <t>Q2.4.3</t>
  </si>
  <si>
    <t>M1.4.1; M1.4.2; M1.4.3; M1.4.4</t>
  </si>
  <si>
    <t>M2.4.1; M2.4.3</t>
  </si>
  <si>
    <t>L0a.4.1; L0a.4.2; L0a.4.3</t>
  </si>
  <si>
    <t>L0b.4.2; L0b.4.3</t>
  </si>
  <si>
    <t>L2.4.5</t>
  </si>
  <si>
    <t>L5.4.5</t>
  </si>
  <si>
    <t>L0b.4.1</t>
  </si>
  <si>
    <t>L2.4.3</t>
  </si>
  <si>
    <t>L3.4.5</t>
  </si>
  <si>
    <t>L5.4.4; L5.4.7</t>
  </si>
  <si>
    <t>Q0.4.8; Q0.4.10</t>
  </si>
  <si>
    <t>L0b.4.4</t>
  </si>
  <si>
    <t>L3.4.12</t>
  </si>
  <si>
    <t>Q0.4.4; Q0.4.10</t>
  </si>
  <si>
    <t>L2.4.2</t>
  </si>
  <si>
    <t>L3.4.3</t>
  </si>
  <si>
    <t>L5.4.2</t>
  </si>
  <si>
    <t>Q0.4.5; Q0.4.10</t>
  </si>
  <si>
    <t>G1.4.1</t>
  </si>
  <si>
    <t>L0.4.1</t>
  </si>
  <si>
    <t>L3.4.11</t>
  </si>
  <si>
    <t>L5.4.1</t>
  </si>
  <si>
    <t>Q0.4.1</t>
  </si>
  <si>
    <t>Q1.4.1</t>
  </si>
  <si>
    <t>Q2.4.5</t>
  </si>
  <si>
    <t>M0.4.1; M0.4.2; M0.4.3</t>
  </si>
  <si>
    <t>M2.4.1</t>
  </si>
  <si>
    <t>G1.4.1; G.1.4.2</t>
  </si>
  <si>
    <t>G2.4.1; G2.4.2; G2.4.3</t>
  </si>
  <si>
    <t>L0b.4.4; L0b.4.6; L0b.4.7</t>
  </si>
  <si>
    <t>L3.4.9</t>
  </si>
  <si>
    <t>Q0.4.12</t>
  </si>
  <si>
    <t>M2.4.2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</si>
  <si>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</si>
  <si>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</si>
  <si>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</si>
  <si>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</si>
  <si>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</si>
  <si>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</si>
  <si>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Q0.5.1</t>
  </si>
  <si>
    <t>Q1.5.1</t>
  </si>
  <si>
    <t>Q2.5.1</t>
  </si>
  <si>
    <t>M0.5.1</t>
  </si>
  <si>
    <t>M1.5.1; M1.5.2</t>
  </si>
  <si>
    <t>M2.5.1; M2.5.2; M2.5.3; M2.5.4</t>
  </si>
  <si>
    <t>G0.5.1</t>
  </si>
  <si>
    <t>G1.5.1</t>
  </si>
  <si>
    <t>G2.5.1</t>
  </si>
  <si>
    <t>L0a.5.1; L0a.5.2; L0a.5.3</t>
  </si>
  <si>
    <t>L0b.5.1</t>
  </si>
  <si>
    <t>G0.5.2</t>
  </si>
  <si>
    <t>G2.5.2; G2.5.3</t>
  </si>
  <si>
    <t>L0.6.1</t>
  </si>
  <si>
    <t>L1.6.1; L1.6.2; L1.6.3; L1.6.4; L1.6.5</t>
  </si>
  <si>
    <t>L2.6.1</t>
  </si>
  <si>
    <t>L3.6.1; L3.6.2; L3.6.3; L3.6.4; L3.6.5; L3.6.6; L3.6.7</t>
  </si>
  <si>
    <t>L4.6.1</t>
  </si>
  <si>
    <t>L5.6.1; L5.6.2; L5.6.3</t>
  </si>
  <si>
    <t>Q0.6.1</t>
  </si>
  <si>
    <t>Q1.6.1</t>
  </si>
  <si>
    <t>Q2.6.1</t>
  </si>
  <si>
    <t>M0.6.1</t>
  </si>
  <si>
    <t>M1.6.1</t>
  </si>
  <si>
    <t>M2.6.1; M2.6.2</t>
  </si>
  <si>
    <t>G0.6.1</t>
  </si>
  <si>
    <t>G1.6.1; G1.6.2; G1.6.3</t>
  </si>
  <si>
    <t>G2.6.1</t>
  </si>
  <si>
    <t>L0a.6.1</t>
  </si>
  <si>
    <t>L0b.6.1; L0b.6.2; L0b.6.3; L0b.6.4; L0b.6.5</t>
  </si>
  <si>
    <t>L0.7.1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</si>
  <si>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</si>
  <si>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</si>
  <si>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</si>
  <si>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L4.7.3</t>
  </si>
  <si>
    <t>Q0.7.1</t>
  </si>
  <si>
    <t>Q1.7.1</t>
  </si>
  <si>
    <t>Q2.7.1</t>
  </si>
  <si>
    <t>M0.7.3</t>
  </si>
  <si>
    <t>M1.6.2; M1.6.3</t>
  </si>
  <si>
    <t>M2.7.1; M2.7.3; M2.7.4</t>
  </si>
  <si>
    <t>G0.7.1</t>
  </si>
  <si>
    <t>G1.7.1, G1.7.2; G1.7.3</t>
  </si>
  <si>
    <t>G2.7.1; G2.7.2; G2.7.3; G2.7.4</t>
  </si>
  <si>
    <t>L0a.7.1; L0a.7.3</t>
  </si>
  <si>
    <t>L0b.7.1</t>
  </si>
  <si>
    <t>L1.7.3</t>
  </si>
  <si>
    <t>L2.7.4</t>
  </si>
  <si>
    <t>L3.7.33</t>
  </si>
  <si>
    <t>M0.7.2</t>
  </si>
  <si>
    <t>G0.7.2</t>
  </si>
  <si>
    <t>L2.7.5</t>
  </si>
  <si>
    <t>L3.7.1; L3.7.14</t>
  </si>
  <si>
    <t>M1.6.4</t>
  </si>
  <si>
    <t>L0.8.1</t>
  </si>
  <si>
    <t>L1.8.1; L1.8.2</t>
  </si>
  <si>
    <t>L2.8.1; L2.8.2</t>
  </si>
  <si>
    <t>L3.8.1</t>
  </si>
  <si>
    <t>L4.8.1</t>
  </si>
  <si>
    <t>L5.8.1</t>
  </si>
  <si>
    <t>Q0.8.1</t>
  </si>
  <si>
    <t>Q1.8.1</t>
  </si>
  <si>
    <t>Q2.8.1</t>
  </si>
  <si>
    <t>M0.8.1</t>
  </si>
  <si>
    <t>M1.8.1</t>
  </si>
  <si>
    <t>M2.8.1</t>
  </si>
  <si>
    <t>G0.8.1</t>
  </si>
  <si>
    <t>G1.8.1</t>
  </si>
  <si>
    <t>G2.8.1</t>
  </si>
  <si>
    <t>L0a.8.1</t>
  </si>
  <si>
    <t>L0b.8.1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</si>
  <si>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</si>
  <si>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</si>
  <si>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</si>
  <si>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</si>
  <si>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</si>
  <si>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</si>
  <si>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Q0.9.2</t>
  </si>
  <si>
    <t>Q1.9.1</t>
  </si>
  <si>
    <t>M0.9.1; M0.9.4; M0.9.6</t>
  </si>
  <si>
    <t>M1.9.1; M1.9.2; M1.9.3</t>
  </si>
  <si>
    <t>M2.9.3</t>
  </si>
  <si>
    <t>G0.9.4</t>
  </si>
  <si>
    <t>G1.9.1; G1.9.3</t>
  </si>
  <si>
    <t>G2.9.1; G2.9.3</t>
  </si>
  <si>
    <t>L0a.9.1</t>
  </si>
  <si>
    <t>L0b.9.6</t>
  </si>
  <si>
    <t>L0.9.3</t>
  </si>
  <si>
    <t>L3.9.10</t>
  </si>
  <si>
    <t>L4.9.1</t>
  </si>
  <si>
    <t>Q0.9.3</t>
  </si>
  <si>
    <t>M0.9.2</t>
  </si>
  <si>
    <t>L0.9.2</t>
  </si>
  <si>
    <t>L3.9.1; L3.9.5; L3.9.9; L3.9.15</t>
  </si>
  <si>
    <t>L4.9.4</t>
  </si>
  <si>
    <t>L5.9.2</t>
  </si>
  <si>
    <t>Q0.9.1</t>
  </si>
  <si>
    <t>Q2.9.3; Q2.9.4</t>
  </si>
  <si>
    <t>M0.9.3; M0.9.5</t>
  </si>
  <si>
    <t>M2.9.1</t>
  </si>
  <si>
    <t>G0.9.1</t>
  </si>
  <si>
    <t>G1.9.4</t>
  </si>
  <si>
    <t>G2.9.2</t>
  </si>
  <si>
    <t>L0a.9.3; L0a.9.5; L0a.9.6; L0a.9.7</t>
  </si>
  <si>
    <t>L0b.9.5</t>
  </si>
  <si>
    <t>L1.10.1</t>
  </si>
  <si>
    <t>M0.10.1; M0.10.4</t>
  </si>
  <si>
    <t>M1.10.1</t>
  </si>
  <si>
    <t>M2.10.1</t>
  </si>
  <si>
    <t>G2.10.3</t>
  </si>
  <si>
    <t>L0b.10.1</t>
  </si>
  <si>
    <t>L0.10.3</t>
  </si>
  <si>
    <t>L1.10.3</t>
  </si>
  <si>
    <t>L3.10.1; L3.10.2; L3.10.3; L3.10.9; L3.10.10</t>
  </si>
  <si>
    <t>L4.10.1</t>
  </si>
  <si>
    <t>L5.10.1; L5.10.4</t>
  </si>
  <si>
    <t>Q2.10.2</t>
  </si>
  <si>
    <t>M0.10.2; M0.10.4</t>
  </si>
  <si>
    <t>M2.10.6</t>
  </si>
  <si>
    <t>L0b.10.1; L0b.10.2</t>
  </si>
  <si>
    <t>L0.10.1</t>
  </si>
  <si>
    <t>L2.10.5</t>
  </si>
  <si>
    <t>L3.10.12</t>
  </si>
  <si>
    <t>L5.10.2</t>
  </si>
  <si>
    <t>Q0.10.1</t>
  </si>
  <si>
    <t>Q1.10.1</t>
  </si>
  <si>
    <t>Q2.10.1</t>
  </si>
  <si>
    <t>M0.10.7</t>
  </si>
  <si>
    <t>G0.10.3</t>
  </si>
  <si>
    <t>G1.10.4</t>
  </si>
  <si>
    <t>G2.10.1</t>
  </si>
  <si>
    <t>Totals</t>
  </si>
  <si>
    <t>Covered</t>
  </si>
  <si>
    <t>Uncovered</t>
  </si>
  <si>
    <t>Automated requirement name</t>
  </si>
  <si>
    <t>Hallucination</t>
  </si>
  <si>
    <t>Rationale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</si>
  <si>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</si>
  <si>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</si>
  <si>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</si>
  <si>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</si>
  <si>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</si>
  <si>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</si>
  <si>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</si>
  <si>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</si>
  <si>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</si>
  <si>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</si>
  <si>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Access Control for Sensitive Data Stores</t>
  </si>
  <si>
    <t>Factory IT Infrastructure Access Control</t>
  </si>
  <si>
    <t>H.3.2; H.3.5</t>
  </si>
  <si>
    <t>L0.3.3</t>
  </si>
  <si>
    <t>Physical Access Control for Factory Premises</t>
  </si>
  <si>
    <t>Factory access is out-of-the-scope of system cybersecurity nfrs</t>
  </si>
  <si>
    <t>Role-Based Access Control for Factory Datastores</t>
  </si>
  <si>
    <t>H.4.1; H.4.2; H.4.3; H.4.4; H.4.5</t>
  </si>
  <si>
    <t>L0.4.2</t>
  </si>
  <si>
    <t>Factory Employee Access to Datastores</t>
  </si>
  <si>
    <t>Dealer RBAC</t>
  </si>
  <si>
    <t>L0.5.1</t>
  </si>
  <si>
    <t>Record of Access Privileges for Car Manufacturer Employees</t>
  </si>
  <si>
    <t>H.5.1; H.5.2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</si>
  <si>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</si>
  <si>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</si>
  <si>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</si>
  <si>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</si>
  <si>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</si>
  <si>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</si>
  <si>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Regular Review of Privileged Access Rights</t>
  </si>
  <si>
    <t>Factory Network Connection Restriction and Filtering</t>
  </si>
  <si>
    <t>Securize internal net</t>
  </si>
  <si>
    <t>Segregation of System Admin Network Channels</t>
  </si>
  <si>
    <t>Nets must not only be segregated but also isolated</t>
  </si>
  <si>
    <t>L0.9.1</t>
  </si>
  <si>
    <t>Cryptographic Protection of Warehouse Inventory Data</t>
  </si>
  <si>
    <t>Secure Communication for Handheld Devices</t>
  </si>
  <si>
    <t>Encryption of AIDC Data Carriers</t>
  </si>
  <si>
    <t>Secure Transmission of Production Plans and Shipment Details</t>
  </si>
  <si>
    <t>Partial hall.</t>
  </si>
  <si>
    <t>Comprehensive Key Management for Factory IT Infrastructure</t>
  </si>
  <si>
    <t>Key Management Roles and Responsibilities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</si>
  <si>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</si>
  <si>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</si>
  <si>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</si>
  <si>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</si>
  <si>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</si>
  <si>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</si>
  <si>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Outside of the scope of the system</t>
  </si>
  <si>
    <t>L1.2.1</t>
  </si>
  <si>
    <t>Supply Vehicle Access Breach Detection</t>
  </si>
  <si>
    <t>Employee Access Breach Detection</t>
  </si>
  <si>
    <t>Sensitive Data Store Access Control</t>
  </si>
  <si>
    <t>Assembly Line and Warehouse Access Control</t>
  </si>
  <si>
    <t>Partial hall. also areas non-related to IT</t>
  </si>
  <si>
    <t>L1.3.4</t>
  </si>
  <si>
    <t>Role-Based Access Control for System Administration</t>
  </si>
  <si>
    <t>Secure AIDC Technology Management</t>
  </si>
  <si>
    <t>Role-Based Access Control</t>
  </si>
  <si>
    <t>H.4.1; H.4.2; H.4.5</t>
  </si>
  <si>
    <t>System Administration Access Control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</si>
  <si>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</si>
  <si>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</si>
  <si>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</si>
  <si>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</si>
  <si>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</si>
  <si>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</si>
  <si>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</si>
  <si>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</si>
  <si>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</si>
  <si>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</si>
  <si>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</si>
  <si>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</si>
  <si>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</si>
  <si>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</si>
  <si>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</si>
  <si>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</si>
  <si>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</si>
  <si>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</si>
  <si>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</si>
  <si>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</si>
  <si>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Securize internals</t>
  </si>
  <si>
    <t>Filtered Forwarder Connections</t>
  </si>
  <si>
    <t>L1.7.4</t>
  </si>
  <si>
    <t>Firewalled System Admin Access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</si>
  <si>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</si>
  <si>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</si>
  <si>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</si>
  <si>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</si>
  <si>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</si>
  <si>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</si>
  <si>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H.9.1; H.9.3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</si>
  <si>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</si>
  <si>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</si>
  <si>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</si>
  <si>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</si>
  <si>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</si>
  <si>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</si>
  <si>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</si>
  <si>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</si>
  <si>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</si>
  <si>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</si>
  <si>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Component Identifier Key Management</t>
  </si>
  <si>
    <t>L1.10.2</t>
  </si>
  <si>
    <t>Finished Car Registry Data Protection</t>
  </si>
  <si>
    <t>Access Control Key Management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</si>
  <si>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</si>
  <si>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</si>
  <si>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</si>
  <si>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</si>
  <si>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</si>
  <si>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</si>
  <si>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</si>
  <si>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</si>
  <si>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</si>
  <si>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</si>
  <si>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</si>
  <si>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L2.3.2</t>
  </si>
  <si>
    <t>H.4.1; H.4.5</t>
  </si>
  <si>
    <t>Warehouse Inventory Access Restriction</t>
  </si>
  <si>
    <t>Finished Car Registry Access Control</t>
  </si>
  <si>
    <t>Purchase and Transport Order Access Control</t>
  </si>
  <si>
    <t>L2.5.1</t>
  </si>
  <si>
    <t>Factory Privilege Management Record</t>
  </si>
  <si>
    <t>System Admin Privilege Record</t>
  </si>
  <si>
    <t>L2.5.4</t>
  </si>
  <si>
    <t>Security Manager Incident Response Record</t>
  </si>
  <si>
    <t>L2.7.1</t>
  </si>
  <si>
    <t>Factory Internal Network Access Restriction</t>
  </si>
  <si>
    <t>L2.7.2</t>
  </si>
  <si>
    <t>Logistics Terminal Network Access Restriction</t>
  </si>
  <si>
    <t>IoT Middleware Access Restriction</t>
  </si>
  <si>
    <t>Secure External Communication</t>
  </si>
  <si>
    <t>Firewall Configuration</t>
  </si>
  <si>
    <t>L2.8.1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</si>
  <si>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</si>
  <si>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</si>
  <si>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</si>
  <si>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</si>
  <si>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</si>
  <si>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</si>
  <si>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</si>
  <si>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</si>
  <si>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</si>
  <si>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</si>
  <si>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</si>
  <si>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</si>
  <si>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</si>
  <si>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L3.1.1</t>
  </si>
  <si>
    <t>Secure Log-on Feedback</t>
  </si>
  <si>
    <t>Secure Access Gate Log-on Procedure</t>
  </si>
  <si>
    <t>L3.1.3</t>
  </si>
  <si>
    <t>Secure System Administration Log-on Procedure</t>
  </si>
  <si>
    <t>Secure Access Gate Entry Feedback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</si>
  <si>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</si>
  <si>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</si>
  <si>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</si>
  <si>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</si>
  <si>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</si>
  <si>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</si>
  <si>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</si>
  <si>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</si>
  <si>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</si>
  <si>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</si>
  <si>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</si>
  <si>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</si>
  <si>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</si>
  <si>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</si>
  <si>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Access Control for Physical Locations</t>
  </si>
  <si>
    <t>Access Control for Sensitive Factory Systems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</si>
  <si>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</si>
  <si>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</si>
  <si>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</si>
  <si>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</si>
  <si>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</si>
  <si>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</si>
  <si>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</si>
  <si>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Role-Based Access Control for Employee Roles</t>
  </si>
  <si>
    <t>Role-Based Access Control for Sensitive Roles</t>
  </si>
  <si>
    <t>Secure Access to Assembly Line and Warehouse Systems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</si>
  <si>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</si>
  <si>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</si>
  <si>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</si>
  <si>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</si>
  <si>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</si>
  <si>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</si>
  <si>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</si>
  <si>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</si>
  <si>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</si>
  <si>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</si>
  <si>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Access Control for Requisitions Data Store</t>
  </si>
  <si>
    <t>H.4.1; H.4.2</t>
  </si>
  <si>
    <t>L3.4.2</t>
  </si>
  <si>
    <t>Role-Based Access to Supply Vehicles Registry</t>
  </si>
  <si>
    <t>Warehouse Inventory Access Control</t>
  </si>
  <si>
    <t>L3.4.6</t>
  </si>
  <si>
    <t>Purchase Order and Transport Order Data Stores Access Control</t>
  </si>
  <si>
    <t>User Management and Access Control</t>
  </si>
  <si>
    <t>Role-Based Access to Dealer and Forwarder Information</t>
  </si>
  <si>
    <t>Data Access Control for Finished Car Yard and Logistics Terminal</t>
  </si>
  <si>
    <t>L3.5.1</t>
  </si>
  <si>
    <t>Privilege Allocation Record for Employee Roles</t>
  </si>
  <si>
    <t>Privilege Allocation Record for Automated Systems</t>
  </si>
  <si>
    <t>Privilege Allocation Record for Administration and Management Roles</t>
  </si>
  <si>
    <t>L3.5.4</t>
  </si>
  <si>
    <t>L3.5.5</t>
  </si>
  <si>
    <t>Record of System Privileges for Factory IT Infrastructure</t>
  </si>
  <si>
    <t>Record of Operational Privileges for Assembly Line Management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</si>
  <si>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</si>
  <si>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</si>
  <si>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</si>
  <si>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</si>
  <si>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</si>
  <si>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</si>
  <si>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</si>
  <si>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</si>
  <si>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</si>
  <si>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</si>
  <si>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</si>
  <si>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</si>
  <si>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Privileged Access Review for Car Manufacturer Employees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</si>
  <si>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</si>
  <si>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</si>
  <si>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</si>
  <si>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</si>
  <si>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</si>
  <si>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</si>
  <si>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</si>
  <si>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</si>
  <si>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</si>
  <si>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</si>
  <si>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</si>
  <si>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</si>
  <si>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</si>
  <si>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</si>
  <si>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Restricted AGV and Robotized System Network Access</t>
  </si>
  <si>
    <t>L3.7.7</t>
  </si>
  <si>
    <t>Secured Data Store and Registry Network Connections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</si>
  <si>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</si>
  <si>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</si>
  <si>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</si>
  <si>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</si>
  <si>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</si>
  <si>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</si>
  <si>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</si>
  <si>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</si>
  <si>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</si>
  <si>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</si>
  <si>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</si>
  <si>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</si>
  <si>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</si>
  <si>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</si>
  <si>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</si>
  <si>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</si>
  <si>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</si>
  <si>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</si>
  <si>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</si>
  <si>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</si>
  <si>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</si>
  <si>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</si>
  <si>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</si>
  <si>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</si>
  <si>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</si>
  <si>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</si>
  <si>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</si>
  <si>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</si>
  <si>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</si>
  <si>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</si>
  <si>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</si>
  <si>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</si>
  <si>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</si>
  <si>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</si>
  <si>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</si>
  <si>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</si>
  <si>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</si>
  <si>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</si>
  <si>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</si>
  <si>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</si>
  <si>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</si>
  <si>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</si>
  <si>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</si>
  <si>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</si>
  <si>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</si>
  <si>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</si>
  <si>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</si>
  <si>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</si>
  <si>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</si>
  <si>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Secure External Network Connection</t>
  </si>
  <si>
    <t>Segregation of System Administration Channels</t>
  </si>
  <si>
    <t>Isolation of Network Administration Channels</t>
  </si>
  <si>
    <t>Isolation of IoT Middleware Platforms</t>
  </si>
  <si>
    <t>Excessive</t>
  </si>
  <si>
    <t>Isolation of Operations Management Traffic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</si>
  <si>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</si>
  <si>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</si>
  <si>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</si>
  <si>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</si>
  <si>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</si>
  <si>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Secure Transmission of Delivery Notes</t>
  </si>
  <si>
    <t>Absurd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</si>
  <si>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</si>
  <si>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</si>
  <si>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</si>
  <si>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</si>
  <si>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</si>
  <si>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</si>
  <si>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</si>
  <si>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</si>
  <si>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</si>
  <si>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</si>
  <si>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</si>
  <si>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Cryptographic Protection of Physical Storage Media</t>
  </si>
  <si>
    <t>Secure Handheld Device Data Storage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</si>
  <si>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</si>
  <si>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</si>
  <si>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</si>
  <si>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</si>
  <si>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</si>
  <si>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</si>
  <si>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</si>
  <si>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</si>
  <si>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Comprehensive Key Management System</t>
  </si>
  <si>
    <t>L3.10.2</t>
  </si>
  <si>
    <t>Secure Key Management for Data Stores</t>
  </si>
  <si>
    <t>L3.10.3</t>
  </si>
  <si>
    <t>Secure Key Management for Employee Authentication</t>
  </si>
  <si>
    <t>Key Recovery for Business Continuity</t>
  </si>
  <si>
    <t>Integration of Key Management with IoT Middleware</t>
  </si>
  <si>
    <t>Not directly inferrable</t>
  </si>
  <si>
    <t>Role-Based Access Control for Key Management</t>
  </si>
  <si>
    <t>Secure Key Management for External Communication</t>
  </si>
  <si>
    <t>Secure Data Transmission</t>
  </si>
  <si>
    <t>Out of the scope</t>
  </si>
  <si>
    <t>L3.10.9</t>
  </si>
  <si>
    <t>Protected Data Storage</t>
  </si>
  <si>
    <t>L3.10.10</t>
  </si>
  <si>
    <t>Factory IT Infrastructure Key Management</t>
  </si>
  <si>
    <t>System Admin Key Management Responsibilities</t>
  </si>
  <si>
    <t>Security Manager Key Management Oversight</t>
  </si>
  <si>
    <t>L4.1.1</t>
  </si>
  <si>
    <t>Secure Access Control Feedback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</si>
  <si>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</si>
  <si>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</si>
  <si>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</si>
  <si>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</si>
  <si>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</si>
  <si>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</si>
  <si>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</si>
  <si>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</si>
  <si>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</si>
  <si>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</si>
  <si>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</si>
  <si>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</si>
  <si>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</si>
  <si>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</si>
  <si>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</si>
  <si>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</si>
  <si>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</si>
  <si>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</si>
  <si>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</si>
  <si>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</si>
  <si>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</si>
  <si>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</si>
  <si>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</si>
  <si>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</si>
  <si>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Role-Based Access Control for Logistics and Production Data</t>
  </si>
  <si>
    <t>H.4.1; H.4.2; H.4.3; H.4.5; H.4.7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</si>
  <si>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</si>
  <si>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</si>
  <si>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</si>
  <si>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</si>
  <si>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</si>
  <si>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</si>
  <si>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</si>
  <si>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</si>
  <si>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</si>
  <si>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L4.7.2</t>
  </si>
  <si>
    <t>Assembly Line Network Access Restriction</t>
  </si>
  <si>
    <t>System Access Role-Based Control</t>
  </si>
  <si>
    <t>Segregation of System Admin Channels</t>
  </si>
  <si>
    <t>L4.8.2</t>
  </si>
  <si>
    <t>Segregation of Operations Manager Channels</t>
  </si>
  <si>
    <t>L4.8.3</t>
  </si>
  <si>
    <t>Segregation of Security Manager Channels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</si>
  <si>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</si>
  <si>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</si>
  <si>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</si>
  <si>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</si>
  <si>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</si>
  <si>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Secure AIDC Data Transmission</t>
  </si>
  <si>
    <t>L4.9.5</t>
  </si>
  <si>
    <t>Protect Supply Vehicle and Driver Information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</si>
  <si>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</si>
  <si>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</si>
  <si>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</si>
  <si>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</si>
  <si>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</si>
  <si>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</si>
  <si>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</si>
  <si>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</si>
  <si>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</si>
  <si>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</si>
  <si>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</si>
  <si>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</si>
  <si>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</si>
  <si>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</si>
  <si>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</si>
  <si>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</si>
  <si>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</si>
  <si>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L5.3.3</t>
  </si>
  <si>
    <t>Production Plan Data Store Isolation</t>
  </si>
  <si>
    <t>L5.3.4</t>
  </si>
  <si>
    <t>L5.4.4</t>
  </si>
  <si>
    <t>Requisitions Data Store Access Control</t>
  </si>
  <si>
    <t>L5.4.7</t>
  </si>
  <si>
    <t>L5.5.1</t>
  </si>
  <si>
    <t>Comprehensive Privilege Allocation Record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</si>
  <si>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</si>
  <si>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</si>
  <si>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</si>
  <si>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</si>
  <si>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</si>
  <si>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</si>
  <si>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</si>
  <si>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</si>
  <si>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</si>
  <si>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</si>
  <si>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</si>
  <si>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</si>
  <si>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</si>
  <si>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</si>
  <si>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Restricted Connection to Factory Network</t>
  </si>
  <si>
    <t>Secure IoT Middleware Connection</t>
  </si>
  <si>
    <t>L5.7.3</t>
  </si>
  <si>
    <t>Filtered Front-end Application Access</t>
  </si>
  <si>
    <t>Segregation of Network Administration Channels</t>
  </si>
  <si>
    <t>L5.8.2</t>
  </si>
  <si>
    <t>L5.8.3</t>
  </si>
  <si>
    <t>L5.8.4</t>
  </si>
  <si>
    <t>L5.9.1</t>
  </si>
  <si>
    <t>Cryptographic Protection of Handheld Device Data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</si>
  <si>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</si>
  <si>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</si>
  <si>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</si>
  <si>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</si>
  <si>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</si>
  <si>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Secure Data Storage on Endpoint Devices</t>
  </si>
  <si>
    <t>L5.10.1</t>
  </si>
  <si>
    <t>Secure Key Generation and Protection</t>
  </si>
  <si>
    <t>Encrypted Data Recovery</t>
  </si>
  <si>
    <t>L5.10.4</t>
  </si>
  <si>
    <t>Key Management System Integration</t>
  </si>
  <si>
    <t>Q0.1.1</t>
  </si>
  <si>
    <t>Confidential Log-On Feedback</t>
  </si>
  <si>
    <t>Q0.1.2</t>
  </si>
  <si>
    <t>Uniform Login Failure Response</t>
  </si>
  <si>
    <t>EnhancedLogOnControlsSurveillance</t>
  </si>
  <si>
    <t>IsolatedAccessControlSystemForSupplyVehicleManagement</t>
  </si>
  <si>
    <t>Q0.3.2</t>
  </si>
  <si>
    <t>SecureProductionManagementSystemAccess</t>
  </si>
  <si>
    <t>Out of scope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</si>
  <si>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</si>
  <si>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</si>
  <si>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</si>
  <si>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</si>
  <si>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</si>
  <si>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</si>
  <si>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IsolatedIoTMiddlewarePlatformSecurity</t>
  </si>
  <si>
    <t>Q0.3.7</t>
  </si>
  <si>
    <t>AssemblyLineManagementSystemProtection</t>
  </si>
  <si>
    <t>Q0.3.8</t>
  </si>
  <si>
    <t>SystemAdminRoleAccessControl</t>
  </si>
  <si>
    <t>Unrelated</t>
  </si>
  <si>
    <t>Q0.3.9</t>
  </si>
  <si>
    <t>SecurityManagerOversightImplementation</t>
  </si>
  <si>
    <t>Role-Based_Access_Control</t>
  </si>
  <si>
    <t>Q0.4.2</t>
  </si>
  <si>
    <t>User_Authentication_and_Authorization</t>
  </si>
  <si>
    <t>Q0.4.3</t>
  </si>
  <si>
    <t>Access_Control_Manager_Permissions</t>
  </si>
  <si>
    <t>Q0.4.4</t>
  </si>
  <si>
    <t>Dock_Manager_Permissions</t>
  </si>
  <si>
    <t>Q0.4.5</t>
  </si>
  <si>
    <t>Warehouse_Manager_Permissions</t>
  </si>
  <si>
    <t>Q0.4.7</t>
  </si>
  <si>
    <t>Assembly_Line_Workers_Permissions</t>
  </si>
  <si>
    <t>Incorrect assumption</t>
  </si>
  <si>
    <t>Q0.4.10</t>
  </si>
  <si>
    <t>Datastore_Access_Control</t>
  </si>
  <si>
    <t>Q0.4.11</t>
  </si>
  <si>
    <t>Subsystem_Specific_Access</t>
  </si>
  <si>
    <t>Use_Case_Access_Control</t>
  </si>
  <si>
    <t>Maintain Comprehensive Privilege Allocation Records</t>
  </si>
  <si>
    <t>Periodic Review of Privileged Access Rights</t>
  </si>
  <si>
    <t>Includes irrelevant periodicity</t>
  </si>
  <si>
    <t>Network Access Control Enforcement</t>
  </si>
  <si>
    <t>H.7.1; H.7.3</t>
  </si>
  <si>
    <t>Secure Isolation of Administration Traffic</t>
  </si>
  <si>
    <t>CryptographicProtectionOfDataAtRest</t>
  </si>
  <si>
    <t>SecureEncryptionForDataInTransit</t>
  </si>
  <si>
    <t>ConfidentialityAndIntegrityOfPhysicalDataCarriers</t>
  </si>
  <si>
    <t>Q0.9.4</t>
  </si>
  <si>
    <t>SecureAuthenticationAndKeyManagement</t>
  </si>
  <si>
    <t>Secure Key Lifecycle Management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</si>
  <si>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</si>
  <si>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</si>
  <si>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</si>
  <si>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</si>
  <si>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</si>
  <si>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</si>
  <si>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</si>
  <si>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</si>
  <si>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</si>
  <si>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</si>
  <si>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</si>
  <si>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</si>
  <si>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SecureLogOnFeedback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</si>
  <si>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</si>
  <si>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</si>
  <si>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</si>
  <si>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</si>
  <si>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</si>
  <si>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</si>
  <si>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</si>
  <si>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</si>
  <si>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</si>
  <si>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</si>
  <si>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</si>
  <si>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Q1.3.7</t>
  </si>
  <si>
    <t>SecureInboundAndOutboundLogisticProcesses</t>
  </si>
  <si>
    <t>SecureIoTMiddlewarePlatforms</t>
  </si>
  <si>
    <t>Q1.3.9</t>
  </si>
  <si>
    <t>RoleBasedAccessControlForEmployees</t>
  </si>
  <si>
    <t>Role-Based Access Control Implementation</t>
  </si>
  <si>
    <t>PrivilegeAllocationRecordMaintenance</t>
  </si>
  <si>
    <t>Network_Access_Control</t>
  </si>
  <si>
    <t>Segregation of Factory Network Administration Channels</t>
  </si>
  <si>
    <t>SecureCommunicationAndDataProtection</t>
  </si>
  <si>
    <t>Resilient Key Recovery Mechanisms</t>
  </si>
  <si>
    <t>Q1.10.3</t>
  </si>
  <si>
    <t>Secure Data Store Encryption</t>
  </si>
  <si>
    <t>Q1.10.4</t>
  </si>
  <si>
    <t>Secure Communication Channels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</si>
  <si>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</si>
  <si>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</si>
  <si>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</si>
  <si>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</si>
  <si>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</si>
  <si>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</si>
  <si>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</si>
  <si>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Digital Access Management for Sensitive Areas</t>
  </si>
  <si>
    <t>Data Store Security</t>
  </si>
  <si>
    <t>Q2.3.5</t>
  </si>
  <si>
    <t>Employee Role-Based Access</t>
  </si>
  <si>
    <t>Unrealated</t>
  </si>
  <si>
    <t>Q2.4.1</t>
  </si>
  <si>
    <t>Q2.4.2</t>
  </si>
  <si>
    <t>H.4.1; H.4.3; H.4.5</t>
  </si>
  <si>
    <t>Comprehensive Privilege Recording</t>
  </si>
  <si>
    <t>PrivilegedAccessReview</t>
  </si>
  <si>
    <t>Secure Network Access Enforcement</t>
  </si>
  <si>
    <t>H.7.1; H.7.2</t>
  </si>
  <si>
    <t>Network Administration Channel Isolation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</si>
  <si>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</si>
  <si>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</si>
  <si>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</si>
  <si>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</si>
  <si>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</si>
  <si>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</si>
  <si>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</si>
  <si>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Q2.9.6</t>
  </si>
  <si>
    <t>AdministrativeDeviceEncryption</t>
  </si>
  <si>
    <t>Overloaded</t>
  </si>
  <si>
    <t>Key Access Control and User Management</t>
  </si>
  <si>
    <t>Q2.10.4</t>
  </si>
  <si>
    <t>System Operation Resilience</t>
  </si>
  <si>
    <t>Not a FR</t>
  </si>
  <si>
    <t>Q2.10.5</t>
  </si>
  <si>
    <t>Security Management Compliance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</si>
  <si>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</si>
  <si>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</si>
  <si>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</si>
  <si>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</si>
  <si>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</si>
  <si>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</si>
  <si>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</si>
  <si>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</si>
  <si>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</si>
  <si>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</si>
  <si>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</si>
  <si>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</si>
  <si>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</si>
  <si>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</si>
  <si>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</si>
  <si>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</si>
  <si>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</si>
  <si>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</si>
  <si>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</si>
  <si>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</si>
  <si>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</si>
  <si>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</si>
  <si>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Absurd; unachievable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</si>
  <si>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</si>
  <si>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</si>
  <si>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</si>
  <si>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</si>
  <si>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</si>
  <si>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</si>
  <si>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</si>
  <si>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</si>
  <si>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</si>
  <si>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</si>
  <si>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</si>
  <si>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</si>
  <si>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</si>
  <si>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</si>
  <si>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</si>
  <si>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</si>
  <si>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</si>
  <si>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</si>
  <si>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</si>
  <si>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</si>
  <si>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Record of Employee Access Privileges</t>
  </si>
  <si>
    <t>M0.5.3</t>
  </si>
  <si>
    <t>Record of IoT Middleware Access Privileges</t>
  </si>
  <si>
    <t>Regular Review of Privileged Access for Factory Employees</t>
  </si>
  <si>
    <t>Restricted and Filtered IoT Device Connection</t>
  </si>
  <si>
    <t>Restricted and Filtered Factory System Connection to the Internet</t>
  </si>
  <si>
    <t>Restricted and Filtered Employee Device Connection to the Factory Network</t>
  </si>
  <si>
    <t>M0.9.1</t>
  </si>
  <si>
    <t>Encrypted Communication for Supply Vehicle Identification</t>
  </si>
  <si>
    <t>Secure Storage of Component Identification Data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</si>
  <si>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</si>
  <si>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</si>
  <si>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</si>
  <si>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</si>
  <si>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</si>
  <si>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</si>
  <si>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</si>
  <si>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</si>
  <si>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</si>
  <si>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</si>
  <si>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</si>
  <si>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</si>
  <si>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</si>
  <si>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</si>
  <si>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</si>
  <si>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</si>
  <si>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</si>
  <si>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M0.10.6</t>
  </si>
  <si>
    <t>Key Integrity and Authenticity</t>
  </si>
  <si>
    <t>Self-evident redundant of next</t>
  </si>
  <si>
    <t>Key Lifecycle Management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</si>
  <si>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</si>
  <si>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</si>
  <si>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</si>
  <si>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</si>
  <si>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</si>
  <si>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</si>
  <si>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</si>
  <si>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</si>
  <si>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</si>
  <si>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</si>
  <si>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</si>
  <si>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</si>
  <si>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</si>
  <si>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</si>
  <si>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</si>
  <si>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Access Control for IoT Middleware Platform</t>
  </si>
  <si>
    <t>M1.4.1</t>
  </si>
  <si>
    <t>Role-Based Access Control for Factory Data</t>
  </si>
  <si>
    <t>H.4.1; H.4.2; H.4.3; H.4.4; H.4.5; H.4.7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</si>
  <si>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</si>
  <si>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</si>
  <si>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</si>
  <si>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</si>
  <si>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</si>
  <si>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</si>
  <si>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</si>
  <si>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</si>
  <si>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</si>
  <si>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</si>
  <si>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Regular Review of Privileged Access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</si>
  <si>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</si>
  <si>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</si>
  <si>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</si>
  <si>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</si>
  <si>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</si>
  <si>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</si>
  <si>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</si>
  <si>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Segregated Access Control Network</t>
  </si>
  <si>
    <t>M1.8.2</t>
  </si>
  <si>
    <t>Isolated Inventory Management Network</t>
  </si>
  <si>
    <t>Extreme measures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</si>
  <si>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</si>
  <si>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</si>
  <si>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</si>
  <si>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</si>
  <si>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</si>
  <si>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</si>
  <si>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M1.9.2</t>
  </si>
  <si>
    <t>Cryptographic Protection for Assembly Line Data</t>
  </si>
  <si>
    <t>M1.9.3</t>
  </si>
  <si>
    <t>Cryptographic Protection for Outbound Logistics Data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</si>
  <si>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</si>
  <si>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</si>
  <si>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</si>
  <si>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</si>
  <si>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</si>
  <si>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</si>
  <si>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</si>
  <si>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</si>
  <si>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</si>
  <si>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</si>
  <si>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</si>
  <si>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</si>
  <si>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</si>
  <si>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</si>
  <si>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</si>
  <si>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</si>
  <si>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</si>
  <si>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</si>
  <si>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</si>
  <si>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</si>
  <si>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</si>
  <si>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</si>
  <si>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</si>
  <si>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</si>
  <si>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</si>
  <si>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</si>
  <si>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</si>
  <si>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</si>
  <si>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</si>
  <si>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</si>
  <si>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</si>
  <si>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User-Based Access Control for Factory Data</t>
  </si>
  <si>
    <t>M2.4.3</t>
  </si>
  <si>
    <t>Access Control for Logistic Subprocesses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</si>
  <si>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</si>
  <si>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</si>
  <si>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</si>
  <si>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</si>
  <si>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</si>
  <si>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</si>
  <si>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</si>
  <si>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</si>
  <si>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</si>
  <si>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</si>
  <si>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</si>
  <si>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</si>
  <si>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</si>
  <si>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</si>
  <si>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</si>
  <si>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</si>
  <si>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</si>
  <si>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</si>
  <si>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</si>
  <si>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Factory Control Network Segregation</t>
  </si>
  <si>
    <t>M2.8.2</t>
  </si>
  <si>
    <t>Supply Chain Management Network Isolation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</si>
  <si>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</si>
  <si>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</si>
  <si>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</si>
  <si>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</si>
  <si>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</si>
  <si>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</si>
  <si>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Cryptographic Protection for In-Transit Data</t>
  </si>
  <si>
    <t>Cryptographic Protection for Stored Data on Endpoint Devices</t>
  </si>
  <si>
    <t>Cryptographic Protection for Data Stored in the System's Datastores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</si>
  <si>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</si>
  <si>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</si>
  <si>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</si>
  <si>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</si>
  <si>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</si>
  <si>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</si>
  <si>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</si>
  <si>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</si>
  <si>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</si>
  <si>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Secure Key Management for User Management System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</si>
  <si>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</si>
  <si>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</si>
  <si>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</si>
  <si>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</si>
  <si>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</si>
  <si>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</si>
  <si>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</si>
  <si>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</si>
  <si>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</si>
  <si>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</si>
  <si>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</si>
  <si>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</si>
  <si>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</si>
  <si>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</si>
  <si>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</si>
  <si>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Privilege Allocation Record Management</t>
  </si>
  <si>
    <t>Operations Access Control</t>
  </si>
  <si>
    <t>Periodic Privileged Access Review Compliance</t>
  </si>
  <si>
    <t>G0.6.3</t>
  </si>
  <si>
    <t>Comprehensive Audit Trail Maintenance</t>
  </si>
  <si>
    <t>Network Access Control for IoT and Automated Systems</t>
  </si>
  <si>
    <t>Secure Network Gateways for External and Internal Connections</t>
  </si>
  <si>
    <t>H.7.2; H.7.3</t>
  </si>
  <si>
    <t>Segregation of Administrative Network Communications</t>
  </si>
  <si>
    <t>Data in Transit Encryption</t>
  </si>
  <si>
    <t>Endpoint Data Storage Security</t>
  </si>
  <si>
    <t>Storage Media Encryption Compliance</t>
  </si>
  <si>
    <t>G0.10.1</t>
  </si>
  <si>
    <t>IoT Middleware Key Management Protocol</t>
  </si>
  <si>
    <t>Data Store Encryption and Key Recovery Strategy</t>
  </si>
  <si>
    <t>Role-Specific Key Management Responsibilities</t>
  </si>
  <si>
    <t>Secure Authentication Feedback</t>
  </si>
  <si>
    <t>G1.2.1</t>
  </si>
  <si>
    <t>Authentication Breach Notification</t>
  </si>
  <si>
    <t>G1.2.2</t>
  </si>
  <si>
    <t>Enhanced Log-On Attempt Control</t>
  </si>
  <si>
    <t>Secure Isolation of Data Stores</t>
  </si>
  <si>
    <t>Access Control for Factory Network</t>
  </si>
  <si>
    <t>Partial hall</t>
  </si>
  <si>
    <t>Middleware Access Security</t>
  </si>
  <si>
    <t>G1.3.4</t>
  </si>
  <si>
    <t>Role-Based Access Management</t>
  </si>
  <si>
    <t>G1.3.5</t>
  </si>
  <si>
    <t>Secure AIDC System Interfaces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</si>
  <si>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</si>
  <si>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</si>
  <si>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</si>
  <si>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</si>
  <si>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</si>
  <si>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</si>
  <si>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Factory Privilege Allocation Record Management</t>
  </si>
  <si>
    <t>G1.5.2</t>
  </si>
  <si>
    <t>Implementation of Role-Based Access Control (RBAC)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</si>
  <si>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</si>
  <si>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</si>
  <si>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</si>
  <si>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</si>
  <si>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</si>
  <si>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</si>
  <si>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</si>
  <si>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</si>
  <si>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</si>
  <si>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</si>
  <si>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</si>
  <si>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</si>
  <si>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Segregated Network Channels for Administrative and Operational Traffic</t>
  </si>
  <si>
    <t>Rambles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</si>
  <si>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</si>
  <si>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</si>
  <si>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</si>
  <si>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</si>
  <si>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</si>
  <si>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</si>
  <si>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Network Traffic Encryption</t>
  </si>
  <si>
    <t>G1.10.1</t>
  </si>
  <si>
    <t>Datastore Encryption Key Management</t>
  </si>
  <si>
    <t>Not the keys for that; rambles</t>
  </si>
  <si>
    <t>G1.10.2</t>
  </si>
  <si>
    <t>IoT Middleware Secure Communication</t>
  </si>
  <si>
    <t>G1.10.3</t>
  </si>
  <si>
    <t>AGVs Data Encryption and Key Management</t>
  </si>
  <si>
    <t>Administrative Oversight of Key Management System</t>
  </si>
  <si>
    <t>Secure Log-On Feedback Mechanism</t>
  </si>
  <si>
    <t>G2.2.1</t>
  </si>
  <si>
    <t>Secure Authentication Alert System</t>
  </si>
  <si>
    <t>G2.3.1</t>
  </si>
  <si>
    <t>Restricted Access to Warehouse Management System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</si>
  <si>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</si>
  <si>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</si>
  <si>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</si>
  <si>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</si>
  <si>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</si>
  <si>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</si>
  <si>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</si>
  <si>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</si>
  <si>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Secured Interaction with IoT Middleware Platforms</t>
  </si>
  <si>
    <t>G2.4.1</t>
  </si>
  <si>
    <t>Controlled Data Access by Role</t>
  </si>
  <si>
    <t>G2.4.2</t>
  </si>
  <si>
    <t>Group-Based Data Segregation</t>
  </si>
  <si>
    <t>G2.4.3</t>
  </si>
  <si>
    <t>Role-Specific Operational Logs and Audits</t>
  </si>
  <si>
    <t>Privilege Logging and Management</t>
  </si>
  <si>
    <t>G2.5.2</t>
  </si>
  <si>
    <t>Real-Time Privilege Updates</t>
  </si>
  <si>
    <t>G2.5.3</t>
  </si>
  <si>
    <t>Regular Privilege Audits</t>
  </si>
  <si>
    <t>G2.7.1</t>
  </si>
  <si>
    <t>IoT Device Network Security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</si>
  <si>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</si>
  <si>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</si>
  <si>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</si>
  <si>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</si>
  <si>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</si>
  <si>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</si>
  <si>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Segregation of System Administration and Operational Network Traffic</t>
  </si>
  <si>
    <t>G2.9.1</t>
  </si>
  <si>
    <t>Cryptographic Protection of Data Stores</t>
  </si>
  <si>
    <t>Secure Data Transmission in Factory Networks</t>
  </si>
  <si>
    <t>G2.9.3</t>
  </si>
  <si>
    <t>Endpoint Device Security for Mobile Users</t>
  </si>
  <si>
    <t>G2.9.4</t>
  </si>
  <si>
    <t>Authentication and Access Control for Mobile Devices</t>
  </si>
  <si>
    <t>Secure Cryptographic Key Lifecycle Management for IoT Middleware</t>
  </si>
  <si>
    <t>Mainly hall; but includes sec mgr. responsibility</t>
  </si>
  <si>
    <t>G2.10.2</t>
  </si>
  <si>
    <t>Datastore Encryption Key Management and Recovery</t>
  </si>
  <si>
    <t>Encryption Key Management for AIDC Technologies</t>
  </si>
  <si>
    <t>L0a.#</t>
  </si>
  <si>
    <t>L0a.1.1</t>
  </si>
  <si>
    <t>L0a.1.2</t>
  </si>
  <si>
    <t>Access Control Manager Log-on Security</t>
  </si>
  <si>
    <t>L0a.1.3</t>
  </si>
  <si>
    <t>System Admin Log-on Protection</t>
  </si>
  <si>
    <t>L0a.1.4</t>
  </si>
  <si>
    <t>Secure User Management</t>
  </si>
  <si>
    <t>L0a.2.1</t>
  </si>
  <si>
    <t>L0a.2.2</t>
  </si>
  <si>
    <t>Supply Vehicle Authentication Failure Notification</t>
  </si>
  <si>
    <t>L0a.2.3</t>
  </si>
  <si>
    <t>System Administrator Notification</t>
  </si>
  <si>
    <t>L0a.3.1</t>
  </si>
  <si>
    <t>L0a.3.2</t>
  </si>
  <si>
    <t>Access Control for Physical Areas</t>
  </si>
  <si>
    <t>L0a.3.3</t>
  </si>
  <si>
    <t>IoT Middleware Platform Security</t>
  </si>
  <si>
    <t>L0a.3.4</t>
  </si>
  <si>
    <t>Role-Based Access Control for Sensitive Systems</t>
  </si>
  <si>
    <t>L0a.3.5</t>
  </si>
  <si>
    <t>Secure Data Exchange with External Entities</t>
  </si>
  <si>
    <t>L0a.3.6</t>
  </si>
  <si>
    <t>Component and Car Tracking System Security</t>
  </si>
  <si>
    <t>L0a.3.7</t>
  </si>
  <si>
    <t>AGV and Robot System Security</t>
  </si>
  <si>
    <t>L0a.3.8</t>
  </si>
  <si>
    <t>Warehouse and Finished Car Yard Management System Security</t>
  </si>
  <si>
    <t>L0a.3.9</t>
  </si>
  <si>
    <t>Purchase Order and Transport Order System Security</t>
  </si>
  <si>
    <t>L0a.3.10</t>
  </si>
  <si>
    <t>Employee Authentication and Authorization</t>
  </si>
  <si>
    <t>L0a.4.1</t>
  </si>
  <si>
    <t>Controlled Data Access for Employee Roles</t>
  </si>
  <si>
    <t>H.4.1; H.4.2; H.4.3; H.4.7</t>
  </si>
  <si>
    <t>L0a.4.2</t>
  </si>
  <si>
    <t>L0a.4.3</t>
  </si>
  <si>
    <t>Data Access Control for Sensitive Factory Information</t>
  </si>
  <si>
    <t>L0a.4.4</t>
  </si>
  <si>
    <t>Employee Role-Based Data Access Segregation</t>
  </si>
  <si>
    <t>L0a.4.5</t>
  </si>
  <si>
    <t>Factory Data Access Control Audit</t>
  </si>
  <si>
    <t>L0a.5.1</t>
  </si>
  <si>
    <t>Employee Privilege Record</t>
  </si>
  <si>
    <t>L0a.5.2</t>
  </si>
  <si>
    <t>User Access Accountability</t>
  </si>
  <si>
    <t>L0a.5.3</t>
  </si>
  <si>
    <t>Privilege Allocation Tracking</t>
  </si>
  <si>
    <t>Regular Review of Privileged Employee Access Rights</t>
  </si>
  <si>
    <t>L0a.7.1</t>
  </si>
  <si>
    <t>Factory Network Connection Restriction</t>
  </si>
  <si>
    <t>L0a.7.2</t>
  </si>
  <si>
    <t>IoT Device Access Control</t>
  </si>
  <si>
    <t>L0a.7.3</t>
  </si>
  <si>
    <t>Employee Front-end Application Access Control</t>
  </si>
  <si>
    <t>L0a.7.4</t>
  </si>
  <si>
    <t>Data Store Access Control</t>
  </si>
  <si>
    <t>Encrypt Requisitions Data Store and Warehouse Inventory Data During Transmission</t>
  </si>
  <si>
    <t>L0a.9.2</t>
  </si>
  <si>
    <t>Secure Mobile User Authentication and Authorization</t>
  </si>
  <si>
    <t>L0a.9.3</t>
  </si>
  <si>
    <t>Secure Communication Protocols for Data Transmission</t>
  </si>
  <si>
    <t>L0a.9.4</t>
  </si>
  <si>
    <t>Encrypt Data Stored on Endpoint Devices</t>
  </si>
  <si>
    <t>L0a.9.5</t>
  </si>
  <si>
    <t>Secure Storage and Transmission of Sensitive Information</t>
  </si>
  <si>
    <t>L0a.9.6</t>
  </si>
  <si>
    <t>Secure Finished Car Registry Data During Transmission</t>
  </si>
  <si>
    <t>L0a.9.7</t>
  </si>
  <si>
    <t>Secure Logistics Terminal Car Registry Data During Transmission</t>
  </si>
  <si>
    <t>L0a.10.1</t>
  </si>
  <si>
    <t>Comprehensive Key Management</t>
  </si>
  <si>
    <t>L0a.10.2</t>
  </si>
  <si>
    <t>Secure Key Generation and Distribution</t>
  </si>
  <si>
    <t>L0a.10.3</t>
  </si>
  <si>
    <t>Protection of Cryptographic Keys</t>
  </si>
  <si>
    <t>L0a.10.4</t>
  </si>
  <si>
    <t>Recovery of Encrypted AIDC Data</t>
  </si>
  <si>
    <t>L0a.10.5</t>
  </si>
  <si>
    <t>Secure Log-on Feedback Protection</t>
  </si>
  <si>
    <t>L0b.1.2</t>
  </si>
  <si>
    <t>Access Control Manager Log-on Error Message Protection</t>
  </si>
  <si>
    <t>L0b.2.1</t>
  </si>
  <si>
    <t>Supply Vehicle Log-on Security Alert</t>
  </si>
  <si>
    <t>L0b.2.2</t>
  </si>
  <si>
    <t>Employee Log-on Security Alert</t>
  </si>
  <si>
    <t>L0b.2.3</t>
  </si>
  <si>
    <t>System Administrator Log-on Security Alert</t>
  </si>
  <si>
    <t>L0b.3.1</t>
  </si>
  <si>
    <t>L0b.3.2</t>
  </si>
  <si>
    <t>Secure Access to Supply Vehicles Registry</t>
  </si>
  <si>
    <t>L0b.3.3</t>
  </si>
  <si>
    <t>L0b.3.4</t>
  </si>
  <si>
    <t>Protection of Production Plan Data Store</t>
  </si>
  <si>
    <t>L0b.3.5</t>
  </si>
  <si>
    <t>L0b.3.6</t>
  </si>
  <si>
    <t>Secure Logistics Terminal Car Registry</t>
  </si>
  <si>
    <t>L0b.3.7</t>
  </si>
  <si>
    <t>Role-Based Access Control for Requisitions Data Store</t>
  </si>
  <si>
    <t>L0b.4.2</t>
  </si>
  <si>
    <t>Restricted Access to Supply Vehicles Registry</t>
  </si>
  <si>
    <t>L0b.4.3</t>
  </si>
  <si>
    <t>Production Plan Data Store Access Restriction</t>
  </si>
  <si>
    <t>L0b.4.5</t>
  </si>
  <si>
    <t>L0b.4.6</t>
  </si>
  <si>
    <t>Purchase Order and Transport Order Data Stores Access Restriction</t>
  </si>
  <si>
    <t>L0b.4.7</t>
  </si>
  <si>
    <t>Employee Role Allocation Record</t>
  </si>
  <si>
    <t>L0b.5.2</t>
  </si>
  <si>
    <t>Access Control and Physical Security Measure Record</t>
  </si>
  <si>
    <t>L0b.6.1</t>
  </si>
  <si>
    <t>L0b.6.2</t>
  </si>
  <si>
    <t>Privileged Access Review for Operations Managers</t>
  </si>
  <si>
    <t>L0b.6.3</t>
  </si>
  <si>
    <t>Privileged Access Review for Security Managers</t>
  </si>
  <si>
    <t>L0b.6.4</t>
  </si>
  <si>
    <t>Role-Based Access Control Review</t>
  </si>
  <si>
    <t>L0b.6.5</t>
  </si>
  <si>
    <t>Competence-Based Access Control Review</t>
  </si>
  <si>
    <t>Restricted Network Connection for Factory Systems</t>
  </si>
  <si>
    <t>L0b.7.2</t>
  </si>
  <si>
    <t>Secure IoT Middleware Platform Connection</t>
  </si>
  <si>
    <t>L0b.7.3</t>
  </si>
  <si>
    <t>Filtered Network Access for Sensors and Actuators</t>
  </si>
  <si>
    <t>L0b.8.2</t>
  </si>
  <si>
    <t>Isolation of Security Manager Network Communications</t>
  </si>
  <si>
    <t>Excessive measures</t>
  </si>
  <si>
    <t>L0b.8.3</t>
  </si>
  <si>
    <t>Separation of Operations Manager Network Traffic</t>
  </si>
  <si>
    <t>L0b.9.1</t>
  </si>
  <si>
    <t>Secure Yard Driver Handheld Device Data</t>
  </si>
  <si>
    <t>L0b.9.2</t>
  </si>
  <si>
    <t>Cryptographic Protection of Supply Vehicles Registry</t>
  </si>
  <si>
    <t>L0b.9.3</t>
  </si>
  <si>
    <t>Secure Warehouse Inventory Data on Handheld Devices</t>
  </si>
  <si>
    <t>L0b.9.4</t>
  </si>
  <si>
    <t>Protection of Finished Car Registry on Endpoint Devices</t>
  </si>
  <si>
    <t>Secure Transmission of Purchase Orders and Transport Orders</t>
  </si>
  <si>
    <t>Secure Storage of Requisitions Data Store</t>
  </si>
  <si>
    <t>L0b.9.7</t>
  </si>
  <si>
    <t>Cryptographic Protection of Logistics Terminal Car Registry</t>
  </si>
  <si>
    <t>L0b.10.2</t>
  </si>
  <si>
    <t>L0b.10.3</t>
  </si>
  <si>
    <t>Key Recovery and Data Restoration</t>
  </si>
  <si>
    <t>L0b.10.4</t>
  </si>
  <si>
    <t>Access Control and Authentication for Key Management</t>
  </si>
  <si>
    <t>L0b.10.5</t>
  </si>
  <si>
    <t>Key Management System Monitoring and Auditing</t>
  </si>
  <si>
    <t>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</si>
</sst>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9C0006"/>
      <name val="Aptos Narrow"/>
      <family val="2"/>
    </font>
    <font>
      <sz val="11"/>
      <color rgb="FF0061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9" fontId="0" fillId="0" borderId="0" xfId="1" applyFont="1"/>
    <xf numFmtId="2" fontId="0" fillId="0" borderId="0" xfId="0" applyNumberFormat="1"/>
    <xf numFmtId="0" fontId="8" fillId="0" borderId="0" xfId="0" applyFont="1" applyAlignment="1">
      <alignment horizontal="left"/>
    </xf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9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0" fontId="0" fillId="4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0" fillId="0" borderId="0" xfId="0"/>
    <xf numFmtId="166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orcentaje" xfId="1" builtinId="5"/>
  </cellStyles>
  <dxfs count="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Summary!$A$32</c:f>
              <c:strCache>
                <c:ptCount val="1"/>
                <c:pt idx="0">
                  <c:v>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Summary!$B$32:$Q$32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0.46578518073323599</c:v>
                </c:pt>
                <c:pt idx="2">
                  <c:v>0.30848329048843187</c:v>
                </c:pt>
                <c:pt idx="3">
                  <c:v>0.33883686545096103</c:v>
                </c:pt>
                <c:pt idx="4">
                  <c:v>0.5701609164955963</c:v>
                </c:pt>
                <c:pt idx="5">
                  <c:v>0.17178552837064029</c:v>
                </c:pt>
                <c:pt idx="6">
                  <c:v>0.30748663101604279</c:v>
                </c:pt>
                <c:pt idx="7">
                  <c:v>0.28780610956829084</c:v>
                </c:pt>
                <c:pt idx="8">
                  <c:v>0.18987341772151897</c:v>
                </c:pt>
                <c:pt idx="9">
                  <c:v>0.23385300668151446</c:v>
                </c:pt>
                <c:pt idx="10">
                  <c:v>0.27890056588520612</c:v>
                </c:pt>
                <c:pt idx="11">
                  <c:v>0.19056261343012704</c:v>
                </c:pt>
                <c:pt idx="12">
                  <c:v>0.18832391713747645</c:v>
                </c:pt>
                <c:pt idx="13">
                  <c:v>0.26475823197864135</c:v>
                </c:pt>
                <c:pt idx="14">
                  <c:v>0.20316732652635969</c:v>
                </c:pt>
                <c:pt idx="15">
                  <c:v>0.17507958162801276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6-48CB-B1C1-7CE62D2A61B4}"/>
            </c:ext>
          </c:extLst>
        </c:ser>
        <c:ser>
          <c:idx val="1"/>
          <c:order val="1"/>
          <c:tx>
            <c:strRef>
              <c:f>Summary!$A$33</c:f>
              <c:strCache>
                <c:ptCount val="1"/>
                <c:pt idx="0">
                  <c:v>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Summary!$B$33:$Q$33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0.51928783382789323</c:v>
                </c:pt>
                <c:pt idx="2">
                  <c:v>0.36474164133738607</c:v>
                </c:pt>
                <c:pt idx="3">
                  <c:v>0.38109756097560976</c:v>
                </c:pt>
                <c:pt idx="4">
                  <c:v>0.5817174515235457</c:v>
                </c:pt>
                <c:pt idx="5">
                  <c:v>0.27027027027027023</c:v>
                </c:pt>
                <c:pt idx="6">
                  <c:v>0.34954407294832823</c:v>
                </c:pt>
                <c:pt idx="7">
                  <c:v>0.3550295857988166</c:v>
                </c:pt>
                <c:pt idx="8">
                  <c:v>0.234375</c:v>
                </c:pt>
                <c:pt idx="9">
                  <c:v>0.31914893617021278</c:v>
                </c:pt>
                <c:pt idx="10">
                  <c:v>0.34954407294832823</c:v>
                </c:pt>
                <c:pt idx="11">
                  <c:v>0.32208588957055212</c:v>
                </c:pt>
                <c:pt idx="12">
                  <c:v>0.30211480362537763</c:v>
                </c:pt>
                <c:pt idx="13">
                  <c:v>0.32208588957055212</c:v>
                </c:pt>
                <c:pt idx="14">
                  <c:v>0.2321981424148607</c:v>
                </c:pt>
                <c:pt idx="15">
                  <c:v>0.22012578616352202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CB-B1C1-7CE62D2A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Uplift 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Relative 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Summary!$C$34:$Q$34</c:f>
              <c:numCache>
                <c:formatCode>0.00</c:formatCode>
                <c:ptCount val="15"/>
                <c:pt idx="0">
                  <c:v>1.0145876192257337</c:v>
                </c:pt>
                <c:pt idx="1">
                  <c:v>0.69364161849710992</c:v>
                </c:pt>
                <c:pt idx="2">
                  <c:v>0.76050884955752218</c:v>
                </c:pt>
                <c:pt idx="3">
                  <c:v>1.1417583874817661</c:v>
                </c:pt>
                <c:pt idx="4">
                  <c:v>0.3923900118906064</c:v>
                </c:pt>
                <c:pt idx="5">
                  <c:v>0.68862275449101795</c:v>
                </c:pt>
                <c:pt idx="6">
                  <c:v>0.63298167684619655</c:v>
                </c:pt>
                <c:pt idx="7">
                  <c:v>0.44117647058823523</c:v>
                </c:pt>
                <c:pt idx="8">
                  <c:v>0.53299492385786795</c:v>
                </c:pt>
                <c:pt idx="9">
                  <c:v>0.63071297989031072</c:v>
                </c:pt>
                <c:pt idx="10">
                  <c:v>0.44491525423728806</c:v>
                </c:pt>
                <c:pt idx="11">
                  <c:v>0.43290043290043284</c:v>
                </c:pt>
                <c:pt idx="12">
                  <c:v>0.60263335584064825</c:v>
                </c:pt>
                <c:pt idx="13">
                  <c:v>0.46450690805145306</c:v>
                </c:pt>
                <c:pt idx="14">
                  <c:v>0.41001064962726302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115-8464-5A2549A2B48E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Relative 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Summary!$C$35:$Q$35</c:f>
              <c:numCache>
                <c:formatCode>0.00</c:formatCode>
                <c:ptCount val="15"/>
                <c:pt idx="0">
                  <c:v>1.1146496815286624</c:v>
                </c:pt>
                <c:pt idx="1">
                  <c:v>0.80536912751677847</c:v>
                </c:pt>
                <c:pt idx="2">
                  <c:v>0.84459459459459441</c:v>
                </c:pt>
                <c:pt idx="3">
                  <c:v>1.1602209944751383</c:v>
                </c:pt>
                <c:pt idx="4">
                  <c:v>0.58823529411764708</c:v>
                </c:pt>
                <c:pt idx="5">
                  <c:v>0.77181208053691264</c:v>
                </c:pt>
                <c:pt idx="6">
                  <c:v>0.759493670886076</c:v>
                </c:pt>
                <c:pt idx="7">
                  <c:v>0.5357142857142857</c:v>
                </c:pt>
                <c:pt idx="8">
                  <c:v>0.7046979865771813</c:v>
                </c:pt>
                <c:pt idx="9">
                  <c:v>0.77181208053691264</c:v>
                </c:pt>
                <c:pt idx="10">
                  <c:v>0.71917808219178081</c:v>
                </c:pt>
                <c:pt idx="11">
                  <c:v>0.66225165562913912</c:v>
                </c:pt>
                <c:pt idx="12">
                  <c:v>0.71917808219178081</c:v>
                </c:pt>
                <c:pt idx="13">
                  <c:v>0.52447552447552448</c:v>
                </c:pt>
                <c:pt idx="14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115-8464-5A2549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142875</xdr:rowOff>
    </xdr:from>
    <xdr:to>
      <xdr:col>30</xdr:col>
      <xdr:colOff>390525</xdr:colOff>
      <xdr:row>26</xdr:row>
      <xdr:rowOff>104775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30</xdr:col>
      <xdr:colOff>390525</xdr:colOff>
      <xdr:row>48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7A397F6-CE80-42BE-8ED4-71A1F0EAD1CF}"/>
            </a:ext>
            <a:ext uri="{147F2762-F138-4A5C-976F-8EAC2B608ADB}">
              <a16:predDERef xmlns:a16="http://schemas.microsoft.com/office/drawing/2014/main" pre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94C-9B6B-40D1-A188-6557C81A5936}">
  <dimension ref="A1:D17"/>
  <sheetViews>
    <sheetView workbookViewId="0">
      <selection activeCell="C7" sqref="C7:D7"/>
    </sheetView>
  </sheetViews>
  <sheetFormatPr baseColWidth="10" defaultColWidth="9.109375" defaultRowHeight="14.4" x14ac:dyDescent="0.3"/>
  <cols>
    <col min="1" max="1" width="9.44140625" style="4" customWidth="1"/>
    <col min="3" max="3" width="19.5546875" customWidth="1"/>
    <col min="4" max="4" width="85.5546875" customWidth="1"/>
  </cols>
  <sheetData>
    <row r="1" spans="1:4" s="4" customFormat="1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ht="57.6" x14ac:dyDescent="0.3">
      <c r="A2" s="3" t="s">
        <v>4</v>
      </c>
      <c r="B2" s="40" t="s">
        <v>5</v>
      </c>
      <c r="C2" s="40" t="s">
        <v>6</v>
      </c>
      <c r="D2" s="9" t="s">
        <v>7</v>
      </c>
    </row>
    <row r="3" spans="1:4" ht="57.6" x14ac:dyDescent="0.3">
      <c r="A3" s="3" t="s">
        <v>8</v>
      </c>
      <c r="B3" s="40"/>
      <c r="C3" s="40"/>
      <c r="D3" s="9" t="s">
        <v>9</v>
      </c>
    </row>
    <row r="4" spans="1:4" ht="57.6" x14ac:dyDescent="0.3">
      <c r="A4" s="3" t="s">
        <v>10</v>
      </c>
      <c r="B4" s="40"/>
      <c r="C4" s="40"/>
      <c r="D4" s="9" t="s">
        <v>11</v>
      </c>
    </row>
    <row r="5" spans="1:4" ht="72" x14ac:dyDescent="0.3">
      <c r="A5" s="3" t="s">
        <v>12</v>
      </c>
      <c r="B5" s="40"/>
      <c r="C5" s="5" t="s">
        <v>13</v>
      </c>
      <c r="D5" s="9" t="s">
        <v>14</v>
      </c>
    </row>
    <row r="6" spans="1:4" ht="28.8" x14ac:dyDescent="0.3">
      <c r="A6" s="3" t="s">
        <v>15</v>
      </c>
      <c r="B6" s="40"/>
      <c r="C6" s="5" t="s">
        <v>16</v>
      </c>
      <c r="D6" s="9" t="s">
        <v>17</v>
      </c>
    </row>
    <row r="7" spans="1:4" ht="57.6" x14ac:dyDescent="0.3">
      <c r="A7" s="3" t="s">
        <v>18</v>
      </c>
      <c r="B7" s="40"/>
      <c r="C7" s="5" t="s">
        <v>19</v>
      </c>
      <c r="D7" s="9" t="s">
        <v>20</v>
      </c>
    </row>
    <row r="8" spans="1:4" ht="57.6" x14ac:dyDescent="0.3">
      <c r="A8" s="3" t="s">
        <v>21</v>
      </c>
      <c r="B8" s="41" t="s">
        <v>22</v>
      </c>
      <c r="C8" s="42" t="s">
        <v>6</v>
      </c>
      <c r="D8" s="10" t="s">
        <v>7</v>
      </c>
    </row>
    <row r="9" spans="1:4" ht="57.6" x14ac:dyDescent="0.3">
      <c r="A9" s="3" t="s">
        <v>23</v>
      </c>
      <c r="B9" s="41"/>
      <c r="C9" s="42"/>
      <c r="D9" s="10" t="s">
        <v>9</v>
      </c>
    </row>
    <row r="10" spans="1:4" ht="57.6" x14ac:dyDescent="0.3">
      <c r="A10" s="3" t="s">
        <v>24</v>
      </c>
      <c r="B10" s="41"/>
      <c r="C10" s="42"/>
      <c r="D10" s="10" t="s">
        <v>11</v>
      </c>
    </row>
    <row r="11" spans="1:4" ht="57.6" x14ac:dyDescent="0.3">
      <c r="A11" s="3" t="s">
        <v>25</v>
      </c>
      <c r="B11" s="40" t="s">
        <v>26</v>
      </c>
      <c r="C11" s="40" t="s">
        <v>6</v>
      </c>
      <c r="D11" s="9" t="s">
        <v>7</v>
      </c>
    </row>
    <row r="12" spans="1:4" ht="57.6" x14ac:dyDescent="0.3">
      <c r="A12" s="3" t="s">
        <v>27</v>
      </c>
      <c r="B12" s="40"/>
      <c r="C12" s="40"/>
      <c r="D12" s="9" t="s">
        <v>9</v>
      </c>
    </row>
    <row r="13" spans="1:4" ht="57.6" x14ac:dyDescent="0.3">
      <c r="A13" s="3" t="s">
        <v>28</v>
      </c>
      <c r="B13" s="40"/>
      <c r="C13" s="40"/>
      <c r="D13" s="9" t="s">
        <v>11</v>
      </c>
    </row>
    <row r="14" spans="1:4" ht="57.6" x14ac:dyDescent="0.3">
      <c r="A14" s="3" t="s">
        <v>29</v>
      </c>
      <c r="B14" s="42" t="s">
        <v>30</v>
      </c>
      <c r="C14" s="42" t="s">
        <v>6</v>
      </c>
      <c r="D14" s="10" t="s">
        <v>31</v>
      </c>
    </row>
    <row r="15" spans="1:4" ht="57.6" x14ac:dyDescent="0.3">
      <c r="A15" s="3" t="s">
        <v>32</v>
      </c>
      <c r="B15" s="42"/>
      <c r="C15" s="42"/>
      <c r="D15" s="10" t="s">
        <v>33</v>
      </c>
    </row>
    <row r="16" spans="1:4" ht="57.6" x14ac:dyDescent="0.3">
      <c r="A16" s="3" t="s">
        <v>34</v>
      </c>
      <c r="B16" s="42"/>
      <c r="C16" s="42"/>
      <c r="D16" s="10" t="s">
        <v>35</v>
      </c>
    </row>
    <row r="17" spans="1:4" x14ac:dyDescent="0.3">
      <c r="A17" s="3" t="s">
        <v>36</v>
      </c>
      <c r="B17" s="1" t="s">
        <v>37</v>
      </c>
      <c r="C17" s="1" t="s">
        <v>38</v>
      </c>
      <c r="D17" s="1" t="s">
        <v>38</v>
      </c>
    </row>
  </sheetData>
  <mergeCells count="8">
    <mergeCell ref="B2:B7"/>
    <mergeCell ref="B8:B10"/>
    <mergeCell ref="B11:B13"/>
    <mergeCell ref="B14:B16"/>
    <mergeCell ref="C2:C4"/>
    <mergeCell ref="C8:C10"/>
    <mergeCell ref="C11:C13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387-A4F6-4F78-9733-894CED28E42F}">
  <dimension ref="A1:G127"/>
  <sheetViews>
    <sheetView workbookViewId="0">
      <selection activeCell="C12" sqref="A1:C1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12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825</v>
      </c>
      <c r="C2" t="s">
        <v>826</v>
      </c>
      <c r="D2" t="s">
        <v>128</v>
      </c>
      <c r="E2" t="s">
        <v>123</v>
      </c>
    </row>
    <row r="3" spans="1:7" ht="15" customHeight="1" x14ac:dyDescent="0.3">
      <c r="A3" s="52"/>
      <c r="B3" t="s">
        <v>127</v>
      </c>
      <c r="C3" t="s">
        <v>827</v>
      </c>
      <c r="D3" t="s">
        <v>125</v>
      </c>
      <c r="F3" t="s">
        <v>128</v>
      </c>
      <c r="G3" t="s">
        <v>725</v>
      </c>
    </row>
    <row r="4" spans="1:7" ht="15" customHeight="1" x14ac:dyDescent="0.3">
      <c r="A4" s="52"/>
      <c r="B4" t="s">
        <v>828</v>
      </c>
      <c r="C4" t="s">
        <v>829</v>
      </c>
      <c r="D4" t="s">
        <v>128</v>
      </c>
      <c r="E4" t="s">
        <v>123</v>
      </c>
    </row>
    <row r="5" spans="1:7" ht="15" customHeight="1" x14ac:dyDescent="0.3">
      <c r="A5" s="52"/>
      <c r="B5" t="s">
        <v>205</v>
      </c>
      <c r="C5" t="s">
        <v>204</v>
      </c>
      <c r="D5" t="s">
        <v>125</v>
      </c>
      <c r="F5" t="s">
        <v>125</v>
      </c>
    </row>
    <row r="6" spans="1:7" ht="15" customHeight="1" x14ac:dyDescent="0.3">
      <c r="A6" s="52"/>
      <c r="B6" t="s">
        <v>129</v>
      </c>
      <c r="C6" t="s">
        <v>830</v>
      </c>
      <c r="D6" t="s">
        <v>125</v>
      </c>
      <c r="F6" t="s">
        <v>128</v>
      </c>
      <c r="G6" t="s">
        <v>725</v>
      </c>
    </row>
    <row r="7" spans="1:7" ht="15" customHeight="1" x14ac:dyDescent="0.3">
      <c r="A7" s="52"/>
      <c r="B7" t="s">
        <v>130</v>
      </c>
      <c r="C7" t="s">
        <v>831</v>
      </c>
      <c r="D7" t="s">
        <v>125</v>
      </c>
      <c r="F7" t="s">
        <v>128</v>
      </c>
      <c r="G7" t="s">
        <v>725</v>
      </c>
    </row>
    <row r="8" spans="1:7" x14ac:dyDescent="0.3">
      <c r="A8" s="52" t="s">
        <v>206</v>
      </c>
      <c r="B8" t="s">
        <v>832</v>
      </c>
      <c r="C8" t="s">
        <v>833</v>
      </c>
      <c r="D8" t="s">
        <v>128</v>
      </c>
      <c r="E8" t="s">
        <v>131</v>
      </c>
    </row>
    <row r="9" spans="1:7" ht="14.4" customHeight="1" x14ac:dyDescent="0.3">
      <c r="A9" s="52"/>
      <c r="B9" t="s">
        <v>834</v>
      </c>
      <c r="C9" t="s">
        <v>835</v>
      </c>
      <c r="D9" t="s">
        <v>128</v>
      </c>
      <c r="E9" t="s">
        <v>131</v>
      </c>
    </row>
    <row r="10" spans="1:7" ht="14.4" customHeight="1" x14ac:dyDescent="0.3">
      <c r="A10" s="52"/>
      <c r="B10" t="s">
        <v>836</v>
      </c>
      <c r="C10" t="s">
        <v>837</v>
      </c>
      <c r="D10" t="s">
        <v>128</v>
      </c>
      <c r="E10" t="s">
        <v>131</v>
      </c>
    </row>
    <row r="11" spans="1:7" x14ac:dyDescent="0.3">
      <c r="A11" s="52"/>
      <c r="B11" t="s">
        <v>132</v>
      </c>
      <c r="C11" t="s">
        <v>838</v>
      </c>
      <c r="D11" t="s">
        <v>125</v>
      </c>
      <c r="F11" t="s">
        <v>128</v>
      </c>
    </row>
    <row r="12" spans="1:7" x14ac:dyDescent="0.3">
      <c r="A12" s="52"/>
      <c r="B12" t="s">
        <v>839</v>
      </c>
      <c r="C12" t="s">
        <v>840</v>
      </c>
      <c r="D12" t="s">
        <v>128</v>
      </c>
      <c r="E12" t="s">
        <v>131</v>
      </c>
    </row>
    <row r="13" spans="1:7" x14ac:dyDescent="0.3">
      <c r="A13" s="52"/>
      <c r="B13" t="s">
        <v>841</v>
      </c>
      <c r="C13" t="s">
        <v>842</v>
      </c>
      <c r="D13" t="s">
        <v>128</v>
      </c>
      <c r="E13" t="s">
        <v>131</v>
      </c>
    </row>
    <row r="14" spans="1:7" x14ac:dyDescent="0.3">
      <c r="A14" s="52"/>
      <c r="B14" t="s">
        <v>843</v>
      </c>
      <c r="C14" t="s">
        <v>844</v>
      </c>
      <c r="D14" t="s">
        <v>128</v>
      </c>
      <c r="E14" t="s">
        <v>131</v>
      </c>
    </row>
    <row r="15" spans="1:7" ht="15" customHeight="1" x14ac:dyDescent="0.3">
      <c r="A15" s="52" t="s">
        <v>215</v>
      </c>
      <c r="B15" t="s">
        <v>133</v>
      </c>
      <c r="C15" t="s">
        <v>845</v>
      </c>
      <c r="D15" t="s">
        <v>125</v>
      </c>
      <c r="F15" t="s">
        <v>128</v>
      </c>
      <c r="G15" t="s">
        <v>691</v>
      </c>
    </row>
    <row r="16" spans="1:7" ht="15" customHeight="1" x14ac:dyDescent="0.3">
      <c r="A16" s="52"/>
      <c r="B16" t="s">
        <v>485</v>
      </c>
      <c r="C16" t="s">
        <v>846</v>
      </c>
      <c r="D16" t="s">
        <v>128</v>
      </c>
      <c r="E16" t="s">
        <v>688</v>
      </c>
    </row>
    <row r="17" spans="1:7" ht="15" customHeight="1" x14ac:dyDescent="0.3">
      <c r="A17" s="52"/>
      <c r="B17" t="s">
        <v>138</v>
      </c>
      <c r="C17" t="s">
        <v>730</v>
      </c>
      <c r="D17" t="s">
        <v>125</v>
      </c>
      <c r="F17" t="s">
        <v>128</v>
      </c>
      <c r="G17" t="s">
        <v>691</v>
      </c>
    </row>
    <row r="18" spans="1:7" ht="15" customHeight="1" x14ac:dyDescent="0.3">
      <c r="A18" s="52"/>
      <c r="B18" t="s">
        <v>139</v>
      </c>
      <c r="C18" t="s">
        <v>847</v>
      </c>
      <c r="D18" t="s">
        <v>125</v>
      </c>
      <c r="F18" t="s">
        <v>128</v>
      </c>
      <c r="G18" t="s">
        <v>691</v>
      </c>
    </row>
    <row r="19" spans="1:7" ht="15" customHeight="1" x14ac:dyDescent="0.3">
      <c r="A19" s="52"/>
      <c r="B19" t="s">
        <v>848</v>
      </c>
      <c r="C19" t="s">
        <v>849</v>
      </c>
      <c r="D19" t="s">
        <v>128</v>
      </c>
      <c r="E19" t="s">
        <v>134</v>
      </c>
    </row>
    <row r="20" spans="1:7" ht="15" customHeight="1" x14ac:dyDescent="0.3">
      <c r="A20" s="52"/>
      <c r="B20" t="s">
        <v>850</v>
      </c>
      <c r="C20" t="s">
        <v>851</v>
      </c>
      <c r="D20" t="s">
        <v>128</v>
      </c>
      <c r="E20" t="s">
        <v>134</v>
      </c>
    </row>
    <row r="21" spans="1:7" ht="15" customHeight="1" x14ac:dyDescent="0.3">
      <c r="A21" s="52"/>
      <c r="B21" t="s">
        <v>852</v>
      </c>
      <c r="C21" t="s">
        <v>853</v>
      </c>
      <c r="D21" t="s">
        <v>128</v>
      </c>
      <c r="E21" t="s">
        <v>134</v>
      </c>
    </row>
    <row r="22" spans="1:7" ht="15" customHeight="1" x14ac:dyDescent="0.3">
      <c r="A22" s="52"/>
      <c r="B22" t="s">
        <v>140</v>
      </c>
      <c r="C22" t="s">
        <v>690</v>
      </c>
      <c r="D22" t="s">
        <v>125</v>
      </c>
      <c r="F22" t="s">
        <v>128</v>
      </c>
      <c r="G22" t="s">
        <v>691</v>
      </c>
    </row>
    <row r="23" spans="1:7" ht="15" customHeight="1" x14ac:dyDescent="0.3">
      <c r="A23" s="52"/>
      <c r="B23" t="s">
        <v>141</v>
      </c>
      <c r="C23" t="s">
        <v>735</v>
      </c>
      <c r="D23" t="s">
        <v>125</v>
      </c>
      <c r="F23" t="s">
        <v>128</v>
      </c>
    </row>
    <row r="24" spans="1:7" ht="15" customHeight="1" x14ac:dyDescent="0.3">
      <c r="A24" s="52"/>
      <c r="B24" t="s">
        <v>142</v>
      </c>
      <c r="C24" t="s">
        <v>854</v>
      </c>
      <c r="D24" t="s">
        <v>125</v>
      </c>
      <c r="F24" t="s">
        <v>128</v>
      </c>
    </row>
    <row r="25" spans="1:7" ht="15" customHeight="1" x14ac:dyDescent="0.3">
      <c r="A25" s="52"/>
      <c r="B25" t="s">
        <v>143</v>
      </c>
      <c r="C25" t="s">
        <v>855</v>
      </c>
      <c r="D25" t="s">
        <v>125</v>
      </c>
      <c r="F25" t="s">
        <v>128</v>
      </c>
    </row>
    <row r="26" spans="1:7" ht="15" customHeight="1" x14ac:dyDescent="0.3">
      <c r="A26" s="52"/>
      <c r="B26" t="s">
        <v>144</v>
      </c>
      <c r="C26" t="s">
        <v>856</v>
      </c>
      <c r="D26" t="s">
        <v>125</v>
      </c>
      <c r="F26" t="s">
        <v>128</v>
      </c>
      <c r="G26" t="s">
        <v>691</v>
      </c>
    </row>
    <row r="27" spans="1:7" ht="15" customHeight="1" x14ac:dyDescent="0.3">
      <c r="A27" s="52"/>
      <c r="B27" t="s">
        <v>145</v>
      </c>
      <c r="C27" t="s">
        <v>857</v>
      </c>
      <c r="D27" t="s">
        <v>125</v>
      </c>
      <c r="F27" t="s">
        <v>128</v>
      </c>
      <c r="G27" t="s">
        <v>691</v>
      </c>
    </row>
    <row r="28" spans="1:7" ht="15" customHeight="1" x14ac:dyDescent="0.3">
      <c r="A28" s="52"/>
      <c r="B28" t="s">
        <v>858</v>
      </c>
      <c r="C28" t="s">
        <v>859</v>
      </c>
      <c r="D28" t="s">
        <v>128</v>
      </c>
      <c r="E28" t="s">
        <v>137</v>
      </c>
    </row>
    <row r="29" spans="1:7" ht="15" customHeight="1" x14ac:dyDescent="0.3">
      <c r="A29" s="52"/>
      <c r="B29" t="s">
        <v>860</v>
      </c>
      <c r="C29" t="s">
        <v>861</v>
      </c>
      <c r="D29" t="s">
        <v>128</v>
      </c>
      <c r="E29" t="s">
        <v>137</v>
      </c>
    </row>
    <row r="30" spans="1:7" ht="15" customHeight="1" x14ac:dyDescent="0.3">
      <c r="A30" s="52"/>
      <c r="B30" t="s">
        <v>862</v>
      </c>
      <c r="C30" t="s">
        <v>863</v>
      </c>
      <c r="D30" t="s">
        <v>128</v>
      </c>
      <c r="E30" t="s">
        <v>137</v>
      </c>
    </row>
    <row r="31" spans="1:7" ht="15" customHeight="1" x14ac:dyDescent="0.3">
      <c r="A31" s="52"/>
      <c r="B31" t="s">
        <v>864</v>
      </c>
      <c r="C31" t="s">
        <v>865</v>
      </c>
      <c r="D31" t="s">
        <v>128</v>
      </c>
      <c r="E31" t="s">
        <v>137</v>
      </c>
    </row>
    <row r="32" spans="1:7" x14ac:dyDescent="0.3">
      <c r="A32" s="52" t="s">
        <v>239</v>
      </c>
      <c r="B32" t="s">
        <v>866</v>
      </c>
      <c r="C32" t="s">
        <v>867</v>
      </c>
      <c r="D32" t="s">
        <v>128</v>
      </c>
      <c r="E32" t="s">
        <v>868</v>
      </c>
    </row>
    <row r="33" spans="1:6" ht="14.4" customHeight="1" x14ac:dyDescent="0.3">
      <c r="A33" s="52"/>
      <c r="B33" t="s">
        <v>869</v>
      </c>
      <c r="C33" t="s">
        <v>870</v>
      </c>
      <c r="D33" t="s">
        <v>128</v>
      </c>
      <c r="E33" t="s">
        <v>868</v>
      </c>
    </row>
    <row r="34" spans="1:6" ht="14.4" customHeight="1" x14ac:dyDescent="0.3">
      <c r="A34" s="52"/>
      <c r="B34" t="s">
        <v>515</v>
      </c>
      <c r="C34" t="s">
        <v>871</v>
      </c>
      <c r="D34" t="s">
        <v>128</v>
      </c>
      <c r="E34" t="s">
        <v>150</v>
      </c>
    </row>
    <row r="35" spans="1:6" ht="14.4" customHeight="1" x14ac:dyDescent="0.3">
      <c r="A35" s="52"/>
      <c r="B35" t="s">
        <v>293</v>
      </c>
      <c r="C35" t="s">
        <v>292</v>
      </c>
      <c r="D35" t="s">
        <v>125</v>
      </c>
      <c r="F35" t="s">
        <v>125</v>
      </c>
    </row>
    <row r="36" spans="1:6" ht="14.4" customHeight="1" x14ac:dyDescent="0.3">
      <c r="A36" s="52"/>
      <c r="B36" t="s">
        <v>508</v>
      </c>
      <c r="C36" t="s">
        <v>797</v>
      </c>
      <c r="D36" t="s">
        <v>128</v>
      </c>
      <c r="E36" t="s">
        <v>148</v>
      </c>
    </row>
    <row r="37" spans="1:6" x14ac:dyDescent="0.3">
      <c r="A37" s="52"/>
      <c r="B37" t="s">
        <v>872</v>
      </c>
      <c r="C37" t="s">
        <v>873</v>
      </c>
      <c r="D37" t="s">
        <v>128</v>
      </c>
      <c r="E37" t="s">
        <v>148</v>
      </c>
    </row>
    <row r="38" spans="1:6" x14ac:dyDescent="0.3">
      <c r="A38" s="52"/>
      <c r="B38" t="s">
        <v>263</v>
      </c>
      <c r="C38" t="s">
        <v>737</v>
      </c>
      <c r="D38" t="s">
        <v>125</v>
      </c>
      <c r="F38" t="s">
        <v>125</v>
      </c>
    </row>
    <row r="39" spans="1:6" x14ac:dyDescent="0.3">
      <c r="A39" s="52"/>
      <c r="B39" t="s">
        <v>275</v>
      </c>
      <c r="C39" t="s">
        <v>273</v>
      </c>
      <c r="D39" t="s">
        <v>125</v>
      </c>
      <c r="F39" t="s">
        <v>125</v>
      </c>
    </row>
    <row r="40" spans="1:6" x14ac:dyDescent="0.3">
      <c r="A40" s="52"/>
      <c r="B40" t="s">
        <v>530</v>
      </c>
      <c r="C40" t="s">
        <v>874</v>
      </c>
      <c r="D40" t="s">
        <v>128</v>
      </c>
      <c r="E40" t="s">
        <v>152</v>
      </c>
    </row>
    <row r="41" spans="1:6" x14ac:dyDescent="0.3">
      <c r="A41" s="52"/>
      <c r="B41" t="s">
        <v>296</v>
      </c>
      <c r="C41" t="s">
        <v>295</v>
      </c>
      <c r="D41" t="s">
        <v>125</v>
      </c>
      <c r="F41" t="s">
        <v>125</v>
      </c>
    </row>
    <row r="42" spans="1:6" x14ac:dyDescent="0.3">
      <c r="A42" s="52"/>
      <c r="B42" t="s">
        <v>520</v>
      </c>
      <c r="C42" t="s">
        <v>875</v>
      </c>
      <c r="D42" t="s">
        <v>128</v>
      </c>
      <c r="E42" t="s">
        <v>151</v>
      </c>
    </row>
    <row r="43" spans="1:6" x14ac:dyDescent="0.3">
      <c r="A43" s="52"/>
      <c r="B43" t="s">
        <v>512</v>
      </c>
      <c r="C43" t="s">
        <v>876</v>
      </c>
      <c r="D43" t="s">
        <v>128</v>
      </c>
      <c r="E43" t="s">
        <v>149</v>
      </c>
    </row>
    <row r="44" spans="1:6" x14ac:dyDescent="0.3">
      <c r="A44" s="52" t="s">
        <v>297</v>
      </c>
      <c r="B44" t="s">
        <v>877</v>
      </c>
      <c r="C44" t="s">
        <v>878</v>
      </c>
      <c r="D44" t="s">
        <v>128</v>
      </c>
      <c r="E44" t="s">
        <v>157</v>
      </c>
    </row>
    <row r="45" spans="1:6" ht="14.4" customHeight="1" x14ac:dyDescent="0.3">
      <c r="A45" s="52"/>
      <c r="B45" t="s">
        <v>312</v>
      </c>
      <c r="C45" t="s">
        <v>879</v>
      </c>
      <c r="D45" t="s">
        <v>125</v>
      </c>
      <c r="F45" t="s">
        <v>125</v>
      </c>
    </row>
    <row r="46" spans="1:6" ht="14.4" customHeight="1" x14ac:dyDescent="0.3">
      <c r="A46" s="52"/>
      <c r="B46" t="s">
        <v>307</v>
      </c>
      <c r="C46" t="s">
        <v>880</v>
      </c>
      <c r="D46" t="s">
        <v>125</v>
      </c>
      <c r="F46" t="s">
        <v>125</v>
      </c>
    </row>
    <row r="47" spans="1:6" x14ac:dyDescent="0.3">
      <c r="A47" s="52"/>
      <c r="B47" t="s">
        <v>881</v>
      </c>
      <c r="C47" t="s">
        <v>698</v>
      </c>
      <c r="D47" t="s">
        <v>128</v>
      </c>
      <c r="E47" t="s">
        <v>157</v>
      </c>
    </row>
    <row r="48" spans="1:6" x14ac:dyDescent="0.3">
      <c r="A48" s="52"/>
      <c r="B48" t="s">
        <v>882</v>
      </c>
      <c r="C48" t="s">
        <v>883</v>
      </c>
      <c r="D48" t="s">
        <v>128</v>
      </c>
      <c r="E48" t="s">
        <v>157</v>
      </c>
    </row>
    <row r="49" spans="1:7" x14ac:dyDescent="0.3">
      <c r="A49" s="52"/>
      <c r="B49" t="s">
        <v>160</v>
      </c>
      <c r="C49" t="s">
        <v>884</v>
      </c>
      <c r="D49" t="s">
        <v>125</v>
      </c>
      <c r="F49" t="s">
        <v>128</v>
      </c>
      <c r="G49" t="s">
        <v>725</v>
      </c>
    </row>
    <row r="50" spans="1:7" x14ac:dyDescent="0.3">
      <c r="A50" s="52"/>
      <c r="B50" t="s">
        <v>161</v>
      </c>
      <c r="C50" t="s">
        <v>885</v>
      </c>
      <c r="D50" t="s">
        <v>125</v>
      </c>
      <c r="F50" t="s">
        <v>128</v>
      </c>
      <c r="G50" t="s">
        <v>725</v>
      </c>
    </row>
    <row r="51" spans="1:7" x14ac:dyDescent="0.3">
      <c r="A51" s="52"/>
      <c r="B51" t="s">
        <v>886</v>
      </c>
      <c r="C51" t="s">
        <v>887</v>
      </c>
      <c r="D51" t="s">
        <v>128</v>
      </c>
      <c r="E51" t="s">
        <v>157</v>
      </c>
    </row>
    <row r="52" spans="1:7" x14ac:dyDescent="0.3">
      <c r="A52" s="52"/>
      <c r="B52" t="s">
        <v>888</v>
      </c>
      <c r="C52" t="s">
        <v>889</v>
      </c>
      <c r="D52" t="s">
        <v>128</v>
      </c>
      <c r="E52" t="s">
        <v>157</v>
      </c>
    </row>
    <row r="53" spans="1:7" x14ac:dyDescent="0.3">
      <c r="A53" s="57" t="s">
        <v>319</v>
      </c>
      <c r="B53" t="s">
        <v>890</v>
      </c>
      <c r="C53" t="s">
        <v>891</v>
      </c>
      <c r="D53" t="s">
        <v>128</v>
      </c>
      <c r="E53" t="s">
        <v>162</v>
      </c>
    </row>
    <row r="54" spans="1:7" x14ac:dyDescent="0.3">
      <c r="A54" s="57"/>
      <c r="B54" t="s">
        <v>892</v>
      </c>
      <c r="C54" t="s">
        <v>893</v>
      </c>
      <c r="D54" t="s">
        <v>128</v>
      </c>
      <c r="E54" t="s">
        <v>162</v>
      </c>
    </row>
    <row r="55" spans="1:7" x14ac:dyDescent="0.3">
      <c r="A55" s="57"/>
      <c r="B55" t="s">
        <v>894</v>
      </c>
      <c r="C55" t="s">
        <v>895</v>
      </c>
      <c r="D55" t="s">
        <v>128</v>
      </c>
      <c r="E55" t="s">
        <v>162</v>
      </c>
    </row>
    <row r="56" spans="1:7" x14ac:dyDescent="0.3">
      <c r="A56" s="57"/>
      <c r="B56" t="s">
        <v>896</v>
      </c>
      <c r="C56" t="s">
        <v>897</v>
      </c>
      <c r="D56" t="s">
        <v>128</v>
      </c>
      <c r="E56" t="s">
        <v>162</v>
      </c>
    </row>
    <row r="57" spans="1:7" x14ac:dyDescent="0.3">
      <c r="A57" s="57"/>
      <c r="B57" t="s">
        <v>898</v>
      </c>
      <c r="C57" t="s">
        <v>899</v>
      </c>
      <c r="D57" t="s">
        <v>128</v>
      </c>
      <c r="E57" t="s">
        <v>162</v>
      </c>
    </row>
    <row r="58" spans="1:7" x14ac:dyDescent="0.3">
      <c r="A58" s="57"/>
      <c r="B58" t="s">
        <v>900</v>
      </c>
      <c r="C58" t="s">
        <v>901</v>
      </c>
      <c r="D58" t="s">
        <v>128</v>
      </c>
      <c r="E58" t="s">
        <v>162</v>
      </c>
    </row>
    <row r="59" spans="1:7" x14ac:dyDescent="0.3">
      <c r="A59" s="57"/>
      <c r="B59" t="s">
        <v>902</v>
      </c>
      <c r="C59" t="s">
        <v>903</v>
      </c>
      <c r="D59" t="s">
        <v>128</v>
      </c>
      <c r="E59" t="s">
        <v>162</v>
      </c>
    </row>
    <row r="60" spans="1:7" x14ac:dyDescent="0.3">
      <c r="A60" s="57"/>
      <c r="B60" t="s">
        <v>329</v>
      </c>
      <c r="C60" t="s">
        <v>904</v>
      </c>
      <c r="D60" t="s">
        <v>125</v>
      </c>
      <c r="F60" t="s">
        <v>125</v>
      </c>
    </row>
    <row r="61" spans="1:7" x14ac:dyDescent="0.3">
      <c r="A61" s="52" t="s">
        <v>331</v>
      </c>
      <c r="B61" t="s">
        <v>905</v>
      </c>
      <c r="C61" t="s">
        <v>906</v>
      </c>
      <c r="D61" t="s">
        <v>128</v>
      </c>
      <c r="E61" t="s">
        <v>166</v>
      </c>
      <c r="G61" t="s">
        <v>907</v>
      </c>
    </row>
    <row r="62" spans="1:7" ht="14.4" customHeight="1" x14ac:dyDescent="0.3">
      <c r="A62" s="52"/>
      <c r="B62" t="s">
        <v>908</v>
      </c>
      <c r="C62" t="s">
        <v>909</v>
      </c>
      <c r="D62" t="s">
        <v>128</v>
      </c>
      <c r="E62" t="s">
        <v>164</v>
      </c>
    </row>
    <row r="63" spans="1:7" ht="14.4" customHeight="1" x14ac:dyDescent="0.3">
      <c r="A63" s="52"/>
      <c r="B63" t="s">
        <v>910</v>
      </c>
      <c r="C63" t="s">
        <v>911</v>
      </c>
      <c r="D63" t="s">
        <v>128</v>
      </c>
      <c r="E63" t="s">
        <v>164</v>
      </c>
    </row>
    <row r="64" spans="1:7" x14ac:dyDescent="0.3">
      <c r="A64" s="52"/>
      <c r="B64" t="s">
        <v>351</v>
      </c>
      <c r="C64" t="s">
        <v>912</v>
      </c>
      <c r="D64" t="s">
        <v>125</v>
      </c>
      <c r="F64" t="s">
        <v>125</v>
      </c>
    </row>
    <row r="65" spans="1:6" x14ac:dyDescent="0.3">
      <c r="A65" s="52"/>
      <c r="B65" t="s">
        <v>359</v>
      </c>
      <c r="C65" t="s">
        <v>358</v>
      </c>
      <c r="D65" t="s">
        <v>125</v>
      </c>
      <c r="F65" t="s">
        <v>125</v>
      </c>
    </row>
    <row r="66" spans="1:6" x14ac:dyDescent="0.3">
      <c r="A66" s="52"/>
      <c r="B66" t="s">
        <v>361</v>
      </c>
      <c r="C66" t="s">
        <v>360</v>
      </c>
      <c r="D66" t="s">
        <v>125</v>
      </c>
      <c r="F66" t="s">
        <v>125</v>
      </c>
    </row>
    <row r="67" spans="1:6" x14ac:dyDescent="0.3">
      <c r="A67" s="52"/>
      <c r="B67" t="s">
        <v>913</v>
      </c>
      <c r="C67" t="s">
        <v>914</v>
      </c>
      <c r="D67" t="s">
        <v>128</v>
      </c>
      <c r="E67" t="s">
        <v>164</v>
      </c>
    </row>
    <row r="68" spans="1:6" x14ac:dyDescent="0.3">
      <c r="A68" s="52"/>
      <c r="B68" t="s">
        <v>344</v>
      </c>
      <c r="C68" t="s">
        <v>915</v>
      </c>
      <c r="D68" t="s">
        <v>125</v>
      </c>
      <c r="F68" t="s">
        <v>125</v>
      </c>
    </row>
    <row r="69" spans="1:6" x14ac:dyDescent="0.3">
      <c r="A69" s="52"/>
      <c r="B69" t="s">
        <v>916</v>
      </c>
      <c r="C69" t="s">
        <v>917</v>
      </c>
      <c r="D69" t="s">
        <v>128</v>
      </c>
      <c r="E69" t="s">
        <v>164</v>
      </c>
    </row>
    <row r="70" spans="1:6" x14ac:dyDescent="0.3">
      <c r="A70" s="52"/>
      <c r="B70" t="s">
        <v>918</v>
      </c>
      <c r="C70" t="s">
        <v>919</v>
      </c>
      <c r="D70" t="s">
        <v>128</v>
      </c>
      <c r="E70" t="s">
        <v>164</v>
      </c>
    </row>
    <row r="71" spans="1:6" x14ac:dyDescent="0.3">
      <c r="A71" s="52"/>
      <c r="B71" t="s">
        <v>920</v>
      </c>
      <c r="C71" t="s">
        <v>921</v>
      </c>
      <c r="D71" t="s">
        <v>128</v>
      </c>
      <c r="E71" t="s">
        <v>164</v>
      </c>
    </row>
    <row r="72" spans="1:6" x14ac:dyDescent="0.3">
      <c r="A72" s="52"/>
      <c r="B72" t="s">
        <v>922</v>
      </c>
      <c r="C72" t="s">
        <v>923</v>
      </c>
      <c r="D72" t="s">
        <v>128</v>
      </c>
      <c r="E72" t="s">
        <v>164</v>
      </c>
    </row>
    <row r="73" spans="1:6" x14ac:dyDescent="0.3">
      <c r="A73" s="52"/>
      <c r="B73" t="s">
        <v>924</v>
      </c>
      <c r="C73" t="s">
        <v>925</v>
      </c>
      <c r="D73" t="s">
        <v>128</v>
      </c>
      <c r="E73" t="s">
        <v>164</v>
      </c>
    </row>
    <row r="74" spans="1:6" x14ac:dyDescent="0.3">
      <c r="A74" s="52"/>
      <c r="B74" t="s">
        <v>926</v>
      </c>
      <c r="C74" t="s">
        <v>927</v>
      </c>
      <c r="D74" t="s">
        <v>128</v>
      </c>
      <c r="E74" t="s">
        <v>166</v>
      </c>
    </row>
    <row r="75" spans="1:6" x14ac:dyDescent="0.3">
      <c r="A75" s="52"/>
      <c r="B75" t="s">
        <v>928</v>
      </c>
      <c r="C75" t="s">
        <v>929</v>
      </c>
      <c r="D75" t="s">
        <v>128</v>
      </c>
      <c r="E75" t="s">
        <v>164</v>
      </c>
    </row>
    <row r="76" spans="1:6" x14ac:dyDescent="0.3">
      <c r="A76" s="52"/>
      <c r="B76" t="s">
        <v>930</v>
      </c>
      <c r="C76" t="s">
        <v>931</v>
      </c>
      <c r="D76" t="s">
        <v>128</v>
      </c>
      <c r="E76" t="s">
        <v>164</v>
      </c>
    </row>
    <row r="77" spans="1:6" x14ac:dyDescent="0.3">
      <c r="A77" s="52"/>
      <c r="B77" t="s">
        <v>932</v>
      </c>
      <c r="C77" t="s">
        <v>933</v>
      </c>
      <c r="D77" t="s">
        <v>128</v>
      </c>
      <c r="E77" t="s">
        <v>164</v>
      </c>
    </row>
    <row r="78" spans="1:6" x14ac:dyDescent="0.3">
      <c r="A78" s="52"/>
      <c r="B78" t="s">
        <v>934</v>
      </c>
      <c r="C78" t="s">
        <v>935</v>
      </c>
      <c r="D78" t="s">
        <v>128</v>
      </c>
      <c r="E78" t="s">
        <v>164</v>
      </c>
    </row>
    <row r="79" spans="1:6" x14ac:dyDescent="0.3">
      <c r="A79" s="52"/>
      <c r="B79" t="s">
        <v>936</v>
      </c>
      <c r="C79" t="s">
        <v>937</v>
      </c>
      <c r="D79" t="s">
        <v>128</v>
      </c>
      <c r="E79" t="s">
        <v>164</v>
      </c>
    </row>
    <row r="80" spans="1:6" x14ac:dyDescent="0.3">
      <c r="A80" s="52"/>
      <c r="B80" t="s">
        <v>938</v>
      </c>
      <c r="C80" t="s">
        <v>939</v>
      </c>
      <c r="D80" t="s">
        <v>128</v>
      </c>
      <c r="E80" t="s">
        <v>164</v>
      </c>
    </row>
    <row r="81" spans="1:7" x14ac:dyDescent="0.3">
      <c r="A81" s="52"/>
      <c r="B81" t="s">
        <v>940</v>
      </c>
      <c r="C81" t="s">
        <v>941</v>
      </c>
      <c r="D81" t="s">
        <v>128</v>
      </c>
      <c r="E81" t="s">
        <v>164</v>
      </c>
    </row>
    <row r="82" spans="1:7" x14ac:dyDescent="0.3">
      <c r="A82" s="52"/>
      <c r="B82" t="s">
        <v>942</v>
      </c>
      <c r="C82" t="s">
        <v>943</v>
      </c>
      <c r="D82" t="s">
        <v>128</v>
      </c>
      <c r="E82" t="s">
        <v>164</v>
      </c>
    </row>
    <row r="83" spans="1:7" x14ac:dyDescent="0.3">
      <c r="A83" s="52"/>
      <c r="B83" t="s">
        <v>944</v>
      </c>
      <c r="C83" t="s">
        <v>945</v>
      </c>
      <c r="D83" t="s">
        <v>128</v>
      </c>
      <c r="E83" t="s">
        <v>164</v>
      </c>
    </row>
    <row r="84" spans="1:7" x14ac:dyDescent="0.3">
      <c r="A84" s="52"/>
      <c r="B84" t="s">
        <v>946</v>
      </c>
      <c r="C84" t="s">
        <v>947</v>
      </c>
      <c r="D84" t="s">
        <v>128</v>
      </c>
      <c r="E84" t="s">
        <v>164</v>
      </c>
    </row>
    <row r="85" spans="1:7" x14ac:dyDescent="0.3">
      <c r="A85" s="52"/>
      <c r="B85" t="s">
        <v>948</v>
      </c>
      <c r="C85" t="s">
        <v>949</v>
      </c>
      <c r="D85" t="s">
        <v>128</v>
      </c>
      <c r="E85" t="s">
        <v>164</v>
      </c>
    </row>
    <row r="86" spans="1:7" x14ac:dyDescent="0.3">
      <c r="A86" s="52"/>
      <c r="B86" t="s">
        <v>950</v>
      </c>
      <c r="C86" t="s">
        <v>951</v>
      </c>
      <c r="D86" t="s">
        <v>128</v>
      </c>
      <c r="E86" t="s">
        <v>164</v>
      </c>
    </row>
    <row r="87" spans="1:7" x14ac:dyDescent="0.3">
      <c r="A87" s="52"/>
      <c r="B87" t="s">
        <v>952</v>
      </c>
      <c r="C87" t="s">
        <v>953</v>
      </c>
      <c r="D87" t="s">
        <v>128</v>
      </c>
      <c r="E87" t="s">
        <v>164</v>
      </c>
    </row>
    <row r="88" spans="1:7" x14ac:dyDescent="0.3">
      <c r="A88" s="52"/>
      <c r="B88" t="s">
        <v>954</v>
      </c>
      <c r="C88" t="s">
        <v>955</v>
      </c>
      <c r="D88" t="s">
        <v>128</v>
      </c>
      <c r="E88" t="s">
        <v>164</v>
      </c>
    </row>
    <row r="89" spans="1:7" x14ac:dyDescent="0.3">
      <c r="A89" s="52"/>
      <c r="B89" t="s">
        <v>956</v>
      </c>
      <c r="C89" t="s">
        <v>957</v>
      </c>
      <c r="D89" t="s">
        <v>128</v>
      </c>
      <c r="E89" t="s">
        <v>164</v>
      </c>
    </row>
    <row r="90" spans="1:7" x14ac:dyDescent="0.3">
      <c r="A90" s="52"/>
      <c r="B90" t="s">
        <v>958</v>
      </c>
      <c r="C90" t="s">
        <v>959</v>
      </c>
      <c r="D90" t="s">
        <v>128</v>
      </c>
      <c r="E90" t="s">
        <v>164</v>
      </c>
    </row>
    <row r="91" spans="1:7" x14ac:dyDescent="0.3">
      <c r="A91" s="52"/>
      <c r="B91" t="s">
        <v>960</v>
      </c>
      <c r="C91" t="s">
        <v>961</v>
      </c>
      <c r="D91" t="s">
        <v>128</v>
      </c>
      <c r="E91" t="s">
        <v>164</v>
      </c>
    </row>
    <row r="92" spans="1:7" x14ac:dyDescent="0.3">
      <c r="A92" s="52"/>
      <c r="B92" t="s">
        <v>962</v>
      </c>
      <c r="C92" t="s">
        <v>963</v>
      </c>
      <c r="D92" t="s">
        <v>128</v>
      </c>
      <c r="E92" t="s">
        <v>164</v>
      </c>
    </row>
    <row r="93" spans="1:7" x14ac:dyDescent="0.3">
      <c r="A93" s="52"/>
      <c r="B93" t="s">
        <v>587</v>
      </c>
      <c r="C93" t="s">
        <v>964</v>
      </c>
      <c r="D93" t="s">
        <v>128</v>
      </c>
      <c r="E93" t="s">
        <v>165</v>
      </c>
    </row>
    <row r="94" spans="1:7" ht="15" customHeight="1" x14ac:dyDescent="0.3">
      <c r="A94" s="52" t="s">
        <v>366</v>
      </c>
      <c r="B94" t="s">
        <v>596</v>
      </c>
      <c r="C94" t="s">
        <v>965</v>
      </c>
      <c r="D94" t="s">
        <v>128</v>
      </c>
      <c r="E94" t="s">
        <v>171</v>
      </c>
    </row>
    <row r="95" spans="1:7" x14ac:dyDescent="0.3">
      <c r="A95" s="52"/>
      <c r="B95" t="s">
        <v>371</v>
      </c>
      <c r="C95" t="s">
        <v>966</v>
      </c>
      <c r="D95" t="s">
        <v>125</v>
      </c>
      <c r="F95" t="s">
        <v>125</v>
      </c>
    </row>
    <row r="96" spans="1:7" x14ac:dyDescent="0.3">
      <c r="A96" s="52"/>
      <c r="B96" t="s">
        <v>174</v>
      </c>
      <c r="C96" t="s">
        <v>967</v>
      </c>
      <c r="D96" t="s">
        <v>125</v>
      </c>
      <c r="F96" t="s">
        <v>128</v>
      </c>
      <c r="G96" t="s">
        <v>968</v>
      </c>
    </row>
    <row r="97" spans="1:7" x14ac:dyDescent="0.3">
      <c r="A97" s="52"/>
      <c r="B97" t="s">
        <v>373</v>
      </c>
      <c r="C97" t="s">
        <v>372</v>
      </c>
      <c r="D97" t="s">
        <v>125</v>
      </c>
      <c r="F97" t="s">
        <v>125</v>
      </c>
    </row>
    <row r="98" spans="1:7" x14ac:dyDescent="0.3">
      <c r="A98" s="52"/>
      <c r="B98" t="s">
        <v>175</v>
      </c>
      <c r="C98" t="s">
        <v>969</v>
      </c>
      <c r="D98" t="s">
        <v>125</v>
      </c>
      <c r="F98" t="s">
        <v>128</v>
      </c>
      <c r="G98" t="s">
        <v>968</v>
      </c>
    </row>
    <row r="99" spans="1:7" x14ac:dyDescent="0.3">
      <c r="A99" s="52"/>
      <c r="B99" t="s">
        <v>176</v>
      </c>
      <c r="C99" t="s">
        <v>970</v>
      </c>
      <c r="D99" t="s">
        <v>125</v>
      </c>
      <c r="F99" t="s">
        <v>128</v>
      </c>
      <c r="G99" t="s">
        <v>968</v>
      </c>
    </row>
    <row r="100" spans="1:7" x14ac:dyDescent="0.3">
      <c r="A100" s="52" t="s">
        <v>374</v>
      </c>
      <c r="B100" t="s">
        <v>971</v>
      </c>
      <c r="C100" t="s">
        <v>972</v>
      </c>
      <c r="D100" t="s">
        <v>128</v>
      </c>
      <c r="E100" t="s">
        <v>179</v>
      </c>
    </row>
    <row r="101" spans="1:7" ht="14.4" customHeight="1" x14ac:dyDescent="0.3">
      <c r="A101" s="52"/>
      <c r="B101" t="s">
        <v>973</v>
      </c>
      <c r="C101" t="s">
        <v>974</v>
      </c>
      <c r="D101" t="s">
        <v>128</v>
      </c>
      <c r="E101" t="s">
        <v>177</v>
      </c>
    </row>
    <row r="102" spans="1:7" ht="14.4" customHeight="1" x14ac:dyDescent="0.3">
      <c r="A102" s="52"/>
      <c r="B102" t="s">
        <v>183</v>
      </c>
      <c r="C102" t="s">
        <v>975</v>
      </c>
      <c r="D102" t="s">
        <v>125</v>
      </c>
      <c r="E102" s="14"/>
      <c r="F102" t="s">
        <v>128</v>
      </c>
      <c r="G102" t="s">
        <v>976</v>
      </c>
    </row>
    <row r="103" spans="1:7" x14ac:dyDescent="0.3">
      <c r="A103" s="52"/>
      <c r="B103" t="s">
        <v>977</v>
      </c>
      <c r="C103" t="s">
        <v>978</v>
      </c>
      <c r="D103" t="s">
        <v>128</v>
      </c>
      <c r="E103" t="s">
        <v>177</v>
      </c>
    </row>
    <row r="104" spans="1:7" x14ac:dyDescent="0.3">
      <c r="A104" s="52"/>
      <c r="B104" t="s">
        <v>979</v>
      </c>
      <c r="C104" t="s">
        <v>980</v>
      </c>
      <c r="D104" t="s">
        <v>128</v>
      </c>
      <c r="E104" t="s">
        <v>179</v>
      </c>
    </row>
    <row r="105" spans="1:7" x14ac:dyDescent="0.3">
      <c r="A105" s="52"/>
      <c r="B105" t="s">
        <v>981</v>
      </c>
      <c r="C105" t="s">
        <v>982</v>
      </c>
      <c r="D105" t="s">
        <v>128</v>
      </c>
      <c r="E105" t="s">
        <v>177</v>
      </c>
    </row>
    <row r="106" spans="1:7" x14ac:dyDescent="0.3">
      <c r="A106" s="52"/>
      <c r="B106" t="s">
        <v>394</v>
      </c>
      <c r="C106" t="s">
        <v>983</v>
      </c>
      <c r="D106" t="s">
        <v>125</v>
      </c>
      <c r="F106" t="s">
        <v>125</v>
      </c>
    </row>
    <row r="107" spans="1:7" x14ac:dyDescent="0.3">
      <c r="A107" s="52"/>
      <c r="B107" t="s">
        <v>984</v>
      </c>
      <c r="C107" t="s">
        <v>985</v>
      </c>
      <c r="D107" t="s">
        <v>128</v>
      </c>
      <c r="E107" t="s">
        <v>177</v>
      </c>
    </row>
    <row r="108" spans="1:7" x14ac:dyDescent="0.3">
      <c r="A108" s="52"/>
      <c r="B108" t="s">
        <v>986</v>
      </c>
      <c r="C108" t="s">
        <v>987</v>
      </c>
      <c r="D108" t="s">
        <v>128</v>
      </c>
      <c r="E108" t="s">
        <v>179</v>
      </c>
    </row>
    <row r="109" spans="1:7" x14ac:dyDescent="0.3">
      <c r="A109" s="52"/>
      <c r="B109" t="s">
        <v>627</v>
      </c>
      <c r="C109" t="s">
        <v>988</v>
      </c>
      <c r="D109" t="s">
        <v>128</v>
      </c>
      <c r="E109" s="14" t="s">
        <v>178</v>
      </c>
    </row>
    <row r="110" spans="1:7" x14ac:dyDescent="0.3">
      <c r="A110" s="52"/>
      <c r="B110" t="s">
        <v>388</v>
      </c>
      <c r="C110" t="s">
        <v>989</v>
      </c>
      <c r="D110" t="s">
        <v>125</v>
      </c>
      <c r="E110" s="14"/>
      <c r="F110" t="s">
        <v>125</v>
      </c>
    </row>
    <row r="111" spans="1:7" x14ac:dyDescent="0.3">
      <c r="A111" s="52"/>
      <c r="B111" t="s">
        <v>383</v>
      </c>
      <c r="C111" t="s">
        <v>990</v>
      </c>
      <c r="D111" t="s">
        <v>125</v>
      </c>
      <c r="E111" s="14"/>
      <c r="F111" t="s">
        <v>125</v>
      </c>
    </row>
    <row r="112" spans="1:7" x14ac:dyDescent="0.3">
      <c r="A112" s="52"/>
      <c r="B112" t="s">
        <v>991</v>
      </c>
      <c r="C112" t="s">
        <v>992</v>
      </c>
      <c r="D112" t="s">
        <v>128</v>
      </c>
      <c r="E112" s="14" t="s">
        <v>177</v>
      </c>
    </row>
    <row r="113" spans="1:7" x14ac:dyDescent="0.3">
      <c r="A113" s="52"/>
      <c r="B113" t="s">
        <v>993</v>
      </c>
      <c r="C113" t="s">
        <v>994</v>
      </c>
      <c r="D113" t="s">
        <v>128</v>
      </c>
      <c r="E113" s="14" t="s">
        <v>177</v>
      </c>
    </row>
    <row r="114" spans="1:7" x14ac:dyDescent="0.3">
      <c r="A114" s="52"/>
      <c r="B114" t="s">
        <v>995</v>
      </c>
      <c r="C114" t="s">
        <v>996</v>
      </c>
      <c r="D114" t="s">
        <v>128</v>
      </c>
      <c r="E114" t="s">
        <v>179</v>
      </c>
    </row>
    <row r="115" spans="1:7" x14ac:dyDescent="0.3">
      <c r="A115" s="52" t="s">
        <v>399</v>
      </c>
      <c r="B115" t="s">
        <v>997</v>
      </c>
      <c r="C115" t="s">
        <v>998</v>
      </c>
      <c r="D115" t="s">
        <v>128</v>
      </c>
      <c r="E115" t="s">
        <v>184</v>
      </c>
    </row>
    <row r="116" spans="1:7" ht="14.4" customHeight="1" x14ac:dyDescent="0.3">
      <c r="A116" s="52"/>
      <c r="B116" t="s">
        <v>999</v>
      </c>
      <c r="C116" t="s">
        <v>1000</v>
      </c>
      <c r="D116" t="s">
        <v>128</v>
      </c>
      <c r="E116" t="s">
        <v>184</v>
      </c>
    </row>
    <row r="117" spans="1:7" x14ac:dyDescent="0.3">
      <c r="A117" s="52"/>
      <c r="B117" t="s">
        <v>1001</v>
      </c>
      <c r="C117" t="s">
        <v>1002</v>
      </c>
      <c r="D117" t="s">
        <v>128</v>
      </c>
      <c r="E117" t="s">
        <v>184</v>
      </c>
    </row>
    <row r="118" spans="1:7" x14ac:dyDescent="0.3">
      <c r="A118" s="52"/>
      <c r="B118" t="s">
        <v>412</v>
      </c>
      <c r="C118" t="s">
        <v>1003</v>
      </c>
      <c r="D118" t="s">
        <v>125</v>
      </c>
      <c r="F118" t="s">
        <v>125</v>
      </c>
    </row>
    <row r="119" spans="1:7" x14ac:dyDescent="0.3">
      <c r="A119" s="52"/>
      <c r="B119" t="s">
        <v>187</v>
      </c>
      <c r="C119" t="s">
        <v>1004</v>
      </c>
      <c r="D119" t="s">
        <v>125</v>
      </c>
      <c r="F119" t="s">
        <v>128</v>
      </c>
      <c r="G119" t="s">
        <v>1005</v>
      </c>
    </row>
    <row r="120" spans="1:7" x14ac:dyDescent="0.3">
      <c r="A120" s="52"/>
      <c r="B120" t="s">
        <v>188</v>
      </c>
      <c r="C120" t="s">
        <v>1006</v>
      </c>
      <c r="D120" t="s">
        <v>125</v>
      </c>
      <c r="F120" t="s">
        <v>128</v>
      </c>
      <c r="G120" t="s">
        <v>1005</v>
      </c>
    </row>
    <row r="121" spans="1:7" x14ac:dyDescent="0.3">
      <c r="A121" s="52"/>
      <c r="B121" t="s">
        <v>189</v>
      </c>
      <c r="C121" t="s">
        <v>1007</v>
      </c>
      <c r="D121" t="s">
        <v>125</v>
      </c>
      <c r="F121" t="s">
        <v>128</v>
      </c>
      <c r="G121" t="s">
        <v>976</v>
      </c>
    </row>
    <row r="122" spans="1:7" x14ac:dyDescent="0.3">
      <c r="A122" s="52"/>
      <c r="B122" t="s">
        <v>190</v>
      </c>
      <c r="C122" t="s">
        <v>1008</v>
      </c>
      <c r="D122" t="s">
        <v>125</v>
      </c>
      <c r="F122" t="s">
        <v>128</v>
      </c>
      <c r="G122" t="s">
        <v>1009</v>
      </c>
    </row>
    <row r="123" spans="1:7" x14ac:dyDescent="0.3">
      <c r="A123" s="52"/>
      <c r="B123" t="s">
        <v>1010</v>
      </c>
      <c r="C123" t="s">
        <v>1011</v>
      </c>
      <c r="D123" t="s">
        <v>128</v>
      </c>
      <c r="E123" t="s">
        <v>184</v>
      </c>
    </row>
    <row r="124" spans="1:7" x14ac:dyDescent="0.3">
      <c r="A124" s="52"/>
      <c r="B124" t="s">
        <v>1012</v>
      </c>
      <c r="C124" t="s">
        <v>1013</v>
      </c>
      <c r="D124" t="s">
        <v>128</v>
      </c>
      <c r="E124" t="s">
        <v>184</v>
      </c>
    </row>
    <row r="125" spans="1:7" x14ac:dyDescent="0.3">
      <c r="A125" s="52"/>
      <c r="B125" t="s">
        <v>191</v>
      </c>
      <c r="C125" t="s">
        <v>1014</v>
      </c>
      <c r="D125" t="s">
        <v>125</v>
      </c>
      <c r="F125" t="s">
        <v>128</v>
      </c>
      <c r="G125" t="s">
        <v>1005</v>
      </c>
    </row>
    <row r="126" spans="1:7" x14ac:dyDescent="0.3">
      <c r="A126" s="52"/>
      <c r="B126" t="s">
        <v>661</v>
      </c>
      <c r="C126" t="s">
        <v>1015</v>
      </c>
      <c r="D126" t="s">
        <v>128</v>
      </c>
      <c r="E126" t="s">
        <v>185</v>
      </c>
    </row>
    <row r="127" spans="1:7" x14ac:dyDescent="0.3">
      <c r="A127" s="55" t="s">
        <v>670</v>
      </c>
      <c r="B127" s="55"/>
      <c r="C127" s="55"/>
      <c r="D127">
        <f>COUNTIF(D2:D117,"No")</f>
        <v>36</v>
      </c>
      <c r="F127">
        <f t="shared" ref="F127" si="0">COUNTIF(F2:F117,"Yes")</f>
        <v>19</v>
      </c>
    </row>
  </sheetData>
  <mergeCells count="11">
    <mergeCell ref="A53:A60"/>
    <mergeCell ref="A2:A7"/>
    <mergeCell ref="A8:A14"/>
    <mergeCell ref="A15:A31"/>
    <mergeCell ref="A32:A43"/>
    <mergeCell ref="A44:A52"/>
    <mergeCell ref="A61:A93"/>
    <mergeCell ref="A94:A99"/>
    <mergeCell ref="A100:A114"/>
    <mergeCell ref="A115:A126"/>
    <mergeCell ref="A127:C127"/>
  </mergeCells>
  <conditionalFormatting sqref="D2:D126">
    <cfRule type="containsText" dxfId="74" priority="1" operator="containsText" text="Partial">
      <formula>NOT(ISERROR(SEARCH("Partial",D2)))</formula>
    </cfRule>
    <cfRule type="containsText" dxfId="73" priority="2" operator="containsText" text="No">
      <formula>NOT(ISERROR(SEARCH("No",D2)))</formula>
    </cfRule>
    <cfRule type="containsText" dxfId="72" priority="3" operator="containsText" text="Yes">
      <formula>NOT(ISERROR(SEARCH("Yes",D2)))</formula>
    </cfRule>
  </conditionalFormatting>
  <conditionalFormatting sqref="F2:F126">
    <cfRule type="containsText" dxfId="71" priority="16" operator="containsText" text="No">
      <formula>NOT(ISERROR(SEARCH("No",F2)))</formula>
    </cfRule>
    <cfRule type="containsText" dxfId="70" priority="17" operator="containsText" text="Yes">
      <formula>NOT(ISERROR(SEARCH("Yes",F2)))</formula>
    </cfRule>
  </conditionalFormatting>
  <dataValidations count="2">
    <dataValidation type="list" allowBlank="1" showInputMessage="1" showErrorMessage="1" sqref="D2:D126" xr:uid="{EC6420F1-9DC0-47C4-A5D1-61747DB75CAF}">
      <formula1>"Yes,No,Partial"</formula1>
    </dataValidation>
    <dataValidation type="list" allowBlank="1" showInputMessage="1" showErrorMessage="1" sqref="F2:F126" xr:uid="{092BDBE1-9C68-4877-B2C6-FAD9D4B44CAE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0912-2F29-406D-BC70-A857A4CDFE8C}">
  <dimension ref="A1:G37"/>
  <sheetViews>
    <sheetView topLeftCell="A23" workbookViewId="0">
      <selection activeCell="B14" sqref="A1:B1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15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1016</v>
      </c>
      <c r="C2" t="s">
        <v>1017</v>
      </c>
      <c r="D2" t="s">
        <v>125</v>
      </c>
      <c r="F2" t="s">
        <v>128</v>
      </c>
    </row>
    <row r="3" spans="1:7" ht="15" customHeight="1" x14ac:dyDescent="0.3">
      <c r="A3" s="52"/>
      <c r="B3" t="s">
        <v>440</v>
      </c>
      <c r="C3" t="s">
        <v>1018</v>
      </c>
      <c r="D3" t="s">
        <v>128</v>
      </c>
      <c r="E3" t="s">
        <v>123</v>
      </c>
    </row>
    <row r="4" spans="1:7" ht="15" customHeight="1" x14ac:dyDescent="0.3">
      <c r="A4" s="52"/>
      <c r="B4" t="s">
        <v>1019</v>
      </c>
      <c r="C4" t="s">
        <v>1020</v>
      </c>
      <c r="D4" t="s">
        <v>125</v>
      </c>
      <c r="F4" t="s">
        <v>128</v>
      </c>
    </row>
    <row r="5" spans="1:7" x14ac:dyDescent="0.3">
      <c r="A5" s="52" t="s">
        <v>206</v>
      </c>
      <c r="B5" t="s">
        <v>1021</v>
      </c>
      <c r="C5" t="s">
        <v>1022</v>
      </c>
      <c r="D5" t="s">
        <v>125</v>
      </c>
      <c r="F5" t="s">
        <v>128</v>
      </c>
      <c r="G5" t="s">
        <v>1023</v>
      </c>
    </row>
    <row r="6" spans="1:7" x14ac:dyDescent="0.3">
      <c r="A6" s="52"/>
      <c r="B6" t="s">
        <v>1024</v>
      </c>
      <c r="C6" t="s">
        <v>1025</v>
      </c>
      <c r="D6" t="s">
        <v>128</v>
      </c>
      <c r="E6" t="s">
        <v>131</v>
      </c>
    </row>
    <row r="7" spans="1:7" x14ac:dyDescent="0.3">
      <c r="A7" s="52"/>
      <c r="B7" t="s">
        <v>1026</v>
      </c>
      <c r="C7" t="s">
        <v>1027</v>
      </c>
      <c r="D7" t="s">
        <v>128</v>
      </c>
      <c r="E7" t="s">
        <v>131</v>
      </c>
    </row>
    <row r="8" spans="1:7" x14ac:dyDescent="0.3">
      <c r="A8" s="52"/>
      <c r="B8" t="s">
        <v>1028</v>
      </c>
      <c r="C8" t="s">
        <v>1029</v>
      </c>
      <c r="D8" t="s">
        <v>125</v>
      </c>
      <c r="F8" t="s">
        <v>128</v>
      </c>
      <c r="G8" t="s">
        <v>1023</v>
      </c>
    </row>
    <row r="9" spans="1:7" x14ac:dyDescent="0.3">
      <c r="A9" s="52"/>
      <c r="B9" t="s">
        <v>1030</v>
      </c>
      <c r="C9" t="s">
        <v>1031</v>
      </c>
      <c r="D9" t="s">
        <v>125</v>
      </c>
      <c r="F9" t="s">
        <v>128</v>
      </c>
      <c r="G9" t="s">
        <v>1023</v>
      </c>
    </row>
    <row r="10" spans="1:7" ht="15" customHeight="1" x14ac:dyDescent="0.3">
      <c r="A10" s="52" t="s">
        <v>215</v>
      </c>
      <c r="B10" t="s">
        <v>1032</v>
      </c>
      <c r="C10" t="s">
        <v>1033</v>
      </c>
      <c r="D10" t="s">
        <v>125</v>
      </c>
      <c r="F10" t="s">
        <v>128</v>
      </c>
      <c r="G10" t="s">
        <v>691</v>
      </c>
    </row>
    <row r="11" spans="1:7" ht="15" customHeight="1" x14ac:dyDescent="0.3">
      <c r="A11" s="52"/>
      <c r="B11" t="s">
        <v>1034</v>
      </c>
      <c r="C11" t="s">
        <v>1035</v>
      </c>
      <c r="D11" t="s">
        <v>125</v>
      </c>
      <c r="F11" t="s">
        <v>128</v>
      </c>
      <c r="G11" t="s">
        <v>691</v>
      </c>
    </row>
    <row r="12" spans="1:7" ht="15" customHeight="1" x14ac:dyDescent="0.3">
      <c r="A12" s="52"/>
      <c r="B12" t="s">
        <v>1036</v>
      </c>
      <c r="C12" t="s">
        <v>1037</v>
      </c>
      <c r="D12" t="s">
        <v>125</v>
      </c>
      <c r="F12" t="s">
        <v>128</v>
      </c>
      <c r="G12" t="s">
        <v>691</v>
      </c>
    </row>
    <row r="13" spans="1:7" ht="15" customHeight="1" x14ac:dyDescent="0.3">
      <c r="A13" s="52"/>
      <c r="B13" t="s">
        <v>1038</v>
      </c>
      <c r="C13" t="s">
        <v>1039</v>
      </c>
      <c r="D13" t="s">
        <v>125</v>
      </c>
      <c r="F13" t="s">
        <v>128</v>
      </c>
      <c r="G13" t="s">
        <v>691</v>
      </c>
    </row>
    <row r="14" spans="1:7" ht="15" customHeight="1" x14ac:dyDescent="0.3">
      <c r="A14" s="52"/>
      <c r="B14" t="s">
        <v>1040</v>
      </c>
      <c r="C14" t="s">
        <v>1041</v>
      </c>
      <c r="D14" t="s">
        <v>125</v>
      </c>
      <c r="F14" t="s">
        <v>128</v>
      </c>
      <c r="G14" t="s">
        <v>691</v>
      </c>
    </row>
    <row r="15" spans="1:7" x14ac:dyDescent="0.3">
      <c r="A15" s="52" t="s">
        <v>239</v>
      </c>
      <c r="B15" t="s">
        <v>497</v>
      </c>
      <c r="C15" t="s">
        <v>1042</v>
      </c>
      <c r="D15" t="s">
        <v>128</v>
      </c>
      <c r="E15" t="s">
        <v>1043</v>
      </c>
    </row>
    <row r="16" spans="1:7" x14ac:dyDescent="0.3">
      <c r="A16" s="52"/>
      <c r="B16" t="s">
        <v>264</v>
      </c>
      <c r="C16" t="s">
        <v>733</v>
      </c>
      <c r="D16" t="s">
        <v>125</v>
      </c>
      <c r="F16" t="s">
        <v>125</v>
      </c>
    </row>
    <row r="17" spans="1:7" x14ac:dyDescent="0.3">
      <c r="A17" s="52" t="s">
        <v>297</v>
      </c>
      <c r="B17" t="s">
        <v>316</v>
      </c>
      <c r="C17" t="s">
        <v>1044</v>
      </c>
      <c r="D17" t="s">
        <v>125</v>
      </c>
      <c r="F17" t="s">
        <v>125</v>
      </c>
    </row>
    <row r="18" spans="1:7" ht="14.4" customHeight="1" x14ac:dyDescent="0.3">
      <c r="A18" s="52"/>
      <c r="B18" t="s">
        <v>1045</v>
      </c>
      <c r="C18" t="s">
        <v>1046</v>
      </c>
      <c r="D18" t="s">
        <v>128</v>
      </c>
      <c r="E18" t="s">
        <v>157</v>
      </c>
    </row>
    <row r="19" spans="1:7" ht="14.4" customHeight="1" x14ac:dyDescent="0.3">
      <c r="A19" s="52"/>
      <c r="B19" t="s">
        <v>1047</v>
      </c>
      <c r="C19" t="s">
        <v>1048</v>
      </c>
      <c r="D19" t="s">
        <v>128</v>
      </c>
      <c r="E19" t="s">
        <v>157</v>
      </c>
    </row>
    <row r="20" spans="1:7" x14ac:dyDescent="0.3">
      <c r="A20" s="52"/>
      <c r="B20" t="s">
        <v>1049</v>
      </c>
      <c r="C20" t="s">
        <v>1050</v>
      </c>
      <c r="D20" t="s">
        <v>128</v>
      </c>
      <c r="E20" t="s">
        <v>157</v>
      </c>
    </row>
    <row r="21" spans="1:7" x14ac:dyDescent="0.3">
      <c r="A21" s="52"/>
      <c r="B21" t="s">
        <v>1051</v>
      </c>
      <c r="C21" t="s">
        <v>1052</v>
      </c>
      <c r="D21" t="s">
        <v>128</v>
      </c>
      <c r="E21" t="s">
        <v>157</v>
      </c>
    </row>
    <row r="22" spans="1:7" ht="15" customHeight="1" x14ac:dyDescent="0.3">
      <c r="A22" s="7" t="s">
        <v>319</v>
      </c>
      <c r="B22" t="s">
        <v>556</v>
      </c>
      <c r="C22" t="s">
        <v>706</v>
      </c>
      <c r="D22" t="s">
        <v>128</v>
      </c>
      <c r="E22" t="s">
        <v>162</v>
      </c>
    </row>
    <row r="23" spans="1:7" x14ac:dyDescent="0.3">
      <c r="A23" s="52" t="s">
        <v>331</v>
      </c>
      <c r="B23" t="s">
        <v>364</v>
      </c>
      <c r="C23" t="s">
        <v>363</v>
      </c>
      <c r="D23" t="s">
        <v>125</v>
      </c>
      <c r="F23" t="s">
        <v>125</v>
      </c>
    </row>
    <row r="24" spans="1:7" x14ac:dyDescent="0.3">
      <c r="A24" s="52"/>
      <c r="B24" t="s">
        <v>1053</v>
      </c>
      <c r="C24" t="s">
        <v>1054</v>
      </c>
      <c r="D24" t="s">
        <v>125</v>
      </c>
      <c r="F24" t="s">
        <v>128</v>
      </c>
    </row>
    <row r="25" spans="1:7" x14ac:dyDescent="0.3">
      <c r="A25" s="52"/>
      <c r="B25" t="s">
        <v>573</v>
      </c>
      <c r="C25" t="s">
        <v>1055</v>
      </c>
      <c r="D25" t="s">
        <v>128</v>
      </c>
      <c r="E25" t="s">
        <v>164</v>
      </c>
      <c r="F25" t="s">
        <v>125</v>
      </c>
    </row>
    <row r="26" spans="1:7" ht="15" customHeight="1" x14ac:dyDescent="0.3">
      <c r="A26" s="52" t="s">
        <v>366</v>
      </c>
      <c r="B26" t="s">
        <v>597</v>
      </c>
      <c r="C26" t="s">
        <v>1056</v>
      </c>
      <c r="D26" t="s">
        <v>128</v>
      </c>
      <c r="E26" t="s">
        <v>171</v>
      </c>
    </row>
    <row r="27" spans="1:7" x14ac:dyDescent="0.3">
      <c r="A27" s="52"/>
      <c r="B27" t="s">
        <v>1057</v>
      </c>
      <c r="C27" t="s">
        <v>1058</v>
      </c>
      <c r="D27" t="s">
        <v>125</v>
      </c>
      <c r="F27" t="s">
        <v>128</v>
      </c>
      <c r="G27" t="s">
        <v>968</v>
      </c>
    </row>
    <row r="28" spans="1:7" x14ac:dyDescent="0.3">
      <c r="A28" s="52"/>
      <c r="B28" t="s">
        <v>1059</v>
      </c>
      <c r="C28" t="s">
        <v>1060</v>
      </c>
      <c r="D28" t="s">
        <v>125</v>
      </c>
      <c r="F28" t="s">
        <v>128</v>
      </c>
      <c r="G28" t="s">
        <v>968</v>
      </c>
    </row>
    <row r="29" spans="1:7" x14ac:dyDescent="0.3">
      <c r="A29" s="52" t="s">
        <v>374</v>
      </c>
      <c r="B29" t="s">
        <v>628</v>
      </c>
      <c r="C29" t="s">
        <v>1061</v>
      </c>
      <c r="D29" t="s">
        <v>128</v>
      </c>
      <c r="E29" t="s">
        <v>178</v>
      </c>
    </row>
    <row r="30" spans="1:7" x14ac:dyDescent="0.3">
      <c r="A30" s="52"/>
      <c r="B30" t="s">
        <v>1062</v>
      </c>
      <c r="C30" t="s">
        <v>1063</v>
      </c>
      <c r="D30" t="s">
        <v>128</v>
      </c>
      <c r="E30" t="s">
        <v>177</v>
      </c>
    </row>
    <row r="31" spans="1:7" x14ac:dyDescent="0.3">
      <c r="A31" s="52"/>
      <c r="B31" t="s">
        <v>1064</v>
      </c>
      <c r="C31" t="s">
        <v>1065</v>
      </c>
      <c r="D31" t="s">
        <v>128</v>
      </c>
      <c r="E31" s="14" t="s">
        <v>177</v>
      </c>
    </row>
    <row r="32" spans="1:7" x14ac:dyDescent="0.3">
      <c r="A32" s="52"/>
      <c r="B32" t="s">
        <v>633</v>
      </c>
      <c r="C32" t="s">
        <v>1066</v>
      </c>
      <c r="D32" t="s">
        <v>128</v>
      </c>
      <c r="E32" s="14" t="s">
        <v>179</v>
      </c>
    </row>
    <row r="33" spans="1:7" x14ac:dyDescent="0.3">
      <c r="A33" s="52"/>
      <c r="B33" t="s">
        <v>1067</v>
      </c>
      <c r="C33" t="s">
        <v>1068</v>
      </c>
      <c r="D33" t="s">
        <v>128</v>
      </c>
      <c r="E33" s="14" t="s">
        <v>177</v>
      </c>
    </row>
    <row r="34" spans="1:7" x14ac:dyDescent="0.3">
      <c r="A34" s="52" t="s">
        <v>399</v>
      </c>
      <c r="B34" t="s">
        <v>653</v>
      </c>
      <c r="C34" t="s">
        <v>1069</v>
      </c>
      <c r="D34" t="s">
        <v>128</v>
      </c>
      <c r="E34" t="s">
        <v>184</v>
      </c>
    </row>
    <row r="35" spans="1:7" x14ac:dyDescent="0.3">
      <c r="A35" s="52"/>
      <c r="B35" t="s">
        <v>1070</v>
      </c>
      <c r="C35" t="s">
        <v>1071</v>
      </c>
      <c r="D35" t="s">
        <v>125</v>
      </c>
      <c r="F35" t="s">
        <v>128</v>
      </c>
      <c r="G35" t="s">
        <v>976</v>
      </c>
    </row>
    <row r="36" spans="1:7" x14ac:dyDescent="0.3">
      <c r="A36" s="52"/>
      <c r="B36" t="s">
        <v>1072</v>
      </c>
      <c r="C36" t="s">
        <v>1073</v>
      </c>
      <c r="D36" t="s">
        <v>125</v>
      </c>
      <c r="F36" t="s">
        <v>128</v>
      </c>
      <c r="G36" t="s">
        <v>976</v>
      </c>
    </row>
    <row r="37" spans="1:7" x14ac:dyDescent="0.3">
      <c r="A37" s="55" t="s">
        <v>670</v>
      </c>
      <c r="B37" s="55"/>
      <c r="C37" s="55"/>
      <c r="D37">
        <f>COUNTIF(D2:D36,"No")</f>
        <v>18</v>
      </c>
      <c r="F37">
        <f t="shared" ref="F37" si="0">COUNTIF(F2:F36,"Yes")</f>
        <v>15</v>
      </c>
    </row>
  </sheetData>
  <mergeCells count="10">
    <mergeCell ref="A15:A16"/>
    <mergeCell ref="A2:A4"/>
    <mergeCell ref="A5:A9"/>
    <mergeCell ref="A10:A14"/>
    <mergeCell ref="A17:A21"/>
    <mergeCell ref="A23:A25"/>
    <mergeCell ref="A34:A36"/>
    <mergeCell ref="A37:C37"/>
    <mergeCell ref="A26:A28"/>
    <mergeCell ref="A29:A33"/>
  </mergeCells>
  <conditionalFormatting sqref="D2:D36">
    <cfRule type="containsText" dxfId="69" priority="3" operator="containsText" text="Partial">
      <formula>NOT(ISERROR(SEARCH("Partial",D2)))</formula>
    </cfRule>
    <cfRule type="containsText" dxfId="68" priority="4" operator="containsText" text="No">
      <formula>NOT(ISERROR(SEARCH("No",D2)))</formula>
    </cfRule>
    <cfRule type="containsText" dxfId="67" priority="5" operator="containsText" text="Yes">
      <formula>NOT(ISERROR(SEARCH("Yes",D2)))</formula>
    </cfRule>
  </conditionalFormatting>
  <conditionalFormatting sqref="F2:F36">
    <cfRule type="containsText" dxfId="66" priority="1" operator="containsText" text="No">
      <formula>NOT(ISERROR(SEARCH("No",F2)))</formula>
    </cfRule>
    <cfRule type="containsText" dxfId="65" priority="2" operator="containsText" text="Yes">
      <formula>NOT(ISERROR(SEARCH("Yes",F2)))</formula>
    </cfRule>
  </conditionalFormatting>
  <dataValidations count="2">
    <dataValidation type="list" allowBlank="1" showInputMessage="1" showErrorMessage="1" sqref="D2:D36" xr:uid="{0159C302-E12F-4908-BEEE-FE98A7F33293}">
      <formula1>"Yes,No,Partial"</formula1>
    </dataValidation>
    <dataValidation type="list" allowBlank="1" showInputMessage="1" showErrorMessage="1" sqref="F2:F36" xr:uid="{12F55CEF-48F7-4B9B-BFAA-B9B423682FF1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416F-CE31-4FAC-A495-1280771F39FB}">
  <dimension ref="A1:G42"/>
  <sheetViews>
    <sheetView workbookViewId="0">
      <selection activeCell="F2" sqref="F2:F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18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492</v>
      </c>
      <c r="C2" t="s">
        <v>826</v>
      </c>
      <c r="D2" t="s">
        <v>128</v>
      </c>
      <c r="E2" t="s">
        <v>123</v>
      </c>
    </row>
    <row r="3" spans="1:7" ht="15" customHeight="1" x14ac:dyDescent="0.3">
      <c r="A3" s="52"/>
      <c r="B3" t="s">
        <v>1074</v>
      </c>
      <c r="C3" t="s">
        <v>1075</v>
      </c>
      <c r="D3" t="s">
        <v>128</v>
      </c>
      <c r="E3" t="s">
        <v>123</v>
      </c>
    </row>
    <row r="4" spans="1:7" ht="15" customHeight="1" x14ac:dyDescent="0.3">
      <c r="A4" s="52"/>
      <c r="B4" t="s">
        <v>1076</v>
      </c>
      <c r="C4" t="s">
        <v>1077</v>
      </c>
      <c r="D4" t="s">
        <v>128</v>
      </c>
      <c r="E4" t="s">
        <v>123</v>
      </c>
    </row>
    <row r="5" spans="1:7" x14ac:dyDescent="0.3">
      <c r="A5" s="52" t="s">
        <v>206</v>
      </c>
      <c r="B5" t="s">
        <v>1078</v>
      </c>
      <c r="C5" t="s">
        <v>1079</v>
      </c>
      <c r="D5" t="s">
        <v>128</v>
      </c>
      <c r="E5" t="s">
        <v>131</v>
      </c>
    </row>
    <row r="6" spans="1:7" x14ac:dyDescent="0.3">
      <c r="A6" s="52"/>
      <c r="B6" t="s">
        <v>1080</v>
      </c>
      <c r="C6" t="s">
        <v>1081</v>
      </c>
      <c r="D6" t="s">
        <v>128</v>
      </c>
      <c r="E6" t="s">
        <v>131</v>
      </c>
    </row>
    <row r="7" spans="1:7" ht="15" customHeight="1" x14ac:dyDescent="0.3">
      <c r="A7" s="52" t="s">
        <v>215</v>
      </c>
      <c r="B7" t="s">
        <v>1082</v>
      </c>
      <c r="C7" t="s">
        <v>1083</v>
      </c>
      <c r="D7" t="s">
        <v>128</v>
      </c>
      <c r="E7" t="s">
        <v>1084</v>
      </c>
    </row>
    <row r="8" spans="1:7" ht="15" customHeight="1" x14ac:dyDescent="0.3">
      <c r="A8" s="52"/>
      <c r="B8" t="s">
        <v>1085</v>
      </c>
      <c r="C8" t="s">
        <v>867</v>
      </c>
      <c r="D8" t="s">
        <v>128</v>
      </c>
      <c r="E8" t="s">
        <v>134</v>
      </c>
    </row>
    <row r="9" spans="1:7" ht="15" customHeight="1" x14ac:dyDescent="0.3">
      <c r="A9" s="52"/>
      <c r="B9" t="s">
        <v>1086</v>
      </c>
      <c r="C9" t="s">
        <v>1087</v>
      </c>
      <c r="D9" t="s">
        <v>128</v>
      </c>
      <c r="E9" t="s">
        <v>134</v>
      </c>
    </row>
    <row r="10" spans="1:7" ht="15" customHeight="1" x14ac:dyDescent="0.3">
      <c r="A10" s="52"/>
      <c r="B10" t="s">
        <v>1088</v>
      </c>
      <c r="C10" t="s">
        <v>797</v>
      </c>
      <c r="D10" t="s">
        <v>128</v>
      </c>
      <c r="E10" t="s">
        <v>134</v>
      </c>
    </row>
    <row r="11" spans="1:7" x14ac:dyDescent="0.3">
      <c r="A11" s="52" t="s">
        <v>239</v>
      </c>
      <c r="B11" t="s">
        <v>521</v>
      </c>
      <c r="C11" t="s">
        <v>735</v>
      </c>
      <c r="D11" t="s">
        <v>128</v>
      </c>
      <c r="E11" t="s">
        <v>151</v>
      </c>
    </row>
    <row r="12" spans="1:7" ht="14.4" customHeight="1" x14ac:dyDescent="0.3">
      <c r="A12" s="52"/>
      <c r="B12" t="s">
        <v>516</v>
      </c>
      <c r="C12" t="s">
        <v>871</v>
      </c>
      <c r="D12" t="s">
        <v>128</v>
      </c>
      <c r="E12" t="s">
        <v>150</v>
      </c>
    </row>
    <row r="13" spans="1:7" ht="14.4" customHeight="1" x14ac:dyDescent="0.3">
      <c r="A13" s="52"/>
      <c r="B13" t="s">
        <v>294</v>
      </c>
      <c r="C13" t="s">
        <v>292</v>
      </c>
      <c r="D13" t="s">
        <v>125</v>
      </c>
      <c r="F13" t="s">
        <v>125</v>
      </c>
    </row>
    <row r="14" spans="1:7" ht="14.4" customHeight="1" x14ac:dyDescent="0.3">
      <c r="A14" s="52"/>
      <c r="B14" t="s">
        <v>1089</v>
      </c>
      <c r="C14" t="s">
        <v>797</v>
      </c>
      <c r="D14" t="s">
        <v>128</v>
      </c>
      <c r="E14" t="s">
        <v>148</v>
      </c>
    </row>
    <row r="15" spans="1:7" ht="14.4" customHeight="1" x14ac:dyDescent="0.3">
      <c r="A15" s="52"/>
      <c r="B15" t="s">
        <v>505</v>
      </c>
      <c r="C15" t="s">
        <v>1090</v>
      </c>
      <c r="D15" t="s">
        <v>128</v>
      </c>
      <c r="E15" t="s">
        <v>147</v>
      </c>
    </row>
    <row r="16" spans="1:7" x14ac:dyDescent="0.3">
      <c r="A16" s="52"/>
      <c r="B16" t="s">
        <v>276</v>
      </c>
      <c r="C16" t="s">
        <v>273</v>
      </c>
      <c r="D16" t="s">
        <v>125</v>
      </c>
      <c r="F16" t="s">
        <v>125</v>
      </c>
    </row>
    <row r="17" spans="1:7" x14ac:dyDescent="0.3">
      <c r="A17" s="52"/>
      <c r="B17" t="s">
        <v>1091</v>
      </c>
      <c r="C17" t="s">
        <v>873</v>
      </c>
      <c r="D17" t="s">
        <v>128</v>
      </c>
      <c r="E17" t="s">
        <v>148</v>
      </c>
    </row>
    <row r="18" spans="1:7" x14ac:dyDescent="0.3">
      <c r="A18" s="52" t="s">
        <v>297</v>
      </c>
      <c r="B18" t="s">
        <v>1092</v>
      </c>
      <c r="C18" t="s">
        <v>1093</v>
      </c>
      <c r="D18" t="s">
        <v>128</v>
      </c>
      <c r="E18" t="s">
        <v>157</v>
      </c>
    </row>
    <row r="19" spans="1:7" x14ac:dyDescent="0.3">
      <c r="A19" s="52"/>
      <c r="B19" t="s">
        <v>317</v>
      </c>
      <c r="C19" t="s">
        <v>1094</v>
      </c>
      <c r="D19" t="s">
        <v>448</v>
      </c>
      <c r="E19" t="s">
        <v>302</v>
      </c>
      <c r="F19" t="s">
        <v>125</v>
      </c>
    </row>
    <row r="20" spans="1:7" x14ac:dyDescent="0.3">
      <c r="A20" s="52"/>
      <c r="B20" t="s">
        <v>1095</v>
      </c>
      <c r="C20" t="s">
        <v>1096</v>
      </c>
      <c r="D20" t="s">
        <v>128</v>
      </c>
      <c r="E20" t="s">
        <v>157</v>
      </c>
    </row>
    <row r="21" spans="1:7" x14ac:dyDescent="0.3">
      <c r="A21" s="52"/>
      <c r="B21" t="s">
        <v>1097</v>
      </c>
      <c r="C21" t="s">
        <v>1098</v>
      </c>
      <c r="D21" t="s">
        <v>125</v>
      </c>
      <c r="F21" t="s">
        <v>128</v>
      </c>
      <c r="G21" t="s">
        <v>1099</v>
      </c>
    </row>
    <row r="22" spans="1:7" x14ac:dyDescent="0.3">
      <c r="A22" s="52"/>
      <c r="B22" t="s">
        <v>1100</v>
      </c>
      <c r="C22" t="s">
        <v>1101</v>
      </c>
      <c r="D22" t="s">
        <v>125</v>
      </c>
      <c r="F22" t="s">
        <v>128</v>
      </c>
      <c r="G22" t="s">
        <v>1102</v>
      </c>
    </row>
    <row r="23" spans="1:7" ht="14.4" customHeight="1" x14ac:dyDescent="0.3">
      <c r="A23" s="56" t="s">
        <v>319</v>
      </c>
      <c r="B23" t="s">
        <v>1103</v>
      </c>
      <c r="C23" t="s">
        <v>897</v>
      </c>
      <c r="D23" t="s">
        <v>128</v>
      </c>
      <c r="E23" t="s">
        <v>162</v>
      </c>
    </row>
    <row r="24" spans="1:7" ht="14.4" customHeight="1" x14ac:dyDescent="0.3">
      <c r="A24" s="56"/>
      <c r="B24" t="s">
        <v>1104</v>
      </c>
      <c r="C24" t="s">
        <v>1105</v>
      </c>
      <c r="D24" t="s">
        <v>128</v>
      </c>
      <c r="E24" t="s">
        <v>162</v>
      </c>
    </row>
    <row r="25" spans="1:7" x14ac:dyDescent="0.3">
      <c r="A25" s="56"/>
      <c r="B25" t="s">
        <v>1106</v>
      </c>
      <c r="C25" t="s">
        <v>1107</v>
      </c>
      <c r="D25" t="s">
        <v>128</v>
      </c>
      <c r="E25" t="s">
        <v>162</v>
      </c>
    </row>
    <row r="26" spans="1:7" x14ac:dyDescent="0.3">
      <c r="A26" s="52" t="s">
        <v>331</v>
      </c>
      <c r="B26" t="s">
        <v>365</v>
      </c>
      <c r="C26" t="s">
        <v>1108</v>
      </c>
      <c r="D26" t="s">
        <v>125</v>
      </c>
      <c r="F26" t="s">
        <v>125</v>
      </c>
    </row>
    <row r="27" spans="1:7" x14ac:dyDescent="0.3">
      <c r="A27" s="52"/>
      <c r="B27" t="s">
        <v>345</v>
      </c>
      <c r="C27" t="s">
        <v>1109</v>
      </c>
      <c r="D27" t="s">
        <v>125</v>
      </c>
      <c r="F27" t="s">
        <v>125</v>
      </c>
    </row>
    <row r="28" spans="1:7" x14ac:dyDescent="0.3">
      <c r="A28" s="52"/>
      <c r="B28" t="s">
        <v>1110</v>
      </c>
      <c r="C28" t="s">
        <v>1111</v>
      </c>
      <c r="D28" t="s">
        <v>125</v>
      </c>
      <c r="F28" t="s">
        <v>128</v>
      </c>
      <c r="G28" t="s">
        <v>976</v>
      </c>
    </row>
    <row r="29" spans="1:7" ht="15" customHeight="1" x14ac:dyDescent="0.3">
      <c r="A29" s="52" t="s">
        <v>366</v>
      </c>
      <c r="B29" t="s">
        <v>598</v>
      </c>
      <c r="C29" t="s">
        <v>1112</v>
      </c>
      <c r="D29" t="s">
        <v>128</v>
      </c>
      <c r="E29" t="s">
        <v>171</v>
      </c>
    </row>
    <row r="30" spans="1:7" x14ac:dyDescent="0.3">
      <c r="A30" s="52"/>
      <c r="B30" t="s">
        <v>1113</v>
      </c>
      <c r="C30" t="s">
        <v>1056</v>
      </c>
      <c r="D30" t="s">
        <v>125</v>
      </c>
      <c r="F30" t="s">
        <v>128</v>
      </c>
      <c r="G30" t="s">
        <v>968</v>
      </c>
    </row>
    <row r="31" spans="1:7" x14ac:dyDescent="0.3">
      <c r="A31" s="52"/>
      <c r="B31" t="s">
        <v>1114</v>
      </c>
      <c r="C31" t="s">
        <v>1060</v>
      </c>
      <c r="D31" t="s">
        <v>125</v>
      </c>
      <c r="F31" t="s">
        <v>128</v>
      </c>
      <c r="G31" t="s">
        <v>968</v>
      </c>
    </row>
    <row r="32" spans="1:7" x14ac:dyDescent="0.3">
      <c r="A32" s="52"/>
      <c r="B32" t="s">
        <v>1115</v>
      </c>
      <c r="C32" t="s">
        <v>1058</v>
      </c>
      <c r="D32" t="s">
        <v>125</v>
      </c>
      <c r="F32" t="s">
        <v>128</v>
      </c>
      <c r="G32" t="s">
        <v>968</v>
      </c>
    </row>
    <row r="33" spans="1:6" x14ac:dyDescent="0.3">
      <c r="A33" s="52" t="s">
        <v>374</v>
      </c>
      <c r="B33" t="s">
        <v>1116</v>
      </c>
      <c r="C33" t="s">
        <v>1117</v>
      </c>
      <c r="D33" t="s">
        <v>128</v>
      </c>
      <c r="E33" t="s">
        <v>177</v>
      </c>
    </row>
    <row r="34" spans="1:6" x14ac:dyDescent="0.3">
      <c r="A34" s="52"/>
      <c r="B34" t="s">
        <v>634</v>
      </c>
      <c r="C34" t="s">
        <v>1118</v>
      </c>
      <c r="D34" t="s">
        <v>128</v>
      </c>
      <c r="E34" t="s">
        <v>179</v>
      </c>
    </row>
    <row r="35" spans="1:6" x14ac:dyDescent="0.3">
      <c r="A35" s="52"/>
      <c r="B35" t="s">
        <v>1119</v>
      </c>
      <c r="C35" t="s">
        <v>1120</v>
      </c>
      <c r="D35" t="s">
        <v>128</v>
      </c>
      <c r="E35" s="14" t="s">
        <v>177</v>
      </c>
    </row>
    <row r="36" spans="1:6" x14ac:dyDescent="0.3">
      <c r="A36" s="52"/>
      <c r="B36" t="s">
        <v>1121</v>
      </c>
      <c r="C36" t="s">
        <v>1122</v>
      </c>
      <c r="D36" t="s">
        <v>128</v>
      </c>
      <c r="E36" s="14" t="s">
        <v>177</v>
      </c>
    </row>
    <row r="37" spans="1:6" x14ac:dyDescent="0.3">
      <c r="A37" s="52"/>
      <c r="B37" t="s">
        <v>389</v>
      </c>
      <c r="C37" t="s">
        <v>1123</v>
      </c>
      <c r="D37" t="s">
        <v>125</v>
      </c>
      <c r="F37" t="s">
        <v>125</v>
      </c>
    </row>
    <row r="38" spans="1:6" ht="14.4" customHeight="1" x14ac:dyDescent="0.3">
      <c r="A38" s="52" t="s">
        <v>399</v>
      </c>
      <c r="B38" t="s">
        <v>1124</v>
      </c>
      <c r="C38" t="s">
        <v>998</v>
      </c>
      <c r="D38" t="s">
        <v>128</v>
      </c>
      <c r="E38" t="s">
        <v>184</v>
      </c>
    </row>
    <row r="39" spans="1:6" ht="14.4" customHeight="1" x14ac:dyDescent="0.3">
      <c r="A39" s="52"/>
      <c r="B39" t="s">
        <v>662</v>
      </c>
      <c r="C39" t="s">
        <v>1125</v>
      </c>
      <c r="D39" t="s">
        <v>128</v>
      </c>
      <c r="E39" t="s">
        <v>185</v>
      </c>
    </row>
    <row r="40" spans="1:6" x14ac:dyDescent="0.3">
      <c r="A40" s="52"/>
      <c r="B40" t="s">
        <v>423</v>
      </c>
      <c r="C40" t="s">
        <v>1126</v>
      </c>
      <c r="D40" t="s">
        <v>125</v>
      </c>
      <c r="F40" t="s">
        <v>125</v>
      </c>
    </row>
    <row r="41" spans="1:6" x14ac:dyDescent="0.3">
      <c r="A41" s="52"/>
      <c r="B41" t="s">
        <v>1127</v>
      </c>
      <c r="C41" t="s">
        <v>1128</v>
      </c>
      <c r="D41" t="s">
        <v>128</v>
      </c>
      <c r="E41" t="s">
        <v>184</v>
      </c>
    </row>
    <row r="42" spans="1:6" x14ac:dyDescent="0.3">
      <c r="A42" s="55" t="s">
        <v>670</v>
      </c>
      <c r="B42" s="55"/>
      <c r="C42" s="55"/>
      <c r="D42">
        <f>COUNTIF(D2:D40,"No")</f>
        <v>12</v>
      </c>
      <c r="F42">
        <f t="shared" ref="F42" si="0">COUNTIF(F2:F40,"Yes")</f>
        <v>6</v>
      </c>
    </row>
  </sheetData>
  <mergeCells count="11">
    <mergeCell ref="A2:A4"/>
    <mergeCell ref="A5:A6"/>
    <mergeCell ref="A7:A10"/>
    <mergeCell ref="A11:A17"/>
    <mergeCell ref="A18:A22"/>
    <mergeCell ref="A26:A28"/>
    <mergeCell ref="A42:C42"/>
    <mergeCell ref="A23:A25"/>
    <mergeCell ref="A29:A32"/>
    <mergeCell ref="A38:A41"/>
    <mergeCell ref="A33:A37"/>
  </mergeCells>
  <conditionalFormatting sqref="D2:D41">
    <cfRule type="containsText" dxfId="64" priority="3" operator="containsText" text="Partial">
      <formula>NOT(ISERROR(SEARCH("Partial",D2)))</formula>
    </cfRule>
    <cfRule type="containsText" dxfId="63" priority="4" operator="containsText" text="No">
      <formula>NOT(ISERROR(SEARCH("No",D2)))</formula>
    </cfRule>
    <cfRule type="containsText" dxfId="62" priority="5" operator="containsText" text="Yes">
      <formula>NOT(ISERROR(SEARCH("Yes",D2)))</formula>
    </cfRule>
  </conditionalFormatting>
  <conditionalFormatting sqref="F2:F41">
    <cfRule type="containsText" dxfId="61" priority="1" operator="containsText" text="No">
      <formula>NOT(ISERROR(SEARCH("No",F2)))</formula>
    </cfRule>
    <cfRule type="containsText" dxfId="6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1" xr:uid="{ECB41419-89C6-45DD-A4D7-C85DAFBAFA55}">
      <formula1>"Yes,No,Partial"</formula1>
    </dataValidation>
    <dataValidation type="list" allowBlank="1" showInputMessage="1" showErrorMessage="1" sqref="F2:F41" xr:uid="{5EF3B7E3-D085-4B77-A3BF-B2FEE8166C9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2C49-1F7B-45C0-AB4F-EDCFFDE374DE}">
  <dimension ref="A1:G43"/>
  <sheetViews>
    <sheetView workbookViewId="0">
      <selection activeCell="A2" sqref="A2:A3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21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1129</v>
      </c>
      <c r="C2" t="s">
        <v>1130</v>
      </c>
      <c r="D2" t="s">
        <v>128</v>
      </c>
      <c r="E2" t="s">
        <v>123</v>
      </c>
    </row>
    <row r="3" spans="1:7" ht="15" customHeight="1" x14ac:dyDescent="0.3">
      <c r="A3" s="52"/>
      <c r="B3" t="s">
        <v>1131</v>
      </c>
      <c r="C3" t="s">
        <v>1132</v>
      </c>
      <c r="D3" t="s">
        <v>128</v>
      </c>
      <c r="E3" t="s">
        <v>123</v>
      </c>
    </row>
    <row r="4" spans="1:7" ht="15" customHeight="1" x14ac:dyDescent="0.3">
      <c r="A4" s="6" t="s">
        <v>206</v>
      </c>
      <c r="B4" t="s">
        <v>460</v>
      </c>
      <c r="C4" t="s">
        <v>1133</v>
      </c>
      <c r="D4" t="s">
        <v>128</v>
      </c>
      <c r="E4" t="s">
        <v>131</v>
      </c>
    </row>
    <row r="5" spans="1:7" x14ac:dyDescent="0.3">
      <c r="A5" s="52" t="s">
        <v>215</v>
      </c>
      <c r="B5" t="s">
        <v>490</v>
      </c>
      <c r="C5" t="s">
        <v>1134</v>
      </c>
      <c r="D5" t="s">
        <v>128</v>
      </c>
      <c r="E5" t="s">
        <v>137</v>
      </c>
    </row>
    <row r="6" spans="1:7" x14ac:dyDescent="0.3">
      <c r="A6" s="52"/>
      <c r="B6" t="s">
        <v>1135</v>
      </c>
      <c r="C6" t="s">
        <v>1136</v>
      </c>
      <c r="D6" t="s">
        <v>125</v>
      </c>
      <c r="F6" t="s">
        <v>128</v>
      </c>
      <c r="G6" t="s">
        <v>1137</v>
      </c>
    </row>
    <row r="7" spans="1:7" ht="15" customHeight="1" x14ac:dyDescent="0.3">
      <c r="A7" s="52"/>
      <c r="B7" t="s">
        <v>1138</v>
      </c>
      <c r="C7" t="s">
        <v>1139</v>
      </c>
      <c r="D7" t="s">
        <v>128</v>
      </c>
      <c r="E7" t="s">
        <v>134</v>
      </c>
    </row>
    <row r="8" spans="1:7" ht="15" customHeight="1" x14ac:dyDescent="0.3">
      <c r="A8" s="52"/>
      <c r="B8" t="s">
        <v>1140</v>
      </c>
      <c r="C8" t="s">
        <v>1141</v>
      </c>
      <c r="D8" t="s">
        <v>128</v>
      </c>
      <c r="E8" t="s">
        <v>134</v>
      </c>
    </row>
    <row r="9" spans="1:7" ht="15" customHeight="1" x14ac:dyDescent="0.3">
      <c r="A9" s="52"/>
      <c r="B9" t="s">
        <v>1142</v>
      </c>
      <c r="C9" t="s">
        <v>1143</v>
      </c>
      <c r="D9" t="s">
        <v>128</v>
      </c>
      <c r="E9" t="s">
        <v>134</v>
      </c>
    </row>
    <row r="10" spans="1:7" ht="15" customHeight="1" x14ac:dyDescent="0.3">
      <c r="A10" s="52"/>
      <c r="B10" t="s">
        <v>230</v>
      </c>
      <c r="C10" t="s">
        <v>1144</v>
      </c>
      <c r="D10" t="s">
        <v>125</v>
      </c>
      <c r="F10" t="s">
        <v>125</v>
      </c>
    </row>
    <row r="11" spans="1:7" ht="15" customHeight="1" x14ac:dyDescent="0.3">
      <c r="A11" s="52"/>
      <c r="B11" t="s">
        <v>1145</v>
      </c>
      <c r="C11" t="s">
        <v>1146</v>
      </c>
      <c r="D11" t="s">
        <v>125</v>
      </c>
      <c r="F11" t="s">
        <v>128</v>
      </c>
      <c r="G11" t="s">
        <v>1137</v>
      </c>
    </row>
    <row r="12" spans="1:7" ht="15" customHeight="1" x14ac:dyDescent="0.3">
      <c r="A12" s="52"/>
      <c r="B12" t="s">
        <v>1147</v>
      </c>
      <c r="C12" t="s">
        <v>1148</v>
      </c>
      <c r="D12" t="s">
        <v>125</v>
      </c>
      <c r="F12" t="s">
        <v>128</v>
      </c>
      <c r="G12" t="s">
        <v>1149</v>
      </c>
    </row>
    <row r="13" spans="1:7" ht="15" customHeight="1" x14ac:dyDescent="0.3">
      <c r="A13" s="52"/>
      <c r="B13" t="s">
        <v>1150</v>
      </c>
      <c r="C13" t="s">
        <v>1151</v>
      </c>
      <c r="D13" t="s">
        <v>125</v>
      </c>
      <c r="F13" t="s">
        <v>128</v>
      </c>
      <c r="G13" t="s">
        <v>1149</v>
      </c>
    </row>
    <row r="14" spans="1:7" ht="15" customHeight="1" x14ac:dyDescent="0.3">
      <c r="A14" s="52" t="s">
        <v>239</v>
      </c>
      <c r="B14" t="s">
        <v>522</v>
      </c>
      <c r="C14" t="s">
        <v>1152</v>
      </c>
      <c r="D14" t="s">
        <v>128</v>
      </c>
      <c r="E14" t="s">
        <v>151</v>
      </c>
    </row>
    <row r="15" spans="1:7" ht="15" customHeight="1" x14ac:dyDescent="0.3">
      <c r="A15" s="52"/>
      <c r="B15" t="s">
        <v>1153</v>
      </c>
      <c r="C15" t="s">
        <v>1154</v>
      </c>
      <c r="D15" t="s">
        <v>125</v>
      </c>
      <c r="F15" t="s">
        <v>128</v>
      </c>
      <c r="G15" t="s">
        <v>1149</v>
      </c>
    </row>
    <row r="16" spans="1:7" ht="15" customHeight="1" x14ac:dyDescent="0.3">
      <c r="A16" s="52"/>
      <c r="B16" t="s">
        <v>1155</v>
      </c>
      <c r="C16" t="s">
        <v>1156</v>
      </c>
      <c r="D16" t="s">
        <v>128</v>
      </c>
      <c r="E16" t="s">
        <v>146</v>
      </c>
    </row>
    <row r="17" spans="1:7" x14ac:dyDescent="0.3">
      <c r="A17" s="52"/>
      <c r="B17" t="s">
        <v>1157</v>
      </c>
      <c r="C17" t="s">
        <v>1158</v>
      </c>
      <c r="D17" t="s">
        <v>128</v>
      </c>
      <c r="E17" t="s">
        <v>149</v>
      </c>
    </row>
    <row r="18" spans="1:7" x14ac:dyDescent="0.3">
      <c r="A18" s="52"/>
      <c r="B18" t="s">
        <v>1159</v>
      </c>
      <c r="C18" t="s">
        <v>1160</v>
      </c>
      <c r="D18" t="s">
        <v>128</v>
      </c>
      <c r="E18" t="s">
        <v>150</v>
      </c>
    </row>
    <row r="19" spans="1:7" x14ac:dyDescent="0.3">
      <c r="A19" s="52"/>
      <c r="B19" t="s">
        <v>279</v>
      </c>
      <c r="C19" t="s">
        <v>278</v>
      </c>
      <c r="D19" t="s">
        <v>125</v>
      </c>
      <c r="F19" t="s">
        <v>125</v>
      </c>
    </row>
    <row r="20" spans="1:7" x14ac:dyDescent="0.3">
      <c r="A20" s="52"/>
      <c r="B20" t="s">
        <v>1161</v>
      </c>
      <c r="C20" t="s">
        <v>1162</v>
      </c>
      <c r="D20" t="s">
        <v>125</v>
      </c>
      <c r="F20" t="s">
        <v>128</v>
      </c>
      <c r="G20" t="s">
        <v>1163</v>
      </c>
    </row>
    <row r="21" spans="1:7" x14ac:dyDescent="0.3">
      <c r="A21" s="52"/>
      <c r="B21" t="s">
        <v>282</v>
      </c>
      <c r="C21" t="s">
        <v>281</v>
      </c>
      <c r="D21" t="s">
        <v>125</v>
      </c>
      <c r="F21" t="s">
        <v>125</v>
      </c>
    </row>
    <row r="22" spans="1:7" x14ac:dyDescent="0.3">
      <c r="A22" s="52"/>
      <c r="B22" t="s">
        <v>285</v>
      </c>
      <c r="C22" t="s">
        <v>284</v>
      </c>
      <c r="D22" t="s">
        <v>125</v>
      </c>
      <c r="F22" t="s">
        <v>125</v>
      </c>
    </row>
    <row r="23" spans="1:7" x14ac:dyDescent="0.3">
      <c r="A23" s="52"/>
      <c r="B23" t="s">
        <v>1164</v>
      </c>
      <c r="C23" t="s">
        <v>1165</v>
      </c>
      <c r="D23" t="s">
        <v>128</v>
      </c>
      <c r="E23" t="s">
        <v>693</v>
      </c>
    </row>
    <row r="24" spans="1:7" x14ac:dyDescent="0.3">
      <c r="A24" s="52"/>
      <c r="B24" t="s">
        <v>1166</v>
      </c>
      <c r="C24" t="s">
        <v>1167</v>
      </c>
      <c r="D24" t="s">
        <v>125</v>
      </c>
      <c r="F24" t="s">
        <v>128</v>
      </c>
    </row>
    <row r="25" spans="1:7" x14ac:dyDescent="0.3">
      <c r="A25" s="52"/>
      <c r="B25" t="s">
        <v>531</v>
      </c>
      <c r="C25" t="s">
        <v>1168</v>
      </c>
      <c r="D25" t="s">
        <v>448</v>
      </c>
      <c r="E25" t="s">
        <v>152</v>
      </c>
      <c r="G25" t="s">
        <v>716</v>
      </c>
    </row>
    <row r="26" spans="1:7" x14ac:dyDescent="0.3">
      <c r="A26" s="6" t="s">
        <v>297</v>
      </c>
      <c r="B26" t="s">
        <v>539</v>
      </c>
      <c r="C26" t="s">
        <v>1169</v>
      </c>
      <c r="D26" t="s">
        <v>128</v>
      </c>
      <c r="E26" t="s">
        <v>699</v>
      </c>
    </row>
    <row r="27" spans="1:7" ht="43.2" x14ac:dyDescent="0.3">
      <c r="A27" s="7" t="s">
        <v>319</v>
      </c>
      <c r="B27" t="s">
        <v>558</v>
      </c>
      <c r="C27" t="s">
        <v>1170</v>
      </c>
      <c r="D27" t="s">
        <v>128</v>
      </c>
      <c r="E27" t="s">
        <v>162</v>
      </c>
      <c r="G27" t="s">
        <v>1171</v>
      </c>
    </row>
    <row r="28" spans="1:7" ht="28.8" x14ac:dyDescent="0.3">
      <c r="A28" s="6" t="s">
        <v>331</v>
      </c>
      <c r="B28" t="s">
        <v>574</v>
      </c>
      <c r="C28" t="s">
        <v>1172</v>
      </c>
      <c r="D28" t="s">
        <v>128</v>
      </c>
      <c r="E28" t="s">
        <v>1173</v>
      </c>
    </row>
    <row r="29" spans="1:7" ht="15" customHeight="1" x14ac:dyDescent="0.3">
      <c r="A29" s="7" t="s">
        <v>366</v>
      </c>
      <c r="B29" t="s">
        <v>599</v>
      </c>
      <c r="C29" t="s">
        <v>1174</v>
      </c>
      <c r="D29" t="s">
        <v>128</v>
      </c>
      <c r="E29" t="s">
        <v>171</v>
      </c>
    </row>
    <row r="30" spans="1:7" ht="15" customHeight="1" x14ac:dyDescent="0.3">
      <c r="A30" s="52" t="s">
        <v>374</v>
      </c>
      <c r="B30" t="s">
        <v>635</v>
      </c>
      <c r="C30" t="s">
        <v>1175</v>
      </c>
      <c r="D30" t="s">
        <v>128</v>
      </c>
      <c r="E30" t="s">
        <v>177</v>
      </c>
    </row>
    <row r="31" spans="1:7" x14ac:dyDescent="0.3">
      <c r="A31" s="52"/>
      <c r="B31" t="s">
        <v>616</v>
      </c>
      <c r="C31" t="s">
        <v>1176</v>
      </c>
      <c r="D31" t="s">
        <v>128</v>
      </c>
      <c r="E31" t="s">
        <v>179</v>
      </c>
    </row>
    <row r="32" spans="1:7" ht="15" customHeight="1" x14ac:dyDescent="0.3">
      <c r="A32" s="52"/>
      <c r="B32" t="s">
        <v>629</v>
      </c>
      <c r="C32" t="s">
        <v>1177</v>
      </c>
      <c r="D32" t="s">
        <v>128</v>
      </c>
      <c r="E32" t="s">
        <v>178</v>
      </c>
    </row>
    <row r="33" spans="1:7" x14ac:dyDescent="0.3">
      <c r="A33" s="52"/>
      <c r="B33" t="s">
        <v>1178</v>
      </c>
      <c r="C33" t="s">
        <v>1179</v>
      </c>
      <c r="D33" t="s">
        <v>125</v>
      </c>
      <c r="F33" t="s">
        <v>128</v>
      </c>
      <c r="G33" t="s">
        <v>1149</v>
      </c>
    </row>
    <row r="34" spans="1:7" x14ac:dyDescent="0.3">
      <c r="A34" s="52" t="s">
        <v>399</v>
      </c>
      <c r="B34" t="s">
        <v>663</v>
      </c>
      <c r="C34" t="s">
        <v>1180</v>
      </c>
      <c r="D34" t="s">
        <v>128</v>
      </c>
      <c r="E34" t="s">
        <v>185</v>
      </c>
    </row>
    <row r="35" spans="1:7" x14ac:dyDescent="0.3">
      <c r="A35" s="52"/>
      <c r="B35" t="s">
        <v>1181</v>
      </c>
      <c r="C35" t="s">
        <v>1182</v>
      </c>
      <c r="D35" t="s">
        <v>125</v>
      </c>
      <c r="F35" t="s">
        <v>128</v>
      </c>
      <c r="G35" t="s">
        <v>1149</v>
      </c>
    </row>
    <row r="36" spans="1:7" ht="15" customHeight="1" x14ac:dyDescent="0.3">
      <c r="A36" s="52"/>
      <c r="B36" t="s">
        <v>1183</v>
      </c>
      <c r="C36" t="s">
        <v>1184</v>
      </c>
      <c r="D36" t="s">
        <v>125</v>
      </c>
      <c r="F36" t="s">
        <v>128</v>
      </c>
      <c r="G36" t="s">
        <v>1149</v>
      </c>
    </row>
    <row r="37" spans="1:7" x14ac:dyDescent="0.3">
      <c r="A37" s="52"/>
      <c r="B37" t="s">
        <v>1185</v>
      </c>
      <c r="C37" t="s">
        <v>1186</v>
      </c>
      <c r="D37" t="s">
        <v>125</v>
      </c>
      <c r="F37" t="s">
        <v>128</v>
      </c>
      <c r="G37" t="s">
        <v>1149</v>
      </c>
    </row>
    <row r="38" spans="1:7" x14ac:dyDescent="0.3">
      <c r="A38" s="52"/>
      <c r="B38" t="s">
        <v>1187</v>
      </c>
      <c r="C38" t="s">
        <v>1188</v>
      </c>
      <c r="D38" t="s">
        <v>125</v>
      </c>
      <c r="F38" t="s">
        <v>128</v>
      </c>
      <c r="G38" t="s">
        <v>1149</v>
      </c>
    </row>
    <row r="39" spans="1:7" x14ac:dyDescent="0.3">
      <c r="A39" s="52"/>
      <c r="B39" t="s">
        <v>1189</v>
      </c>
      <c r="C39" t="s">
        <v>1190</v>
      </c>
      <c r="D39" t="s">
        <v>125</v>
      </c>
      <c r="F39" t="s">
        <v>128</v>
      </c>
      <c r="G39" t="s">
        <v>1149</v>
      </c>
    </row>
    <row r="40" spans="1:7" x14ac:dyDescent="0.3">
      <c r="A40" s="52"/>
      <c r="B40" t="s">
        <v>1191</v>
      </c>
      <c r="C40" t="s">
        <v>1192</v>
      </c>
      <c r="D40" t="s">
        <v>125</v>
      </c>
      <c r="F40" t="s">
        <v>128</v>
      </c>
      <c r="G40" t="s">
        <v>1149</v>
      </c>
    </row>
    <row r="41" spans="1:7" x14ac:dyDescent="0.3">
      <c r="A41" s="55" t="s">
        <v>670</v>
      </c>
      <c r="B41" s="55"/>
      <c r="C41" s="55"/>
      <c r="D41">
        <f>COUNTIF(D2:D40,"Yes")</f>
        <v>20</v>
      </c>
      <c r="F41">
        <f t="shared" ref="F41" si="0">COUNTIF(F2:F40,"Yes")</f>
        <v>14</v>
      </c>
    </row>
    <row r="42" spans="1:7" x14ac:dyDescent="0.3">
      <c r="A42" s="6"/>
    </row>
    <row r="43" spans="1:7" x14ac:dyDescent="0.3">
      <c r="A43" s="55"/>
      <c r="B43" s="55"/>
      <c r="C43" s="55"/>
    </row>
  </sheetData>
  <mergeCells count="7">
    <mergeCell ref="A43:C43"/>
    <mergeCell ref="A2:A3"/>
    <mergeCell ref="A5:A13"/>
    <mergeCell ref="A14:A25"/>
    <mergeCell ref="A30:A33"/>
    <mergeCell ref="A34:A40"/>
    <mergeCell ref="A41:C41"/>
  </mergeCells>
  <conditionalFormatting sqref="D2:D40">
    <cfRule type="containsText" dxfId="59" priority="3" operator="containsText" text="Partial">
      <formula>NOT(ISERROR(SEARCH("Partial",D2)))</formula>
    </cfRule>
    <cfRule type="containsText" dxfId="58" priority="4" operator="containsText" text="No">
      <formula>NOT(ISERROR(SEARCH("No",D2)))</formula>
    </cfRule>
    <cfRule type="containsText" dxfId="57" priority="5" operator="containsText" text="Yes">
      <formula>NOT(ISERROR(SEARCH("Yes",D2)))</formula>
    </cfRule>
  </conditionalFormatting>
  <conditionalFormatting sqref="D42">
    <cfRule type="containsText" dxfId="56" priority="8" operator="containsText" text="Dubious">
      <formula>NOT(ISERROR(SEARCH("Dubious",D42)))</formula>
    </cfRule>
    <cfRule type="containsText" dxfId="55" priority="9" operator="containsText" text="No">
      <formula>NOT(ISERROR(SEARCH("No",D42)))</formula>
    </cfRule>
    <cfRule type="containsText" dxfId="54" priority="10" operator="containsText" text="Yes">
      <formula>NOT(ISERROR(SEARCH("Yes",D42)))</formula>
    </cfRule>
  </conditionalFormatting>
  <conditionalFormatting sqref="F2:F40">
    <cfRule type="containsText" dxfId="53" priority="1" operator="containsText" text="No">
      <formula>NOT(ISERROR(SEARCH("No",F2)))</formula>
    </cfRule>
    <cfRule type="containsText" dxfId="52" priority="2" operator="containsText" text="Yes">
      <formula>NOT(ISERROR(SEARCH("Yes",F2)))</formula>
    </cfRule>
  </conditionalFormatting>
  <conditionalFormatting sqref="F42">
    <cfRule type="containsText" dxfId="51" priority="6" operator="containsText" text="No">
      <formula>NOT(ISERROR(SEARCH("No",F42)))</formula>
    </cfRule>
    <cfRule type="containsText" dxfId="50" priority="7" operator="containsText" text="Yes">
      <formula>NOT(ISERROR(SEARCH("Yes",F42)))</formula>
    </cfRule>
  </conditionalFormatting>
  <dataValidations count="3">
    <dataValidation type="list" allowBlank="1" showInputMessage="1" showErrorMessage="1" sqref="F42 F2:F40" xr:uid="{57589347-E08F-4449-91C0-B9B9B1CEC517}">
      <formula1>"Yes,No"</formula1>
    </dataValidation>
    <dataValidation type="list" allowBlank="1" showInputMessage="1" showErrorMessage="1" sqref="D42" xr:uid="{8A5F6308-82C9-4FC3-9820-1FF363A6CA3F}">
      <formula1>"Yes,No,Dubious"</formula1>
    </dataValidation>
    <dataValidation type="list" allowBlank="1" showInputMessage="1" showErrorMessage="1" sqref="D2:D40" xr:uid="{209C3F49-A835-4228-AC93-128E6591ADD3}">
      <formula1>"Yes;No;Partial"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5FD-B8FD-41E7-88A2-10081A4F1737}">
  <dimension ref="A1:G23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23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443</v>
      </c>
      <c r="C2" t="s">
        <v>1193</v>
      </c>
      <c r="D2" t="s">
        <v>128</v>
      </c>
      <c r="E2" t="s">
        <v>123</v>
      </c>
    </row>
    <row r="3" spans="1:7" ht="15" customHeight="1" x14ac:dyDescent="0.3">
      <c r="A3" s="6" t="s">
        <v>206</v>
      </c>
      <c r="B3" t="s">
        <v>461</v>
      </c>
      <c r="C3" t="s">
        <v>1133</v>
      </c>
      <c r="D3" t="s">
        <v>128</v>
      </c>
      <c r="E3" t="s">
        <v>131</v>
      </c>
    </row>
    <row r="4" spans="1:7" x14ac:dyDescent="0.3">
      <c r="A4" s="52" t="s">
        <v>215</v>
      </c>
      <c r="B4" t="s">
        <v>486</v>
      </c>
      <c r="C4" t="s">
        <v>1194</v>
      </c>
      <c r="D4" t="s">
        <v>128</v>
      </c>
      <c r="E4" t="s">
        <v>135</v>
      </c>
    </row>
    <row r="5" spans="1:7" x14ac:dyDescent="0.3">
      <c r="A5" s="52"/>
      <c r="B5" t="s">
        <v>1195</v>
      </c>
      <c r="C5" t="s">
        <v>1196</v>
      </c>
      <c r="D5" t="s">
        <v>128</v>
      </c>
      <c r="E5" t="s">
        <v>134</v>
      </c>
    </row>
    <row r="6" spans="1:7" ht="15" customHeight="1" x14ac:dyDescent="0.3">
      <c r="A6" s="52"/>
      <c r="B6" t="s">
        <v>1197</v>
      </c>
      <c r="C6" t="s">
        <v>1198</v>
      </c>
      <c r="D6" t="s">
        <v>128</v>
      </c>
      <c r="E6" t="s">
        <v>134</v>
      </c>
    </row>
    <row r="7" spans="1:7" ht="15" customHeight="1" x14ac:dyDescent="0.3">
      <c r="A7" s="52"/>
      <c r="B7" t="s">
        <v>1199</v>
      </c>
      <c r="C7" t="s">
        <v>1200</v>
      </c>
      <c r="D7" t="s">
        <v>128</v>
      </c>
      <c r="E7" t="s">
        <v>134</v>
      </c>
    </row>
    <row r="8" spans="1:7" x14ac:dyDescent="0.3">
      <c r="A8" s="52"/>
      <c r="B8" t="s">
        <v>1201</v>
      </c>
      <c r="C8" t="s">
        <v>1202</v>
      </c>
      <c r="D8" t="s">
        <v>128</v>
      </c>
      <c r="E8" t="s">
        <v>134</v>
      </c>
    </row>
    <row r="9" spans="1:7" x14ac:dyDescent="0.3">
      <c r="A9" s="52"/>
      <c r="B9" t="s">
        <v>1203</v>
      </c>
      <c r="C9" t="s">
        <v>1204</v>
      </c>
      <c r="D9" t="s">
        <v>125</v>
      </c>
      <c r="F9" t="s">
        <v>128</v>
      </c>
      <c r="G9" t="s">
        <v>1137</v>
      </c>
    </row>
    <row r="10" spans="1:7" x14ac:dyDescent="0.3">
      <c r="A10" s="52"/>
      <c r="B10" t="s">
        <v>1205</v>
      </c>
      <c r="C10" t="s">
        <v>1206</v>
      </c>
      <c r="D10" t="s">
        <v>125</v>
      </c>
      <c r="F10" t="s">
        <v>128</v>
      </c>
      <c r="G10" t="s">
        <v>1137</v>
      </c>
    </row>
    <row r="11" spans="1:7" x14ac:dyDescent="0.3">
      <c r="A11" s="52"/>
      <c r="B11" t="s">
        <v>231</v>
      </c>
      <c r="C11" t="s">
        <v>1207</v>
      </c>
      <c r="D11" t="s">
        <v>125</v>
      </c>
      <c r="F11" t="s">
        <v>125</v>
      </c>
    </row>
    <row r="12" spans="1:7" ht="15" customHeight="1" x14ac:dyDescent="0.3">
      <c r="A12" s="52"/>
      <c r="B12" t="s">
        <v>1208</v>
      </c>
      <c r="C12" t="s">
        <v>1209</v>
      </c>
      <c r="D12" t="s">
        <v>125</v>
      </c>
      <c r="F12" t="s">
        <v>128</v>
      </c>
      <c r="G12" t="s">
        <v>1149</v>
      </c>
    </row>
    <row r="13" spans="1:7" ht="28.8" x14ac:dyDescent="0.3">
      <c r="A13" s="6" t="s">
        <v>239</v>
      </c>
      <c r="B13" t="s">
        <v>523</v>
      </c>
      <c r="C13" t="s">
        <v>1210</v>
      </c>
      <c r="D13" t="s">
        <v>128</v>
      </c>
      <c r="E13" t="s">
        <v>151</v>
      </c>
    </row>
    <row r="14" spans="1:7" x14ac:dyDescent="0.3">
      <c r="A14" s="6" t="s">
        <v>297</v>
      </c>
      <c r="B14" t="s">
        <v>540</v>
      </c>
      <c r="C14" t="s">
        <v>1211</v>
      </c>
      <c r="D14" t="s">
        <v>128</v>
      </c>
      <c r="E14" t="s">
        <v>699</v>
      </c>
    </row>
    <row r="15" spans="1:7" ht="15" customHeight="1" x14ac:dyDescent="0.3">
      <c r="A15" s="7" t="s">
        <v>319</v>
      </c>
      <c r="B15" t="s">
        <v>559</v>
      </c>
      <c r="C15" t="s">
        <v>706</v>
      </c>
      <c r="D15" t="s">
        <v>128</v>
      </c>
      <c r="E15" t="s">
        <v>162</v>
      </c>
      <c r="G15" t="s">
        <v>1171</v>
      </c>
    </row>
    <row r="16" spans="1:7" ht="28.8" x14ac:dyDescent="0.3">
      <c r="A16" s="6" t="s">
        <v>331</v>
      </c>
      <c r="B16" t="s">
        <v>575</v>
      </c>
      <c r="C16" t="s">
        <v>1212</v>
      </c>
      <c r="D16" t="s">
        <v>128</v>
      </c>
      <c r="E16" t="s">
        <v>164</v>
      </c>
    </row>
    <row r="17" spans="1:7" ht="28.8" x14ac:dyDescent="0.3">
      <c r="A17" s="7" t="s">
        <v>366</v>
      </c>
      <c r="B17" t="s">
        <v>600</v>
      </c>
      <c r="C17" t="s">
        <v>1213</v>
      </c>
      <c r="D17" t="s">
        <v>128</v>
      </c>
      <c r="E17" t="s">
        <v>171</v>
      </c>
    </row>
    <row r="18" spans="1:7" ht="15" customHeight="1" x14ac:dyDescent="0.3">
      <c r="A18" s="6" t="s">
        <v>374</v>
      </c>
      <c r="B18" t="s">
        <v>617</v>
      </c>
      <c r="C18" t="s">
        <v>1214</v>
      </c>
      <c r="D18" t="s">
        <v>128</v>
      </c>
      <c r="E18" t="s">
        <v>768</v>
      </c>
    </row>
    <row r="19" spans="1:7" x14ac:dyDescent="0.3">
      <c r="A19" s="52" t="s">
        <v>399</v>
      </c>
      <c r="B19" t="s">
        <v>664</v>
      </c>
      <c r="C19" t="s">
        <v>1180</v>
      </c>
      <c r="D19" t="s">
        <v>128</v>
      </c>
      <c r="E19" t="s">
        <v>185</v>
      </c>
    </row>
    <row r="20" spans="1:7" x14ac:dyDescent="0.3">
      <c r="A20" s="52"/>
      <c r="B20" t="s">
        <v>413</v>
      </c>
      <c r="C20" t="s">
        <v>1215</v>
      </c>
      <c r="D20" t="s">
        <v>125</v>
      </c>
      <c r="F20" t="s">
        <v>125</v>
      </c>
    </row>
    <row r="21" spans="1:7" x14ac:dyDescent="0.3">
      <c r="A21" s="52"/>
      <c r="B21" t="s">
        <v>1216</v>
      </c>
      <c r="C21" t="s">
        <v>1217</v>
      </c>
      <c r="D21" t="s">
        <v>125</v>
      </c>
      <c r="F21" t="s">
        <v>128</v>
      </c>
      <c r="G21" t="s">
        <v>1149</v>
      </c>
    </row>
    <row r="22" spans="1:7" ht="15" customHeight="1" x14ac:dyDescent="0.3">
      <c r="A22" s="52"/>
      <c r="B22" t="s">
        <v>1218</v>
      </c>
      <c r="C22" t="s">
        <v>1219</v>
      </c>
      <c r="D22" t="s">
        <v>125</v>
      </c>
      <c r="F22" t="s">
        <v>128</v>
      </c>
      <c r="G22" t="s">
        <v>1149</v>
      </c>
    </row>
    <row r="23" spans="1:7" x14ac:dyDescent="0.3">
      <c r="A23" s="55" t="s">
        <v>670</v>
      </c>
      <c r="B23" s="55"/>
      <c r="C23" s="55"/>
      <c r="D23">
        <f>COUNTIF(D2:D22,"Yes")</f>
        <v>14</v>
      </c>
      <c r="F23">
        <f t="shared" ref="F23" si="0">COUNTIF(F2:F22,"Yes")</f>
        <v>5</v>
      </c>
    </row>
  </sheetData>
  <mergeCells count="3">
    <mergeCell ref="A4:A12"/>
    <mergeCell ref="A19:A22"/>
    <mergeCell ref="A23:C23"/>
  </mergeCells>
  <conditionalFormatting sqref="D2:D22">
    <cfRule type="containsText" dxfId="49" priority="3" operator="containsText" text="Partial">
      <formula>NOT(ISERROR(SEARCH("Partial",D2)))</formula>
    </cfRule>
    <cfRule type="containsText" dxfId="48" priority="4" operator="containsText" text="No">
      <formula>NOT(ISERROR(SEARCH("No",D2)))</formula>
    </cfRule>
    <cfRule type="containsText" dxfId="47" priority="5" operator="containsText" text="Yes">
      <formula>NOT(ISERROR(SEARCH("Yes",D2)))</formula>
    </cfRule>
  </conditionalFormatting>
  <conditionalFormatting sqref="F2:F22">
    <cfRule type="containsText" dxfId="46" priority="1" operator="containsText" text="No">
      <formula>NOT(ISERROR(SEARCH("No",F2)))</formula>
    </cfRule>
    <cfRule type="containsText" dxfId="45" priority="2" operator="containsText" text="Yes">
      <formula>NOT(ISERROR(SEARCH("Yes",F2)))</formula>
    </cfRule>
  </conditionalFormatting>
  <dataValidations count="2">
    <dataValidation type="list" allowBlank="1" showInputMessage="1" showErrorMessage="1" sqref="F2:F22" xr:uid="{57B00742-2AFC-468A-AC1B-6C2FB9284407}">
      <formula1>"Yes,No"</formula1>
    </dataValidation>
    <dataValidation type="list" allowBlank="1" showInputMessage="1" showErrorMessage="1" sqref="D2:D22" xr:uid="{3ED8DAF0-095E-45D5-A94C-47E4000B293B}">
      <formula1>"Yes,No,Partial"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A1E-DF0C-4824-9929-6780169DEFB9}">
  <dimension ref="A1:G30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24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444</v>
      </c>
      <c r="C2" t="s">
        <v>1220</v>
      </c>
      <c r="D2" t="s">
        <v>128</v>
      </c>
      <c r="E2" t="s">
        <v>123</v>
      </c>
    </row>
    <row r="3" spans="1:7" ht="15" customHeight="1" x14ac:dyDescent="0.3">
      <c r="A3" s="52" t="s">
        <v>206</v>
      </c>
      <c r="B3" t="s">
        <v>1221</v>
      </c>
      <c r="C3" t="s">
        <v>1222</v>
      </c>
      <c r="D3" t="s">
        <v>128</v>
      </c>
      <c r="E3" t="s">
        <v>131</v>
      </c>
    </row>
    <row r="4" spans="1:7" x14ac:dyDescent="0.3">
      <c r="A4" s="52"/>
      <c r="B4" t="s">
        <v>1223</v>
      </c>
      <c r="C4" t="s">
        <v>1224</v>
      </c>
      <c r="D4" t="s">
        <v>128</v>
      </c>
      <c r="E4" t="s">
        <v>131</v>
      </c>
    </row>
    <row r="5" spans="1:7" ht="29.25" customHeight="1" x14ac:dyDescent="0.3">
      <c r="A5" s="52" t="s">
        <v>215</v>
      </c>
      <c r="B5" t="s">
        <v>1225</v>
      </c>
      <c r="C5" t="s">
        <v>1226</v>
      </c>
      <c r="D5" t="s">
        <v>125</v>
      </c>
      <c r="F5" t="s">
        <v>128</v>
      </c>
      <c r="G5" t="s">
        <v>1009</v>
      </c>
    </row>
    <row r="6" spans="1:7" x14ac:dyDescent="0.3">
      <c r="A6" s="52"/>
      <c r="B6" t="s">
        <v>487</v>
      </c>
      <c r="C6" t="s">
        <v>1227</v>
      </c>
      <c r="D6" t="s">
        <v>128</v>
      </c>
      <c r="E6" t="s">
        <v>135</v>
      </c>
    </row>
    <row r="7" spans="1:7" x14ac:dyDescent="0.3">
      <c r="A7" s="52"/>
      <c r="B7" t="s">
        <v>475</v>
      </c>
      <c r="C7" t="s">
        <v>1228</v>
      </c>
      <c r="D7" t="s">
        <v>128</v>
      </c>
      <c r="E7" t="s">
        <v>134</v>
      </c>
    </row>
    <row r="8" spans="1:7" x14ac:dyDescent="0.3">
      <c r="A8" s="52"/>
      <c r="B8" t="s">
        <v>232</v>
      </c>
      <c r="C8" t="s">
        <v>287</v>
      </c>
      <c r="D8" t="s">
        <v>125</v>
      </c>
      <c r="F8" t="s">
        <v>125</v>
      </c>
    </row>
    <row r="9" spans="1:7" ht="15" customHeight="1" x14ac:dyDescent="0.3">
      <c r="A9" s="52"/>
      <c r="B9" t="s">
        <v>1229</v>
      </c>
      <c r="C9" t="s">
        <v>1230</v>
      </c>
      <c r="D9" t="s">
        <v>125</v>
      </c>
      <c r="F9" t="s">
        <v>128</v>
      </c>
      <c r="G9" t="s">
        <v>1231</v>
      </c>
    </row>
    <row r="10" spans="1:7" ht="15" customHeight="1" x14ac:dyDescent="0.3">
      <c r="A10" s="52" t="s">
        <v>239</v>
      </c>
      <c r="B10" t="s">
        <v>1232</v>
      </c>
      <c r="C10" t="s">
        <v>1226</v>
      </c>
      <c r="D10" t="s">
        <v>125</v>
      </c>
      <c r="F10" t="s">
        <v>128</v>
      </c>
      <c r="G10" t="s">
        <v>1009</v>
      </c>
    </row>
    <row r="11" spans="1:7" x14ac:dyDescent="0.3">
      <c r="A11" s="52"/>
      <c r="B11" t="s">
        <v>1233</v>
      </c>
      <c r="C11" t="s">
        <v>1227</v>
      </c>
      <c r="D11" t="s">
        <v>125</v>
      </c>
      <c r="F11" t="s">
        <v>128</v>
      </c>
      <c r="G11" t="s">
        <v>1009</v>
      </c>
    </row>
    <row r="12" spans="1:7" x14ac:dyDescent="0.3">
      <c r="A12" s="52"/>
      <c r="B12" t="s">
        <v>499</v>
      </c>
      <c r="C12" t="s">
        <v>1228</v>
      </c>
      <c r="D12" t="s">
        <v>128</v>
      </c>
      <c r="E12" t="s">
        <v>1234</v>
      </c>
    </row>
    <row r="13" spans="1:7" x14ac:dyDescent="0.3">
      <c r="A13" s="52"/>
      <c r="B13" t="s">
        <v>288</v>
      </c>
      <c r="C13" t="s">
        <v>287</v>
      </c>
      <c r="D13" t="s">
        <v>125</v>
      </c>
      <c r="F13" t="s">
        <v>125</v>
      </c>
    </row>
    <row r="14" spans="1:7" x14ac:dyDescent="0.3">
      <c r="A14" s="52"/>
      <c r="B14" t="s">
        <v>524</v>
      </c>
      <c r="C14" t="s">
        <v>1230</v>
      </c>
      <c r="D14" t="s">
        <v>128</v>
      </c>
      <c r="E14" t="s">
        <v>151</v>
      </c>
    </row>
    <row r="15" spans="1:7" x14ac:dyDescent="0.3">
      <c r="A15" s="6" t="s">
        <v>297</v>
      </c>
      <c r="B15" t="s">
        <v>541</v>
      </c>
      <c r="C15" t="s">
        <v>1235</v>
      </c>
      <c r="D15" t="s">
        <v>128</v>
      </c>
      <c r="E15" t="s">
        <v>157</v>
      </c>
    </row>
    <row r="16" spans="1:7" ht="15" customHeight="1" x14ac:dyDescent="0.3">
      <c r="A16" s="7" t="s">
        <v>319</v>
      </c>
      <c r="B16" t="s">
        <v>560</v>
      </c>
      <c r="C16" t="s">
        <v>1236</v>
      </c>
      <c r="D16" t="s">
        <v>128</v>
      </c>
      <c r="E16" t="s">
        <v>162</v>
      </c>
    </row>
    <row r="17" spans="1:7" ht="15" customHeight="1" x14ac:dyDescent="0.3">
      <c r="A17" s="6" t="s">
        <v>331</v>
      </c>
      <c r="B17" t="s">
        <v>576</v>
      </c>
      <c r="C17" t="s">
        <v>1237</v>
      </c>
      <c r="D17" t="s">
        <v>128</v>
      </c>
      <c r="E17" t="s">
        <v>1238</v>
      </c>
    </row>
    <row r="18" spans="1:7" ht="28.8" x14ac:dyDescent="0.3">
      <c r="A18" s="7" t="s">
        <v>366</v>
      </c>
      <c r="B18" t="s">
        <v>601</v>
      </c>
      <c r="C18" t="s">
        <v>1239</v>
      </c>
      <c r="D18" t="s">
        <v>128</v>
      </c>
      <c r="E18" t="s">
        <v>171</v>
      </c>
    </row>
    <row r="19" spans="1:7" ht="15" customHeight="1" x14ac:dyDescent="0.3">
      <c r="A19" s="52" t="s">
        <v>374</v>
      </c>
      <c r="B19" t="s">
        <v>390</v>
      </c>
      <c r="C19" t="s">
        <v>387</v>
      </c>
      <c r="D19" t="s">
        <v>125</v>
      </c>
      <c r="F19" t="s">
        <v>125</v>
      </c>
    </row>
    <row r="20" spans="1:7" x14ac:dyDescent="0.3">
      <c r="A20" s="52"/>
      <c r="B20" t="s">
        <v>1240</v>
      </c>
      <c r="C20" t="s">
        <v>1241</v>
      </c>
      <c r="D20" t="s">
        <v>125</v>
      </c>
      <c r="F20" t="s">
        <v>128</v>
      </c>
      <c r="G20" t="s">
        <v>1242</v>
      </c>
    </row>
    <row r="21" spans="1:7" x14ac:dyDescent="0.3">
      <c r="A21" s="52"/>
      <c r="B21" t="s">
        <v>1243</v>
      </c>
      <c r="C21" t="s">
        <v>1244</v>
      </c>
      <c r="D21" t="s">
        <v>128</v>
      </c>
      <c r="E21" t="s">
        <v>179</v>
      </c>
    </row>
    <row r="22" spans="1:7" x14ac:dyDescent="0.3">
      <c r="A22" s="52"/>
      <c r="B22" t="s">
        <v>1245</v>
      </c>
      <c r="C22" t="s">
        <v>1246</v>
      </c>
      <c r="D22" t="s">
        <v>128</v>
      </c>
      <c r="E22" t="s">
        <v>179</v>
      </c>
    </row>
    <row r="23" spans="1:7" x14ac:dyDescent="0.3">
      <c r="A23" s="52"/>
      <c r="B23" t="s">
        <v>395</v>
      </c>
      <c r="C23" t="s">
        <v>393</v>
      </c>
      <c r="D23" t="s">
        <v>128</v>
      </c>
      <c r="F23" t="s">
        <v>125</v>
      </c>
    </row>
    <row r="24" spans="1:7" x14ac:dyDescent="0.3">
      <c r="A24" s="52"/>
      <c r="B24" t="s">
        <v>1247</v>
      </c>
      <c r="C24" t="s">
        <v>1248</v>
      </c>
      <c r="D24" t="s">
        <v>128</v>
      </c>
      <c r="F24" t="s">
        <v>128</v>
      </c>
      <c r="G24" t="s">
        <v>1249</v>
      </c>
    </row>
    <row r="25" spans="1:7" ht="15" customHeight="1" x14ac:dyDescent="0.3">
      <c r="A25" s="52" t="s">
        <v>399</v>
      </c>
      <c r="B25" t="s">
        <v>665</v>
      </c>
      <c r="C25" t="s">
        <v>1180</v>
      </c>
      <c r="D25" t="s">
        <v>128</v>
      </c>
      <c r="E25" t="s">
        <v>185</v>
      </c>
    </row>
    <row r="26" spans="1:7" x14ac:dyDescent="0.3">
      <c r="A26" s="52"/>
      <c r="B26" t="s">
        <v>655</v>
      </c>
      <c r="C26" t="s">
        <v>1250</v>
      </c>
      <c r="D26" t="s">
        <v>128</v>
      </c>
      <c r="E26" t="s">
        <v>184</v>
      </c>
    </row>
    <row r="27" spans="1:7" x14ac:dyDescent="0.3">
      <c r="A27" s="52"/>
      <c r="B27" t="s">
        <v>424</v>
      </c>
      <c r="C27" t="s">
        <v>422</v>
      </c>
      <c r="D27" t="s">
        <v>125</v>
      </c>
      <c r="F27" t="s">
        <v>125</v>
      </c>
    </row>
    <row r="28" spans="1:7" x14ac:dyDescent="0.3">
      <c r="A28" s="52"/>
      <c r="B28" t="s">
        <v>1251</v>
      </c>
      <c r="C28" t="s">
        <v>1252</v>
      </c>
      <c r="D28" t="s">
        <v>125</v>
      </c>
      <c r="F28" t="s">
        <v>128</v>
      </c>
      <c r="G28" t="s">
        <v>1253</v>
      </c>
    </row>
    <row r="29" spans="1:7" x14ac:dyDescent="0.3">
      <c r="A29" s="52"/>
      <c r="B29" t="s">
        <v>1254</v>
      </c>
      <c r="C29" t="s">
        <v>1255</v>
      </c>
      <c r="D29" t="s">
        <v>125</v>
      </c>
      <c r="F29" t="s">
        <v>128</v>
      </c>
      <c r="G29" t="s">
        <v>1253</v>
      </c>
    </row>
    <row r="30" spans="1:7" x14ac:dyDescent="0.3">
      <c r="A30" s="55" t="s">
        <v>670</v>
      </c>
      <c r="B30" s="55"/>
      <c r="C30" s="55"/>
      <c r="D30">
        <f>COUNTIF(D2:D29,"Yes")</f>
        <v>17</v>
      </c>
      <c r="F30">
        <f t="shared" ref="F30" si="0">COUNTIF(F2:F29,"Yes")</f>
        <v>8</v>
      </c>
    </row>
  </sheetData>
  <mergeCells count="6">
    <mergeCell ref="A25:A29"/>
    <mergeCell ref="A30:C30"/>
    <mergeCell ref="A5:A9"/>
    <mergeCell ref="A3:A4"/>
    <mergeCell ref="A10:A14"/>
    <mergeCell ref="A19:A24"/>
  </mergeCells>
  <conditionalFormatting sqref="D2:D29">
    <cfRule type="containsText" dxfId="44" priority="3" operator="containsText" text="Partial">
      <formula>NOT(ISERROR(SEARCH("Partial",D2)))</formula>
    </cfRule>
    <cfRule type="containsText" dxfId="43" priority="4" operator="containsText" text="No">
      <formula>NOT(ISERROR(SEARCH("No",D2)))</formula>
    </cfRule>
    <cfRule type="containsText" dxfId="42" priority="5" operator="containsText" text="Yes">
      <formula>NOT(ISERROR(SEARCH("Yes",D2)))</formula>
    </cfRule>
  </conditionalFormatting>
  <conditionalFormatting sqref="F2:F29">
    <cfRule type="containsText" dxfId="41" priority="1" operator="containsText" text="No">
      <formula>NOT(ISERROR(SEARCH("No",F2)))</formula>
    </cfRule>
    <cfRule type="containsText" dxfId="40" priority="2" operator="containsText" text="Yes">
      <formula>NOT(ISERROR(SEARCH("Yes",F2)))</formula>
    </cfRule>
  </conditionalFormatting>
  <dataValidations count="2">
    <dataValidation type="list" allowBlank="1" showInputMessage="1" showErrorMessage="1" sqref="F2:F29" xr:uid="{5B32AE8F-8238-4969-890A-82976B4C388B}">
      <formula1>"Yes,No"</formula1>
    </dataValidation>
    <dataValidation type="list" allowBlank="1" showInputMessage="1" showErrorMessage="1" sqref="D2:D29" xr:uid="{B816F7B3-D4C7-43E4-89F8-2F52EE0E996D}">
      <formula1>"Yes,No,Partial"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9C21-FE00-4C0A-947D-5BBC7FA06275}">
  <dimension ref="A1:G45"/>
  <sheetViews>
    <sheetView topLeftCell="A7" workbookViewId="0">
      <selection activeCell="A2" sqref="A2:A11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25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1256</v>
      </c>
      <c r="C2" t="s">
        <v>1257</v>
      </c>
      <c r="D2" t="s">
        <v>128</v>
      </c>
      <c r="E2" t="s">
        <v>123</v>
      </c>
    </row>
    <row r="3" spans="1:7" ht="15" customHeight="1" x14ac:dyDescent="0.3">
      <c r="A3" s="52"/>
      <c r="B3" t="s">
        <v>1258</v>
      </c>
      <c r="C3" t="s">
        <v>1259</v>
      </c>
      <c r="D3" t="s">
        <v>128</v>
      </c>
      <c r="E3" t="s">
        <v>123</v>
      </c>
    </row>
    <row r="4" spans="1:7" ht="15" customHeight="1" x14ac:dyDescent="0.3">
      <c r="A4" s="52"/>
      <c r="B4" t="s">
        <v>1260</v>
      </c>
      <c r="C4" t="s">
        <v>1261</v>
      </c>
      <c r="D4" t="s">
        <v>128</v>
      </c>
      <c r="E4" t="s">
        <v>123</v>
      </c>
    </row>
    <row r="5" spans="1:7" ht="15" customHeight="1" x14ac:dyDescent="0.3">
      <c r="A5" s="52"/>
      <c r="B5" t="s">
        <v>1262</v>
      </c>
      <c r="C5" t="s">
        <v>1263</v>
      </c>
      <c r="D5" t="s">
        <v>128</v>
      </c>
      <c r="E5" t="s">
        <v>123</v>
      </c>
    </row>
    <row r="6" spans="1:7" ht="15" customHeight="1" x14ac:dyDescent="0.3">
      <c r="A6" s="52"/>
      <c r="B6" t="s">
        <v>1264</v>
      </c>
      <c r="C6" t="s">
        <v>1265</v>
      </c>
      <c r="D6" t="s">
        <v>128</v>
      </c>
      <c r="E6" t="s">
        <v>123</v>
      </c>
    </row>
    <row r="7" spans="1:7" ht="15" customHeight="1" x14ac:dyDescent="0.3">
      <c r="A7" s="52"/>
      <c r="B7" t="s">
        <v>1266</v>
      </c>
      <c r="C7" t="s">
        <v>1267</v>
      </c>
      <c r="D7" t="s">
        <v>128</v>
      </c>
      <c r="E7" t="s">
        <v>123</v>
      </c>
    </row>
    <row r="8" spans="1:7" ht="15" customHeight="1" x14ac:dyDescent="0.3">
      <c r="A8" s="52"/>
      <c r="B8" t="s">
        <v>1268</v>
      </c>
      <c r="C8" t="s">
        <v>1267</v>
      </c>
      <c r="D8" t="s">
        <v>128</v>
      </c>
      <c r="E8" t="s">
        <v>123</v>
      </c>
      <c r="G8" t="s">
        <v>1269</v>
      </c>
    </row>
    <row r="9" spans="1:7" ht="15" customHeight="1" x14ac:dyDescent="0.3">
      <c r="A9" s="52"/>
      <c r="B9" t="s">
        <v>1270</v>
      </c>
      <c r="C9" t="s">
        <v>1271</v>
      </c>
      <c r="D9" t="s">
        <v>128</v>
      </c>
      <c r="E9" t="s">
        <v>123</v>
      </c>
    </row>
    <row r="10" spans="1:7" ht="15" customHeight="1" x14ac:dyDescent="0.3">
      <c r="A10" s="52"/>
      <c r="B10" t="s">
        <v>1272</v>
      </c>
      <c r="C10" t="s">
        <v>1273</v>
      </c>
      <c r="D10" t="s">
        <v>128</v>
      </c>
      <c r="E10" t="s">
        <v>123</v>
      </c>
    </row>
    <row r="11" spans="1:7" ht="15" customHeight="1" x14ac:dyDescent="0.3">
      <c r="A11" s="52"/>
      <c r="B11" t="s">
        <v>1274</v>
      </c>
      <c r="C11" t="s">
        <v>1275</v>
      </c>
      <c r="D11" t="s">
        <v>128</v>
      </c>
      <c r="E11" t="s">
        <v>123</v>
      </c>
    </row>
    <row r="12" spans="1:7" ht="15" customHeight="1" x14ac:dyDescent="0.3">
      <c r="A12" s="52" t="s">
        <v>206</v>
      </c>
      <c r="B12" t="s">
        <v>1276</v>
      </c>
      <c r="C12" t="s">
        <v>1277</v>
      </c>
      <c r="D12" t="s">
        <v>125</v>
      </c>
      <c r="F12" t="s">
        <v>128</v>
      </c>
      <c r="G12" t="s">
        <v>1278</v>
      </c>
    </row>
    <row r="13" spans="1:7" x14ac:dyDescent="0.3">
      <c r="A13" s="52"/>
      <c r="B13" t="s">
        <v>1279</v>
      </c>
      <c r="C13" t="s">
        <v>1280</v>
      </c>
      <c r="D13" t="s">
        <v>125</v>
      </c>
      <c r="F13" t="s">
        <v>128</v>
      </c>
      <c r="G13" t="s">
        <v>1278</v>
      </c>
    </row>
    <row r="14" spans="1:7" x14ac:dyDescent="0.3">
      <c r="A14" s="52"/>
      <c r="B14" t="s">
        <v>1281</v>
      </c>
      <c r="C14" t="s">
        <v>1282</v>
      </c>
      <c r="D14" t="s">
        <v>125</v>
      </c>
      <c r="F14" t="s">
        <v>128</v>
      </c>
      <c r="G14" t="s">
        <v>1278</v>
      </c>
    </row>
    <row r="15" spans="1:7" x14ac:dyDescent="0.3">
      <c r="A15" s="52"/>
      <c r="B15" t="s">
        <v>1283</v>
      </c>
      <c r="C15" t="s">
        <v>1284</v>
      </c>
      <c r="D15" t="s">
        <v>125</v>
      </c>
      <c r="F15" t="s">
        <v>128</v>
      </c>
      <c r="G15" t="s">
        <v>1278</v>
      </c>
    </row>
    <row r="16" spans="1:7" ht="15" customHeight="1" x14ac:dyDescent="0.3">
      <c r="A16" s="52" t="s">
        <v>215</v>
      </c>
      <c r="B16" t="s">
        <v>1285</v>
      </c>
      <c r="C16" t="s">
        <v>1286</v>
      </c>
      <c r="D16" t="s">
        <v>128</v>
      </c>
      <c r="E16" t="s">
        <v>134</v>
      </c>
    </row>
    <row r="17" spans="1:7" ht="15" customHeight="1" x14ac:dyDescent="0.3">
      <c r="A17" s="52"/>
      <c r="B17" t="s">
        <v>1287</v>
      </c>
      <c r="C17" t="s">
        <v>1288</v>
      </c>
      <c r="D17" t="s">
        <v>128</v>
      </c>
      <c r="E17" t="s">
        <v>134</v>
      </c>
    </row>
    <row r="18" spans="1:7" ht="15" customHeight="1" x14ac:dyDescent="0.3">
      <c r="A18" s="52"/>
      <c r="B18" t="s">
        <v>1289</v>
      </c>
      <c r="C18" t="s">
        <v>1290</v>
      </c>
      <c r="D18" t="s">
        <v>128</v>
      </c>
      <c r="E18" t="s">
        <v>134</v>
      </c>
    </row>
    <row r="19" spans="1:7" ht="15" customHeight="1" x14ac:dyDescent="0.3">
      <c r="A19" s="52"/>
      <c r="B19" t="s">
        <v>1291</v>
      </c>
      <c r="C19" t="s">
        <v>1292</v>
      </c>
      <c r="D19" t="s">
        <v>125</v>
      </c>
      <c r="F19" t="s">
        <v>128</v>
      </c>
      <c r="G19" t="s">
        <v>1149</v>
      </c>
    </row>
    <row r="20" spans="1:7" ht="15" customHeight="1" x14ac:dyDescent="0.3">
      <c r="A20" s="52" t="s">
        <v>239</v>
      </c>
      <c r="B20" t="s">
        <v>1293</v>
      </c>
      <c r="C20" t="s">
        <v>1294</v>
      </c>
      <c r="D20" t="s">
        <v>128</v>
      </c>
      <c r="E20" t="s">
        <v>151</v>
      </c>
    </row>
    <row r="21" spans="1:7" x14ac:dyDescent="0.3">
      <c r="A21" s="52"/>
      <c r="B21" t="s">
        <v>1295</v>
      </c>
      <c r="C21" t="s">
        <v>1296</v>
      </c>
      <c r="D21" t="s">
        <v>128</v>
      </c>
      <c r="E21" t="s">
        <v>151</v>
      </c>
    </row>
    <row r="22" spans="1:7" x14ac:dyDescent="0.3">
      <c r="A22" s="52"/>
      <c r="B22" t="s">
        <v>1297</v>
      </c>
      <c r="C22" t="s">
        <v>1298</v>
      </c>
      <c r="D22" t="s">
        <v>448</v>
      </c>
      <c r="E22" t="s">
        <v>151</v>
      </c>
      <c r="F22" t="s">
        <v>125</v>
      </c>
    </row>
    <row r="23" spans="1:7" x14ac:dyDescent="0.3">
      <c r="A23" s="52" t="s">
        <v>297</v>
      </c>
      <c r="B23" t="s">
        <v>542</v>
      </c>
      <c r="C23" t="s">
        <v>1299</v>
      </c>
      <c r="D23" t="s">
        <v>128</v>
      </c>
      <c r="E23" t="s">
        <v>157</v>
      </c>
    </row>
    <row r="24" spans="1:7" x14ac:dyDescent="0.3">
      <c r="A24" s="52"/>
      <c r="B24" t="s">
        <v>313</v>
      </c>
      <c r="C24" t="s">
        <v>311</v>
      </c>
      <c r="D24" t="s">
        <v>125</v>
      </c>
      <c r="F24" t="s">
        <v>125</v>
      </c>
    </row>
    <row r="25" spans="1:7" x14ac:dyDescent="0.3">
      <c r="A25" s="52"/>
      <c r="B25" t="s">
        <v>1300</v>
      </c>
      <c r="C25" t="s">
        <v>1301</v>
      </c>
      <c r="D25" t="s">
        <v>125</v>
      </c>
      <c r="F25" t="s">
        <v>128</v>
      </c>
      <c r="G25" t="s">
        <v>976</v>
      </c>
    </row>
    <row r="26" spans="1:7" ht="15" customHeight="1" x14ac:dyDescent="0.3">
      <c r="A26" s="56" t="s">
        <v>319</v>
      </c>
      <c r="B26" t="s">
        <v>561</v>
      </c>
      <c r="C26" t="s">
        <v>1302</v>
      </c>
      <c r="D26" t="s">
        <v>128</v>
      </c>
      <c r="E26" t="s">
        <v>162</v>
      </c>
    </row>
    <row r="27" spans="1:7" x14ac:dyDescent="0.3">
      <c r="A27" s="56"/>
      <c r="B27" t="s">
        <v>327</v>
      </c>
      <c r="C27" t="s">
        <v>326</v>
      </c>
      <c r="D27" t="s">
        <v>125</v>
      </c>
      <c r="F27" t="s">
        <v>125</v>
      </c>
    </row>
    <row r="28" spans="1:7" ht="15" customHeight="1" x14ac:dyDescent="0.3">
      <c r="A28" s="52" t="s">
        <v>331</v>
      </c>
      <c r="B28" t="s">
        <v>346</v>
      </c>
      <c r="C28" t="s">
        <v>1303</v>
      </c>
      <c r="D28" t="s">
        <v>125</v>
      </c>
      <c r="F28" t="s">
        <v>125</v>
      </c>
    </row>
    <row r="29" spans="1:7" x14ac:dyDescent="0.3">
      <c r="A29" s="52"/>
      <c r="B29" t="s">
        <v>588</v>
      </c>
      <c r="C29" t="s">
        <v>1304</v>
      </c>
      <c r="D29" t="s">
        <v>128</v>
      </c>
      <c r="E29" t="s">
        <v>165</v>
      </c>
    </row>
    <row r="30" spans="1:7" x14ac:dyDescent="0.3">
      <c r="A30" s="52"/>
      <c r="B30" t="s">
        <v>577</v>
      </c>
      <c r="C30" t="s">
        <v>1305</v>
      </c>
      <c r="D30" t="s">
        <v>128</v>
      </c>
      <c r="E30" t="s">
        <v>164</v>
      </c>
    </row>
    <row r="31" spans="1:7" ht="28.8" x14ac:dyDescent="0.3">
      <c r="A31" s="7" t="s">
        <v>366</v>
      </c>
      <c r="B31" t="s">
        <v>602</v>
      </c>
      <c r="C31" t="s">
        <v>1213</v>
      </c>
      <c r="D31" t="s">
        <v>128</v>
      </c>
      <c r="E31" t="s">
        <v>171</v>
      </c>
    </row>
    <row r="32" spans="1:7" ht="15" customHeight="1" x14ac:dyDescent="0.3">
      <c r="A32" s="52" t="s">
        <v>374</v>
      </c>
      <c r="B32" t="s">
        <v>1306</v>
      </c>
      <c r="C32" t="s">
        <v>1307</v>
      </c>
      <c r="D32" t="s">
        <v>128</v>
      </c>
      <c r="E32" t="s">
        <v>177</v>
      </c>
    </row>
    <row r="33" spans="1:7" x14ac:dyDescent="0.3">
      <c r="A33" s="52"/>
      <c r="B33" t="s">
        <v>630</v>
      </c>
      <c r="C33" t="s">
        <v>1308</v>
      </c>
      <c r="D33" t="s">
        <v>128</v>
      </c>
      <c r="E33" t="s">
        <v>178</v>
      </c>
    </row>
    <row r="34" spans="1:7" x14ac:dyDescent="0.3">
      <c r="A34" s="52"/>
      <c r="B34" t="s">
        <v>1309</v>
      </c>
      <c r="C34" t="s">
        <v>1310</v>
      </c>
      <c r="D34" t="s">
        <v>128</v>
      </c>
      <c r="E34" t="s">
        <v>179</v>
      </c>
    </row>
    <row r="35" spans="1:7" x14ac:dyDescent="0.3">
      <c r="A35" s="52"/>
      <c r="B35" t="s">
        <v>1311</v>
      </c>
      <c r="C35" t="s">
        <v>1312</v>
      </c>
      <c r="D35" t="s">
        <v>128</v>
      </c>
      <c r="E35" t="s">
        <v>177</v>
      </c>
    </row>
    <row r="36" spans="1:7" x14ac:dyDescent="0.3">
      <c r="A36" s="52"/>
      <c r="B36" t="s">
        <v>1313</v>
      </c>
      <c r="C36" t="s">
        <v>1314</v>
      </c>
      <c r="D36" t="s">
        <v>128</v>
      </c>
      <c r="E36" t="s">
        <v>179</v>
      </c>
    </row>
    <row r="37" spans="1:7" x14ac:dyDescent="0.3">
      <c r="A37" s="52"/>
      <c r="B37" t="s">
        <v>1315</v>
      </c>
      <c r="C37" t="s">
        <v>1316</v>
      </c>
      <c r="D37" t="s">
        <v>128</v>
      </c>
      <c r="E37" t="s">
        <v>177</v>
      </c>
    </row>
    <row r="38" spans="1:7" ht="15" customHeight="1" x14ac:dyDescent="0.3">
      <c r="A38" s="52" t="s">
        <v>399</v>
      </c>
      <c r="B38" t="s">
        <v>1317</v>
      </c>
      <c r="C38" t="s">
        <v>1318</v>
      </c>
      <c r="D38" t="s">
        <v>128</v>
      </c>
      <c r="E38" t="s">
        <v>402</v>
      </c>
    </row>
    <row r="39" spans="1:7" x14ac:dyDescent="0.3">
      <c r="A39" s="52"/>
      <c r="B39" t="s">
        <v>1319</v>
      </c>
      <c r="C39" t="s">
        <v>1320</v>
      </c>
      <c r="D39" t="s">
        <v>128</v>
      </c>
      <c r="E39" t="s">
        <v>184</v>
      </c>
    </row>
    <row r="40" spans="1:7" x14ac:dyDescent="0.3">
      <c r="A40" s="52"/>
      <c r="B40" t="s">
        <v>1321</v>
      </c>
      <c r="C40" t="s">
        <v>1322</v>
      </c>
      <c r="D40" t="s">
        <v>125</v>
      </c>
      <c r="F40" t="s">
        <v>125</v>
      </c>
    </row>
    <row r="41" spans="1:7" x14ac:dyDescent="0.3">
      <c r="A41" s="52"/>
      <c r="B41" t="s">
        <v>1323</v>
      </c>
      <c r="C41" t="s">
        <v>1324</v>
      </c>
      <c r="D41" t="s">
        <v>128</v>
      </c>
      <c r="E41" t="s">
        <v>1325</v>
      </c>
    </row>
    <row r="42" spans="1:7" x14ac:dyDescent="0.3">
      <c r="A42" s="52"/>
      <c r="B42" t="s">
        <v>429</v>
      </c>
      <c r="C42" t="s">
        <v>428</v>
      </c>
      <c r="D42" t="s">
        <v>125</v>
      </c>
      <c r="F42" t="s">
        <v>125</v>
      </c>
    </row>
    <row r="43" spans="1:7" x14ac:dyDescent="0.3">
      <c r="A43" s="52"/>
      <c r="B43" t="s">
        <v>1326</v>
      </c>
      <c r="C43" t="s">
        <v>1327</v>
      </c>
      <c r="D43" t="s">
        <v>128</v>
      </c>
      <c r="F43" t="s">
        <v>125</v>
      </c>
      <c r="G43" t="s">
        <v>1328</v>
      </c>
    </row>
    <row r="44" spans="1:7" x14ac:dyDescent="0.3">
      <c r="A44" s="52"/>
      <c r="B44" t="s">
        <v>666</v>
      </c>
      <c r="C44" t="s">
        <v>1329</v>
      </c>
      <c r="D44" t="s">
        <v>128</v>
      </c>
      <c r="E44" t="s">
        <v>185</v>
      </c>
    </row>
    <row r="45" spans="1:7" x14ac:dyDescent="0.3">
      <c r="A45" s="55" t="s">
        <v>670</v>
      </c>
      <c r="B45" s="55"/>
      <c r="C45" s="55"/>
      <c r="D45">
        <f>COUNTIF(D2:D40,"Yes")</f>
        <v>28</v>
      </c>
      <c r="F45">
        <f t="shared" ref="F45" si="0">COUNTIF(F2:F40,"Yes")</f>
        <v>6</v>
      </c>
    </row>
  </sheetData>
  <mergeCells count="10">
    <mergeCell ref="A45:C45"/>
    <mergeCell ref="A2:A11"/>
    <mergeCell ref="A12:A15"/>
    <mergeCell ref="A16:A19"/>
    <mergeCell ref="A23:A25"/>
    <mergeCell ref="A28:A30"/>
    <mergeCell ref="A32:A37"/>
    <mergeCell ref="A38:A44"/>
    <mergeCell ref="A20:A22"/>
    <mergeCell ref="A26:A27"/>
  </mergeCells>
  <conditionalFormatting sqref="D2:D44">
    <cfRule type="containsText" dxfId="39" priority="3" operator="containsText" text="Partial">
      <formula>NOT(ISERROR(SEARCH("Partial",D2)))</formula>
    </cfRule>
    <cfRule type="containsText" dxfId="38" priority="4" operator="containsText" text="No">
      <formula>NOT(ISERROR(SEARCH("No",D2)))</formula>
    </cfRule>
    <cfRule type="containsText" dxfId="37" priority="5" operator="containsText" text="Yes">
      <formula>NOT(ISERROR(SEARCH("Yes",D2)))</formula>
    </cfRule>
  </conditionalFormatting>
  <conditionalFormatting sqref="F2:F44">
    <cfRule type="containsText" dxfId="36" priority="1" operator="containsText" text="No">
      <formula>NOT(ISERROR(SEARCH("No",F2)))</formula>
    </cfRule>
    <cfRule type="containsText" dxfId="3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303E954E-425D-4504-B89F-EA97B8D54C72}">
      <formula1>"Yes,No"</formula1>
    </dataValidation>
    <dataValidation type="list" allowBlank="1" showInputMessage="1" showErrorMessage="1" sqref="D2:D44" xr:uid="{D60D0870-C853-40FF-B750-E1C14796EC7D}">
      <formula1>"Yes,No,Partial"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B501-B22B-4A09-9CC1-D37987FEB768}">
  <dimension ref="A1:G35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27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446</v>
      </c>
      <c r="C2" t="s">
        <v>1330</v>
      </c>
      <c r="D2" t="s">
        <v>128</v>
      </c>
      <c r="E2" t="s">
        <v>123</v>
      </c>
    </row>
    <row r="3" spans="1:7" ht="15" customHeight="1" x14ac:dyDescent="0.3">
      <c r="A3" s="52" t="s">
        <v>206</v>
      </c>
      <c r="B3" t="s">
        <v>1331</v>
      </c>
      <c r="C3" t="s">
        <v>1332</v>
      </c>
      <c r="D3" t="s">
        <v>128</v>
      </c>
      <c r="E3" t="s">
        <v>131</v>
      </c>
    </row>
    <row r="4" spans="1:7" x14ac:dyDescent="0.3">
      <c r="A4" s="52"/>
      <c r="B4" t="s">
        <v>1333</v>
      </c>
      <c r="C4" t="s">
        <v>1334</v>
      </c>
      <c r="D4" t="s">
        <v>128</v>
      </c>
      <c r="E4" t="s">
        <v>131</v>
      </c>
    </row>
    <row r="5" spans="1:7" x14ac:dyDescent="0.3">
      <c r="A5" s="52"/>
      <c r="B5" t="s">
        <v>1335</v>
      </c>
      <c r="C5" t="s">
        <v>1336</v>
      </c>
      <c r="D5" t="s">
        <v>128</v>
      </c>
      <c r="E5" t="s">
        <v>131</v>
      </c>
    </row>
    <row r="6" spans="1:7" x14ac:dyDescent="0.3">
      <c r="A6" s="52"/>
      <c r="B6" t="s">
        <v>1337</v>
      </c>
      <c r="C6" t="s">
        <v>1338</v>
      </c>
      <c r="D6" t="s">
        <v>128</v>
      </c>
      <c r="E6" t="s">
        <v>131</v>
      </c>
    </row>
    <row r="7" spans="1:7" ht="15" customHeight="1" x14ac:dyDescent="0.3">
      <c r="A7" s="52" t="s">
        <v>215</v>
      </c>
      <c r="B7" t="s">
        <v>1339</v>
      </c>
      <c r="C7" t="s">
        <v>1340</v>
      </c>
      <c r="D7" t="s">
        <v>128</v>
      </c>
      <c r="E7" t="s">
        <v>134</v>
      </c>
    </row>
    <row r="8" spans="1:7" ht="15" customHeight="1" x14ac:dyDescent="0.3">
      <c r="A8" s="52"/>
      <c r="B8" t="s">
        <v>1341</v>
      </c>
      <c r="C8" t="s">
        <v>1342</v>
      </c>
      <c r="D8" t="s">
        <v>128</v>
      </c>
      <c r="E8" t="s">
        <v>134</v>
      </c>
    </row>
    <row r="9" spans="1:7" ht="15" customHeight="1" x14ac:dyDescent="0.3">
      <c r="A9" s="52"/>
      <c r="B9" t="s">
        <v>1343</v>
      </c>
      <c r="C9" t="s">
        <v>1344</v>
      </c>
      <c r="D9" t="s">
        <v>128</v>
      </c>
      <c r="E9" t="s">
        <v>134</v>
      </c>
    </row>
    <row r="10" spans="1:7" ht="15" customHeight="1" x14ac:dyDescent="0.3">
      <c r="A10" s="52"/>
      <c r="B10" t="s">
        <v>238</v>
      </c>
      <c r="C10" t="s">
        <v>237</v>
      </c>
      <c r="D10" t="s">
        <v>125</v>
      </c>
      <c r="F10" t="s">
        <v>125</v>
      </c>
    </row>
    <row r="11" spans="1:7" ht="15" customHeight="1" x14ac:dyDescent="0.3">
      <c r="A11" s="52"/>
      <c r="B11" t="s">
        <v>233</v>
      </c>
      <c r="C11" t="s">
        <v>1345</v>
      </c>
      <c r="D11" t="s">
        <v>125</v>
      </c>
      <c r="F11" t="s">
        <v>125</v>
      </c>
    </row>
    <row r="12" spans="1:7" ht="15" customHeight="1" x14ac:dyDescent="0.3">
      <c r="A12" s="52" t="s">
        <v>239</v>
      </c>
      <c r="B12" t="s">
        <v>1346</v>
      </c>
      <c r="C12" t="s">
        <v>1347</v>
      </c>
      <c r="D12" t="s">
        <v>128</v>
      </c>
      <c r="E12" t="s">
        <v>1348</v>
      </c>
    </row>
    <row r="13" spans="1:7" x14ac:dyDescent="0.3">
      <c r="A13" s="52"/>
      <c r="B13" t="s">
        <v>1349</v>
      </c>
      <c r="C13" t="s">
        <v>1350</v>
      </c>
      <c r="D13" t="s">
        <v>128</v>
      </c>
      <c r="E13" t="s">
        <v>1348</v>
      </c>
    </row>
    <row r="14" spans="1:7" x14ac:dyDescent="0.3">
      <c r="A14" s="52"/>
      <c r="B14" t="s">
        <v>1351</v>
      </c>
      <c r="C14" t="s">
        <v>1352</v>
      </c>
      <c r="D14" t="s">
        <v>128</v>
      </c>
      <c r="E14" t="s">
        <v>1348</v>
      </c>
    </row>
    <row r="15" spans="1:7" x14ac:dyDescent="0.3">
      <c r="A15" s="52"/>
      <c r="B15" t="s">
        <v>1353</v>
      </c>
      <c r="C15" t="s">
        <v>1354</v>
      </c>
      <c r="D15" t="s">
        <v>128</v>
      </c>
      <c r="E15" t="s">
        <v>1348</v>
      </c>
    </row>
    <row r="16" spans="1:7" x14ac:dyDescent="0.3">
      <c r="A16" s="52" t="s">
        <v>297</v>
      </c>
      <c r="B16" t="s">
        <v>1355</v>
      </c>
      <c r="C16" t="s">
        <v>1356</v>
      </c>
      <c r="D16" t="s">
        <v>128</v>
      </c>
      <c r="E16" t="s">
        <v>157</v>
      </c>
    </row>
    <row r="17" spans="1:7" x14ac:dyDescent="0.3">
      <c r="A17" s="52"/>
      <c r="B17" t="s">
        <v>1357</v>
      </c>
      <c r="C17" t="s">
        <v>1358</v>
      </c>
      <c r="D17" t="s">
        <v>128</v>
      </c>
      <c r="E17" t="s">
        <v>157</v>
      </c>
    </row>
    <row r="18" spans="1:7" ht="15" customHeight="1" x14ac:dyDescent="0.3">
      <c r="A18" s="7" t="s">
        <v>319</v>
      </c>
      <c r="B18" t="s">
        <v>562</v>
      </c>
      <c r="C18" t="s">
        <v>1359</v>
      </c>
      <c r="D18" t="s">
        <v>128</v>
      </c>
      <c r="E18" t="s">
        <v>162</v>
      </c>
    </row>
    <row r="19" spans="1:7" ht="15" customHeight="1" x14ac:dyDescent="0.3">
      <c r="A19" s="52" t="s">
        <v>331</v>
      </c>
      <c r="B19" t="s">
        <v>347</v>
      </c>
      <c r="C19" t="s">
        <v>1360</v>
      </c>
      <c r="D19" t="s">
        <v>125</v>
      </c>
      <c r="F19" t="s">
        <v>125</v>
      </c>
    </row>
    <row r="20" spans="1:7" x14ac:dyDescent="0.3">
      <c r="A20" s="52"/>
      <c r="B20" t="s">
        <v>1361</v>
      </c>
      <c r="C20" t="s">
        <v>1362</v>
      </c>
      <c r="D20" t="s">
        <v>128</v>
      </c>
      <c r="E20" t="s">
        <v>1238</v>
      </c>
    </row>
    <row r="21" spans="1:7" x14ac:dyDescent="0.3">
      <c r="A21" s="52"/>
      <c r="B21" t="s">
        <v>1363</v>
      </c>
      <c r="C21" t="s">
        <v>1364</v>
      </c>
      <c r="D21" t="s">
        <v>128</v>
      </c>
      <c r="E21" t="s">
        <v>1238</v>
      </c>
    </row>
    <row r="22" spans="1:7" x14ac:dyDescent="0.3">
      <c r="A22" s="52"/>
      <c r="B22" t="s">
        <v>1365</v>
      </c>
      <c r="C22" t="s">
        <v>1366</v>
      </c>
      <c r="D22" t="s">
        <v>128</v>
      </c>
      <c r="E22" t="s">
        <v>166</v>
      </c>
    </row>
    <row r="23" spans="1:7" ht="29.25" customHeight="1" x14ac:dyDescent="0.3">
      <c r="A23" s="56" t="s">
        <v>366</v>
      </c>
      <c r="B23" t="s">
        <v>603</v>
      </c>
      <c r="C23" t="s">
        <v>1367</v>
      </c>
      <c r="D23" t="s">
        <v>128</v>
      </c>
      <c r="E23" t="s">
        <v>171</v>
      </c>
    </row>
    <row r="24" spans="1:7" x14ac:dyDescent="0.3">
      <c r="A24" s="56"/>
      <c r="B24" t="s">
        <v>1368</v>
      </c>
      <c r="C24" t="s">
        <v>1369</v>
      </c>
      <c r="D24" t="s">
        <v>125</v>
      </c>
      <c r="F24" t="s">
        <v>128</v>
      </c>
      <c r="G24" t="s">
        <v>1370</v>
      </c>
    </row>
    <row r="25" spans="1:7" x14ac:dyDescent="0.3">
      <c r="A25" s="56"/>
      <c r="B25" t="s">
        <v>1371</v>
      </c>
      <c r="C25" t="s">
        <v>1372</v>
      </c>
      <c r="D25" t="s">
        <v>125</v>
      </c>
      <c r="F25" t="s">
        <v>128</v>
      </c>
      <c r="G25" t="s">
        <v>1370</v>
      </c>
    </row>
    <row r="26" spans="1:7" x14ac:dyDescent="0.3">
      <c r="A26" s="56"/>
      <c r="B26" t="s">
        <v>1373</v>
      </c>
      <c r="C26" t="s">
        <v>1374</v>
      </c>
      <c r="D26" t="s">
        <v>125</v>
      </c>
      <c r="F26" t="s">
        <v>128</v>
      </c>
      <c r="G26" t="s">
        <v>1370</v>
      </c>
    </row>
    <row r="27" spans="1:7" ht="15" customHeight="1" x14ac:dyDescent="0.3">
      <c r="A27" s="52" t="s">
        <v>374</v>
      </c>
      <c r="B27" t="s">
        <v>1375</v>
      </c>
      <c r="C27" t="s">
        <v>1376</v>
      </c>
      <c r="D27" t="s">
        <v>128</v>
      </c>
      <c r="E27" t="s">
        <v>768</v>
      </c>
    </row>
    <row r="28" spans="1:7" x14ac:dyDescent="0.3">
      <c r="A28" s="52"/>
      <c r="B28" t="s">
        <v>1377</v>
      </c>
      <c r="C28" t="s">
        <v>1378</v>
      </c>
      <c r="D28" t="s">
        <v>128</v>
      </c>
      <c r="E28" t="s">
        <v>768</v>
      </c>
    </row>
    <row r="29" spans="1:7" x14ac:dyDescent="0.3">
      <c r="A29" s="52"/>
      <c r="B29" t="s">
        <v>1379</v>
      </c>
      <c r="C29" t="s">
        <v>1380</v>
      </c>
      <c r="D29" t="s">
        <v>128</v>
      </c>
      <c r="E29" t="s">
        <v>768</v>
      </c>
    </row>
    <row r="30" spans="1:7" ht="15" customHeight="1" x14ac:dyDescent="0.3">
      <c r="A30" s="52" t="s">
        <v>399</v>
      </c>
      <c r="B30" t="s">
        <v>646</v>
      </c>
      <c r="C30" t="s">
        <v>1381</v>
      </c>
      <c r="D30" t="s">
        <v>128</v>
      </c>
      <c r="E30" t="s">
        <v>402</v>
      </c>
    </row>
    <row r="31" spans="1:7" x14ac:dyDescent="0.3">
      <c r="A31" s="52"/>
      <c r="B31" t="s">
        <v>1382</v>
      </c>
      <c r="C31" t="s">
        <v>1383</v>
      </c>
      <c r="D31" t="s">
        <v>125</v>
      </c>
      <c r="F31" t="s">
        <v>128</v>
      </c>
      <c r="G31" t="s">
        <v>976</v>
      </c>
    </row>
    <row r="32" spans="1:7" x14ac:dyDescent="0.3">
      <c r="A32" s="52"/>
      <c r="B32" t="s">
        <v>1384</v>
      </c>
      <c r="C32" t="s">
        <v>1385</v>
      </c>
      <c r="D32" t="s">
        <v>125</v>
      </c>
      <c r="F32" t="s">
        <v>128</v>
      </c>
      <c r="G32" t="s">
        <v>976</v>
      </c>
    </row>
    <row r="33" spans="1:7" x14ac:dyDescent="0.3">
      <c r="A33" s="52"/>
      <c r="B33" t="s">
        <v>1386</v>
      </c>
      <c r="C33" t="s">
        <v>1387</v>
      </c>
      <c r="D33" t="s">
        <v>125</v>
      </c>
      <c r="F33" t="s">
        <v>128</v>
      </c>
      <c r="G33" t="s">
        <v>976</v>
      </c>
    </row>
    <row r="34" spans="1:7" x14ac:dyDescent="0.3">
      <c r="A34" s="52"/>
      <c r="B34" t="s">
        <v>1388</v>
      </c>
      <c r="C34" t="s">
        <v>1389</v>
      </c>
      <c r="D34" t="s">
        <v>125</v>
      </c>
      <c r="F34" t="s">
        <v>128</v>
      </c>
      <c r="G34" t="s">
        <v>976</v>
      </c>
    </row>
    <row r="35" spans="1:7" x14ac:dyDescent="0.3">
      <c r="A35" s="55" t="s">
        <v>670</v>
      </c>
      <c r="B35" s="55"/>
      <c r="C35" s="55"/>
      <c r="D35">
        <f>COUNTIF(D2:D32,"Yes")</f>
        <v>23</v>
      </c>
      <c r="F35">
        <f t="shared" ref="F35" si="0">COUNTIF(F2:F32,"Yes")</f>
        <v>5</v>
      </c>
    </row>
  </sheetData>
  <mergeCells count="9">
    <mergeCell ref="A35:C35"/>
    <mergeCell ref="A3:A6"/>
    <mergeCell ref="A7:A11"/>
    <mergeCell ref="A12:A15"/>
    <mergeCell ref="A19:A22"/>
    <mergeCell ref="A23:A26"/>
    <mergeCell ref="A30:A34"/>
    <mergeCell ref="A16:A17"/>
    <mergeCell ref="A27:A29"/>
  </mergeCells>
  <conditionalFormatting sqref="D2:D34">
    <cfRule type="containsText" dxfId="34" priority="3" operator="containsText" text="Partial">
      <formula>NOT(ISERROR(SEARCH("Partial",D2)))</formula>
    </cfRule>
    <cfRule type="containsText" dxfId="33" priority="4" operator="containsText" text="No">
      <formula>NOT(ISERROR(SEARCH("No",D2)))</formula>
    </cfRule>
    <cfRule type="containsText" dxfId="32" priority="5" operator="containsText" text="Yes">
      <formula>NOT(ISERROR(SEARCH("Yes",D2)))</formula>
    </cfRule>
  </conditionalFormatting>
  <conditionalFormatting sqref="F2:F34">
    <cfRule type="containsText" dxfId="31" priority="1" operator="containsText" text="No">
      <formula>NOT(ISERROR(SEARCH("No",F2)))</formula>
    </cfRule>
    <cfRule type="containsText" dxfId="3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88FF0A40-9C4D-459A-963B-288A3CD5FFEE}">
      <formula1>"Yes,No"</formula1>
    </dataValidation>
    <dataValidation type="list" allowBlank="1" showInputMessage="1" showErrorMessage="1" sqref="D2:D34" xr:uid="{52907313-DE31-4A6F-A823-133B70B85A32}">
      <formula1>"Yes,No,Partial"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15E-58FD-4CEB-A563-94AA3D7BF54A}">
  <dimension ref="A1:G40"/>
  <sheetViews>
    <sheetView topLeftCell="A13" workbookViewId="0">
      <selection activeCell="A2" sqref="A2:A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28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1390</v>
      </c>
      <c r="C2" t="s">
        <v>1391</v>
      </c>
      <c r="D2" t="s">
        <v>128</v>
      </c>
      <c r="E2" t="s">
        <v>123</v>
      </c>
    </row>
    <row r="3" spans="1:7" ht="15" customHeight="1" x14ac:dyDescent="0.3">
      <c r="A3" s="52"/>
      <c r="B3" t="s">
        <v>1392</v>
      </c>
      <c r="C3" t="s">
        <v>1393</v>
      </c>
      <c r="D3" t="s">
        <v>128</v>
      </c>
      <c r="E3" t="s">
        <v>123</v>
      </c>
    </row>
    <row r="4" spans="1:7" ht="15" customHeight="1" x14ac:dyDescent="0.3">
      <c r="A4" s="52"/>
      <c r="B4" t="s">
        <v>1394</v>
      </c>
      <c r="C4" t="s">
        <v>1395</v>
      </c>
      <c r="D4" t="s">
        <v>128</v>
      </c>
      <c r="E4" t="s">
        <v>123</v>
      </c>
    </row>
    <row r="5" spans="1:7" ht="15" customHeight="1" x14ac:dyDescent="0.3">
      <c r="A5" s="52" t="s">
        <v>206</v>
      </c>
      <c r="B5" t="s">
        <v>1396</v>
      </c>
      <c r="C5" t="s">
        <v>1397</v>
      </c>
      <c r="D5" t="s">
        <v>125</v>
      </c>
      <c r="F5" t="s">
        <v>128</v>
      </c>
      <c r="G5" t="s">
        <v>1278</v>
      </c>
    </row>
    <row r="6" spans="1:7" x14ac:dyDescent="0.3">
      <c r="A6" s="52"/>
      <c r="B6" t="s">
        <v>1398</v>
      </c>
      <c r="C6" t="s">
        <v>1399</v>
      </c>
      <c r="D6" t="s">
        <v>125</v>
      </c>
      <c r="F6" t="s">
        <v>128</v>
      </c>
      <c r="G6" t="s">
        <v>1278</v>
      </c>
    </row>
    <row r="7" spans="1:7" x14ac:dyDescent="0.3">
      <c r="A7" s="52"/>
      <c r="B7" t="s">
        <v>1400</v>
      </c>
      <c r="C7" t="s">
        <v>1401</v>
      </c>
      <c r="D7" t="s">
        <v>125</v>
      </c>
      <c r="F7" t="s">
        <v>128</v>
      </c>
      <c r="G7" t="s">
        <v>1278</v>
      </c>
    </row>
    <row r="8" spans="1:7" x14ac:dyDescent="0.3">
      <c r="A8" s="52"/>
      <c r="B8" t="s">
        <v>1402</v>
      </c>
      <c r="C8" t="s">
        <v>1403</v>
      </c>
      <c r="D8" t="s">
        <v>125</v>
      </c>
      <c r="F8" t="s">
        <v>128</v>
      </c>
      <c r="G8" t="s">
        <v>1278</v>
      </c>
    </row>
    <row r="9" spans="1:7" x14ac:dyDescent="0.3">
      <c r="A9" s="52"/>
      <c r="B9" t="s">
        <v>1404</v>
      </c>
      <c r="C9" t="s">
        <v>1405</v>
      </c>
      <c r="D9" t="s">
        <v>125</v>
      </c>
      <c r="F9" t="s">
        <v>128</v>
      </c>
      <c r="G9" t="s">
        <v>1278</v>
      </c>
    </row>
    <row r="10" spans="1:7" ht="15" customHeight="1" x14ac:dyDescent="0.3">
      <c r="A10" s="52" t="s">
        <v>215</v>
      </c>
      <c r="B10" t="s">
        <v>1406</v>
      </c>
      <c r="C10" t="s">
        <v>1407</v>
      </c>
      <c r="D10" t="s">
        <v>128</v>
      </c>
      <c r="E10" t="s">
        <v>134</v>
      </c>
    </row>
    <row r="11" spans="1:7" ht="15" customHeight="1" x14ac:dyDescent="0.3">
      <c r="A11" s="52"/>
      <c r="B11" t="s">
        <v>1408</v>
      </c>
      <c r="C11" t="s">
        <v>1409</v>
      </c>
      <c r="D11" t="s">
        <v>128</v>
      </c>
      <c r="E11" t="s">
        <v>134</v>
      </c>
    </row>
    <row r="12" spans="1:7" ht="15" customHeight="1" x14ac:dyDescent="0.3">
      <c r="A12" s="52"/>
      <c r="B12" t="s">
        <v>1410</v>
      </c>
      <c r="C12" t="s">
        <v>1411</v>
      </c>
      <c r="D12" t="s">
        <v>128</v>
      </c>
      <c r="E12" t="s">
        <v>134</v>
      </c>
    </row>
    <row r="13" spans="1:7" ht="15" customHeight="1" x14ac:dyDescent="0.3">
      <c r="A13" s="52" t="s">
        <v>239</v>
      </c>
      <c r="B13" t="s">
        <v>526</v>
      </c>
      <c r="C13" t="s">
        <v>1412</v>
      </c>
      <c r="D13" t="s">
        <v>128</v>
      </c>
      <c r="E13" t="s">
        <v>1348</v>
      </c>
    </row>
    <row r="14" spans="1:7" x14ac:dyDescent="0.3">
      <c r="A14" s="52"/>
      <c r="B14" t="s">
        <v>532</v>
      </c>
      <c r="C14" t="s">
        <v>733</v>
      </c>
      <c r="D14" t="s">
        <v>128</v>
      </c>
      <c r="E14" t="s">
        <v>152</v>
      </c>
    </row>
    <row r="15" spans="1:7" x14ac:dyDescent="0.3">
      <c r="A15" s="52"/>
      <c r="B15" t="s">
        <v>1413</v>
      </c>
      <c r="C15" t="s">
        <v>1414</v>
      </c>
      <c r="D15" t="s">
        <v>128</v>
      </c>
      <c r="E15" t="s">
        <v>693</v>
      </c>
    </row>
    <row r="16" spans="1:7" x14ac:dyDescent="0.3">
      <c r="A16" s="52" t="s">
        <v>297</v>
      </c>
      <c r="B16" t="s">
        <v>1415</v>
      </c>
      <c r="C16" t="s">
        <v>1416</v>
      </c>
      <c r="D16" t="s">
        <v>128</v>
      </c>
      <c r="E16" t="s">
        <v>157</v>
      </c>
    </row>
    <row r="17" spans="1:7" x14ac:dyDescent="0.3">
      <c r="A17" s="52"/>
      <c r="B17" t="s">
        <v>1417</v>
      </c>
      <c r="C17" t="s">
        <v>1418</v>
      </c>
      <c r="D17" t="s">
        <v>128</v>
      </c>
      <c r="E17" t="s">
        <v>157</v>
      </c>
    </row>
    <row r="18" spans="1:7" x14ac:dyDescent="0.3">
      <c r="A18" s="52"/>
      <c r="B18" t="s">
        <v>1419</v>
      </c>
      <c r="C18" t="s">
        <v>1420</v>
      </c>
      <c r="D18" t="s">
        <v>128</v>
      </c>
      <c r="E18" t="s">
        <v>157</v>
      </c>
    </row>
    <row r="19" spans="1:7" x14ac:dyDescent="0.3">
      <c r="A19" s="52"/>
      <c r="B19" t="s">
        <v>1421</v>
      </c>
      <c r="C19" t="s">
        <v>1422</v>
      </c>
      <c r="D19" t="s">
        <v>128</v>
      </c>
      <c r="E19" t="s">
        <v>157</v>
      </c>
    </row>
    <row r="20" spans="1:7" ht="15" customHeight="1" x14ac:dyDescent="0.3">
      <c r="A20" s="56" t="s">
        <v>319</v>
      </c>
      <c r="B20" t="s">
        <v>1423</v>
      </c>
      <c r="C20" t="s">
        <v>1424</v>
      </c>
      <c r="D20" t="s">
        <v>128</v>
      </c>
      <c r="E20" t="s">
        <v>162</v>
      </c>
    </row>
    <row r="21" spans="1:7" x14ac:dyDescent="0.3">
      <c r="A21" s="56"/>
      <c r="B21" t="s">
        <v>1425</v>
      </c>
      <c r="C21" t="s">
        <v>1426</v>
      </c>
      <c r="D21" t="s">
        <v>128</v>
      </c>
      <c r="E21" t="s">
        <v>162</v>
      </c>
    </row>
    <row r="22" spans="1:7" ht="15" customHeight="1" x14ac:dyDescent="0.3">
      <c r="A22" s="52" t="s">
        <v>331</v>
      </c>
      <c r="B22" t="s">
        <v>1427</v>
      </c>
      <c r="C22" t="s">
        <v>1428</v>
      </c>
      <c r="D22" t="s">
        <v>128</v>
      </c>
      <c r="E22" t="s">
        <v>1238</v>
      </c>
    </row>
    <row r="23" spans="1:7" x14ac:dyDescent="0.3">
      <c r="A23" s="52"/>
      <c r="B23" t="s">
        <v>348</v>
      </c>
      <c r="C23" t="s">
        <v>1429</v>
      </c>
      <c r="D23" t="s">
        <v>125</v>
      </c>
      <c r="F23" t="s">
        <v>125</v>
      </c>
    </row>
    <row r="24" spans="1:7" x14ac:dyDescent="0.3">
      <c r="A24" s="52"/>
      <c r="B24" t="s">
        <v>1430</v>
      </c>
      <c r="C24" t="s">
        <v>1431</v>
      </c>
      <c r="D24" t="s">
        <v>128</v>
      </c>
      <c r="E24" t="s">
        <v>1238</v>
      </c>
    </row>
    <row r="25" spans="1:7" x14ac:dyDescent="0.3">
      <c r="A25" s="52"/>
      <c r="B25" t="s">
        <v>1432</v>
      </c>
      <c r="C25" t="s">
        <v>1433</v>
      </c>
      <c r="D25" t="s">
        <v>128</v>
      </c>
      <c r="E25" t="s">
        <v>1238</v>
      </c>
    </row>
    <row r="26" spans="1:7" ht="29.25" customHeight="1" x14ac:dyDescent="0.3">
      <c r="A26" s="56" t="s">
        <v>366</v>
      </c>
      <c r="B26" t="s">
        <v>604</v>
      </c>
      <c r="C26" t="s">
        <v>1434</v>
      </c>
      <c r="D26" t="s">
        <v>128</v>
      </c>
      <c r="E26" t="s">
        <v>171</v>
      </c>
    </row>
    <row r="27" spans="1:7" x14ac:dyDescent="0.3">
      <c r="A27" s="56"/>
      <c r="B27" t="s">
        <v>1435</v>
      </c>
      <c r="C27" t="s">
        <v>1436</v>
      </c>
      <c r="D27" t="s">
        <v>125</v>
      </c>
      <c r="F27" t="s">
        <v>128</v>
      </c>
      <c r="G27" t="s">
        <v>1370</v>
      </c>
    </row>
    <row r="28" spans="1:7" x14ac:dyDescent="0.3">
      <c r="A28" s="56"/>
      <c r="B28" t="s">
        <v>1437</v>
      </c>
      <c r="C28" t="s">
        <v>1438</v>
      </c>
      <c r="D28" t="s">
        <v>125</v>
      </c>
      <c r="F28" t="s">
        <v>128</v>
      </c>
      <c r="G28" t="s">
        <v>1370</v>
      </c>
    </row>
    <row r="29" spans="1:7" x14ac:dyDescent="0.3">
      <c r="A29" s="56"/>
      <c r="B29" t="s">
        <v>1439</v>
      </c>
      <c r="C29" t="s">
        <v>1440</v>
      </c>
      <c r="D29" t="s">
        <v>125</v>
      </c>
      <c r="F29" t="s">
        <v>128</v>
      </c>
      <c r="G29" t="s">
        <v>1370</v>
      </c>
    </row>
    <row r="30" spans="1:7" x14ac:dyDescent="0.3">
      <c r="A30" s="56"/>
      <c r="B30" t="s">
        <v>1441</v>
      </c>
      <c r="C30" t="s">
        <v>1442</v>
      </c>
      <c r="D30" t="s">
        <v>125</v>
      </c>
      <c r="F30" t="s">
        <v>128</v>
      </c>
      <c r="G30" t="s">
        <v>1370</v>
      </c>
    </row>
    <row r="31" spans="1:7" ht="15" customHeight="1" x14ac:dyDescent="0.3">
      <c r="A31" s="52" t="s">
        <v>374</v>
      </c>
      <c r="B31" t="s">
        <v>638</v>
      </c>
      <c r="C31" t="s">
        <v>1443</v>
      </c>
      <c r="D31" t="s">
        <v>128</v>
      </c>
      <c r="E31" t="s">
        <v>179</v>
      </c>
    </row>
    <row r="32" spans="1:7" x14ac:dyDescent="0.3">
      <c r="A32" s="52"/>
      <c r="B32" t="s">
        <v>391</v>
      </c>
      <c r="C32" t="s">
        <v>1444</v>
      </c>
      <c r="D32" t="s">
        <v>125</v>
      </c>
      <c r="F32" t="s">
        <v>125</v>
      </c>
    </row>
    <row r="33" spans="1:7" x14ac:dyDescent="0.3">
      <c r="A33" s="52"/>
      <c r="B33" t="s">
        <v>620</v>
      </c>
      <c r="C33" t="s">
        <v>1445</v>
      </c>
      <c r="D33" t="s">
        <v>128</v>
      </c>
      <c r="E33" t="s">
        <v>177</v>
      </c>
    </row>
    <row r="34" spans="1:7" ht="15" customHeight="1" x14ac:dyDescent="0.3">
      <c r="A34" s="52" t="s">
        <v>399</v>
      </c>
      <c r="B34" t="s">
        <v>647</v>
      </c>
      <c r="C34" t="s">
        <v>1446</v>
      </c>
      <c r="D34" t="s">
        <v>128</v>
      </c>
      <c r="E34" t="s">
        <v>402</v>
      </c>
    </row>
    <row r="35" spans="1:7" x14ac:dyDescent="0.3">
      <c r="A35" s="52"/>
      <c r="B35" t="s">
        <v>1447</v>
      </c>
      <c r="C35" t="s">
        <v>1448</v>
      </c>
      <c r="D35" t="s">
        <v>125</v>
      </c>
      <c r="F35" t="s">
        <v>128</v>
      </c>
      <c r="G35" t="s">
        <v>976</v>
      </c>
    </row>
    <row r="36" spans="1:7" x14ac:dyDescent="0.3">
      <c r="A36" s="52"/>
      <c r="B36" t="s">
        <v>1449</v>
      </c>
      <c r="C36" t="s">
        <v>1450</v>
      </c>
      <c r="D36" t="s">
        <v>125</v>
      </c>
      <c r="F36" t="s">
        <v>128</v>
      </c>
      <c r="G36" t="s">
        <v>976</v>
      </c>
    </row>
    <row r="37" spans="1:7" x14ac:dyDescent="0.3">
      <c r="A37" s="52"/>
      <c r="B37" t="s">
        <v>1451</v>
      </c>
      <c r="C37" t="s">
        <v>1452</v>
      </c>
      <c r="D37" t="s">
        <v>125</v>
      </c>
      <c r="F37" t="s">
        <v>128</v>
      </c>
      <c r="G37" t="s">
        <v>976</v>
      </c>
    </row>
    <row r="38" spans="1:7" x14ac:dyDescent="0.3">
      <c r="A38" s="52"/>
      <c r="B38" t="s">
        <v>1453</v>
      </c>
      <c r="C38" t="s">
        <v>1454</v>
      </c>
      <c r="D38" t="s">
        <v>125</v>
      </c>
      <c r="F38" t="s">
        <v>128</v>
      </c>
      <c r="G38" t="s">
        <v>976</v>
      </c>
    </row>
    <row r="39" spans="1:7" x14ac:dyDescent="0.3">
      <c r="A39" s="52"/>
      <c r="B39" t="s">
        <v>657</v>
      </c>
      <c r="C39" t="s">
        <v>1455</v>
      </c>
      <c r="D39" t="s">
        <v>128</v>
      </c>
      <c r="E39" t="s">
        <v>184</v>
      </c>
    </row>
    <row r="40" spans="1:7" x14ac:dyDescent="0.3">
      <c r="A40" s="55" t="s">
        <v>670</v>
      </c>
      <c r="B40" s="55"/>
      <c r="C40" s="55"/>
      <c r="D40">
        <f>COUNTIF(D2:D36,"Yes")</f>
        <v>22</v>
      </c>
      <c r="F40">
        <f t="shared" ref="F40" si="0">COUNTIF(F2:F36,"Yes")</f>
        <v>11</v>
      </c>
    </row>
  </sheetData>
  <mergeCells count="11">
    <mergeCell ref="A40:C40"/>
    <mergeCell ref="A2:A4"/>
    <mergeCell ref="A5:A9"/>
    <mergeCell ref="A10:A12"/>
    <mergeCell ref="A16:A19"/>
    <mergeCell ref="A22:A25"/>
    <mergeCell ref="A26:A30"/>
    <mergeCell ref="A34:A39"/>
    <mergeCell ref="A13:A15"/>
    <mergeCell ref="A20:A21"/>
    <mergeCell ref="A31:A33"/>
  </mergeCells>
  <conditionalFormatting sqref="D2:D39">
    <cfRule type="containsText" dxfId="29" priority="3" operator="containsText" text="Partial">
      <formula>NOT(ISERROR(SEARCH("Partial",D2)))</formula>
    </cfRule>
    <cfRule type="containsText" dxfId="28" priority="4" operator="containsText" text="No">
      <formula>NOT(ISERROR(SEARCH("No",D2)))</formula>
    </cfRule>
    <cfRule type="containsText" dxfId="27" priority="5" operator="containsText" text="Yes">
      <formula>NOT(ISERROR(SEARCH("Yes",D2)))</formula>
    </cfRule>
  </conditionalFormatting>
  <conditionalFormatting sqref="F2:F39">
    <cfRule type="containsText" dxfId="26" priority="1" operator="containsText" text="No">
      <formula>NOT(ISERROR(SEARCH("No",F2)))</formula>
    </cfRule>
    <cfRule type="containsText" dxfId="2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195D1A8B-6993-413D-A8D7-998206BF43BD}">
      <formula1>"Yes,No"</formula1>
    </dataValidation>
    <dataValidation type="list" allowBlank="1" showInputMessage="1" showErrorMessage="1" sqref="D2:D39" xr:uid="{63CCCAB2-312B-47FB-BE24-A0611900212A}">
      <formula1>"Yes,No,Partial"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F00-87EA-4659-810C-E05FDCEA28F3}">
  <dimension ref="A1:G25"/>
  <sheetViews>
    <sheetView workbookViewId="0">
      <selection activeCell="G15" sqref="G15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29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449</v>
      </c>
      <c r="C2" t="s">
        <v>1456</v>
      </c>
      <c r="D2" t="s">
        <v>128</v>
      </c>
      <c r="E2" t="s">
        <v>123</v>
      </c>
      <c r="G2" t="s">
        <v>1457</v>
      </c>
    </row>
    <row r="3" spans="1:7" ht="15" customHeight="1" x14ac:dyDescent="0.3">
      <c r="A3" s="52" t="s">
        <v>206</v>
      </c>
      <c r="B3" t="s">
        <v>1458</v>
      </c>
      <c r="C3" t="s">
        <v>1459</v>
      </c>
      <c r="D3" t="s">
        <v>128</v>
      </c>
      <c r="E3" t="s">
        <v>131</v>
      </c>
    </row>
    <row r="4" spans="1:7" x14ac:dyDescent="0.3">
      <c r="A4" s="52"/>
      <c r="B4" t="s">
        <v>1460</v>
      </c>
      <c r="C4" t="s">
        <v>1461</v>
      </c>
      <c r="D4" t="s">
        <v>125</v>
      </c>
      <c r="F4" t="s">
        <v>128</v>
      </c>
      <c r="G4" t="s">
        <v>1462</v>
      </c>
    </row>
    <row r="5" spans="1:7" x14ac:dyDescent="0.3">
      <c r="A5" s="52"/>
      <c r="B5" t="s">
        <v>1463</v>
      </c>
      <c r="C5" t="s">
        <v>1464</v>
      </c>
      <c r="D5" t="s">
        <v>128</v>
      </c>
      <c r="E5" t="s">
        <v>131</v>
      </c>
    </row>
    <row r="6" spans="1:7" ht="15" customHeight="1" x14ac:dyDescent="0.3">
      <c r="A6" s="6" t="s">
        <v>215</v>
      </c>
      <c r="B6" t="s">
        <v>479</v>
      </c>
      <c r="C6" t="s">
        <v>1465</v>
      </c>
      <c r="D6" t="s">
        <v>128</v>
      </c>
      <c r="E6" t="s">
        <v>1466</v>
      </c>
    </row>
    <row r="7" spans="1:7" ht="15" customHeight="1" x14ac:dyDescent="0.3">
      <c r="A7" s="52" t="s">
        <v>239</v>
      </c>
      <c r="B7" t="s">
        <v>1467</v>
      </c>
      <c r="C7" t="s">
        <v>1468</v>
      </c>
      <c r="D7" t="s">
        <v>125</v>
      </c>
      <c r="F7" t="s">
        <v>128</v>
      </c>
    </row>
    <row r="8" spans="1:7" x14ac:dyDescent="0.3">
      <c r="A8" s="52"/>
      <c r="B8" t="s">
        <v>1469</v>
      </c>
      <c r="C8" t="s">
        <v>1470</v>
      </c>
      <c r="D8" t="s">
        <v>125</v>
      </c>
      <c r="F8" t="s">
        <v>128</v>
      </c>
    </row>
    <row r="9" spans="1:7" x14ac:dyDescent="0.3">
      <c r="A9" s="52"/>
      <c r="B9" t="s">
        <v>291</v>
      </c>
      <c r="C9" t="s">
        <v>290</v>
      </c>
      <c r="D9" t="s">
        <v>125</v>
      </c>
      <c r="F9" t="s">
        <v>125</v>
      </c>
    </row>
    <row r="10" spans="1:7" x14ac:dyDescent="0.3">
      <c r="A10" s="52" t="s">
        <v>297</v>
      </c>
      <c r="B10" t="s">
        <v>545</v>
      </c>
      <c r="C10" t="s">
        <v>1471</v>
      </c>
      <c r="D10" t="s">
        <v>128</v>
      </c>
      <c r="E10" t="s">
        <v>157</v>
      </c>
    </row>
    <row r="11" spans="1:7" x14ac:dyDescent="0.3">
      <c r="A11" s="52"/>
      <c r="B11" t="s">
        <v>550</v>
      </c>
      <c r="C11" t="s">
        <v>1472</v>
      </c>
      <c r="D11" t="s">
        <v>128</v>
      </c>
      <c r="E11" t="s">
        <v>302</v>
      </c>
    </row>
    <row r="12" spans="1:7" ht="15" customHeight="1" x14ac:dyDescent="0.3">
      <c r="A12" s="56" t="s">
        <v>319</v>
      </c>
      <c r="B12" t="s">
        <v>564</v>
      </c>
      <c r="C12" t="s">
        <v>1473</v>
      </c>
      <c r="D12" t="s">
        <v>128</v>
      </c>
      <c r="E12" t="s">
        <v>162</v>
      </c>
    </row>
    <row r="13" spans="1:7" x14ac:dyDescent="0.3">
      <c r="A13" s="56"/>
      <c r="B13" t="s">
        <v>330</v>
      </c>
      <c r="C13" s="14" t="s">
        <v>328</v>
      </c>
      <c r="D13" t="s">
        <v>125</v>
      </c>
      <c r="F13" t="s">
        <v>125</v>
      </c>
    </row>
    <row r="14" spans="1:7" x14ac:dyDescent="0.3">
      <c r="A14" s="56"/>
      <c r="B14" t="s">
        <v>1474</v>
      </c>
      <c r="C14" t="s">
        <v>1475</v>
      </c>
      <c r="D14" t="s">
        <v>125</v>
      </c>
      <c r="F14" t="s">
        <v>128</v>
      </c>
      <c r="G14" t="s">
        <v>1149</v>
      </c>
    </row>
    <row r="15" spans="1:7" ht="15" customHeight="1" x14ac:dyDescent="0.3">
      <c r="A15" s="52" t="s">
        <v>331</v>
      </c>
      <c r="B15" t="s">
        <v>580</v>
      </c>
      <c r="C15" t="s">
        <v>1476</v>
      </c>
      <c r="D15" t="s">
        <v>128</v>
      </c>
      <c r="E15" t="s">
        <v>164</v>
      </c>
    </row>
    <row r="16" spans="1:7" x14ac:dyDescent="0.3">
      <c r="A16" s="52"/>
      <c r="B16" t="s">
        <v>589</v>
      </c>
      <c r="C16" t="s">
        <v>1477</v>
      </c>
      <c r="D16" t="s">
        <v>128</v>
      </c>
      <c r="E16" t="s">
        <v>1478</v>
      </c>
    </row>
    <row r="17" spans="1:6" ht="28.8" x14ac:dyDescent="0.3">
      <c r="A17" s="7" t="s">
        <v>366</v>
      </c>
      <c r="B17" t="s">
        <v>605</v>
      </c>
      <c r="C17" t="s">
        <v>1479</v>
      </c>
      <c r="D17" t="s">
        <v>128</v>
      </c>
      <c r="E17" t="s">
        <v>171</v>
      </c>
    </row>
    <row r="18" spans="1:6" ht="15" customHeight="1" x14ac:dyDescent="0.3">
      <c r="A18" s="52" t="s">
        <v>374</v>
      </c>
      <c r="B18" t="s">
        <v>639</v>
      </c>
      <c r="C18" t="s">
        <v>1480</v>
      </c>
      <c r="D18" t="s">
        <v>128</v>
      </c>
      <c r="E18" t="s">
        <v>179</v>
      </c>
    </row>
    <row r="19" spans="1:6" x14ac:dyDescent="0.3">
      <c r="A19" s="52"/>
      <c r="B19" t="s">
        <v>392</v>
      </c>
      <c r="C19" t="s">
        <v>1481</v>
      </c>
      <c r="D19" t="s">
        <v>125</v>
      </c>
      <c r="F19" t="s">
        <v>125</v>
      </c>
    </row>
    <row r="20" spans="1:6" x14ac:dyDescent="0.3">
      <c r="A20" s="52"/>
      <c r="B20" t="s">
        <v>398</v>
      </c>
      <c r="C20" t="s">
        <v>397</v>
      </c>
      <c r="D20" t="s">
        <v>125</v>
      </c>
      <c r="F20" t="s">
        <v>125</v>
      </c>
    </row>
    <row r="21" spans="1:6" x14ac:dyDescent="0.3">
      <c r="A21" s="52"/>
      <c r="B21" t="s">
        <v>621</v>
      </c>
      <c r="C21" t="s">
        <v>1482</v>
      </c>
      <c r="D21" t="s">
        <v>128</v>
      </c>
      <c r="E21" t="s">
        <v>177</v>
      </c>
    </row>
    <row r="22" spans="1:6" ht="15" customHeight="1" x14ac:dyDescent="0.3">
      <c r="A22" s="52" t="s">
        <v>399</v>
      </c>
      <c r="B22" t="s">
        <v>1483</v>
      </c>
      <c r="C22" t="s">
        <v>1484</v>
      </c>
      <c r="D22" t="s">
        <v>125</v>
      </c>
      <c r="F22" t="s">
        <v>128</v>
      </c>
    </row>
    <row r="23" spans="1:6" x14ac:dyDescent="0.3">
      <c r="A23" s="52"/>
      <c r="B23" t="s">
        <v>414</v>
      </c>
      <c r="C23" t="s">
        <v>1485</v>
      </c>
      <c r="D23" t="s">
        <v>448</v>
      </c>
      <c r="E23" t="s">
        <v>184</v>
      </c>
      <c r="F23" t="s">
        <v>125</v>
      </c>
    </row>
    <row r="24" spans="1:6" x14ac:dyDescent="0.3">
      <c r="A24" s="52"/>
      <c r="B24" t="s">
        <v>667</v>
      </c>
      <c r="C24" t="s">
        <v>1486</v>
      </c>
      <c r="D24" t="s">
        <v>128</v>
      </c>
      <c r="E24" t="s">
        <v>185</v>
      </c>
    </row>
    <row r="25" spans="1:6" x14ac:dyDescent="0.3">
      <c r="A25" s="55" t="s">
        <v>670</v>
      </c>
      <c r="B25" s="55"/>
      <c r="C25" s="55"/>
      <c r="D25">
        <f>COUNTIF(D2:D24,"Yes")</f>
        <v>13</v>
      </c>
      <c r="F25">
        <f t="shared" ref="F25" si="0">COUNTIF(F2:F24,"Yes")</f>
        <v>5</v>
      </c>
    </row>
  </sheetData>
  <mergeCells count="8">
    <mergeCell ref="A3:A5"/>
    <mergeCell ref="A18:A21"/>
    <mergeCell ref="A12:A14"/>
    <mergeCell ref="A25:C25"/>
    <mergeCell ref="A7:A9"/>
    <mergeCell ref="A10:A11"/>
    <mergeCell ref="A15:A16"/>
    <mergeCell ref="A22:A24"/>
  </mergeCells>
  <conditionalFormatting sqref="D2:D24">
    <cfRule type="containsText" dxfId="24" priority="3" operator="containsText" text="Partial">
      <formula>NOT(ISERROR(SEARCH("Partial",D2)))</formula>
    </cfRule>
    <cfRule type="containsText" dxfId="23" priority="4" operator="containsText" text="No">
      <formula>NOT(ISERROR(SEARCH("No",D2)))</formula>
    </cfRule>
    <cfRule type="containsText" dxfId="22" priority="5" operator="containsText" text="Yes">
      <formula>NOT(ISERROR(SEARCH("Yes",D2)))</formula>
    </cfRule>
  </conditionalFormatting>
  <conditionalFormatting sqref="F2:F24">
    <cfRule type="containsText" dxfId="21" priority="1" operator="containsText" text="No">
      <formula>NOT(ISERROR(SEARCH("No",F2)))</formula>
    </cfRule>
    <cfRule type="containsText" dxfId="2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4" xr:uid="{2FCA3E42-9938-4A2D-9936-538E156ACD24}">
      <formula1>"Yes,No,Partial"</formula1>
    </dataValidation>
    <dataValidation type="list" allowBlank="1" showInputMessage="1" showErrorMessage="1" sqref="F2:F24" xr:uid="{79382D6D-DB08-470A-8CFD-936E72B1311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87-41A0-4D70-BE6D-2F1CAEB3F730}">
  <sheetPr>
    <pageSetUpPr fitToPage="1"/>
  </sheetPr>
  <dimension ref="A1:AA77"/>
  <sheetViews>
    <sheetView tabSelected="1" zoomScale="58" workbookViewId="0">
      <pane ySplit="1" topLeftCell="A7" activePane="bottomLeft" state="frozen"/>
      <selection pane="bottomLeft" activeCell="A38" sqref="A38"/>
    </sheetView>
  </sheetViews>
  <sheetFormatPr baseColWidth="10" defaultColWidth="9.109375" defaultRowHeight="14.4" x14ac:dyDescent="0.3"/>
  <cols>
    <col min="1" max="1" width="25.6640625" customWidth="1"/>
    <col min="2" max="2" width="9.109375" customWidth="1"/>
    <col min="3" max="5" width="9.33203125" bestFit="1" customWidth="1"/>
    <col min="6" max="8" width="9.109375" customWidth="1"/>
    <col min="9" max="17" width="9.33203125" bestFit="1" customWidth="1"/>
  </cols>
  <sheetData>
    <row r="1" spans="1:27" x14ac:dyDescent="0.3">
      <c r="B1" s="38" t="s">
        <v>39</v>
      </c>
      <c r="C1" s="39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8" t="s">
        <v>47</v>
      </c>
      <c r="K1" s="38" t="s">
        <v>48</v>
      </c>
      <c r="L1" s="39" t="s">
        <v>49</v>
      </c>
      <c r="M1" s="38" t="s">
        <v>50</v>
      </c>
      <c r="N1" s="38" t="s">
        <v>51</v>
      </c>
      <c r="O1" s="39" t="s">
        <v>52</v>
      </c>
      <c r="P1" s="38" t="s">
        <v>53</v>
      </c>
      <c r="Q1" s="38" t="s">
        <v>54</v>
      </c>
      <c r="R1" t="s">
        <v>55</v>
      </c>
      <c r="S1" t="s">
        <v>56</v>
      </c>
    </row>
    <row r="2" spans="1:27" x14ac:dyDescent="0.3">
      <c r="A2" t="s">
        <v>57</v>
      </c>
      <c r="B2">
        <v>30</v>
      </c>
      <c r="C2">
        <f>'Human to Auto Comparison'!D33</f>
        <v>18</v>
      </c>
      <c r="D2">
        <f>'Human to Auto Comparison'!F33</f>
        <v>14</v>
      </c>
      <c r="E2">
        <f>'Human to Auto Comparison'!H33</f>
        <v>14</v>
      </c>
      <c r="F2">
        <f>'Human to Auto Comparison'!J33</f>
        <v>23</v>
      </c>
      <c r="G2">
        <f>'Human to Auto Comparison'!L33</f>
        <v>8</v>
      </c>
      <c r="H2">
        <f>'Human to Auto Comparison'!N33</f>
        <v>13</v>
      </c>
      <c r="I2">
        <f>'Human to Auto Comparison'!P33</f>
        <v>15</v>
      </c>
      <c r="J2">
        <f>'Human to Auto Comparison'!R33</f>
        <v>10</v>
      </c>
      <c r="K2">
        <f>'Human to Auto Comparison'!T33</f>
        <v>10</v>
      </c>
      <c r="L2">
        <f>'Human to Auto Comparison'!V33</f>
        <v>9</v>
      </c>
      <c r="M2">
        <f>'Human to Auto Comparison'!X33</f>
        <v>9</v>
      </c>
      <c r="N2">
        <f>'Human to Auto Comparison'!Z33</f>
        <v>10</v>
      </c>
      <c r="O2">
        <f>'Human to Auto Comparison'!AB33</f>
        <v>12</v>
      </c>
      <c r="P2">
        <f>'Human to Auto Comparison'!AD33</f>
        <v>11</v>
      </c>
      <c r="Q2">
        <f>'Human to Auto Comparison'!AF33</f>
        <v>10</v>
      </c>
      <c r="R2">
        <f>'Human to Auto Comparison'!AH33</f>
        <v>8</v>
      </c>
      <c r="S2">
        <f>'Human to Auto Comparison'!AJ33</f>
        <v>5</v>
      </c>
    </row>
    <row r="3" spans="1:27" x14ac:dyDescent="0.3">
      <c r="A3" t="s">
        <v>58</v>
      </c>
      <c r="B3">
        <v>0</v>
      </c>
      <c r="C3">
        <f>'Human to Auto Comparison'!D34</f>
        <v>8</v>
      </c>
      <c r="D3">
        <f>'Human to Auto Comparison'!F34</f>
        <v>12</v>
      </c>
      <c r="E3">
        <f>'Human to Auto Comparison'!H34</f>
        <v>13</v>
      </c>
      <c r="F3">
        <f>'Human to Auto Comparison'!J34</f>
        <v>6</v>
      </c>
      <c r="G3">
        <f>'Human to Auto Comparison'!L34</f>
        <v>15</v>
      </c>
      <c r="H3">
        <f>'Human to Auto Comparison'!N34</f>
        <v>14</v>
      </c>
      <c r="I3">
        <f>'Human to Auto Comparison'!P34</f>
        <v>10</v>
      </c>
      <c r="J3">
        <f>'Human to Auto Comparison'!R34</f>
        <v>17</v>
      </c>
      <c r="K3">
        <f>'Human to Auto Comparison'!T34</f>
        <v>14</v>
      </c>
      <c r="L3">
        <f>'Human to Auto Comparison'!V34</f>
        <v>16</v>
      </c>
      <c r="M3">
        <f>'Human to Auto Comparison'!X34</f>
        <v>12</v>
      </c>
      <c r="N3">
        <f>'Human to Auto Comparison'!Z34</f>
        <v>12</v>
      </c>
      <c r="O3">
        <f>'Human to Auto Comparison'!AB34</f>
        <v>14</v>
      </c>
      <c r="P3">
        <f>'Human to Auto Comparison'!AD34</f>
        <v>17</v>
      </c>
      <c r="Q3">
        <f>'Human to Auto Comparison'!AF34</f>
        <v>17</v>
      </c>
      <c r="R3">
        <f>'Human to Auto Comparison'!AH34</f>
        <v>17</v>
      </c>
      <c r="S3">
        <f>'Human to Auto Comparison'!AJ34</f>
        <v>16</v>
      </c>
    </row>
    <row r="4" spans="1:27" x14ac:dyDescent="0.3">
      <c r="A4" t="s">
        <v>59</v>
      </c>
      <c r="B4">
        <v>0</v>
      </c>
      <c r="C4">
        <f>'Human to Auto Comparison'!D35</f>
        <v>4</v>
      </c>
      <c r="D4">
        <f>'Human to Auto Comparison'!F35</f>
        <v>4</v>
      </c>
      <c r="E4">
        <f>'Human to Auto Comparison'!H35</f>
        <v>3</v>
      </c>
      <c r="F4">
        <f>'Human to Auto Comparison'!J35</f>
        <v>1</v>
      </c>
      <c r="G4">
        <f>'Human to Auto Comparison'!L35</f>
        <v>7</v>
      </c>
      <c r="H4">
        <f>'Human to Auto Comparison'!N35</f>
        <v>3</v>
      </c>
      <c r="I4">
        <f>'Human to Auto Comparison'!P35</f>
        <v>5</v>
      </c>
      <c r="J4">
        <f>'Human to Auto Comparison'!R35</f>
        <v>3</v>
      </c>
      <c r="K4">
        <f>'Human to Auto Comparison'!T35</f>
        <v>6</v>
      </c>
      <c r="L4">
        <f>'Human to Auto Comparison'!V35</f>
        <v>5</v>
      </c>
      <c r="M4">
        <f>'Human to Auto Comparison'!X35</f>
        <v>9</v>
      </c>
      <c r="N4">
        <f>'Human to Auto Comparison'!Z35</f>
        <v>8</v>
      </c>
      <c r="O4">
        <f>'Human to Auto Comparison'!AB35</f>
        <v>4</v>
      </c>
      <c r="P4">
        <f>'Human to Auto Comparison'!AD35</f>
        <v>2</v>
      </c>
      <c r="Q4">
        <f>'Human to Auto Comparison'!AF35</f>
        <v>3</v>
      </c>
      <c r="R4">
        <f>'Human to Auto Comparison'!AH35</f>
        <v>5</v>
      </c>
      <c r="S4">
        <f>'Human to Auto Comparison'!AJ35</f>
        <v>9</v>
      </c>
    </row>
    <row r="5" spans="1:27" x14ac:dyDescent="0.3">
      <c r="A5" s="23" t="s">
        <v>60</v>
      </c>
      <c r="B5" s="24">
        <f t="shared" ref="B5:Q5" si="0">B2+B3+B4</f>
        <v>30</v>
      </c>
      <c r="C5" s="24">
        <f t="shared" si="0"/>
        <v>30</v>
      </c>
      <c r="D5" s="24">
        <f t="shared" si="0"/>
        <v>30</v>
      </c>
      <c r="E5" s="24">
        <f t="shared" si="0"/>
        <v>30</v>
      </c>
      <c r="F5" s="24">
        <f t="shared" si="0"/>
        <v>30</v>
      </c>
      <c r="G5" s="24">
        <f t="shared" si="0"/>
        <v>30</v>
      </c>
      <c r="H5" s="24">
        <f t="shared" si="0"/>
        <v>30</v>
      </c>
      <c r="I5" s="24">
        <f t="shared" si="0"/>
        <v>30</v>
      </c>
      <c r="J5" s="24">
        <f t="shared" si="0"/>
        <v>30</v>
      </c>
      <c r="K5" s="24">
        <f t="shared" si="0"/>
        <v>30</v>
      </c>
      <c r="L5" s="24">
        <f t="shared" si="0"/>
        <v>30</v>
      </c>
      <c r="M5" s="24">
        <f t="shared" si="0"/>
        <v>30</v>
      </c>
      <c r="N5" s="24">
        <f t="shared" si="0"/>
        <v>30</v>
      </c>
      <c r="O5" s="24">
        <f t="shared" si="0"/>
        <v>30</v>
      </c>
      <c r="P5" s="24">
        <f t="shared" si="0"/>
        <v>30</v>
      </c>
      <c r="Q5" s="24">
        <f t="shared" si="0"/>
        <v>30</v>
      </c>
      <c r="R5" s="24">
        <f t="shared" ref="R5:S5" si="1">R2+R3+R4</f>
        <v>30</v>
      </c>
      <c r="S5" s="24">
        <f t="shared" si="1"/>
        <v>30</v>
      </c>
    </row>
    <row r="6" spans="1:27" x14ac:dyDescent="0.3">
      <c r="A6" t="s">
        <v>61</v>
      </c>
      <c r="B6">
        <v>0</v>
      </c>
      <c r="C6">
        <f>'L0 to Human Comparison'!F35</f>
        <v>2</v>
      </c>
      <c r="D6">
        <f>'L1 to Human Comparison'!F40</f>
        <v>5</v>
      </c>
      <c r="E6">
        <f>'L2 to Human Comparison'!F35</f>
        <v>3</v>
      </c>
      <c r="F6">
        <f>'L3 to Human Comparison'!F127</f>
        <v>19</v>
      </c>
      <c r="G6">
        <f>'L4 to Human Comparison'!F37</f>
        <v>15</v>
      </c>
      <c r="H6">
        <f>'L5 to Human Comparison'!F42</f>
        <v>6</v>
      </c>
      <c r="I6">
        <f>'Q0 to Human Comparison'!F41</f>
        <v>14</v>
      </c>
      <c r="J6">
        <f>'Q1 to Human Comparison'!F23</f>
        <v>5</v>
      </c>
      <c r="K6">
        <f>'Q2 to Human Comparison'!F30</f>
        <v>8</v>
      </c>
      <c r="L6">
        <f>'M0 to Human Comparison'!F45</f>
        <v>6</v>
      </c>
      <c r="M6">
        <f>'M1 to Human Comparison'!F35</f>
        <v>5</v>
      </c>
      <c r="N6">
        <f>'M2 to Human Comparison'!F40</f>
        <v>11</v>
      </c>
      <c r="O6">
        <f>'G0 to Human Comparison'!F25</f>
        <v>5</v>
      </c>
      <c r="P6">
        <f>'G1 to Human Comparison'!F31</f>
        <v>8</v>
      </c>
      <c r="Q6">
        <f>'G2 to Human Comparison'!F29</f>
        <v>4</v>
      </c>
      <c r="R6">
        <f>'L0a to Human Comparison'!F45</f>
        <v>18</v>
      </c>
      <c r="S6">
        <f>'L0b to Human Comparison'!F46</f>
        <v>20</v>
      </c>
    </row>
    <row r="8" spans="1:27" x14ac:dyDescent="0.3">
      <c r="A8" s="30" t="s">
        <v>62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27" x14ac:dyDescent="0.3">
      <c r="A9" t="s">
        <v>63</v>
      </c>
      <c r="B9">
        <f t="shared" ref="B9:Q9" si="2">B2+B4</f>
        <v>30</v>
      </c>
      <c r="C9">
        <f t="shared" si="2"/>
        <v>22</v>
      </c>
      <c r="D9">
        <f t="shared" si="2"/>
        <v>18</v>
      </c>
      <c r="E9">
        <f t="shared" si="2"/>
        <v>17</v>
      </c>
      <c r="F9">
        <f t="shared" si="2"/>
        <v>24</v>
      </c>
      <c r="G9">
        <f t="shared" si="2"/>
        <v>15</v>
      </c>
      <c r="H9">
        <f t="shared" si="2"/>
        <v>16</v>
      </c>
      <c r="I9">
        <f t="shared" si="2"/>
        <v>20</v>
      </c>
      <c r="J9">
        <f t="shared" si="2"/>
        <v>13</v>
      </c>
      <c r="K9">
        <f t="shared" si="2"/>
        <v>16</v>
      </c>
      <c r="L9">
        <f t="shared" si="2"/>
        <v>14</v>
      </c>
      <c r="M9">
        <f t="shared" si="2"/>
        <v>18</v>
      </c>
      <c r="N9">
        <f t="shared" si="2"/>
        <v>18</v>
      </c>
      <c r="O9">
        <f t="shared" si="2"/>
        <v>16</v>
      </c>
      <c r="P9">
        <f t="shared" si="2"/>
        <v>13</v>
      </c>
      <c r="Q9">
        <f t="shared" si="2"/>
        <v>13</v>
      </c>
      <c r="R9">
        <f t="shared" ref="R9:S9" si="3">R2+R4</f>
        <v>13</v>
      </c>
      <c r="S9">
        <f t="shared" si="3"/>
        <v>14</v>
      </c>
    </row>
    <row r="10" spans="1:27" s="12" customFormat="1" x14ac:dyDescent="0.3">
      <c r="A10" t="s">
        <v>64</v>
      </c>
      <c r="B10">
        <f t="shared" ref="B10:Q10" si="4">B3+B4</f>
        <v>0</v>
      </c>
      <c r="C10">
        <f t="shared" si="4"/>
        <v>12</v>
      </c>
      <c r="D10">
        <f t="shared" si="4"/>
        <v>16</v>
      </c>
      <c r="E10">
        <f t="shared" si="4"/>
        <v>16</v>
      </c>
      <c r="F10">
        <f t="shared" si="4"/>
        <v>7</v>
      </c>
      <c r="G10">
        <f t="shared" si="4"/>
        <v>22</v>
      </c>
      <c r="H10">
        <f t="shared" si="4"/>
        <v>17</v>
      </c>
      <c r="I10">
        <f t="shared" si="4"/>
        <v>15</v>
      </c>
      <c r="J10">
        <f t="shared" si="4"/>
        <v>20</v>
      </c>
      <c r="K10">
        <f t="shared" si="4"/>
        <v>20</v>
      </c>
      <c r="L10">
        <f t="shared" si="4"/>
        <v>21</v>
      </c>
      <c r="M10">
        <f t="shared" si="4"/>
        <v>21</v>
      </c>
      <c r="N10">
        <f t="shared" si="4"/>
        <v>20</v>
      </c>
      <c r="O10">
        <f t="shared" si="4"/>
        <v>18</v>
      </c>
      <c r="P10">
        <f t="shared" si="4"/>
        <v>19</v>
      </c>
      <c r="Q10">
        <f t="shared" si="4"/>
        <v>20</v>
      </c>
      <c r="R10">
        <f t="shared" ref="R10:S10" si="5">R3+R4</f>
        <v>22</v>
      </c>
      <c r="S10">
        <f t="shared" si="5"/>
        <v>25</v>
      </c>
    </row>
    <row r="11" spans="1:27" x14ac:dyDescent="0.3">
      <c r="A11" s="29" t="s">
        <v>65</v>
      </c>
      <c r="B11" s="13">
        <f t="shared" ref="B11:Q11" si="6">B9/(B9+B6)</f>
        <v>1</v>
      </c>
      <c r="C11" s="13">
        <f t="shared" si="6"/>
        <v>0.91666666666666663</v>
      </c>
      <c r="D11" s="13">
        <f t="shared" si="6"/>
        <v>0.78260869565217395</v>
      </c>
      <c r="E11" s="13">
        <f t="shared" si="6"/>
        <v>0.85</v>
      </c>
      <c r="F11" s="13">
        <f t="shared" si="6"/>
        <v>0.55813953488372092</v>
      </c>
      <c r="G11" s="13">
        <f t="shared" si="6"/>
        <v>0.5</v>
      </c>
      <c r="H11" s="13">
        <f t="shared" si="6"/>
        <v>0.72727272727272729</v>
      </c>
      <c r="I11" s="13">
        <f t="shared" si="6"/>
        <v>0.58823529411764708</v>
      </c>
      <c r="J11" s="13">
        <f t="shared" si="6"/>
        <v>0.72222222222222221</v>
      </c>
      <c r="K11" s="13">
        <f t="shared" si="6"/>
        <v>0.66666666666666663</v>
      </c>
      <c r="L11" s="13">
        <f t="shared" si="6"/>
        <v>0.7</v>
      </c>
      <c r="M11" s="13">
        <f t="shared" si="6"/>
        <v>0.78260869565217395</v>
      </c>
      <c r="N11" s="13">
        <f t="shared" si="6"/>
        <v>0.62068965517241381</v>
      </c>
      <c r="O11" s="13">
        <f t="shared" si="6"/>
        <v>0.76190476190476186</v>
      </c>
      <c r="P11" s="13">
        <f t="shared" si="6"/>
        <v>0.61904761904761907</v>
      </c>
      <c r="Q11" s="13">
        <f t="shared" si="6"/>
        <v>0.76470588235294112</v>
      </c>
      <c r="R11" s="13">
        <f t="shared" ref="R11:S11" si="7">R9/(R9+R6)</f>
        <v>0.41935483870967744</v>
      </c>
      <c r="S11" s="13">
        <f t="shared" si="7"/>
        <v>0.41176470588235292</v>
      </c>
      <c r="T11" s="12"/>
      <c r="U11" s="12"/>
      <c r="V11" s="12"/>
      <c r="W11" s="12"/>
      <c r="X11" s="12"/>
      <c r="Y11" s="12"/>
      <c r="Z11" s="12"/>
      <c r="AA11" s="12"/>
    </row>
    <row r="12" spans="1:27" x14ac:dyDescent="0.3">
      <c r="A12" s="20" t="s">
        <v>66</v>
      </c>
      <c r="B12" s="13">
        <f t="shared" ref="B12:Q12" si="8">B2/(B2+B10)</f>
        <v>1</v>
      </c>
      <c r="C12" s="13">
        <f>C2/(C2+C10)</f>
        <v>0.6</v>
      </c>
      <c r="D12" s="13">
        <f t="shared" si="8"/>
        <v>0.46666666666666667</v>
      </c>
      <c r="E12" s="13">
        <f t="shared" si="8"/>
        <v>0.46666666666666667</v>
      </c>
      <c r="F12" s="13">
        <f t="shared" si="8"/>
        <v>0.76666666666666672</v>
      </c>
      <c r="G12" s="13">
        <f t="shared" si="8"/>
        <v>0.26666666666666666</v>
      </c>
      <c r="H12" s="13">
        <f t="shared" si="8"/>
        <v>0.43333333333333335</v>
      </c>
      <c r="I12" s="13">
        <f t="shared" si="8"/>
        <v>0.5</v>
      </c>
      <c r="J12" s="13">
        <f t="shared" si="8"/>
        <v>0.33333333333333331</v>
      </c>
      <c r="K12" s="13">
        <f t="shared" si="8"/>
        <v>0.33333333333333331</v>
      </c>
      <c r="L12" s="13">
        <f t="shared" si="8"/>
        <v>0.3</v>
      </c>
      <c r="M12" s="13">
        <f t="shared" si="8"/>
        <v>0.3</v>
      </c>
      <c r="N12" s="13">
        <f t="shared" si="8"/>
        <v>0.33333333333333331</v>
      </c>
      <c r="O12" s="13">
        <f t="shared" si="8"/>
        <v>0.4</v>
      </c>
      <c r="P12" s="13">
        <f t="shared" si="8"/>
        <v>0.36666666666666664</v>
      </c>
      <c r="Q12" s="13">
        <f t="shared" si="8"/>
        <v>0.33333333333333331</v>
      </c>
      <c r="R12" s="13">
        <f t="shared" ref="R12:S12" si="9">R2/(R2+R10)</f>
        <v>0.26666666666666666</v>
      </c>
      <c r="S12" s="13">
        <f t="shared" si="9"/>
        <v>0.16666666666666666</v>
      </c>
    </row>
    <row r="13" spans="1:27" x14ac:dyDescent="0.3">
      <c r="A13" s="20" t="s">
        <v>67</v>
      </c>
      <c r="B13" s="13">
        <f t="shared" ref="B13:Q13" si="10">B9/(B9+B3)</f>
        <v>1</v>
      </c>
      <c r="C13" s="13">
        <f t="shared" si="10"/>
        <v>0.73333333333333328</v>
      </c>
      <c r="D13" s="13">
        <f t="shared" si="10"/>
        <v>0.6</v>
      </c>
      <c r="E13" s="13">
        <f t="shared" si="10"/>
        <v>0.56666666666666665</v>
      </c>
      <c r="F13" s="13">
        <f t="shared" si="10"/>
        <v>0.8</v>
      </c>
      <c r="G13" s="13">
        <f t="shared" si="10"/>
        <v>0.5</v>
      </c>
      <c r="H13" s="13">
        <f t="shared" si="10"/>
        <v>0.53333333333333333</v>
      </c>
      <c r="I13" s="13">
        <f t="shared" si="10"/>
        <v>0.66666666666666663</v>
      </c>
      <c r="J13" s="13">
        <f t="shared" si="10"/>
        <v>0.43333333333333335</v>
      </c>
      <c r="K13" s="13">
        <f t="shared" si="10"/>
        <v>0.53333333333333333</v>
      </c>
      <c r="L13" s="13">
        <f t="shared" si="10"/>
        <v>0.46666666666666667</v>
      </c>
      <c r="M13" s="13">
        <f t="shared" si="10"/>
        <v>0.6</v>
      </c>
      <c r="N13" s="13">
        <f t="shared" si="10"/>
        <v>0.6</v>
      </c>
      <c r="O13" s="13">
        <f t="shared" si="10"/>
        <v>0.53333333333333333</v>
      </c>
      <c r="P13" s="13">
        <f t="shared" si="10"/>
        <v>0.43333333333333335</v>
      </c>
      <c r="Q13" s="13">
        <f t="shared" si="10"/>
        <v>0.43333333333333335</v>
      </c>
      <c r="R13" s="13">
        <f t="shared" ref="R13:S13" si="11">R9/(R9+R3)</f>
        <v>0.43333333333333335</v>
      </c>
      <c r="S13" s="13">
        <f t="shared" si="11"/>
        <v>0.46666666666666667</v>
      </c>
    </row>
    <row r="15" spans="1:27" x14ac:dyDescent="0.3">
      <c r="A15" s="30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27" x14ac:dyDescent="0.3">
      <c r="A16" s="27" t="s">
        <v>69</v>
      </c>
      <c r="B16" s="24">
        <f>'Gold Standard to… Comparison'!$B$78</f>
        <v>75</v>
      </c>
      <c r="C16" s="24">
        <f>'Gold Standard to… Comparison'!$B$78</f>
        <v>75</v>
      </c>
      <c r="D16" s="24">
        <f>'Gold Standard to… Comparison'!$B$78</f>
        <v>75</v>
      </c>
      <c r="E16" s="24">
        <f>'Gold Standard to… Comparison'!$B$78</f>
        <v>75</v>
      </c>
      <c r="F16" s="24">
        <f>'Gold Standard to… Comparison'!$B$78</f>
        <v>75</v>
      </c>
      <c r="G16" s="24">
        <f>'Gold Standard to… Comparison'!$B$78</f>
        <v>75</v>
      </c>
      <c r="H16" s="24">
        <f>'Gold Standard to… Comparison'!$B$78</f>
        <v>75</v>
      </c>
      <c r="I16" s="24">
        <f>'Gold Standard to… Comparison'!$B$78</f>
        <v>75</v>
      </c>
      <c r="J16" s="24">
        <f>'Gold Standard to… Comparison'!$B$78</f>
        <v>75</v>
      </c>
      <c r="K16" s="24">
        <f>'Gold Standard to… Comparison'!$B$78</f>
        <v>75</v>
      </c>
      <c r="L16" s="24">
        <f>'Gold Standard to… Comparison'!$B$78</f>
        <v>75</v>
      </c>
      <c r="M16" s="24">
        <f>'Gold Standard to… Comparison'!$B$78</f>
        <v>75</v>
      </c>
      <c r="N16" s="24">
        <f>'Gold Standard to… Comparison'!$B$78</f>
        <v>75</v>
      </c>
      <c r="O16" s="24">
        <f>'Gold Standard to… Comparison'!$B$78</f>
        <v>75</v>
      </c>
      <c r="P16" s="24">
        <f>'Gold Standard to… Comparison'!$B$78</f>
        <v>75</v>
      </c>
      <c r="Q16" s="24">
        <f>'Gold Standard to… Comparison'!$B$78</f>
        <v>75</v>
      </c>
    </row>
    <row r="17" spans="1:17" x14ac:dyDescent="0.3">
      <c r="A17" t="s">
        <v>70</v>
      </c>
      <c r="B17">
        <v>0</v>
      </c>
      <c r="C17">
        <f>'Gold Standard to… Comparison'!E78</f>
        <v>13</v>
      </c>
      <c r="D17">
        <f>'Gold Standard to… Comparison'!F78</f>
        <v>6</v>
      </c>
      <c r="E17">
        <f>'Gold Standard to… Comparison'!G78</f>
        <v>8</v>
      </c>
      <c r="F17">
        <f>'Gold Standard to… Comparison'!H78</f>
        <v>18</v>
      </c>
      <c r="G17">
        <f>'Gold Standard to… Comparison'!I78</f>
        <v>3</v>
      </c>
      <c r="H17">
        <f>'Gold Standard to… Comparison'!J78</f>
        <v>7</v>
      </c>
      <c r="I17">
        <f>'Gold Standard to… Comparison'!K78</f>
        <v>4</v>
      </c>
      <c r="J17">
        <f>'Gold Standard to… Comparison'!L78</f>
        <v>2</v>
      </c>
      <c r="K17">
        <f>'Gold Standard to… Comparison'!M78</f>
        <v>5</v>
      </c>
      <c r="L17">
        <f>'Gold Standard to… Comparison'!N78</f>
        <v>9</v>
      </c>
      <c r="M17">
        <f>'Gold Standard to… Comparison'!O78</f>
        <v>3</v>
      </c>
      <c r="N17">
        <f>'Gold Standard to… Comparison'!P78</f>
        <v>2</v>
      </c>
      <c r="O17">
        <f>'Gold Standard to… Comparison'!Q78</f>
        <v>5</v>
      </c>
      <c r="P17">
        <f>'Gold Standard to… Comparison'!R78</f>
        <v>2</v>
      </c>
      <c r="Q17">
        <f>'Gold Standard to… Comparison'!S78</f>
        <v>1</v>
      </c>
    </row>
    <row r="18" spans="1:17" x14ac:dyDescent="0.3">
      <c r="A18" t="s">
        <v>71</v>
      </c>
      <c r="B18">
        <f t="shared" ref="B18:Q18" si="12">B2+B17</f>
        <v>30</v>
      </c>
      <c r="C18">
        <f t="shared" si="12"/>
        <v>31</v>
      </c>
      <c r="D18">
        <f t="shared" si="12"/>
        <v>20</v>
      </c>
      <c r="E18">
        <f t="shared" si="12"/>
        <v>22</v>
      </c>
      <c r="F18">
        <f t="shared" si="12"/>
        <v>41</v>
      </c>
      <c r="G18">
        <f t="shared" si="12"/>
        <v>11</v>
      </c>
      <c r="H18">
        <f t="shared" si="12"/>
        <v>20</v>
      </c>
      <c r="I18">
        <f t="shared" si="12"/>
        <v>19</v>
      </c>
      <c r="J18">
        <f t="shared" si="12"/>
        <v>12</v>
      </c>
      <c r="K18">
        <f t="shared" si="12"/>
        <v>15</v>
      </c>
      <c r="L18">
        <f t="shared" si="12"/>
        <v>18</v>
      </c>
      <c r="M18">
        <f t="shared" si="12"/>
        <v>12</v>
      </c>
      <c r="N18">
        <f t="shared" si="12"/>
        <v>12</v>
      </c>
      <c r="O18">
        <f t="shared" si="12"/>
        <v>17</v>
      </c>
      <c r="P18">
        <f t="shared" si="12"/>
        <v>13</v>
      </c>
      <c r="Q18">
        <f t="shared" si="12"/>
        <v>11</v>
      </c>
    </row>
    <row r="19" spans="1:17" x14ac:dyDescent="0.3">
      <c r="A19" t="s">
        <v>72</v>
      </c>
      <c r="B19">
        <f t="shared" ref="B19:Q19" si="13">B16-B18-B4</f>
        <v>45</v>
      </c>
      <c r="C19">
        <f t="shared" si="13"/>
        <v>40</v>
      </c>
      <c r="D19">
        <f t="shared" si="13"/>
        <v>51</v>
      </c>
      <c r="E19">
        <f t="shared" si="13"/>
        <v>50</v>
      </c>
      <c r="F19">
        <f t="shared" si="13"/>
        <v>33</v>
      </c>
      <c r="G19">
        <f t="shared" si="13"/>
        <v>57</v>
      </c>
      <c r="H19">
        <f t="shared" si="13"/>
        <v>52</v>
      </c>
      <c r="I19">
        <f t="shared" si="13"/>
        <v>51</v>
      </c>
      <c r="J19">
        <f t="shared" si="13"/>
        <v>60</v>
      </c>
      <c r="K19">
        <f t="shared" si="13"/>
        <v>54</v>
      </c>
      <c r="L19">
        <f t="shared" si="13"/>
        <v>52</v>
      </c>
      <c r="M19">
        <f t="shared" si="13"/>
        <v>54</v>
      </c>
      <c r="N19">
        <f t="shared" si="13"/>
        <v>55</v>
      </c>
      <c r="O19">
        <f t="shared" si="13"/>
        <v>54</v>
      </c>
      <c r="P19">
        <f t="shared" si="13"/>
        <v>60</v>
      </c>
      <c r="Q19">
        <f t="shared" si="13"/>
        <v>61</v>
      </c>
    </row>
    <row r="20" spans="1:17" x14ac:dyDescent="0.3">
      <c r="A20" t="s">
        <v>73</v>
      </c>
      <c r="B20">
        <f t="shared" ref="B20:Q20" si="14">B18+B4</f>
        <v>30</v>
      </c>
      <c r="C20">
        <f t="shared" si="14"/>
        <v>35</v>
      </c>
      <c r="D20">
        <f t="shared" si="14"/>
        <v>24</v>
      </c>
      <c r="E20">
        <f t="shared" si="14"/>
        <v>25</v>
      </c>
      <c r="F20">
        <f t="shared" si="14"/>
        <v>42</v>
      </c>
      <c r="G20">
        <f t="shared" si="14"/>
        <v>18</v>
      </c>
      <c r="H20">
        <f t="shared" si="14"/>
        <v>23</v>
      </c>
      <c r="I20">
        <f t="shared" si="14"/>
        <v>24</v>
      </c>
      <c r="J20">
        <f t="shared" si="14"/>
        <v>15</v>
      </c>
      <c r="K20">
        <f t="shared" si="14"/>
        <v>21</v>
      </c>
      <c r="L20">
        <f t="shared" si="14"/>
        <v>23</v>
      </c>
      <c r="M20">
        <f t="shared" si="14"/>
        <v>21</v>
      </c>
      <c r="N20">
        <f t="shared" si="14"/>
        <v>20</v>
      </c>
      <c r="O20">
        <f t="shared" si="14"/>
        <v>21</v>
      </c>
      <c r="P20">
        <f t="shared" si="14"/>
        <v>15</v>
      </c>
      <c r="Q20">
        <f t="shared" si="14"/>
        <v>14</v>
      </c>
    </row>
    <row r="21" spans="1:17" x14ac:dyDescent="0.3">
      <c r="A21" t="s">
        <v>74</v>
      </c>
      <c r="B21">
        <f t="shared" ref="B21:Q21" si="15">B19+B4</f>
        <v>45</v>
      </c>
      <c r="C21">
        <f t="shared" si="15"/>
        <v>44</v>
      </c>
      <c r="D21">
        <f t="shared" si="15"/>
        <v>55</v>
      </c>
      <c r="E21">
        <f t="shared" si="15"/>
        <v>53</v>
      </c>
      <c r="F21">
        <f t="shared" si="15"/>
        <v>34</v>
      </c>
      <c r="G21">
        <f t="shared" si="15"/>
        <v>64</v>
      </c>
      <c r="H21">
        <f t="shared" si="15"/>
        <v>55</v>
      </c>
      <c r="I21">
        <f t="shared" si="15"/>
        <v>56</v>
      </c>
      <c r="J21">
        <f t="shared" si="15"/>
        <v>63</v>
      </c>
      <c r="K21">
        <f t="shared" si="15"/>
        <v>60</v>
      </c>
      <c r="L21">
        <f t="shared" si="15"/>
        <v>57</v>
      </c>
      <c r="M21">
        <f t="shared" si="15"/>
        <v>63</v>
      </c>
      <c r="N21">
        <f t="shared" si="15"/>
        <v>63</v>
      </c>
      <c r="O21">
        <f t="shared" si="15"/>
        <v>58</v>
      </c>
      <c r="P21">
        <f t="shared" si="15"/>
        <v>62</v>
      </c>
      <c r="Q21">
        <f t="shared" si="15"/>
        <v>64</v>
      </c>
    </row>
    <row r="22" spans="1:17" x14ac:dyDescent="0.3">
      <c r="A22" t="s">
        <v>61</v>
      </c>
      <c r="B22">
        <f t="shared" ref="B22:Q22" si="16">B6</f>
        <v>0</v>
      </c>
      <c r="C22">
        <f t="shared" si="16"/>
        <v>2</v>
      </c>
      <c r="D22">
        <f t="shared" si="16"/>
        <v>5</v>
      </c>
      <c r="E22">
        <f t="shared" si="16"/>
        <v>3</v>
      </c>
      <c r="F22">
        <f t="shared" si="16"/>
        <v>19</v>
      </c>
      <c r="G22">
        <f t="shared" si="16"/>
        <v>15</v>
      </c>
      <c r="H22">
        <f t="shared" si="16"/>
        <v>6</v>
      </c>
      <c r="I22">
        <f t="shared" si="16"/>
        <v>14</v>
      </c>
      <c r="J22">
        <f t="shared" si="16"/>
        <v>5</v>
      </c>
      <c r="K22">
        <f t="shared" si="16"/>
        <v>8</v>
      </c>
      <c r="L22">
        <f t="shared" si="16"/>
        <v>6</v>
      </c>
      <c r="M22">
        <f t="shared" si="16"/>
        <v>5</v>
      </c>
      <c r="N22">
        <f t="shared" si="16"/>
        <v>11</v>
      </c>
      <c r="O22">
        <f t="shared" si="16"/>
        <v>5</v>
      </c>
      <c r="P22">
        <f t="shared" si="16"/>
        <v>8</v>
      </c>
      <c r="Q22">
        <f t="shared" si="16"/>
        <v>4</v>
      </c>
    </row>
    <row r="24" spans="1:17" x14ac:dyDescent="0.3">
      <c r="A24" s="4" t="s">
        <v>66</v>
      </c>
      <c r="B24" s="25">
        <f t="shared" ref="B24:Q24" si="17">B18/(B18+B21)</f>
        <v>0.4</v>
      </c>
      <c r="C24" s="25">
        <f t="shared" si="17"/>
        <v>0.41333333333333333</v>
      </c>
      <c r="D24" s="25">
        <f t="shared" si="17"/>
        <v>0.26666666666666666</v>
      </c>
      <c r="E24" s="25">
        <f t="shared" si="17"/>
        <v>0.29333333333333333</v>
      </c>
      <c r="F24" s="25">
        <f t="shared" si="17"/>
        <v>0.54666666666666663</v>
      </c>
      <c r="G24" s="25">
        <f t="shared" si="17"/>
        <v>0.14666666666666667</v>
      </c>
      <c r="H24" s="25">
        <f t="shared" si="17"/>
        <v>0.26666666666666666</v>
      </c>
      <c r="I24" s="25">
        <f t="shared" si="17"/>
        <v>0.25333333333333335</v>
      </c>
      <c r="J24" s="25">
        <f t="shared" si="17"/>
        <v>0.16</v>
      </c>
      <c r="K24" s="25">
        <f t="shared" si="17"/>
        <v>0.2</v>
      </c>
      <c r="L24" s="25">
        <f t="shared" si="17"/>
        <v>0.24</v>
      </c>
      <c r="M24" s="25">
        <f t="shared" si="17"/>
        <v>0.16</v>
      </c>
      <c r="N24" s="25">
        <f t="shared" si="17"/>
        <v>0.16</v>
      </c>
      <c r="O24" s="25">
        <f t="shared" si="17"/>
        <v>0.22666666666666666</v>
      </c>
      <c r="P24" s="25">
        <f t="shared" si="17"/>
        <v>0.17333333333333334</v>
      </c>
      <c r="Q24" s="25">
        <f t="shared" si="17"/>
        <v>0.14666666666666667</v>
      </c>
    </row>
    <row r="25" spans="1:17" x14ac:dyDescent="0.3">
      <c r="A25" s="4" t="s">
        <v>67</v>
      </c>
      <c r="B25" s="25">
        <f>B20/(B20+B19)</f>
        <v>0.4</v>
      </c>
      <c r="C25" s="25">
        <f>C20/(C20+C19)</f>
        <v>0.46666666666666667</v>
      </c>
      <c r="D25" s="25">
        <f t="shared" ref="D25:Q25" si="18">D20/(D20+D19)</f>
        <v>0.32</v>
      </c>
      <c r="E25" s="25">
        <f t="shared" si="18"/>
        <v>0.33333333333333331</v>
      </c>
      <c r="F25" s="25">
        <f t="shared" si="18"/>
        <v>0.56000000000000005</v>
      </c>
      <c r="G25" s="25">
        <f t="shared" si="18"/>
        <v>0.24</v>
      </c>
      <c r="H25" s="25">
        <f t="shared" si="18"/>
        <v>0.30666666666666664</v>
      </c>
      <c r="I25" s="25">
        <f t="shared" si="18"/>
        <v>0.32</v>
      </c>
      <c r="J25" s="25">
        <f t="shared" si="18"/>
        <v>0.2</v>
      </c>
      <c r="K25" s="25">
        <f t="shared" si="18"/>
        <v>0.28000000000000003</v>
      </c>
      <c r="L25" s="25">
        <f t="shared" si="18"/>
        <v>0.30666666666666664</v>
      </c>
      <c r="M25" s="25">
        <f t="shared" si="18"/>
        <v>0.28000000000000003</v>
      </c>
      <c r="N25" s="25">
        <f t="shared" si="18"/>
        <v>0.26666666666666666</v>
      </c>
      <c r="O25" s="25">
        <f t="shared" si="18"/>
        <v>0.28000000000000003</v>
      </c>
      <c r="P25" s="25">
        <f t="shared" si="18"/>
        <v>0.2</v>
      </c>
      <c r="Q25" s="25">
        <f t="shared" si="18"/>
        <v>0.18666666666666668</v>
      </c>
    </row>
    <row r="26" spans="1:17" x14ac:dyDescent="0.3">
      <c r="A26" s="4" t="s">
        <v>65</v>
      </c>
      <c r="B26" s="25">
        <f t="shared" ref="B26:Q26" si="19">B20/(B20+B6)</f>
        <v>1</v>
      </c>
      <c r="C26" s="25">
        <f t="shared" si="19"/>
        <v>0.94594594594594594</v>
      </c>
      <c r="D26" s="25">
        <f t="shared" si="19"/>
        <v>0.82758620689655171</v>
      </c>
      <c r="E26" s="25">
        <f t="shared" si="19"/>
        <v>0.8928571428571429</v>
      </c>
      <c r="F26" s="25">
        <f t="shared" si="19"/>
        <v>0.68852459016393441</v>
      </c>
      <c r="G26" s="25">
        <f t="shared" si="19"/>
        <v>0.54545454545454541</v>
      </c>
      <c r="H26" s="25">
        <f t="shared" si="19"/>
        <v>0.7931034482758621</v>
      </c>
      <c r="I26" s="25">
        <f t="shared" si="19"/>
        <v>0.63157894736842102</v>
      </c>
      <c r="J26" s="25">
        <f t="shared" si="19"/>
        <v>0.75</v>
      </c>
      <c r="K26" s="25">
        <f t="shared" si="19"/>
        <v>0.72413793103448276</v>
      </c>
      <c r="L26" s="25">
        <f t="shared" si="19"/>
        <v>0.7931034482758621</v>
      </c>
      <c r="M26" s="25">
        <f t="shared" si="19"/>
        <v>0.80769230769230771</v>
      </c>
      <c r="N26" s="25">
        <f t="shared" si="19"/>
        <v>0.64516129032258063</v>
      </c>
      <c r="O26" s="25">
        <f t="shared" si="19"/>
        <v>0.80769230769230771</v>
      </c>
      <c r="P26" s="25">
        <f t="shared" si="19"/>
        <v>0.65217391304347827</v>
      </c>
      <c r="Q26" s="25">
        <f t="shared" si="19"/>
        <v>0.77777777777777779</v>
      </c>
    </row>
    <row r="27" spans="1:17" x14ac:dyDescent="0.3">
      <c r="A27" s="4" t="s">
        <v>75</v>
      </c>
      <c r="B27" s="25">
        <f>B24/$B24</f>
        <v>1</v>
      </c>
      <c r="C27" s="25">
        <f>C24/$B24</f>
        <v>1.0333333333333332</v>
      </c>
      <c r="D27" s="25">
        <f t="shared" ref="D27:Q28" si="20">D24/$B24</f>
        <v>0.66666666666666663</v>
      </c>
      <c r="E27" s="25">
        <f t="shared" si="20"/>
        <v>0.73333333333333328</v>
      </c>
      <c r="F27" s="25">
        <f t="shared" si="20"/>
        <v>1.3666666666666665</v>
      </c>
      <c r="G27" s="25">
        <f t="shared" si="20"/>
        <v>0.36666666666666664</v>
      </c>
      <c r="H27" s="25">
        <f t="shared" si="20"/>
        <v>0.66666666666666663</v>
      </c>
      <c r="I27" s="25">
        <f t="shared" si="20"/>
        <v>0.6333333333333333</v>
      </c>
      <c r="J27" s="25">
        <f t="shared" si="20"/>
        <v>0.39999999999999997</v>
      </c>
      <c r="K27" s="25">
        <f t="shared" si="20"/>
        <v>0.5</v>
      </c>
      <c r="L27" s="25">
        <f t="shared" si="20"/>
        <v>0.6</v>
      </c>
      <c r="M27" s="25">
        <f t="shared" si="20"/>
        <v>0.39999999999999997</v>
      </c>
      <c r="N27" s="25">
        <f t="shared" si="20"/>
        <v>0.39999999999999997</v>
      </c>
      <c r="O27" s="25">
        <f t="shared" si="20"/>
        <v>0.56666666666666665</v>
      </c>
      <c r="P27" s="25">
        <f t="shared" si="20"/>
        <v>0.43333333333333335</v>
      </c>
      <c r="Q27" s="25">
        <f t="shared" si="20"/>
        <v>0.36666666666666664</v>
      </c>
    </row>
    <row r="28" spans="1:17" x14ac:dyDescent="0.3">
      <c r="A28" s="4" t="s">
        <v>76</v>
      </c>
      <c r="B28" s="25">
        <f>B25/$B25</f>
        <v>1</v>
      </c>
      <c r="C28" s="25">
        <f>C25/$B25</f>
        <v>1.1666666666666665</v>
      </c>
      <c r="D28" s="25">
        <f t="shared" si="20"/>
        <v>0.79999999999999993</v>
      </c>
      <c r="E28" s="25">
        <f t="shared" si="20"/>
        <v>0.83333333333333326</v>
      </c>
      <c r="F28" s="25">
        <f t="shared" si="20"/>
        <v>1.4000000000000001</v>
      </c>
      <c r="G28" s="25">
        <f t="shared" si="20"/>
        <v>0.6</v>
      </c>
      <c r="H28" s="25">
        <f t="shared" si="20"/>
        <v>0.76666666666666661</v>
      </c>
      <c r="I28" s="25">
        <f>I25/$B25</f>
        <v>0.79999999999999993</v>
      </c>
      <c r="J28" s="25">
        <f t="shared" si="20"/>
        <v>0.5</v>
      </c>
      <c r="K28" s="25">
        <f t="shared" si="20"/>
        <v>0.70000000000000007</v>
      </c>
      <c r="L28" s="25">
        <f t="shared" si="20"/>
        <v>0.76666666666666661</v>
      </c>
      <c r="M28" s="25">
        <f t="shared" si="20"/>
        <v>0.70000000000000007</v>
      </c>
      <c r="N28" s="25">
        <f t="shared" si="20"/>
        <v>0.66666666666666663</v>
      </c>
      <c r="O28" s="25">
        <f t="shared" si="20"/>
        <v>0.70000000000000007</v>
      </c>
      <c r="P28" s="25">
        <f t="shared" si="20"/>
        <v>0.5</v>
      </c>
      <c r="Q28" s="25">
        <f t="shared" si="20"/>
        <v>0.46666666666666667</v>
      </c>
    </row>
    <row r="30" spans="1:17" x14ac:dyDescent="0.3">
      <c r="A30" s="4" t="s">
        <v>77</v>
      </c>
      <c r="B30" s="26">
        <f t="shared" ref="B30:Q30" si="21">HARMEAN(B24,B26)</f>
        <v>0.5714285714285714</v>
      </c>
      <c r="C30" s="26">
        <f t="shared" si="21"/>
        <v>0.57529162248144217</v>
      </c>
      <c r="D30" s="26">
        <f t="shared" si="21"/>
        <v>0.40336134453781514</v>
      </c>
      <c r="E30" s="26">
        <f t="shared" si="21"/>
        <v>0.44158972300281008</v>
      </c>
      <c r="F30" s="26">
        <f t="shared" si="21"/>
        <v>0.60944965492833125</v>
      </c>
      <c r="G30" s="26">
        <f t="shared" si="21"/>
        <v>0.23117338003502624</v>
      </c>
      <c r="H30" s="26">
        <f t="shared" si="21"/>
        <v>0.39913232104121471</v>
      </c>
      <c r="I30" s="26">
        <f t="shared" si="21"/>
        <v>0.36161776367961934</v>
      </c>
      <c r="J30" s="26">
        <f t="shared" si="21"/>
        <v>0.26373626373626374</v>
      </c>
      <c r="K30" s="26">
        <f t="shared" si="21"/>
        <v>0.31343283582089548</v>
      </c>
      <c r="L30" s="26">
        <f t="shared" si="21"/>
        <v>0.36849132176234978</v>
      </c>
      <c r="M30" s="26">
        <f t="shared" si="21"/>
        <v>0.26709062003179651</v>
      </c>
      <c r="N30" s="26">
        <f t="shared" si="21"/>
        <v>0.25641025641025644</v>
      </c>
      <c r="O30" s="26">
        <f t="shared" si="21"/>
        <v>0.35399107585523054</v>
      </c>
      <c r="P30" s="26">
        <f t="shared" si="21"/>
        <v>0.27387640449438205</v>
      </c>
      <c r="Q30" s="26">
        <f t="shared" si="21"/>
        <v>0.24679487179487178</v>
      </c>
    </row>
    <row r="31" spans="1:17" x14ac:dyDescent="0.3">
      <c r="A31" s="4" t="s">
        <v>78</v>
      </c>
      <c r="B31" s="26">
        <f t="shared" ref="B31:Q31" si="22">HARMEAN(B25,B26)</f>
        <v>0.5714285714285714</v>
      </c>
      <c r="C31" s="26">
        <f t="shared" si="22"/>
        <v>0.625</v>
      </c>
      <c r="D31" s="26">
        <f t="shared" si="22"/>
        <v>0.46153846153846156</v>
      </c>
      <c r="E31" s="26">
        <f t="shared" si="22"/>
        <v>0.4854368932038835</v>
      </c>
      <c r="F31" s="26">
        <f t="shared" si="22"/>
        <v>0.61764705882352944</v>
      </c>
      <c r="G31" s="26">
        <f t="shared" si="22"/>
        <v>0.33333333333333331</v>
      </c>
      <c r="H31" s="26">
        <f t="shared" si="22"/>
        <v>0.44230769230769224</v>
      </c>
      <c r="I31" s="26">
        <f t="shared" si="22"/>
        <v>0.42477876106194684</v>
      </c>
      <c r="J31" s="26">
        <f t="shared" si="22"/>
        <v>0.31578947368421056</v>
      </c>
      <c r="K31" s="26">
        <f t="shared" si="22"/>
        <v>0.40384615384615385</v>
      </c>
      <c r="L31" s="26">
        <f t="shared" si="22"/>
        <v>0.44230769230769224</v>
      </c>
      <c r="M31" s="26">
        <f t="shared" si="22"/>
        <v>0.41584158415841588</v>
      </c>
      <c r="N31" s="26">
        <f t="shared" si="22"/>
        <v>0.37735849056603776</v>
      </c>
      <c r="O31" s="26">
        <f t="shared" si="22"/>
        <v>0.41584158415841588</v>
      </c>
      <c r="P31" s="26">
        <f t="shared" si="22"/>
        <v>0.30612244897959184</v>
      </c>
      <c r="Q31" s="26">
        <f t="shared" si="22"/>
        <v>0.30107526881720431</v>
      </c>
    </row>
    <row r="32" spans="1:17" x14ac:dyDescent="0.3">
      <c r="A32" s="4" t="s">
        <v>79</v>
      </c>
      <c r="B32" s="26">
        <f t="shared" ref="B32:Q32" si="23">(1+2^2)*B26*B24/(2^2*B26+B24)</f>
        <v>0.45454545454545453</v>
      </c>
      <c r="C32" s="26">
        <f t="shared" si="23"/>
        <v>0.46578518073323599</v>
      </c>
      <c r="D32" s="26">
        <f t="shared" si="23"/>
        <v>0.30848329048843187</v>
      </c>
      <c r="E32" s="26">
        <f t="shared" si="23"/>
        <v>0.33883686545096103</v>
      </c>
      <c r="F32" s="26">
        <f t="shared" si="23"/>
        <v>0.5701609164955963</v>
      </c>
      <c r="G32" s="26">
        <f t="shared" si="23"/>
        <v>0.17178552837064029</v>
      </c>
      <c r="H32" s="26">
        <f t="shared" si="23"/>
        <v>0.30748663101604279</v>
      </c>
      <c r="I32" s="26">
        <f t="shared" si="23"/>
        <v>0.28780610956829084</v>
      </c>
      <c r="J32" s="26">
        <f t="shared" si="23"/>
        <v>0.18987341772151897</v>
      </c>
      <c r="K32" s="26">
        <f t="shared" si="23"/>
        <v>0.23385300668151446</v>
      </c>
      <c r="L32" s="26">
        <f t="shared" si="23"/>
        <v>0.27890056588520612</v>
      </c>
      <c r="M32" s="26">
        <f t="shared" si="23"/>
        <v>0.19056261343012704</v>
      </c>
      <c r="N32" s="26">
        <f t="shared" si="23"/>
        <v>0.18832391713747645</v>
      </c>
      <c r="O32" s="26">
        <f t="shared" si="23"/>
        <v>0.26475823197864135</v>
      </c>
      <c r="P32" s="26">
        <f t="shared" si="23"/>
        <v>0.20316732652635969</v>
      </c>
      <c r="Q32" s="26">
        <f t="shared" si="23"/>
        <v>0.17507958162801276</v>
      </c>
    </row>
    <row r="33" spans="1:17" x14ac:dyDescent="0.3">
      <c r="A33" s="4" t="s">
        <v>80</v>
      </c>
      <c r="B33" s="26">
        <f t="shared" ref="B33:Q33" si="24">(1+2^2)*B26*B25/(2^2*B26+B25)</f>
        <v>0.45454545454545453</v>
      </c>
      <c r="C33" s="26">
        <f t="shared" si="24"/>
        <v>0.51928783382789323</v>
      </c>
      <c r="D33" s="26">
        <f t="shared" si="24"/>
        <v>0.36474164133738607</v>
      </c>
      <c r="E33" s="26">
        <f t="shared" si="24"/>
        <v>0.38109756097560976</v>
      </c>
      <c r="F33" s="26">
        <f t="shared" si="24"/>
        <v>0.5817174515235457</v>
      </c>
      <c r="G33" s="26">
        <f t="shared" si="24"/>
        <v>0.27027027027027023</v>
      </c>
      <c r="H33" s="26">
        <f t="shared" si="24"/>
        <v>0.34954407294832823</v>
      </c>
      <c r="I33" s="26">
        <f t="shared" si="24"/>
        <v>0.3550295857988166</v>
      </c>
      <c r="J33" s="26">
        <f t="shared" si="24"/>
        <v>0.234375</v>
      </c>
      <c r="K33" s="26">
        <f t="shared" si="24"/>
        <v>0.31914893617021278</v>
      </c>
      <c r="L33" s="26">
        <f t="shared" si="24"/>
        <v>0.34954407294832823</v>
      </c>
      <c r="M33" s="26">
        <f t="shared" si="24"/>
        <v>0.32208588957055212</v>
      </c>
      <c r="N33" s="26">
        <f t="shared" si="24"/>
        <v>0.30211480362537763</v>
      </c>
      <c r="O33" s="26">
        <f t="shared" si="24"/>
        <v>0.32208588957055212</v>
      </c>
      <c r="P33" s="26">
        <f t="shared" si="24"/>
        <v>0.2321981424148607</v>
      </c>
      <c r="Q33" s="26">
        <f t="shared" si="24"/>
        <v>0.22012578616352202</v>
      </c>
    </row>
    <row r="34" spans="1:17" x14ac:dyDescent="0.3">
      <c r="A34" s="4" t="s">
        <v>81</v>
      </c>
      <c r="B34" s="26">
        <f>(1+2^2)*B26*B27/(2^2*B26+B27)</f>
        <v>1</v>
      </c>
      <c r="C34" s="26">
        <f t="shared" ref="C34:Q34" si="25">(1+2^2)*C26*C27/(2^2*C26+C27)</f>
        <v>1.0145876192257337</v>
      </c>
      <c r="D34" s="26">
        <f t="shared" si="25"/>
        <v>0.69364161849710992</v>
      </c>
      <c r="E34" s="26">
        <f t="shared" si="25"/>
        <v>0.76050884955752218</v>
      </c>
      <c r="F34" s="26">
        <f t="shared" si="25"/>
        <v>1.1417583874817661</v>
      </c>
      <c r="G34" s="26">
        <f t="shared" si="25"/>
        <v>0.3923900118906064</v>
      </c>
      <c r="H34" s="26">
        <f t="shared" si="25"/>
        <v>0.68862275449101795</v>
      </c>
      <c r="I34" s="26">
        <f t="shared" si="25"/>
        <v>0.63298167684619655</v>
      </c>
      <c r="J34" s="26">
        <f t="shared" si="25"/>
        <v>0.44117647058823523</v>
      </c>
      <c r="K34" s="26">
        <f t="shared" si="25"/>
        <v>0.53299492385786795</v>
      </c>
      <c r="L34" s="26">
        <f t="shared" si="25"/>
        <v>0.63071297989031072</v>
      </c>
      <c r="M34" s="26">
        <f t="shared" si="25"/>
        <v>0.44491525423728806</v>
      </c>
      <c r="N34" s="26">
        <f t="shared" si="25"/>
        <v>0.43290043290043284</v>
      </c>
      <c r="O34" s="26">
        <f t="shared" si="25"/>
        <v>0.60263335584064825</v>
      </c>
      <c r="P34" s="26">
        <f t="shared" si="25"/>
        <v>0.46450690805145306</v>
      </c>
      <c r="Q34" s="26">
        <f t="shared" si="25"/>
        <v>0.41001064962726302</v>
      </c>
    </row>
    <row r="35" spans="1:17" x14ac:dyDescent="0.3">
      <c r="A35" s="4" t="s">
        <v>82</v>
      </c>
      <c r="B35" s="26">
        <f>(1+2^2)*B26*B28/(2^2*B26+B28)</f>
        <v>1</v>
      </c>
      <c r="C35" s="26">
        <f t="shared" ref="C35:Q35" si="26">(1+2^2)*C26*C28/(2^2*C26+C28)</f>
        <v>1.1146496815286624</v>
      </c>
      <c r="D35" s="26">
        <f t="shared" si="26"/>
        <v>0.80536912751677847</v>
      </c>
      <c r="E35" s="26">
        <f t="shared" si="26"/>
        <v>0.84459459459459441</v>
      </c>
      <c r="F35" s="26">
        <f t="shared" si="26"/>
        <v>1.1602209944751383</v>
      </c>
      <c r="G35" s="26">
        <f t="shared" si="26"/>
        <v>0.58823529411764708</v>
      </c>
      <c r="H35" s="26">
        <f t="shared" si="26"/>
        <v>0.77181208053691264</v>
      </c>
      <c r="I35" s="26">
        <f t="shared" si="26"/>
        <v>0.759493670886076</v>
      </c>
      <c r="J35" s="26">
        <f t="shared" si="26"/>
        <v>0.5357142857142857</v>
      </c>
      <c r="K35" s="26">
        <f t="shared" si="26"/>
        <v>0.7046979865771813</v>
      </c>
      <c r="L35" s="26">
        <f t="shared" si="26"/>
        <v>0.77181208053691264</v>
      </c>
      <c r="M35" s="26">
        <f t="shared" si="26"/>
        <v>0.71917808219178081</v>
      </c>
      <c r="N35" s="26">
        <f t="shared" si="26"/>
        <v>0.66225165562913912</v>
      </c>
      <c r="O35" s="26">
        <f t="shared" si="26"/>
        <v>0.71917808219178081</v>
      </c>
      <c r="P35" s="26">
        <f t="shared" si="26"/>
        <v>0.52447552447552448</v>
      </c>
      <c r="Q35" s="26">
        <f t="shared" si="26"/>
        <v>0.50724637681159424</v>
      </c>
    </row>
    <row r="37" spans="1:17" x14ac:dyDescent="0.3">
      <c r="A37" s="31" t="s">
        <v>1732</v>
      </c>
      <c r="B37" s="43">
        <v>0.1</v>
      </c>
      <c r="C37" s="43"/>
      <c r="D37" s="32" t="s">
        <v>83</v>
      </c>
    </row>
    <row r="38" spans="1:17" x14ac:dyDescent="0.3">
      <c r="A38" s="31" t="s">
        <v>84</v>
      </c>
      <c r="B38" s="44">
        <f>ABS(NORMSINV(B37/2))</f>
        <v>1.6448536269514726</v>
      </c>
      <c r="C38" s="44"/>
    </row>
    <row r="40" spans="1:17" x14ac:dyDescent="0.3">
      <c r="A40" s="4" t="s">
        <v>85</v>
      </c>
      <c r="B40" s="28"/>
      <c r="C40" s="28">
        <f t="shared" ref="C40:Q40" si="27">(C24+$B$38^2/(2*C$16))/(1+($B$38^2/C$16))</f>
        <v>0.41635088423466365</v>
      </c>
      <c r="D40" s="28">
        <f t="shared" si="27"/>
        <v>0.27479084217024835</v>
      </c>
      <c r="E40" s="28">
        <f t="shared" si="27"/>
        <v>0.30052903163650568</v>
      </c>
      <c r="F40" s="28">
        <f t="shared" si="27"/>
        <v>0.54504183156595032</v>
      </c>
      <c r="G40" s="28">
        <f t="shared" si="27"/>
        <v>0.15896898957209035</v>
      </c>
      <c r="H40" s="28">
        <f t="shared" si="27"/>
        <v>0.27479084217024835</v>
      </c>
      <c r="I40" s="28">
        <f t="shared" si="27"/>
        <v>0.26192174743711971</v>
      </c>
      <c r="J40" s="28">
        <f t="shared" si="27"/>
        <v>0.17183808430521902</v>
      </c>
      <c r="K40" s="28">
        <f t="shared" si="27"/>
        <v>0.21044536850460505</v>
      </c>
      <c r="L40" s="28">
        <f t="shared" si="27"/>
        <v>0.24905265270399099</v>
      </c>
      <c r="M40" s="28">
        <f t="shared" si="27"/>
        <v>0.17183808430521902</v>
      </c>
      <c r="N40" s="28">
        <f t="shared" si="27"/>
        <v>0.17183808430521902</v>
      </c>
      <c r="O40" s="28">
        <f t="shared" si="27"/>
        <v>0.23618355797086235</v>
      </c>
      <c r="P40" s="28">
        <f t="shared" si="27"/>
        <v>0.18470717903834769</v>
      </c>
      <c r="Q40" s="28">
        <f t="shared" si="27"/>
        <v>0.15896898957209035</v>
      </c>
    </row>
    <row r="41" spans="1:17" x14ac:dyDescent="0.3">
      <c r="A41" s="20" t="s">
        <v>86</v>
      </c>
      <c r="B41" s="33" t="s">
        <v>87</v>
      </c>
      <c r="C41" s="28">
        <f t="shared" ref="C41:Q41" si="28">1/(1+$B$38^2/C$16)*$B$38*SQRT((C24*(1-C24)/C$16)+$B$38^2/(4*C$16^2))</f>
        <v>9.1935076489685533E-2</v>
      </c>
      <c r="D41" s="28">
        <f t="shared" si="28"/>
        <v>8.291462495009419E-2</v>
      </c>
      <c r="E41" s="28">
        <f t="shared" si="28"/>
        <v>8.525925665434908E-2</v>
      </c>
      <c r="F41" s="28">
        <f t="shared" si="28"/>
        <v>9.2904726493912029E-2</v>
      </c>
      <c r="G41" s="28">
        <f t="shared" si="28"/>
        <v>6.7149088920032671E-2</v>
      </c>
      <c r="H41" s="28">
        <f t="shared" si="28"/>
        <v>8.291462495009419E-2</v>
      </c>
      <c r="I41" s="28">
        <f t="shared" si="28"/>
        <v>8.1607347290067328E-2</v>
      </c>
      <c r="J41" s="28">
        <f t="shared" si="28"/>
        <v>6.9423809533045042E-2</v>
      </c>
      <c r="K41" s="28">
        <f t="shared" si="28"/>
        <v>7.5365568568498187E-2</v>
      </c>
      <c r="L41" s="28">
        <f t="shared" si="28"/>
        <v>8.0204330131102786E-2</v>
      </c>
      <c r="M41" s="28">
        <f t="shared" si="28"/>
        <v>6.9423809533045042E-2</v>
      </c>
      <c r="N41" s="28">
        <f t="shared" si="28"/>
        <v>6.9423809533045042E-2</v>
      </c>
      <c r="O41" s="28">
        <f t="shared" si="28"/>
        <v>7.87004533073766E-2</v>
      </c>
      <c r="P41" s="28">
        <f t="shared" si="28"/>
        <v>7.1542867263766838E-2</v>
      </c>
      <c r="Q41" s="28">
        <f t="shared" si="28"/>
        <v>6.7149088920032671E-2</v>
      </c>
    </row>
    <row r="42" spans="1:17" x14ac:dyDescent="0.3">
      <c r="A42" s="20" t="s">
        <v>88</v>
      </c>
      <c r="B42" s="28"/>
      <c r="C42" s="28">
        <f t="shared" ref="C42:Q42" si="29">C40-C41</f>
        <v>0.32441580774497814</v>
      </c>
      <c r="D42" s="28">
        <f t="shared" si="29"/>
        <v>0.19187621722015416</v>
      </c>
      <c r="E42" s="28">
        <f t="shared" si="29"/>
        <v>0.2152697749821566</v>
      </c>
      <c r="F42" s="28">
        <f t="shared" si="29"/>
        <v>0.4521371050720383</v>
      </c>
      <c r="G42" s="28">
        <f t="shared" si="29"/>
        <v>9.1819900652057682E-2</v>
      </c>
      <c r="H42" s="28">
        <f t="shared" si="29"/>
        <v>0.19187621722015416</v>
      </c>
      <c r="I42" s="28">
        <f t="shared" si="29"/>
        <v>0.18031440014705238</v>
      </c>
      <c r="J42" s="28">
        <f t="shared" si="29"/>
        <v>0.10241427477217398</v>
      </c>
      <c r="K42" s="28">
        <f t="shared" si="29"/>
        <v>0.13507979993610686</v>
      </c>
      <c r="L42" s="28">
        <f t="shared" si="29"/>
        <v>0.1688483225728882</v>
      </c>
      <c r="M42" s="28">
        <f t="shared" si="29"/>
        <v>0.10241427477217398</v>
      </c>
      <c r="N42" s="28">
        <f t="shared" si="29"/>
        <v>0.10241427477217398</v>
      </c>
      <c r="O42" s="28">
        <f t="shared" si="29"/>
        <v>0.15748310466348575</v>
      </c>
      <c r="P42" s="28">
        <f t="shared" si="29"/>
        <v>0.11316431177458085</v>
      </c>
      <c r="Q42" s="28">
        <f t="shared" si="29"/>
        <v>9.1819900652057682E-2</v>
      </c>
    </row>
    <row r="43" spans="1:17" x14ac:dyDescent="0.3">
      <c r="A43" s="20" t="s">
        <v>89</v>
      </c>
      <c r="B43" s="28"/>
      <c r="C43" s="28">
        <f t="shared" ref="C43:Q43" si="30">C40+C41</f>
        <v>0.50828596072434917</v>
      </c>
      <c r="D43" s="28">
        <f t="shared" si="30"/>
        <v>0.35770546712034257</v>
      </c>
      <c r="E43" s="28">
        <f t="shared" si="30"/>
        <v>0.38578828829085476</v>
      </c>
      <c r="F43" s="28">
        <f t="shared" si="30"/>
        <v>0.63794655805986233</v>
      </c>
      <c r="G43" s="28">
        <f t="shared" si="30"/>
        <v>0.22611807849212301</v>
      </c>
      <c r="H43" s="28">
        <f t="shared" si="30"/>
        <v>0.35770546712034257</v>
      </c>
      <c r="I43" s="28">
        <f t="shared" si="30"/>
        <v>0.34352909472718707</v>
      </c>
      <c r="J43" s="28">
        <f t="shared" si="30"/>
        <v>0.24126189383826407</v>
      </c>
      <c r="K43" s="28">
        <f t="shared" si="30"/>
        <v>0.28581093707310323</v>
      </c>
      <c r="L43" s="28">
        <f t="shared" si="30"/>
        <v>0.32925698283509375</v>
      </c>
      <c r="M43" s="28">
        <f t="shared" si="30"/>
        <v>0.24126189383826407</v>
      </c>
      <c r="N43" s="28">
        <f t="shared" si="30"/>
        <v>0.24126189383826407</v>
      </c>
      <c r="O43" s="28">
        <f t="shared" si="30"/>
        <v>0.31488401127823895</v>
      </c>
      <c r="P43" s="28">
        <f t="shared" si="30"/>
        <v>0.25625004630211451</v>
      </c>
      <c r="Q43" s="28">
        <f t="shared" si="30"/>
        <v>0.22611807849212301</v>
      </c>
    </row>
    <row r="45" spans="1:17" x14ac:dyDescent="0.3">
      <c r="A45" s="4" t="s">
        <v>90</v>
      </c>
      <c r="C45" s="28">
        <f t="shared" ref="C45:Q45" si="31">(C25+$B$38^2/(2*C$16))/(1+($B$38^2/C$16))</f>
        <v>0.46782726316717832</v>
      </c>
      <c r="D45" s="28">
        <f t="shared" si="31"/>
        <v>0.32626722110276302</v>
      </c>
      <c r="E45" s="28">
        <f t="shared" si="31"/>
        <v>0.33913631583589166</v>
      </c>
      <c r="F45" s="28">
        <f t="shared" si="31"/>
        <v>0.55791092629907901</v>
      </c>
      <c r="G45" s="28">
        <f t="shared" si="31"/>
        <v>0.24905265270399099</v>
      </c>
      <c r="H45" s="28">
        <f t="shared" si="31"/>
        <v>0.31339812636963432</v>
      </c>
      <c r="I45" s="28">
        <f t="shared" si="31"/>
        <v>0.32626722110276302</v>
      </c>
      <c r="J45" s="28">
        <f t="shared" si="31"/>
        <v>0.21044536850460505</v>
      </c>
      <c r="K45" s="28">
        <f t="shared" si="31"/>
        <v>0.28765993690337704</v>
      </c>
      <c r="L45" s="28">
        <f t="shared" si="31"/>
        <v>0.31339812636963432</v>
      </c>
      <c r="M45" s="28">
        <f t="shared" si="31"/>
        <v>0.28765993690337704</v>
      </c>
      <c r="N45" s="28">
        <f t="shared" si="31"/>
        <v>0.27479084217024835</v>
      </c>
      <c r="O45" s="28">
        <f t="shared" si="31"/>
        <v>0.28765993690337704</v>
      </c>
      <c r="P45" s="28">
        <f t="shared" si="31"/>
        <v>0.21044536850460505</v>
      </c>
      <c r="Q45" s="28">
        <f t="shared" si="31"/>
        <v>0.19757627377147635</v>
      </c>
    </row>
    <row r="46" spans="1:17" x14ac:dyDescent="0.3">
      <c r="A46" s="20" t="s">
        <v>86</v>
      </c>
      <c r="B46" s="33" t="s">
        <v>87</v>
      </c>
      <c r="C46" s="28">
        <f t="shared" ref="C46:Q46" si="32">1/(1+$B$38^2/C$16)*$B$38*SQRT((C25*(1-C25)/C$16)+$B$38^2/(4*C$16^2))</f>
        <v>9.3097444583927505E-2</v>
      </c>
      <c r="D46" s="28">
        <f t="shared" si="32"/>
        <v>8.7267703164980129E-2</v>
      </c>
      <c r="E46" s="28">
        <f t="shared" si="32"/>
        <v>8.8153188310668124E-2</v>
      </c>
      <c r="F46" s="28">
        <f t="shared" si="32"/>
        <v>9.2647145453651866E-2</v>
      </c>
      <c r="G46" s="28">
        <f t="shared" si="32"/>
        <v>8.0204330131102786E-2</v>
      </c>
      <c r="H46" s="28">
        <f t="shared" si="32"/>
        <v>8.6303944063967519E-2</v>
      </c>
      <c r="I46" s="28">
        <f t="shared" si="32"/>
        <v>8.7267703164980129E-2</v>
      </c>
      <c r="J46" s="28">
        <f t="shared" si="32"/>
        <v>7.5365568568498187E-2</v>
      </c>
      <c r="K46" s="28">
        <f t="shared" si="32"/>
        <v>8.4130626221717159E-2</v>
      </c>
      <c r="L46" s="28">
        <f t="shared" si="32"/>
        <v>8.6303944063967519E-2</v>
      </c>
      <c r="M46" s="28">
        <f t="shared" si="32"/>
        <v>8.4130626221717159E-2</v>
      </c>
      <c r="N46" s="28">
        <f t="shared" si="32"/>
        <v>8.291462495009419E-2</v>
      </c>
      <c r="O46" s="28">
        <f t="shared" si="32"/>
        <v>8.4130626221717159E-2</v>
      </c>
      <c r="P46" s="28">
        <f t="shared" si="32"/>
        <v>7.5365568568498187E-2</v>
      </c>
      <c r="Q46" s="28">
        <f t="shared" si="32"/>
        <v>7.3519723350348579E-2</v>
      </c>
    </row>
    <row r="47" spans="1:17" x14ac:dyDescent="0.3">
      <c r="A47" s="20" t="s">
        <v>88</v>
      </c>
      <c r="C47" s="28">
        <f t="shared" ref="C47:Q47" si="33">C45-C46</f>
        <v>0.37472981858325083</v>
      </c>
      <c r="D47" s="28">
        <f t="shared" si="33"/>
        <v>0.2389995179377829</v>
      </c>
      <c r="E47" s="28">
        <f t="shared" si="33"/>
        <v>0.25098312752522356</v>
      </c>
      <c r="F47" s="28">
        <f t="shared" si="33"/>
        <v>0.46526378084542713</v>
      </c>
      <c r="G47" s="28">
        <f t="shared" si="33"/>
        <v>0.1688483225728882</v>
      </c>
      <c r="H47" s="28">
        <f t="shared" si="33"/>
        <v>0.2270941823056668</v>
      </c>
      <c r="I47" s="28">
        <f t="shared" si="33"/>
        <v>0.2389995179377829</v>
      </c>
      <c r="J47" s="28">
        <f t="shared" si="33"/>
        <v>0.13507979993610686</v>
      </c>
      <c r="K47" s="28">
        <f t="shared" si="33"/>
        <v>0.20352931068165989</v>
      </c>
      <c r="L47" s="28">
        <f t="shared" si="33"/>
        <v>0.2270941823056668</v>
      </c>
      <c r="M47" s="28">
        <f t="shared" si="33"/>
        <v>0.20352931068165989</v>
      </c>
      <c r="N47" s="28">
        <f t="shared" si="33"/>
        <v>0.19187621722015416</v>
      </c>
      <c r="O47" s="28">
        <f t="shared" si="33"/>
        <v>0.20352931068165989</v>
      </c>
      <c r="P47" s="28">
        <f t="shared" si="33"/>
        <v>0.13507979993610686</v>
      </c>
      <c r="Q47" s="28">
        <f t="shared" si="33"/>
        <v>0.12405655042112777</v>
      </c>
    </row>
    <row r="48" spans="1:17" x14ac:dyDescent="0.3">
      <c r="A48" s="20" t="s">
        <v>89</v>
      </c>
      <c r="C48" s="28">
        <f t="shared" ref="C48:Q48" si="34">C45+C46</f>
        <v>0.56092470775110581</v>
      </c>
      <c r="D48" s="28">
        <f t="shared" si="34"/>
        <v>0.41353492426774313</v>
      </c>
      <c r="E48" s="28">
        <f t="shared" si="34"/>
        <v>0.42728950414655975</v>
      </c>
      <c r="F48" s="28">
        <f t="shared" si="34"/>
        <v>0.65055807175273084</v>
      </c>
      <c r="G48" s="28">
        <f t="shared" si="34"/>
        <v>0.32925698283509375</v>
      </c>
      <c r="H48" s="28">
        <f t="shared" si="34"/>
        <v>0.39970207043360184</v>
      </c>
      <c r="I48" s="28">
        <f t="shared" si="34"/>
        <v>0.41353492426774313</v>
      </c>
      <c r="J48" s="28">
        <f t="shared" si="34"/>
        <v>0.28581093707310323</v>
      </c>
      <c r="K48" s="28">
        <f t="shared" si="34"/>
        <v>0.37179056312509418</v>
      </c>
      <c r="L48" s="28">
        <f t="shared" si="34"/>
        <v>0.39970207043360184</v>
      </c>
      <c r="M48" s="28">
        <f t="shared" si="34"/>
        <v>0.37179056312509418</v>
      </c>
      <c r="N48" s="28">
        <f t="shared" si="34"/>
        <v>0.35770546712034257</v>
      </c>
      <c r="O48" s="28">
        <f t="shared" si="34"/>
        <v>0.37179056312509418</v>
      </c>
      <c r="P48" s="28">
        <f t="shared" si="34"/>
        <v>0.28581093707310323</v>
      </c>
      <c r="Q48" s="28">
        <f t="shared" si="34"/>
        <v>0.27109599712182492</v>
      </c>
    </row>
    <row r="50" spans="1:17" x14ac:dyDescent="0.3">
      <c r="A50" s="4" t="s">
        <v>91</v>
      </c>
      <c r="B50" s="28"/>
      <c r="C50" s="28">
        <f t="shared" ref="C50:Q50" si="35">(C26+$B$38^2/(2*C$16))/(1+($B$38^2/C$16))</f>
        <v>0.93041904681747911</v>
      </c>
      <c r="D50" s="28">
        <f t="shared" si="35"/>
        <v>0.81618034473635082</v>
      </c>
      <c r="E50" s="28">
        <f t="shared" si="35"/>
        <v>0.87917868410111255</v>
      </c>
      <c r="F50" s="28">
        <f t="shared" si="35"/>
        <v>0.6819605607757947</v>
      </c>
      <c r="G50" s="28">
        <f t="shared" si="35"/>
        <v>0.54387191386293865</v>
      </c>
      <c r="H50" s="28">
        <f t="shared" si="35"/>
        <v>0.78289820318515602</v>
      </c>
      <c r="I50" s="28">
        <f t="shared" si="35"/>
        <v>0.62699764539271707</v>
      </c>
      <c r="J50" s="28">
        <f t="shared" si="35"/>
        <v>0.74129552624616246</v>
      </c>
      <c r="K50" s="28">
        <f t="shared" si="35"/>
        <v>0.71633392008276642</v>
      </c>
      <c r="L50" s="28">
        <f t="shared" si="35"/>
        <v>0.78289820318515602</v>
      </c>
      <c r="M50" s="28">
        <f t="shared" si="35"/>
        <v>0.7969791092260462</v>
      </c>
      <c r="N50" s="28">
        <f t="shared" si="35"/>
        <v>0.64010707975583625</v>
      </c>
      <c r="O50" s="28">
        <f t="shared" si="35"/>
        <v>0.7969791092260462</v>
      </c>
      <c r="P50" s="28">
        <f t="shared" si="35"/>
        <v>0.64687553771505546</v>
      </c>
      <c r="Q50" s="28">
        <f t="shared" si="35"/>
        <v>0.76810614027351387</v>
      </c>
    </row>
    <row r="51" spans="1:17" x14ac:dyDescent="0.3">
      <c r="A51" s="20" t="s">
        <v>86</v>
      </c>
      <c r="B51" s="33" t="s">
        <v>87</v>
      </c>
      <c r="C51" s="28">
        <f t="shared" ref="C51:Q51" si="36">1/(1+$B$38^2/C$16)*$B$38*SQRT((C26*(1-C26)/C$16)+$B$38^2/(4*C$16^2))</f>
        <v>4.495998922299288E-2</v>
      </c>
      <c r="D51" s="28">
        <f t="shared" si="36"/>
        <v>7.1401430826068854E-2</v>
      </c>
      <c r="E51" s="28">
        <f t="shared" si="36"/>
        <v>5.9311834925203338E-2</v>
      </c>
      <c r="F51" s="28">
        <f t="shared" si="36"/>
        <v>8.6660713621702898E-2</v>
      </c>
      <c r="G51" s="28">
        <f t="shared" si="36"/>
        <v>9.2924919569369366E-2</v>
      </c>
      <c r="H51" s="28">
        <f t="shared" si="36"/>
        <v>7.62720673288238E-2</v>
      </c>
      <c r="I51" s="28">
        <f t="shared" si="36"/>
        <v>9.012579647409559E-2</v>
      </c>
      <c r="J51" s="28">
        <f t="shared" si="36"/>
        <v>8.1265756495029179E-2</v>
      </c>
      <c r="K51" s="28">
        <f t="shared" si="36"/>
        <v>8.3762769010365584E-2</v>
      </c>
      <c r="L51" s="28">
        <f t="shared" si="36"/>
        <v>7.62720673288238E-2</v>
      </c>
      <c r="M51" s="28">
        <f t="shared" si="36"/>
        <v>7.4316065667965156E-2</v>
      </c>
      <c r="N51" s="28">
        <f t="shared" si="36"/>
        <v>8.9422273907902083E-2</v>
      </c>
      <c r="O51" s="28">
        <f t="shared" si="36"/>
        <v>7.4316065667965156E-2</v>
      </c>
      <c r="P51" s="28">
        <f t="shared" si="36"/>
        <v>8.9029613210769493E-2</v>
      </c>
      <c r="Q51" s="28">
        <f t="shared" si="36"/>
        <v>7.8175752970116974E-2</v>
      </c>
    </row>
    <row r="52" spans="1:17" x14ac:dyDescent="0.3">
      <c r="A52" s="20" t="s">
        <v>88</v>
      </c>
      <c r="B52" s="28"/>
      <c r="C52" s="28">
        <f t="shared" ref="C52:Q52" si="37">C50-C51</f>
        <v>0.88545905759448629</v>
      </c>
      <c r="D52" s="28">
        <f t="shared" si="37"/>
        <v>0.74477891391028195</v>
      </c>
      <c r="E52" s="28">
        <f t="shared" si="37"/>
        <v>0.81986684917590924</v>
      </c>
      <c r="F52" s="28">
        <f t="shared" si="37"/>
        <v>0.59529984715409179</v>
      </c>
      <c r="G52" s="28">
        <f t="shared" si="37"/>
        <v>0.45094699429356927</v>
      </c>
      <c r="H52" s="28">
        <f t="shared" si="37"/>
        <v>0.70662613585633216</v>
      </c>
      <c r="I52" s="28">
        <f t="shared" si="37"/>
        <v>0.5368718489186215</v>
      </c>
      <c r="J52" s="28">
        <f t="shared" si="37"/>
        <v>0.66002976975113326</v>
      </c>
      <c r="K52" s="28">
        <f t="shared" si="37"/>
        <v>0.63257115107240081</v>
      </c>
      <c r="L52" s="28">
        <f t="shared" si="37"/>
        <v>0.70662613585633216</v>
      </c>
      <c r="M52" s="28">
        <f t="shared" si="37"/>
        <v>0.72266304355808109</v>
      </c>
      <c r="N52" s="28">
        <f t="shared" si="37"/>
        <v>0.55068480584793411</v>
      </c>
      <c r="O52" s="28">
        <f t="shared" si="37"/>
        <v>0.72266304355808109</v>
      </c>
      <c r="P52" s="28">
        <f t="shared" si="37"/>
        <v>0.55784592450428594</v>
      </c>
      <c r="Q52" s="28">
        <f t="shared" si="37"/>
        <v>0.68993038730339684</v>
      </c>
    </row>
    <row r="53" spans="1:17" x14ac:dyDescent="0.3">
      <c r="A53" s="20" t="s">
        <v>89</v>
      </c>
      <c r="B53" s="28"/>
      <c r="C53" s="28">
        <f t="shared" ref="C53:Q53" si="38">C50+C51</f>
        <v>0.97537903604047194</v>
      </c>
      <c r="D53" s="28">
        <f t="shared" si="38"/>
        <v>0.88758177556241968</v>
      </c>
      <c r="E53" s="28">
        <f t="shared" si="38"/>
        <v>0.93849051902631586</v>
      </c>
      <c r="F53" s="28">
        <f t="shared" si="38"/>
        <v>0.76862127439749761</v>
      </c>
      <c r="G53" s="28">
        <f t="shared" si="38"/>
        <v>0.63679683343230797</v>
      </c>
      <c r="H53" s="28">
        <f t="shared" si="38"/>
        <v>0.85917027051397987</v>
      </c>
      <c r="I53" s="28">
        <f t="shared" si="38"/>
        <v>0.71712344186681265</v>
      </c>
      <c r="J53" s="28">
        <f t="shared" si="38"/>
        <v>0.82256128274119167</v>
      </c>
      <c r="K53" s="28">
        <f t="shared" si="38"/>
        <v>0.80009668909313203</v>
      </c>
      <c r="L53" s="28">
        <f t="shared" si="38"/>
        <v>0.85917027051397987</v>
      </c>
      <c r="M53" s="28">
        <f t="shared" si="38"/>
        <v>0.87129517489401132</v>
      </c>
      <c r="N53" s="28">
        <f t="shared" si="38"/>
        <v>0.72952935366373839</v>
      </c>
      <c r="O53" s="28">
        <f t="shared" si="38"/>
        <v>0.87129517489401132</v>
      </c>
      <c r="P53" s="28">
        <f t="shared" si="38"/>
        <v>0.73590515092582498</v>
      </c>
      <c r="Q53" s="28">
        <f t="shared" si="38"/>
        <v>0.8462818932436309</v>
      </c>
    </row>
    <row r="55" spans="1:17" x14ac:dyDescent="0.3">
      <c r="A55" s="4"/>
    </row>
    <row r="59" spans="1:17" x14ac:dyDescent="0.3">
      <c r="A59" s="4"/>
    </row>
    <row r="60" spans="1:17" x14ac:dyDescent="0.3">
      <c r="A60" s="20"/>
    </row>
    <row r="61" spans="1:17" x14ac:dyDescent="0.3">
      <c r="A61" s="20"/>
    </row>
    <row r="62" spans="1:17" x14ac:dyDescent="0.3">
      <c r="A62" s="20"/>
    </row>
    <row r="64" spans="1:17" x14ac:dyDescent="0.3">
      <c r="A64" s="4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9" spans="1:1" x14ac:dyDescent="0.3">
      <c r="A69" s="4"/>
    </row>
    <row r="70" spans="1:1" x14ac:dyDescent="0.3">
      <c r="A70" s="20"/>
    </row>
    <row r="71" spans="1:1" x14ac:dyDescent="0.3">
      <c r="A71" s="20"/>
    </row>
    <row r="72" spans="1:1" x14ac:dyDescent="0.3">
      <c r="A72" s="20"/>
    </row>
    <row r="74" spans="1:1" x14ac:dyDescent="0.3">
      <c r="A74" s="4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</sheetData>
  <mergeCells count="2">
    <mergeCell ref="B37:C37"/>
    <mergeCell ref="B38:C38"/>
  </mergeCells>
  <conditionalFormatting sqref="B24:Q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Q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Q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S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S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Q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fitToWidth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4922-2913-4D58-870A-A2A4BA09693C}">
  <dimension ref="A1:G31"/>
  <sheetViews>
    <sheetView workbookViewId="0"/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32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450</v>
      </c>
      <c r="C2" t="s">
        <v>1487</v>
      </c>
      <c r="D2" t="s">
        <v>128</v>
      </c>
      <c r="E2" t="s">
        <v>123</v>
      </c>
    </row>
    <row r="3" spans="1:7" ht="15" customHeight="1" x14ac:dyDescent="0.3">
      <c r="A3" s="52" t="s">
        <v>206</v>
      </c>
      <c r="B3" t="s">
        <v>1488</v>
      </c>
      <c r="C3" t="s">
        <v>1489</v>
      </c>
      <c r="D3" t="s">
        <v>128</v>
      </c>
      <c r="E3" t="s">
        <v>131</v>
      </c>
    </row>
    <row r="4" spans="1:7" x14ac:dyDescent="0.3">
      <c r="A4" s="52"/>
      <c r="B4" t="s">
        <v>1490</v>
      </c>
      <c r="C4" t="s">
        <v>1491</v>
      </c>
      <c r="D4" t="s">
        <v>128</v>
      </c>
      <c r="E4" t="s">
        <v>131</v>
      </c>
    </row>
    <row r="5" spans="1:7" ht="15" customHeight="1" x14ac:dyDescent="0.3">
      <c r="A5" s="52" t="s">
        <v>215</v>
      </c>
      <c r="B5" t="s">
        <v>480</v>
      </c>
      <c r="C5" t="s">
        <v>1492</v>
      </c>
      <c r="D5" t="s">
        <v>128</v>
      </c>
      <c r="E5" t="s">
        <v>134</v>
      </c>
    </row>
    <row r="6" spans="1:7" ht="15" customHeight="1" x14ac:dyDescent="0.3">
      <c r="A6" s="52"/>
      <c r="B6" t="s">
        <v>488</v>
      </c>
      <c r="C6" t="s">
        <v>1493</v>
      </c>
      <c r="D6" t="s">
        <v>128</v>
      </c>
      <c r="E6" t="s">
        <v>135</v>
      </c>
      <c r="G6" t="s">
        <v>1494</v>
      </c>
    </row>
    <row r="7" spans="1:7" ht="15" customHeight="1" x14ac:dyDescent="0.3">
      <c r="A7" s="52"/>
      <c r="B7" t="s">
        <v>234</v>
      </c>
      <c r="C7" t="s">
        <v>1495</v>
      </c>
      <c r="D7" t="s">
        <v>125</v>
      </c>
      <c r="F7" t="s">
        <v>125</v>
      </c>
    </row>
    <row r="8" spans="1:7" ht="15" customHeight="1" x14ac:dyDescent="0.3">
      <c r="A8" s="52"/>
      <c r="B8" t="s">
        <v>1496</v>
      </c>
      <c r="C8" t="s">
        <v>1497</v>
      </c>
      <c r="D8" t="s">
        <v>125</v>
      </c>
      <c r="F8" t="s">
        <v>128</v>
      </c>
      <c r="G8" t="s">
        <v>1149</v>
      </c>
    </row>
    <row r="9" spans="1:7" ht="15" customHeight="1" x14ac:dyDescent="0.3">
      <c r="A9" s="52"/>
      <c r="B9" t="s">
        <v>1498</v>
      </c>
      <c r="C9" t="s">
        <v>1499</v>
      </c>
      <c r="D9" t="s">
        <v>125</v>
      </c>
      <c r="F9" t="s">
        <v>128</v>
      </c>
      <c r="G9" t="s">
        <v>1149</v>
      </c>
    </row>
    <row r="10" spans="1:7" ht="15" customHeight="1" x14ac:dyDescent="0.3">
      <c r="A10" s="52" t="s">
        <v>239</v>
      </c>
      <c r="B10" t="s">
        <v>518</v>
      </c>
      <c r="C10" t="s">
        <v>1500</v>
      </c>
      <c r="D10" t="s">
        <v>128</v>
      </c>
      <c r="E10" t="s">
        <v>1501</v>
      </c>
    </row>
    <row r="11" spans="1:7" x14ac:dyDescent="0.3">
      <c r="A11" s="52"/>
      <c r="B11" t="s">
        <v>1502</v>
      </c>
      <c r="C11" t="s">
        <v>1503</v>
      </c>
      <c r="D11" t="s">
        <v>128</v>
      </c>
      <c r="E11" t="s">
        <v>151</v>
      </c>
      <c r="G11" t="s">
        <v>1494</v>
      </c>
    </row>
    <row r="12" spans="1:7" x14ac:dyDescent="0.3">
      <c r="A12" s="52"/>
      <c r="B12" t="s">
        <v>1504</v>
      </c>
      <c r="C12" t="s">
        <v>1505</v>
      </c>
      <c r="D12" t="s">
        <v>125</v>
      </c>
      <c r="F12" t="s">
        <v>128</v>
      </c>
      <c r="G12" t="s">
        <v>1149</v>
      </c>
    </row>
    <row r="13" spans="1:7" x14ac:dyDescent="0.3">
      <c r="A13" s="52" t="s">
        <v>297</v>
      </c>
      <c r="B13" t="s">
        <v>546</v>
      </c>
      <c r="C13" t="s">
        <v>1506</v>
      </c>
      <c r="D13" t="s">
        <v>128</v>
      </c>
      <c r="E13" t="s">
        <v>157</v>
      </c>
    </row>
    <row r="14" spans="1:7" x14ac:dyDescent="0.3">
      <c r="A14" s="52"/>
      <c r="B14" t="s">
        <v>1507</v>
      </c>
      <c r="C14" t="s">
        <v>1508</v>
      </c>
      <c r="D14" t="s">
        <v>125</v>
      </c>
      <c r="F14" t="s">
        <v>128</v>
      </c>
      <c r="G14" t="s">
        <v>1149</v>
      </c>
    </row>
    <row r="15" spans="1:7" x14ac:dyDescent="0.3">
      <c r="A15" s="52"/>
      <c r="B15" t="s">
        <v>318</v>
      </c>
      <c r="C15" t="s">
        <v>315</v>
      </c>
      <c r="D15" t="s">
        <v>125</v>
      </c>
      <c r="F15" t="s">
        <v>125</v>
      </c>
    </row>
    <row r="16" spans="1:7" ht="15" customHeight="1" x14ac:dyDescent="0.3">
      <c r="A16" s="56" t="s">
        <v>319</v>
      </c>
      <c r="B16" t="s">
        <v>1509</v>
      </c>
      <c r="C16" t="s">
        <v>1510</v>
      </c>
      <c r="D16" t="s">
        <v>128</v>
      </c>
      <c r="E16" t="s">
        <v>162</v>
      </c>
    </row>
    <row r="17" spans="1:7" x14ac:dyDescent="0.3">
      <c r="A17" s="56"/>
      <c r="B17" t="s">
        <v>1511</v>
      </c>
      <c r="C17" t="s">
        <v>1512</v>
      </c>
      <c r="D17" t="s">
        <v>128</v>
      </c>
      <c r="E17" t="s">
        <v>162</v>
      </c>
    </row>
    <row r="18" spans="1:7" x14ac:dyDescent="0.3">
      <c r="A18" s="56"/>
      <c r="B18" t="s">
        <v>1513</v>
      </c>
      <c r="C18" t="s">
        <v>1514</v>
      </c>
      <c r="D18" t="s">
        <v>128</v>
      </c>
      <c r="E18" t="s">
        <v>162</v>
      </c>
    </row>
    <row r="19" spans="1:7" ht="15" customHeight="1" x14ac:dyDescent="0.3">
      <c r="A19" s="52" t="s">
        <v>331</v>
      </c>
      <c r="B19" t="s">
        <v>1515</v>
      </c>
      <c r="C19" t="s">
        <v>1516</v>
      </c>
      <c r="D19" t="s">
        <v>128</v>
      </c>
      <c r="E19" t="s">
        <v>164</v>
      </c>
    </row>
    <row r="20" spans="1:7" x14ac:dyDescent="0.3">
      <c r="A20" s="52"/>
      <c r="B20" t="s">
        <v>1517</v>
      </c>
      <c r="C20" t="s">
        <v>1518</v>
      </c>
      <c r="D20" t="s">
        <v>128</v>
      </c>
      <c r="E20" t="s">
        <v>164</v>
      </c>
    </row>
    <row r="21" spans="1:7" x14ac:dyDescent="0.3">
      <c r="A21" s="52"/>
      <c r="B21" t="s">
        <v>1519</v>
      </c>
      <c r="C21" t="s">
        <v>1520</v>
      </c>
      <c r="D21" t="s">
        <v>128</v>
      </c>
      <c r="E21" t="s">
        <v>164</v>
      </c>
    </row>
    <row r="22" spans="1:7" ht="28.8" x14ac:dyDescent="0.3">
      <c r="A22" s="7" t="s">
        <v>366</v>
      </c>
      <c r="B22" t="s">
        <v>606</v>
      </c>
      <c r="C22" t="s">
        <v>1521</v>
      </c>
      <c r="D22" t="s">
        <v>128</v>
      </c>
      <c r="E22" t="s">
        <v>171</v>
      </c>
      <c r="G22" t="s">
        <v>1522</v>
      </c>
    </row>
    <row r="23" spans="1:7" ht="15" customHeight="1" x14ac:dyDescent="0.3">
      <c r="A23" s="52" t="s">
        <v>374</v>
      </c>
      <c r="B23" t="s">
        <v>1523</v>
      </c>
      <c r="C23" t="s">
        <v>1524</v>
      </c>
      <c r="D23" t="s">
        <v>128</v>
      </c>
      <c r="E23" t="s">
        <v>177</v>
      </c>
    </row>
    <row r="24" spans="1:7" x14ac:dyDescent="0.3">
      <c r="A24" s="52"/>
      <c r="B24" t="s">
        <v>1525</v>
      </c>
      <c r="C24" t="s">
        <v>1526</v>
      </c>
      <c r="D24" t="s">
        <v>125</v>
      </c>
      <c r="F24" t="s">
        <v>128</v>
      </c>
      <c r="G24" t="s">
        <v>976</v>
      </c>
    </row>
    <row r="25" spans="1:7" x14ac:dyDescent="0.3">
      <c r="A25" s="52"/>
      <c r="B25" t="s">
        <v>1527</v>
      </c>
      <c r="C25" t="s">
        <v>1528</v>
      </c>
      <c r="D25" t="s">
        <v>128</v>
      </c>
      <c r="E25" t="s">
        <v>177</v>
      </c>
    </row>
    <row r="26" spans="1:7" x14ac:dyDescent="0.3">
      <c r="A26" s="52"/>
      <c r="B26" t="s">
        <v>640</v>
      </c>
      <c r="C26" t="s">
        <v>1529</v>
      </c>
      <c r="D26" t="s">
        <v>128</v>
      </c>
      <c r="E26" t="s">
        <v>179</v>
      </c>
    </row>
    <row r="27" spans="1:7" ht="15" customHeight="1" x14ac:dyDescent="0.3">
      <c r="A27" s="52" t="s">
        <v>399</v>
      </c>
      <c r="B27" t="s">
        <v>1530</v>
      </c>
      <c r="C27" t="s">
        <v>1531</v>
      </c>
      <c r="D27" s="16" t="s">
        <v>125</v>
      </c>
      <c r="E27" s="14"/>
      <c r="F27" s="16" t="s">
        <v>128</v>
      </c>
      <c r="G27" s="14" t="s">
        <v>1532</v>
      </c>
    </row>
    <row r="28" spans="1:7" x14ac:dyDescent="0.3">
      <c r="A28" s="52"/>
      <c r="B28" t="s">
        <v>1533</v>
      </c>
      <c r="C28" t="s">
        <v>1534</v>
      </c>
      <c r="D28" s="16" t="s">
        <v>125</v>
      </c>
      <c r="E28" s="14"/>
      <c r="F28" s="16" t="s">
        <v>128</v>
      </c>
      <c r="G28" s="14" t="s">
        <v>1149</v>
      </c>
    </row>
    <row r="29" spans="1:7" x14ac:dyDescent="0.3">
      <c r="A29" s="52"/>
      <c r="B29" t="s">
        <v>1535</v>
      </c>
      <c r="C29" t="s">
        <v>1536</v>
      </c>
      <c r="D29" s="16" t="s">
        <v>125</v>
      </c>
      <c r="E29" s="14"/>
      <c r="F29" s="16" t="s">
        <v>128</v>
      </c>
      <c r="G29" s="14" t="s">
        <v>976</v>
      </c>
    </row>
    <row r="30" spans="1:7" x14ac:dyDescent="0.3">
      <c r="A30" s="52"/>
      <c r="B30" t="s">
        <v>668</v>
      </c>
      <c r="C30" t="s">
        <v>1537</v>
      </c>
      <c r="D30" s="17" t="s">
        <v>128</v>
      </c>
      <c r="E30" s="14" t="s">
        <v>185</v>
      </c>
      <c r="F30" s="14"/>
      <c r="G30" s="14"/>
    </row>
    <row r="31" spans="1:7" x14ac:dyDescent="0.3">
      <c r="A31" s="55" t="s">
        <v>670</v>
      </c>
      <c r="B31" s="55"/>
      <c r="C31" s="55"/>
      <c r="D31">
        <f>COUNTIF(D2:D29,"Yes")</f>
        <v>18</v>
      </c>
      <c r="F31">
        <f t="shared" ref="F31" si="0">COUNTIF(F2:F29,"Yes")</f>
        <v>8</v>
      </c>
    </row>
  </sheetData>
  <mergeCells count="9">
    <mergeCell ref="A3:A4"/>
    <mergeCell ref="A10:A12"/>
    <mergeCell ref="A16:A18"/>
    <mergeCell ref="A23:A26"/>
    <mergeCell ref="A31:C31"/>
    <mergeCell ref="A5:A9"/>
    <mergeCell ref="A13:A15"/>
    <mergeCell ref="A19:A21"/>
    <mergeCell ref="A27:A30"/>
  </mergeCells>
  <conditionalFormatting sqref="D2:D26">
    <cfRule type="containsText" dxfId="19" priority="1" operator="containsText" text="Partial">
      <formula>NOT(ISERROR(SEARCH("Partial",D2)))</formula>
    </cfRule>
    <cfRule type="containsText" dxfId="18" priority="2" operator="containsText" text="No">
      <formula>NOT(ISERROR(SEARCH("No",D2)))</formula>
    </cfRule>
    <cfRule type="containsText" dxfId="17" priority="3" operator="containsText" text="Yes">
      <formula>NOT(ISERROR(SEARCH("Yes",D2)))</formula>
    </cfRule>
  </conditionalFormatting>
  <conditionalFormatting sqref="F2:F26">
    <cfRule type="containsText" dxfId="16" priority="4" operator="containsText" text="No">
      <formula>NOT(ISERROR(SEARCH("No",F2)))</formula>
    </cfRule>
    <cfRule type="containsText" dxfId="15" priority="5" operator="containsText" text="Yes">
      <formula>NOT(ISERROR(SEARCH("Yes",F2)))</formula>
    </cfRule>
  </conditionalFormatting>
  <dataValidations count="2">
    <dataValidation type="list" allowBlank="1" showInputMessage="1" showErrorMessage="1" sqref="F2:F26" xr:uid="{6BCABAE2-201E-4AB1-BD56-4D0584CB2962}">
      <formula1>"Yes,No"</formula1>
    </dataValidation>
    <dataValidation type="list" allowBlank="1" showInputMessage="1" showErrorMessage="1" sqref="D2:D30" xr:uid="{B5255E26-D689-4B98-BAF5-5D01EE3AA2C6}">
      <formula1>"Yes,No,Partial"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D4E-9B5A-4BFE-99B3-B494F70BE181}">
  <dimension ref="A1:G29"/>
  <sheetViews>
    <sheetView workbookViewId="0">
      <selection activeCell="C9" sqref="C9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34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6" t="s">
        <v>198</v>
      </c>
      <c r="B2" t="s">
        <v>451</v>
      </c>
      <c r="C2" t="s">
        <v>1538</v>
      </c>
      <c r="D2" t="s">
        <v>128</v>
      </c>
      <c r="E2" t="s">
        <v>123</v>
      </c>
    </row>
    <row r="3" spans="1:7" ht="15" customHeight="1" x14ac:dyDescent="0.3">
      <c r="A3" s="6" t="s">
        <v>206</v>
      </c>
      <c r="B3" t="s">
        <v>1539</v>
      </c>
      <c r="C3" t="s">
        <v>1540</v>
      </c>
      <c r="D3" t="s">
        <v>128</v>
      </c>
      <c r="E3" t="s">
        <v>131</v>
      </c>
    </row>
    <row r="4" spans="1:7" ht="15" customHeight="1" x14ac:dyDescent="0.3">
      <c r="A4" s="52" t="s">
        <v>215</v>
      </c>
      <c r="B4" t="s">
        <v>1541</v>
      </c>
      <c r="C4" t="s">
        <v>1542</v>
      </c>
      <c r="D4" t="s">
        <v>128</v>
      </c>
      <c r="E4" t="s">
        <v>134</v>
      </c>
    </row>
    <row r="5" spans="1:7" ht="15" customHeight="1" x14ac:dyDescent="0.3">
      <c r="A5" s="52"/>
      <c r="B5" t="s">
        <v>1543</v>
      </c>
      <c r="C5" t="s">
        <v>1544</v>
      </c>
      <c r="D5" t="s">
        <v>128</v>
      </c>
      <c r="E5" t="s">
        <v>134</v>
      </c>
    </row>
    <row r="6" spans="1:7" ht="15" customHeight="1" x14ac:dyDescent="0.3">
      <c r="A6" s="52"/>
      <c r="B6" t="s">
        <v>1545</v>
      </c>
      <c r="C6" t="s">
        <v>1546</v>
      </c>
      <c r="D6" t="s">
        <v>128</v>
      </c>
      <c r="E6" t="s">
        <v>134</v>
      </c>
    </row>
    <row r="7" spans="1:7" ht="15" customHeight="1" x14ac:dyDescent="0.3">
      <c r="A7" s="52"/>
      <c r="B7" t="s">
        <v>1547</v>
      </c>
      <c r="C7" t="s">
        <v>1548</v>
      </c>
      <c r="D7" t="s">
        <v>128</v>
      </c>
      <c r="E7" t="s">
        <v>134</v>
      </c>
    </row>
    <row r="8" spans="1:7" ht="15" customHeight="1" x14ac:dyDescent="0.3">
      <c r="A8" s="52"/>
      <c r="B8" t="s">
        <v>1549</v>
      </c>
      <c r="C8" t="s">
        <v>1550</v>
      </c>
      <c r="D8" t="s">
        <v>125</v>
      </c>
      <c r="F8" t="s">
        <v>128</v>
      </c>
      <c r="G8" t="s">
        <v>1149</v>
      </c>
    </row>
    <row r="9" spans="1:7" ht="15" customHeight="1" x14ac:dyDescent="0.3">
      <c r="A9" s="52"/>
      <c r="B9" t="s">
        <v>235</v>
      </c>
      <c r="C9" t="s">
        <v>1551</v>
      </c>
      <c r="D9" t="s">
        <v>125</v>
      </c>
      <c r="F9" t="s">
        <v>125</v>
      </c>
    </row>
    <row r="10" spans="1:7" ht="15" customHeight="1" x14ac:dyDescent="0.3">
      <c r="A10" s="52" t="s">
        <v>239</v>
      </c>
      <c r="B10" t="s">
        <v>1552</v>
      </c>
      <c r="C10" t="s">
        <v>1553</v>
      </c>
      <c r="D10" t="s">
        <v>128</v>
      </c>
      <c r="E10" t="s">
        <v>151</v>
      </c>
    </row>
    <row r="11" spans="1:7" x14ac:dyDescent="0.3">
      <c r="A11" s="52"/>
      <c r="B11" t="s">
        <v>1554</v>
      </c>
      <c r="C11" t="s">
        <v>1555</v>
      </c>
      <c r="D11" t="s">
        <v>128</v>
      </c>
      <c r="E11" t="s">
        <v>151</v>
      </c>
    </row>
    <row r="12" spans="1:7" x14ac:dyDescent="0.3">
      <c r="A12" s="52"/>
      <c r="B12" t="s">
        <v>1556</v>
      </c>
      <c r="C12" t="s">
        <v>1557</v>
      </c>
      <c r="D12" t="s">
        <v>128</v>
      </c>
      <c r="E12" t="s">
        <v>151</v>
      </c>
    </row>
    <row r="13" spans="1:7" x14ac:dyDescent="0.3">
      <c r="A13" s="52" t="s">
        <v>297</v>
      </c>
      <c r="B13" t="s">
        <v>547</v>
      </c>
      <c r="C13" t="s">
        <v>1558</v>
      </c>
      <c r="D13" t="s">
        <v>128</v>
      </c>
      <c r="E13" t="s">
        <v>157</v>
      </c>
    </row>
    <row r="14" spans="1:7" x14ac:dyDescent="0.3">
      <c r="A14" s="52"/>
      <c r="B14" t="s">
        <v>1559</v>
      </c>
      <c r="C14" t="s">
        <v>1560</v>
      </c>
      <c r="D14" t="s">
        <v>128</v>
      </c>
      <c r="E14" t="s">
        <v>302</v>
      </c>
    </row>
    <row r="15" spans="1:7" x14ac:dyDescent="0.3">
      <c r="A15" s="52"/>
      <c r="B15" t="s">
        <v>1561</v>
      </c>
      <c r="C15" t="s">
        <v>1562</v>
      </c>
      <c r="D15" t="s">
        <v>128</v>
      </c>
      <c r="E15" t="s">
        <v>302</v>
      </c>
    </row>
    <row r="16" spans="1:7" ht="15" customHeight="1" x14ac:dyDescent="0.3">
      <c r="A16" s="7" t="s">
        <v>319</v>
      </c>
      <c r="B16" t="s">
        <v>566</v>
      </c>
      <c r="C16" t="s">
        <v>321</v>
      </c>
      <c r="D16" t="s">
        <v>128</v>
      </c>
      <c r="E16" t="s">
        <v>162</v>
      </c>
    </row>
    <row r="17" spans="1:7" ht="15" customHeight="1" x14ac:dyDescent="0.3">
      <c r="A17" s="52" t="s">
        <v>331</v>
      </c>
      <c r="B17" t="s">
        <v>1563</v>
      </c>
      <c r="C17" t="s">
        <v>1564</v>
      </c>
      <c r="D17" t="s">
        <v>128</v>
      </c>
      <c r="E17" t="s">
        <v>164</v>
      </c>
    </row>
    <row r="18" spans="1:7" x14ac:dyDescent="0.3">
      <c r="A18" s="52"/>
      <c r="B18" t="s">
        <v>1565</v>
      </c>
      <c r="C18" t="s">
        <v>1566</v>
      </c>
      <c r="D18" t="s">
        <v>128</v>
      </c>
      <c r="E18" t="s">
        <v>164</v>
      </c>
    </row>
    <row r="19" spans="1:7" x14ac:dyDescent="0.3">
      <c r="A19" s="52"/>
      <c r="B19" t="s">
        <v>1567</v>
      </c>
      <c r="C19" t="s">
        <v>1568</v>
      </c>
      <c r="D19" t="s">
        <v>128</v>
      </c>
      <c r="E19" t="s">
        <v>164</v>
      </c>
    </row>
    <row r="20" spans="1:7" x14ac:dyDescent="0.3">
      <c r="A20" s="52"/>
      <c r="B20" t="s">
        <v>1569</v>
      </c>
      <c r="C20" t="s">
        <v>1570</v>
      </c>
      <c r="D20" t="s">
        <v>128</v>
      </c>
      <c r="E20" t="s">
        <v>164</v>
      </c>
    </row>
    <row r="21" spans="1:7" ht="28.8" x14ac:dyDescent="0.3">
      <c r="A21" s="7" t="s">
        <v>366</v>
      </c>
      <c r="B21" t="s">
        <v>607</v>
      </c>
      <c r="C21" t="s">
        <v>1571</v>
      </c>
      <c r="D21" t="s">
        <v>128</v>
      </c>
      <c r="E21" t="s">
        <v>171</v>
      </c>
      <c r="G21" t="s">
        <v>1522</v>
      </c>
    </row>
    <row r="22" spans="1:7" ht="15" customHeight="1" x14ac:dyDescent="0.3">
      <c r="A22" s="52" t="s">
        <v>374</v>
      </c>
      <c r="B22" t="s">
        <v>1572</v>
      </c>
      <c r="C22" t="s">
        <v>1573</v>
      </c>
      <c r="D22" t="s">
        <v>128</v>
      </c>
      <c r="E22" t="s">
        <v>177</v>
      </c>
    </row>
    <row r="23" spans="1:7" x14ac:dyDescent="0.3">
      <c r="A23" s="52"/>
      <c r="B23" t="s">
        <v>641</v>
      </c>
      <c r="C23" t="s">
        <v>1574</v>
      </c>
      <c r="D23" t="s">
        <v>128</v>
      </c>
      <c r="E23" t="s">
        <v>179</v>
      </c>
    </row>
    <row r="24" spans="1:7" x14ac:dyDescent="0.3">
      <c r="A24" s="52"/>
      <c r="B24" t="s">
        <v>1575</v>
      </c>
      <c r="C24" t="s">
        <v>1576</v>
      </c>
      <c r="D24" t="s">
        <v>128</v>
      </c>
      <c r="E24" t="s">
        <v>177</v>
      </c>
    </row>
    <row r="25" spans="1:7" x14ac:dyDescent="0.3">
      <c r="A25" s="52"/>
      <c r="B25" t="s">
        <v>1577</v>
      </c>
      <c r="C25" t="s">
        <v>1578</v>
      </c>
      <c r="D25" t="s">
        <v>125</v>
      </c>
      <c r="F25" t="s">
        <v>128</v>
      </c>
      <c r="G25" t="s">
        <v>976</v>
      </c>
    </row>
    <row r="26" spans="1:7" ht="15" customHeight="1" x14ac:dyDescent="0.3">
      <c r="A26" s="52" t="s">
        <v>399</v>
      </c>
      <c r="B26" t="s">
        <v>669</v>
      </c>
      <c r="C26" t="s">
        <v>1579</v>
      </c>
      <c r="D26" t="s">
        <v>448</v>
      </c>
      <c r="E26" t="s">
        <v>185</v>
      </c>
      <c r="F26" t="s">
        <v>128</v>
      </c>
      <c r="G26" t="s">
        <v>1580</v>
      </c>
    </row>
    <row r="27" spans="1:7" x14ac:dyDescent="0.3">
      <c r="A27" s="52"/>
      <c r="B27" t="s">
        <v>1581</v>
      </c>
      <c r="C27" t="s">
        <v>1582</v>
      </c>
      <c r="D27" t="s">
        <v>125</v>
      </c>
      <c r="F27" t="s">
        <v>128</v>
      </c>
      <c r="G27" t="s">
        <v>1532</v>
      </c>
    </row>
    <row r="28" spans="1:7" x14ac:dyDescent="0.3">
      <c r="A28" s="52"/>
      <c r="B28" t="s">
        <v>648</v>
      </c>
      <c r="C28" t="s">
        <v>1583</v>
      </c>
      <c r="D28" t="s">
        <v>128</v>
      </c>
      <c r="E28" t="s">
        <v>402</v>
      </c>
    </row>
    <row r="29" spans="1:7" x14ac:dyDescent="0.3">
      <c r="A29" s="55" t="s">
        <v>670</v>
      </c>
      <c r="B29" s="55"/>
      <c r="C29" s="55"/>
      <c r="D29">
        <f>COUNTIF(D2:D28,"Yes")</f>
        <v>22</v>
      </c>
      <c r="F29">
        <f t="shared" ref="F29" si="0">COUNTIF(F2:F28,"Yes")</f>
        <v>4</v>
      </c>
    </row>
  </sheetData>
  <mergeCells count="7">
    <mergeCell ref="A26:A28"/>
    <mergeCell ref="A29:C29"/>
    <mergeCell ref="A4:A9"/>
    <mergeCell ref="A13:A15"/>
    <mergeCell ref="A17:A20"/>
    <mergeCell ref="A10:A12"/>
    <mergeCell ref="A22:A25"/>
  </mergeCells>
  <conditionalFormatting sqref="D2:D28">
    <cfRule type="containsText" dxfId="14" priority="3" operator="containsText" text="Partial">
      <formula>NOT(ISERROR(SEARCH("Partial",D2)))</formula>
    </cfRule>
    <cfRule type="containsText" dxfId="13" priority="4" operator="containsText" text="No">
      <formula>NOT(ISERROR(SEARCH("No",D2)))</formula>
    </cfRule>
    <cfRule type="containsText" dxfId="12" priority="5" operator="containsText" text="Yes">
      <formula>NOT(ISERROR(SEARCH("Yes",D2)))</formula>
    </cfRule>
  </conditionalFormatting>
  <conditionalFormatting sqref="F2:F28">
    <cfRule type="containsText" dxfId="11" priority="1" operator="containsText" text="No">
      <formula>NOT(ISERROR(SEARCH("No",F2)))</formula>
    </cfRule>
    <cfRule type="containsText" dxfId="1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8" xr:uid="{10DBFA7C-0272-4F06-866A-E8FCB8960B2A}">
      <formula1>"Yes,No,Partial"</formula1>
    </dataValidation>
    <dataValidation type="list" allowBlank="1" showInputMessage="1" showErrorMessage="1" sqref="F2:F28" xr:uid="{E5C3ED55-2B97-4EAF-833D-DC48F4F9A0FE}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7BB-BECD-4675-8F3E-0A670D068BA9}">
  <dimension ref="A1:G45"/>
  <sheetViews>
    <sheetView workbookViewId="0">
      <selection activeCell="E1" activeCellId="1" sqref="B1:B1048576 E1:E1048576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1584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1585</v>
      </c>
      <c r="C2" t="s">
        <v>826</v>
      </c>
      <c r="D2" t="s">
        <v>128</v>
      </c>
      <c r="E2" t="s">
        <v>123</v>
      </c>
    </row>
    <row r="3" spans="1:7" ht="15" customHeight="1" x14ac:dyDescent="0.3">
      <c r="A3" s="52"/>
      <c r="B3" t="s">
        <v>1586</v>
      </c>
      <c r="C3" t="s">
        <v>1587</v>
      </c>
      <c r="D3" t="s">
        <v>128</v>
      </c>
      <c r="E3" t="s">
        <v>123</v>
      </c>
    </row>
    <row r="4" spans="1:7" ht="15" customHeight="1" x14ac:dyDescent="0.3">
      <c r="A4" s="52"/>
      <c r="B4" t="s">
        <v>1588</v>
      </c>
      <c r="C4" t="s">
        <v>1589</v>
      </c>
      <c r="D4" t="s">
        <v>128</v>
      </c>
      <c r="E4" t="s">
        <v>123</v>
      </c>
    </row>
    <row r="5" spans="1:7" ht="15" customHeight="1" x14ac:dyDescent="0.3">
      <c r="A5" s="52"/>
      <c r="B5" t="s">
        <v>1590</v>
      </c>
      <c r="C5" t="s">
        <v>1591</v>
      </c>
      <c r="D5" t="s">
        <v>125</v>
      </c>
      <c r="F5" t="s">
        <v>128</v>
      </c>
      <c r="G5" t="s">
        <v>1149</v>
      </c>
    </row>
    <row r="6" spans="1:7" ht="15" customHeight="1" x14ac:dyDescent="0.3">
      <c r="A6" s="52" t="s">
        <v>206</v>
      </c>
      <c r="B6" t="s">
        <v>1592</v>
      </c>
      <c r="C6" t="s">
        <v>842</v>
      </c>
      <c r="D6" t="s">
        <v>128</v>
      </c>
      <c r="E6" t="s">
        <v>131</v>
      </c>
    </row>
    <row r="7" spans="1:7" ht="15" customHeight="1" x14ac:dyDescent="0.3">
      <c r="A7" s="52"/>
      <c r="B7" t="s">
        <v>1593</v>
      </c>
      <c r="C7" t="s">
        <v>1594</v>
      </c>
      <c r="D7" t="s">
        <v>125</v>
      </c>
      <c r="F7" t="s">
        <v>128</v>
      </c>
    </row>
    <row r="8" spans="1:7" ht="15" customHeight="1" x14ac:dyDescent="0.3">
      <c r="A8" s="52"/>
      <c r="B8" t="s">
        <v>1595</v>
      </c>
      <c r="C8" t="s">
        <v>1596</v>
      </c>
      <c r="D8" t="s">
        <v>128</v>
      </c>
      <c r="E8" t="s">
        <v>131</v>
      </c>
    </row>
    <row r="9" spans="1:7" ht="15" customHeight="1" x14ac:dyDescent="0.3">
      <c r="A9" s="52" t="s">
        <v>215</v>
      </c>
      <c r="B9" t="s">
        <v>1597</v>
      </c>
      <c r="C9" t="s">
        <v>853</v>
      </c>
      <c r="D9" t="s">
        <v>128</v>
      </c>
      <c r="E9" t="s">
        <v>134</v>
      </c>
    </row>
    <row r="10" spans="1:7" ht="15" customHeight="1" x14ac:dyDescent="0.3">
      <c r="A10" s="52"/>
      <c r="B10" t="s">
        <v>1598</v>
      </c>
      <c r="C10" t="s">
        <v>1599</v>
      </c>
      <c r="D10" t="s">
        <v>125</v>
      </c>
      <c r="F10" t="s">
        <v>128</v>
      </c>
      <c r="G10" t="s">
        <v>1522</v>
      </c>
    </row>
    <row r="11" spans="1:7" ht="15" customHeight="1" x14ac:dyDescent="0.3">
      <c r="A11" s="52"/>
      <c r="B11" t="s">
        <v>1600</v>
      </c>
      <c r="C11" t="s">
        <v>1601</v>
      </c>
      <c r="D11" t="s">
        <v>128</v>
      </c>
      <c r="E11" t="s">
        <v>134</v>
      </c>
    </row>
    <row r="12" spans="1:7" ht="15" customHeight="1" x14ac:dyDescent="0.3">
      <c r="A12" s="52"/>
      <c r="B12" t="s">
        <v>1602</v>
      </c>
      <c r="C12" t="s">
        <v>1603</v>
      </c>
      <c r="D12" t="s">
        <v>128</v>
      </c>
      <c r="E12" t="s">
        <v>134</v>
      </c>
    </row>
    <row r="13" spans="1:7" ht="15" customHeight="1" x14ac:dyDescent="0.3">
      <c r="A13" s="52"/>
      <c r="B13" t="s">
        <v>1604</v>
      </c>
      <c r="C13" t="s">
        <v>1605</v>
      </c>
      <c r="D13" t="s">
        <v>125</v>
      </c>
      <c r="F13" t="s">
        <v>128</v>
      </c>
      <c r="G13" t="s">
        <v>1522</v>
      </c>
    </row>
    <row r="14" spans="1:7" ht="15" customHeight="1" x14ac:dyDescent="0.3">
      <c r="A14" s="52"/>
      <c r="B14" t="s">
        <v>1606</v>
      </c>
      <c r="C14" t="s">
        <v>1607</v>
      </c>
      <c r="D14" t="s">
        <v>125</v>
      </c>
      <c r="F14" t="s">
        <v>128</v>
      </c>
      <c r="G14" t="s">
        <v>1522</v>
      </c>
    </row>
    <row r="15" spans="1:7" ht="15" customHeight="1" x14ac:dyDescent="0.3">
      <c r="A15" s="52"/>
      <c r="B15" t="s">
        <v>1608</v>
      </c>
      <c r="C15" t="s">
        <v>1609</v>
      </c>
      <c r="D15" t="s">
        <v>125</v>
      </c>
      <c r="F15" t="s">
        <v>128</v>
      </c>
      <c r="G15" t="s">
        <v>1522</v>
      </c>
    </row>
    <row r="16" spans="1:7" ht="15" customHeight="1" x14ac:dyDescent="0.3">
      <c r="A16" s="52"/>
      <c r="B16" t="s">
        <v>1610</v>
      </c>
      <c r="C16" t="s">
        <v>1611</v>
      </c>
      <c r="D16" t="s">
        <v>125</v>
      </c>
      <c r="F16" t="s">
        <v>128</v>
      </c>
      <c r="G16" t="s">
        <v>1522</v>
      </c>
    </row>
    <row r="17" spans="1:7" ht="15" customHeight="1" x14ac:dyDescent="0.3">
      <c r="A17" s="52"/>
      <c r="B17" t="s">
        <v>1612</v>
      </c>
      <c r="C17" t="s">
        <v>1613</v>
      </c>
      <c r="D17" t="s">
        <v>125</v>
      </c>
      <c r="F17" t="s">
        <v>128</v>
      </c>
      <c r="G17" t="s">
        <v>1522</v>
      </c>
    </row>
    <row r="18" spans="1:7" ht="15" customHeight="1" x14ac:dyDescent="0.3">
      <c r="A18" s="52"/>
      <c r="B18" t="s">
        <v>1614</v>
      </c>
      <c r="C18" t="s">
        <v>1615</v>
      </c>
      <c r="D18" t="s">
        <v>125</v>
      </c>
      <c r="F18" t="s">
        <v>128</v>
      </c>
      <c r="G18" t="s">
        <v>1522</v>
      </c>
    </row>
    <row r="19" spans="1:7" ht="15" customHeight="1" x14ac:dyDescent="0.3">
      <c r="A19" s="52" t="s">
        <v>239</v>
      </c>
      <c r="B19" t="s">
        <v>1616</v>
      </c>
      <c r="C19" t="s">
        <v>1617</v>
      </c>
      <c r="D19" t="s">
        <v>128</v>
      </c>
      <c r="E19" t="s">
        <v>1618</v>
      </c>
    </row>
    <row r="20" spans="1:7" x14ac:dyDescent="0.3">
      <c r="A20" s="52"/>
      <c r="B20" t="s">
        <v>1619</v>
      </c>
      <c r="C20" t="s">
        <v>1347</v>
      </c>
      <c r="D20" t="s">
        <v>128</v>
      </c>
      <c r="E20" t="s">
        <v>1618</v>
      </c>
    </row>
    <row r="21" spans="1:7" x14ac:dyDescent="0.3">
      <c r="A21" s="52"/>
      <c r="B21" t="s">
        <v>1620</v>
      </c>
      <c r="C21" t="s">
        <v>1621</v>
      </c>
      <c r="D21" t="s">
        <v>128</v>
      </c>
      <c r="E21" t="s">
        <v>1618</v>
      </c>
    </row>
    <row r="22" spans="1:7" x14ac:dyDescent="0.3">
      <c r="A22" s="52"/>
      <c r="B22" t="s">
        <v>1622</v>
      </c>
      <c r="C22" t="s">
        <v>1623</v>
      </c>
      <c r="D22" t="s">
        <v>125</v>
      </c>
      <c r="F22" t="s">
        <v>128</v>
      </c>
      <c r="G22" t="s">
        <v>1522</v>
      </c>
    </row>
    <row r="23" spans="1:7" x14ac:dyDescent="0.3">
      <c r="A23" s="52"/>
      <c r="B23" t="s">
        <v>1624</v>
      </c>
      <c r="C23" t="s">
        <v>1625</v>
      </c>
      <c r="D23" t="s">
        <v>125</v>
      </c>
      <c r="F23" t="s">
        <v>128</v>
      </c>
      <c r="G23" t="s">
        <v>1522</v>
      </c>
    </row>
    <row r="24" spans="1:7" x14ac:dyDescent="0.3">
      <c r="A24" s="52" t="s">
        <v>297</v>
      </c>
      <c r="B24" t="s">
        <v>1626</v>
      </c>
      <c r="C24" t="s">
        <v>1627</v>
      </c>
      <c r="D24" t="s">
        <v>128</v>
      </c>
      <c r="E24" t="s">
        <v>157</v>
      </c>
    </row>
    <row r="25" spans="1:7" x14ac:dyDescent="0.3">
      <c r="A25" s="52"/>
      <c r="B25" t="s">
        <v>1628</v>
      </c>
      <c r="C25" t="s">
        <v>1629</v>
      </c>
      <c r="D25" t="s">
        <v>128</v>
      </c>
      <c r="E25" t="s">
        <v>157</v>
      </c>
    </row>
    <row r="26" spans="1:7" x14ac:dyDescent="0.3">
      <c r="A26" s="52"/>
      <c r="B26" t="s">
        <v>1630</v>
      </c>
      <c r="C26" t="s">
        <v>1631</v>
      </c>
      <c r="D26" t="s">
        <v>128</v>
      </c>
      <c r="E26" t="s">
        <v>157</v>
      </c>
    </row>
    <row r="27" spans="1:7" ht="15" customHeight="1" x14ac:dyDescent="0.3">
      <c r="A27" s="7" t="s">
        <v>319</v>
      </c>
      <c r="B27" t="s">
        <v>567</v>
      </c>
      <c r="C27" t="s">
        <v>1632</v>
      </c>
      <c r="D27" t="s">
        <v>128</v>
      </c>
      <c r="E27" t="s">
        <v>162</v>
      </c>
    </row>
    <row r="28" spans="1:7" ht="15" customHeight="1" x14ac:dyDescent="0.3">
      <c r="A28" s="52" t="s">
        <v>331</v>
      </c>
      <c r="B28" t="s">
        <v>1633</v>
      </c>
      <c r="C28" t="s">
        <v>1634</v>
      </c>
      <c r="D28" t="s">
        <v>128</v>
      </c>
      <c r="E28" t="s">
        <v>164</v>
      </c>
    </row>
    <row r="29" spans="1:7" x14ac:dyDescent="0.3">
      <c r="A29" s="52"/>
      <c r="B29" t="s">
        <v>1635</v>
      </c>
      <c r="C29" t="s">
        <v>1636</v>
      </c>
      <c r="D29" t="s">
        <v>125</v>
      </c>
      <c r="F29" t="s">
        <v>128</v>
      </c>
      <c r="G29" t="s">
        <v>1522</v>
      </c>
    </row>
    <row r="30" spans="1:7" x14ac:dyDescent="0.3">
      <c r="A30" s="52"/>
      <c r="B30" t="s">
        <v>1637</v>
      </c>
      <c r="C30" t="s">
        <v>1638</v>
      </c>
      <c r="D30" t="s">
        <v>128</v>
      </c>
      <c r="E30" t="s">
        <v>164</v>
      </c>
    </row>
    <row r="31" spans="1:7" x14ac:dyDescent="0.3">
      <c r="A31" s="52"/>
      <c r="B31" t="s">
        <v>1639</v>
      </c>
      <c r="C31" t="s">
        <v>1640</v>
      </c>
      <c r="D31" t="s">
        <v>125</v>
      </c>
      <c r="F31" t="s">
        <v>128</v>
      </c>
      <c r="G31" t="s">
        <v>1149</v>
      </c>
    </row>
    <row r="32" spans="1:7" ht="28.8" x14ac:dyDescent="0.3">
      <c r="A32" s="7" t="s">
        <v>366</v>
      </c>
      <c r="B32" t="s">
        <v>608</v>
      </c>
      <c r="C32" t="s">
        <v>1213</v>
      </c>
      <c r="D32" t="s">
        <v>128</v>
      </c>
      <c r="E32" t="s">
        <v>171</v>
      </c>
    </row>
    <row r="33" spans="1:7" ht="15" customHeight="1" x14ac:dyDescent="0.3">
      <c r="A33" s="52" t="s">
        <v>374</v>
      </c>
      <c r="B33" t="s">
        <v>624</v>
      </c>
      <c r="C33" t="s">
        <v>1641</v>
      </c>
      <c r="D33" t="s">
        <v>128</v>
      </c>
      <c r="E33" t="s">
        <v>177</v>
      </c>
    </row>
    <row r="34" spans="1:7" x14ac:dyDescent="0.3">
      <c r="A34" s="52"/>
      <c r="B34" t="s">
        <v>1642</v>
      </c>
      <c r="C34" t="s">
        <v>1643</v>
      </c>
      <c r="D34" t="s">
        <v>125</v>
      </c>
      <c r="F34" t="s">
        <v>128</v>
      </c>
      <c r="G34" t="s">
        <v>1522</v>
      </c>
    </row>
    <row r="35" spans="1:7" x14ac:dyDescent="0.3">
      <c r="A35" s="52"/>
      <c r="B35" t="s">
        <v>1644</v>
      </c>
      <c r="C35" t="s">
        <v>1645</v>
      </c>
      <c r="D35" t="s">
        <v>128</v>
      </c>
      <c r="E35" t="s">
        <v>179</v>
      </c>
    </row>
    <row r="36" spans="1:7" x14ac:dyDescent="0.3">
      <c r="A36" s="52"/>
      <c r="B36" t="s">
        <v>1646</v>
      </c>
      <c r="C36" t="s">
        <v>1647</v>
      </c>
      <c r="D36" t="s">
        <v>125</v>
      </c>
      <c r="F36" t="s">
        <v>128</v>
      </c>
      <c r="G36" t="s">
        <v>1522</v>
      </c>
    </row>
    <row r="37" spans="1:7" x14ac:dyDescent="0.3">
      <c r="A37" s="52"/>
      <c r="B37" t="s">
        <v>1648</v>
      </c>
      <c r="C37" t="s">
        <v>1649</v>
      </c>
      <c r="D37" t="s">
        <v>128</v>
      </c>
      <c r="E37" t="s">
        <v>179</v>
      </c>
    </row>
    <row r="38" spans="1:7" x14ac:dyDescent="0.3">
      <c r="A38" s="52"/>
      <c r="B38" t="s">
        <v>1650</v>
      </c>
      <c r="C38" t="s">
        <v>1651</v>
      </c>
      <c r="D38" t="s">
        <v>128</v>
      </c>
      <c r="E38" t="s">
        <v>179</v>
      </c>
    </row>
    <row r="39" spans="1:7" x14ac:dyDescent="0.3">
      <c r="A39" s="52"/>
      <c r="B39" t="s">
        <v>1652</v>
      </c>
      <c r="C39" t="s">
        <v>1653</v>
      </c>
      <c r="D39" t="s">
        <v>128</v>
      </c>
      <c r="E39" t="s">
        <v>179</v>
      </c>
    </row>
    <row r="40" spans="1:7" ht="15" customHeight="1" x14ac:dyDescent="0.3">
      <c r="A40" s="52" t="s">
        <v>399</v>
      </c>
      <c r="B40" t="s">
        <v>1654</v>
      </c>
      <c r="C40" t="s">
        <v>1655</v>
      </c>
      <c r="D40" t="s">
        <v>125</v>
      </c>
      <c r="F40" t="s">
        <v>128</v>
      </c>
      <c r="G40" t="s">
        <v>1522</v>
      </c>
    </row>
    <row r="41" spans="1:7" x14ac:dyDescent="0.3">
      <c r="A41" s="52"/>
      <c r="B41" t="s">
        <v>1656</v>
      </c>
      <c r="C41" t="s">
        <v>1657</v>
      </c>
      <c r="D41" t="s">
        <v>125</v>
      </c>
      <c r="F41" t="s">
        <v>128</v>
      </c>
      <c r="G41" t="s">
        <v>1522</v>
      </c>
    </row>
    <row r="42" spans="1:7" x14ac:dyDescent="0.3">
      <c r="A42" s="52"/>
      <c r="B42" t="s">
        <v>1658</v>
      </c>
      <c r="C42" t="s">
        <v>1659</v>
      </c>
      <c r="D42" t="s">
        <v>125</v>
      </c>
      <c r="F42" t="s">
        <v>128</v>
      </c>
      <c r="G42" t="s">
        <v>1522</v>
      </c>
    </row>
    <row r="43" spans="1:7" x14ac:dyDescent="0.3">
      <c r="A43" s="52"/>
      <c r="B43" t="s">
        <v>1660</v>
      </c>
      <c r="C43" t="s">
        <v>1661</v>
      </c>
      <c r="D43" t="s">
        <v>125</v>
      </c>
      <c r="F43" t="s">
        <v>128</v>
      </c>
      <c r="G43" t="s">
        <v>1522</v>
      </c>
    </row>
    <row r="44" spans="1:7" x14ac:dyDescent="0.3">
      <c r="A44" s="52"/>
      <c r="B44" t="s">
        <v>1662</v>
      </c>
      <c r="C44" t="s">
        <v>1128</v>
      </c>
      <c r="D44" t="s">
        <v>125</v>
      </c>
      <c r="F44" t="s">
        <v>128</v>
      </c>
      <c r="G44" t="s">
        <v>1522</v>
      </c>
    </row>
    <row r="45" spans="1:7" x14ac:dyDescent="0.3">
      <c r="A45" s="55" t="s">
        <v>670</v>
      </c>
      <c r="B45" s="55"/>
      <c r="C45" s="55"/>
      <c r="D45">
        <f>COUNTIF(D2:D42,"Yes")</f>
        <v>23</v>
      </c>
      <c r="F45">
        <f t="shared" ref="F45" si="0">COUNTIF(F2:F42,"Yes")</f>
        <v>18</v>
      </c>
    </row>
  </sheetData>
  <mergeCells count="9">
    <mergeCell ref="A45:C45"/>
    <mergeCell ref="A2:A5"/>
    <mergeCell ref="A6:A8"/>
    <mergeCell ref="A9:A18"/>
    <mergeCell ref="A19:A23"/>
    <mergeCell ref="A33:A39"/>
    <mergeCell ref="A40:A44"/>
    <mergeCell ref="A24:A26"/>
    <mergeCell ref="A28:A31"/>
  </mergeCells>
  <conditionalFormatting sqref="D2:D44">
    <cfRule type="containsText" dxfId="9" priority="3" operator="containsText" text="Partial">
      <formula>NOT(ISERROR(SEARCH("Partial",D2)))</formula>
    </cfRule>
    <cfRule type="containsText" dxfId="8" priority="4" operator="containsText" text="No">
      <formula>NOT(ISERROR(SEARCH("No",D2)))</formula>
    </cfRule>
    <cfRule type="containsText" dxfId="7" priority="5" operator="containsText" text="Yes">
      <formula>NOT(ISERROR(SEARCH("Yes",D2)))</formula>
    </cfRule>
  </conditionalFormatting>
  <conditionalFormatting sqref="F2:F44">
    <cfRule type="containsText" dxfId="6" priority="1" operator="containsText" text="No">
      <formula>NOT(ISERROR(SEARCH("No",F2)))</formula>
    </cfRule>
    <cfRule type="containsText" dxfId="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AC6DF3CB-7F04-4E47-AF1F-419A17DDA03B}">
      <formula1>"Yes,No"</formula1>
    </dataValidation>
    <dataValidation type="list" allowBlank="1" showInputMessage="1" showErrorMessage="1" sqref="D2:D44" xr:uid="{BC80758B-CBCE-4B3E-AEDF-09AF56E9DAE2}">
      <formula1>"Yes,No,Partial"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8A17-8AB9-4F97-AC99-D0C12E03E67F}">
  <dimension ref="A1:G46"/>
  <sheetViews>
    <sheetView workbookViewId="0">
      <selection activeCell="C15" sqref="C15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4" t="s">
        <v>194</v>
      </c>
      <c r="B1" s="4" t="s">
        <v>1584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453</v>
      </c>
      <c r="C2" t="s">
        <v>1663</v>
      </c>
      <c r="D2" t="s">
        <v>128</v>
      </c>
      <c r="E2" t="s">
        <v>123</v>
      </c>
    </row>
    <row r="3" spans="1:7" ht="15" customHeight="1" x14ac:dyDescent="0.3">
      <c r="A3" s="52"/>
      <c r="B3" t="s">
        <v>1664</v>
      </c>
      <c r="C3" t="s">
        <v>1665</v>
      </c>
      <c r="D3" t="s">
        <v>125</v>
      </c>
      <c r="F3" t="s">
        <v>128</v>
      </c>
      <c r="G3" t="s">
        <v>1522</v>
      </c>
    </row>
    <row r="4" spans="1:7" ht="15" customHeight="1" x14ac:dyDescent="0.3">
      <c r="A4" s="52" t="s">
        <v>206</v>
      </c>
      <c r="B4" t="s">
        <v>1666</v>
      </c>
      <c r="C4" t="s">
        <v>1667</v>
      </c>
      <c r="D4" t="s">
        <v>125</v>
      </c>
      <c r="F4" t="s">
        <v>128</v>
      </c>
      <c r="G4" t="s">
        <v>1522</v>
      </c>
    </row>
    <row r="5" spans="1:7" ht="15" customHeight="1" x14ac:dyDescent="0.3">
      <c r="A5" s="52"/>
      <c r="B5" t="s">
        <v>1668</v>
      </c>
      <c r="C5" t="s">
        <v>1669</v>
      </c>
      <c r="D5" t="s">
        <v>128</v>
      </c>
      <c r="E5" t="s">
        <v>131</v>
      </c>
    </row>
    <row r="6" spans="1:7" ht="15" customHeight="1" x14ac:dyDescent="0.3">
      <c r="A6" s="52"/>
      <c r="B6" t="s">
        <v>1670</v>
      </c>
      <c r="C6" t="s">
        <v>1671</v>
      </c>
      <c r="D6" t="s">
        <v>128</v>
      </c>
      <c r="E6" t="s">
        <v>131</v>
      </c>
    </row>
    <row r="7" spans="1:7" ht="15" customHeight="1" x14ac:dyDescent="0.3">
      <c r="A7" s="52" t="s">
        <v>215</v>
      </c>
      <c r="B7" t="s">
        <v>1672</v>
      </c>
      <c r="C7" t="s">
        <v>1546</v>
      </c>
      <c r="D7" t="s">
        <v>125</v>
      </c>
      <c r="F7" t="s">
        <v>128</v>
      </c>
      <c r="G7" t="s">
        <v>1522</v>
      </c>
    </row>
    <row r="8" spans="1:7" ht="15" customHeight="1" x14ac:dyDescent="0.3">
      <c r="A8" s="52"/>
      <c r="B8" t="s">
        <v>1673</v>
      </c>
      <c r="C8" t="s">
        <v>1674</v>
      </c>
      <c r="D8" t="s">
        <v>125</v>
      </c>
      <c r="F8" t="s">
        <v>128</v>
      </c>
      <c r="G8" t="s">
        <v>1522</v>
      </c>
    </row>
    <row r="9" spans="1:7" ht="15" customHeight="1" x14ac:dyDescent="0.3">
      <c r="A9" s="52"/>
      <c r="B9" t="s">
        <v>1675</v>
      </c>
      <c r="C9" t="s">
        <v>871</v>
      </c>
      <c r="D9" t="s">
        <v>125</v>
      </c>
      <c r="F9" t="s">
        <v>128</v>
      </c>
      <c r="G9" t="s">
        <v>1522</v>
      </c>
    </row>
    <row r="10" spans="1:7" ht="15" customHeight="1" x14ac:dyDescent="0.3">
      <c r="A10" s="52"/>
      <c r="B10" t="s">
        <v>1676</v>
      </c>
      <c r="C10" t="s">
        <v>1677</v>
      </c>
      <c r="D10" t="s">
        <v>125</v>
      </c>
      <c r="F10" t="s">
        <v>128</v>
      </c>
      <c r="G10" t="s">
        <v>1522</v>
      </c>
    </row>
    <row r="11" spans="1:7" ht="15" customHeight="1" x14ac:dyDescent="0.3">
      <c r="A11" s="52"/>
      <c r="B11" t="s">
        <v>1678</v>
      </c>
      <c r="C11" t="s">
        <v>797</v>
      </c>
      <c r="D11" t="s">
        <v>125</v>
      </c>
      <c r="F11" t="s">
        <v>128</v>
      </c>
      <c r="G11" t="s">
        <v>1522</v>
      </c>
    </row>
    <row r="12" spans="1:7" ht="15" customHeight="1" x14ac:dyDescent="0.3">
      <c r="A12" s="52"/>
      <c r="B12" t="s">
        <v>1679</v>
      </c>
      <c r="C12" t="s">
        <v>1680</v>
      </c>
      <c r="D12" t="s">
        <v>125</v>
      </c>
      <c r="F12" t="s">
        <v>128</v>
      </c>
      <c r="G12" t="s">
        <v>1522</v>
      </c>
    </row>
    <row r="13" spans="1:7" ht="15" customHeight="1" x14ac:dyDescent="0.3">
      <c r="A13" s="52"/>
      <c r="B13" t="s">
        <v>1681</v>
      </c>
      <c r="C13" t="s">
        <v>873</v>
      </c>
      <c r="D13" t="s">
        <v>125</v>
      </c>
      <c r="F13" t="s">
        <v>128</v>
      </c>
      <c r="G13" t="s">
        <v>1522</v>
      </c>
    </row>
    <row r="14" spans="1:7" ht="15" customHeight="1" x14ac:dyDescent="0.3">
      <c r="A14" s="52" t="s">
        <v>239</v>
      </c>
      <c r="B14" t="s">
        <v>506</v>
      </c>
      <c r="C14" t="s">
        <v>1682</v>
      </c>
      <c r="D14" t="s">
        <v>128</v>
      </c>
      <c r="E14" t="s">
        <v>147</v>
      </c>
    </row>
    <row r="15" spans="1:7" x14ac:dyDescent="0.3">
      <c r="A15" s="52"/>
      <c r="B15" t="s">
        <v>1683</v>
      </c>
      <c r="C15" t="s">
        <v>1684</v>
      </c>
      <c r="D15" t="s">
        <v>128</v>
      </c>
      <c r="E15" t="s">
        <v>146</v>
      </c>
    </row>
    <row r="16" spans="1:7" x14ac:dyDescent="0.3">
      <c r="A16" s="52"/>
      <c r="B16" t="s">
        <v>1685</v>
      </c>
      <c r="C16" t="s">
        <v>871</v>
      </c>
      <c r="D16" t="s">
        <v>128</v>
      </c>
      <c r="E16" t="s">
        <v>146</v>
      </c>
    </row>
    <row r="17" spans="1:7" x14ac:dyDescent="0.3">
      <c r="A17" s="52"/>
      <c r="B17" t="s">
        <v>511</v>
      </c>
      <c r="C17" t="s">
        <v>1686</v>
      </c>
      <c r="D17" t="s">
        <v>128</v>
      </c>
      <c r="E17" t="s">
        <v>151</v>
      </c>
    </row>
    <row r="18" spans="1:7" x14ac:dyDescent="0.3">
      <c r="A18" s="52"/>
      <c r="B18" t="s">
        <v>1687</v>
      </c>
      <c r="C18" t="s">
        <v>797</v>
      </c>
      <c r="D18" t="s">
        <v>128</v>
      </c>
      <c r="E18" t="s">
        <v>148</v>
      </c>
    </row>
    <row r="19" spans="1:7" x14ac:dyDescent="0.3">
      <c r="A19" s="52"/>
      <c r="B19" t="s">
        <v>1688</v>
      </c>
      <c r="C19" t="s">
        <v>1689</v>
      </c>
      <c r="D19" t="s">
        <v>128</v>
      </c>
      <c r="E19" t="s">
        <v>151</v>
      </c>
    </row>
    <row r="20" spans="1:7" x14ac:dyDescent="0.3">
      <c r="A20" s="52"/>
      <c r="B20" t="s">
        <v>1690</v>
      </c>
      <c r="C20" t="s">
        <v>273</v>
      </c>
      <c r="D20" t="s">
        <v>128</v>
      </c>
      <c r="E20" t="s">
        <v>151</v>
      </c>
    </row>
    <row r="21" spans="1:7" x14ac:dyDescent="0.3">
      <c r="A21" s="52" t="s">
        <v>297</v>
      </c>
      <c r="B21" t="s">
        <v>549</v>
      </c>
      <c r="C21" t="s">
        <v>1691</v>
      </c>
      <c r="D21" t="s">
        <v>128</v>
      </c>
      <c r="E21" t="s">
        <v>157</v>
      </c>
    </row>
    <row r="22" spans="1:7" x14ac:dyDescent="0.3">
      <c r="A22" s="52"/>
      <c r="B22" t="s">
        <v>1692</v>
      </c>
      <c r="C22" t="s">
        <v>1693</v>
      </c>
      <c r="D22" t="s">
        <v>125</v>
      </c>
      <c r="F22" t="s">
        <v>128</v>
      </c>
      <c r="G22" t="s">
        <v>1522</v>
      </c>
    </row>
    <row r="23" spans="1:7" ht="15" customHeight="1" x14ac:dyDescent="0.3">
      <c r="A23" s="56" t="s">
        <v>319</v>
      </c>
      <c r="B23" t="s">
        <v>1694</v>
      </c>
      <c r="C23" t="s">
        <v>1510</v>
      </c>
      <c r="D23" t="s">
        <v>128</v>
      </c>
    </row>
    <row r="24" spans="1:7" ht="15" customHeight="1" x14ac:dyDescent="0.3">
      <c r="A24" s="56"/>
      <c r="B24" t="s">
        <v>1695</v>
      </c>
      <c r="C24" t="s">
        <v>1696</v>
      </c>
      <c r="D24" t="s">
        <v>128</v>
      </c>
    </row>
    <row r="25" spans="1:7" ht="15" customHeight="1" x14ac:dyDescent="0.3">
      <c r="A25" s="56"/>
      <c r="B25" t="s">
        <v>1697</v>
      </c>
      <c r="C25" t="s">
        <v>1698</v>
      </c>
      <c r="D25" t="s">
        <v>128</v>
      </c>
    </row>
    <row r="26" spans="1:7" ht="15" customHeight="1" x14ac:dyDescent="0.3">
      <c r="A26" s="56"/>
      <c r="B26" t="s">
        <v>1699</v>
      </c>
      <c r="C26" t="s">
        <v>1700</v>
      </c>
      <c r="D26" t="s">
        <v>128</v>
      </c>
    </row>
    <row r="27" spans="1:7" ht="15" customHeight="1" x14ac:dyDescent="0.3">
      <c r="A27" s="56"/>
      <c r="B27" t="s">
        <v>1701</v>
      </c>
      <c r="C27" t="s">
        <v>1702</v>
      </c>
      <c r="D27" t="s">
        <v>128</v>
      </c>
    </row>
    <row r="28" spans="1:7" ht="15" customHeight="1" x14ac:dyDescent="0.3">
      <c r="A28" s="52" t="s">
        <v>331</v>
      </c>
      <c r="B28" t="s">
        <v>584</v>
      </c>
      <c r="C28" t="s">
        <v>1703</v>
      </c>
      <c r="D28" t="s">
        <v>128</v>
      </c>
      <c r="E28" t="s">
        <v>164</v>
      </c>
    </row>
    <row r="29" spans="1:7" x14ac:dyDescent="0.3">
      <c r="A29" s="52"/>
      <c r="B29" t="s">
        <v>1704</v>
      </c>
      <c r="C29" t="s">
        <v>1705</v>
      </c>
      <c r="D29" t="s">
        <v>125</v>
      </c>
      <c r="F29" t="s">
        <v>128</v>
      </c>
      <c r="G29" t="s">
        <v>1522</v>
      </c>
    </row>
    <row r="30" spans="1:7" x14ac:dyDescent="0.3">
      <c r="A30" s="52"/>
      <c r="B30" t="s">
        <v>1706</v>
      </c>
      <c r="C30" t="s">
        <v>1707</v>
      </c>
      <c r="D30" t="s">
        <v>125</v>
      </c>
      <c r="F30" t="s">
        <v>128</v>
      </c>
      <c r="G30" t="s">
        <v>1522</v>
      </c>
    </row>
    <row r="31" spans="1:7" ht="29.25" customHeight="1" x14ac:dyDescent="0.3">
      <c r="A31" s="56" t="s">
        <v>366</v>
      </c>
      <c r="B31" t="s">
        <v>609</v>
      </c>
      <c r="C31" t="s">
        <v>1112</v>
      </c>
      <c r="D31" t="s">
        <v>128</v>
      </c>
      <c r="E31" t="s">
        <v>177</v>
      </c>
    </row>
    <row r="32" spans="1:7" x14ac:dyDescent="0.3">
      <c r="A32" s="56"/>
      <c r="B32" t="s">
        <v>1708</v>
      </c>
      <c r="C32" t="s">
        <v>1709</v>
      </c>
      <c r="D32" t="s">
        <v>125</v>
      </c>
      <c r="F32" t="s">
        <v>128</v>
      </c>
      <c r="G32" t="s">
        <v>1710</v>
      </c>
    </row>
    <row r="33" spans="1:7" x14ac:dyDescent="0.3">
      <c r="A33" s="56"/>
      <c r="B33" t="s">
        <v>1711</v>
      </c>
      <c r="C33" t="s">
        <v>1712</v>
      </c>
      <c r="D33" t="s">
        <v>125</v>
      </c>
      <c r="F33" t="s">
        <v>128</v>
      </c>
      <c r="G33" t="s">
        <v>1710</v>
      </c>
    </row>
    <row r="34" spans="1:7" ht="15" customHeight="1" x14ac:dyDescent="0.3">
      <c r="A34" s="52" t="s">
        <v>374</v>
      </c>
      <c r="B34" t="s">
        <v>1713</v>
      </c>
      <c r="C34" t="s">
        <v>1714</v>
      </c>
      <c r="D34" t="s">
        <v>125</v>
      </c>
      <c r="F34" t="s">
        <v>128</v>
      </c>
      <c r="G34" t="s">
        <v>1522</v>
      </c>
    </row>
    <row r="35" spans="1:7" x14ac:dyDescent="0.3">
      <c r="A35" s="52"/>
      <c r="B35" t="s">
        <v>1715</v>
      </c>
      <c r="C35" t="s">
        <v>1716</v>
      </c>
      <c r="D35" t="s">
        <v>125</v>
      </c>
      <c r="F35" t="s">
        <v>128</v>
      </c>
      <c r="G35" t="s">
        <v>1522</v>
      </c>
    </row>
    <row r="36" spans="1:7" x14ac:dyDescent="0.3">
      <c r="A36" s="52"/>
      <c r="B36" t="s">
        <v>1717</v>
      </c>
      <c r="C36" t="s">
        <v>1718</v>
      </c>
      <c r="D36" t="s">
        <v>125</v>
      </c>
      <c r="F36" t="s">
        <v>128</v>
      </c>
      <c r="G36" t="s">
        <v>1522</v>
      </c>
    </row>
    <row r="37" spans="1:7" x14ac:dyDescent="0.3">
      <c r="A37" s="52"/>
      <c r="B37" t="s">
        <v>1719</v>
      </c>
      <c r="C37" t="s">
        <v>1720</v>
      </c>
      <c r="D37" t="s">
        <v>125</v>
      </c>
      <c r="F37" t="s">
        <v>128</v>
      </c>
      <c r="G37" t="s">
        <v>1522</v>
      </c>
    </row>
    <row r="38" spans="1:7" x14ac:dyDescent="0.3">
      <c r="A38" s="52"/>
      <c r="B38" t="s">
        <v>643</v>
      </c>
      <c r="C38" t="s">
        <v>1721</v>
      </c>
      <c r="D38" t="s">
        <v>128</v>
      </c>
      <c r="E38" t="s">
        <v>179</v>
      </c>
    </row>
    <row r="39" spans="1:7" x14ac:dyDescent="0.3">
      <c r="A39" s="52"/>
      <c r="B39" t="s">
        <v>625</v>
      </c>
      <c r="C39" t="s">
        <v>1722</v>
      </c>
      <c r="D39" t="s">
        <v>128</v>
      </c>
      <c r="E39" t="s">
        <v>177</v>
      </c>
    </row>
    <row r="40" spans="1:7" x14ac:dyDescent="0.3">
      <c r="A40" s="52"/>
      <c r="B40" t="s">
        <v>1723</v>
      </c>
      <c r="C40" t="s">
        <v>1724</v>
      </c>
      <c r="D40" t="s">
        <v>125</v>
      </c>
      <c r="F40" t="s">
        <v>128</v>
      </c>
      <c r="G40" t="s">
        <v>1522</v>
      </c>
    </row>
    <row r="41" spans="1:7" ht="15" customHeight="1" x14ac:dyDescent="0.3">
      <c r="A41" s="52" t="s">
        <v>399</v>
      </c>
      <c r="B41" t="s">
        <v>649</v>
      </c>
      <c r="C41" t="s">
        <v>1655</v>
      </c>
      <c r="D41" t="s">
        <v>128</v>
      </c>
      <c r="E41" t="s">
        <v>1325</v>
      </c>
    </row>
    <row r="42" spans="1:7" x14ac:dyDescent="0.3">
      <c r="A42" s="52"/>
      <c r="B42" t="s">
        <v>1725</v>
      </c>
      <c r="C42" t="s">
        <v>1125</v>
      </c>
      <c r="D42" t="s">
        <v>128</v>
      </c>
      <c r="E42" t="s">
        <v>184</v>
      </c>
    </row>
    <row r="43" spans="1:7" x14ac:dyDescent="0.3">
      <c r="A43" s="52"/>
      <c r="B43" t="s">
        <v>1726</v>
      </c>
      <c r="C43" t="s">
        <v>1727</v>
      </c>
      <c r="D43" t="s">
        <v>125</v>
      </c>
      <c r="F43" t="s">
        <v>128</v>
      </c>
      <c r="G43" t="s">
        <v>1522</v>
      </c>
    </row>
    <row r="44" spans="1:7" x14ac:dyDescent="0.3">
      <c r="A44" s="52"/>
      <c r="B44" t="s">
        <v>1728</v>
      </c>
      <c r="C44" t="s">
        <v>1729</v>
      </c>
      <c r="D44" t="s">
        <v>125</v>
      </c>
      <c r="F44" t="s">
        <v>128</v>
      </c>
      <c r="G44" t="s">
        <v>1522</v>
      </c>
    </row>
    <row r="45" spans="1:7" x14ac:dyDescent="0.3">
      <c r="A45" s="52"/>
      <c r="B45" t="s">
        <v>1730</v>
      </c>
      <c r="C45" t="s">
        <v>1731</v>
      </c>
      <c r="D45" t="s">
        <v>125</v>
      </c>
      <c r="F45" t="s">
        <v>128</v>
      </c>
      <c r="G45" t="s">
        <v>1522</v>
      </c>
    </row>
    <row r="46" spans="1:7" x14ac:dyDescent="0.3">
      <c r="A46" s="55" t="s">
        <v>670</v>
      </c>
      <c r="B46" s="55"/>
      <c r="C46" s="55"/>
      <c r="D46">
        <f>COUNTIF(D2:D43,"Yes")</f>
        <v>22</v>
      </c>
      <c r="F46">
        <f t="shared" ref="F46" si="0">COUNTIF(F2:F43,"Yes")</f>
        <v>20</v>
      </c>
    </row>
  </sheetData>
  <mergeCells count="11">
    <mergeCell ref="A46:C46"/>
    <mergeCell ref="A2:A3"/>
    <mergeCell ref="A4:A6"/>
    <mergeCell ref="A7:A13"/>
    <mergeCell ref="A14:A20"/>
    <mergeCell ref="A23:A27"/>
    <mergeCell ref="A31:A33"/>
    <mergeCell ref="A34:A40"/>
    <mergeCell ref="A41:A45"/>
    <mergeCell ref="A21:A22"/>
    <mergeCell ref="A28:A30"/>
  </mergeCells>
  <conditionalFormatting sqref="D2:D45">
    <cfRule type="containsText" dxfId="4" priority="3" operator="containsText" text="Partial">
      <formula>NOT(ISERROR(SEARCH("Partial",D2)))</formula>
    </cfRule>
    <cfRule type="containsText" dxfId="3" priority="4" operator="containsText" text="No">
      <formula>NOT(ISERROR(SEARCH("No",D2)))</formula>
    </cfRule>
    <cfRule type="containsText" dxfId="2" priority="5" operator="containsText" text="Yes">
      <formula>NOT(ISERROR(SEARCH("Yes",D2)))</formula>
    </cfRule>
  </conditionalFormatting>
  <conditionalFormatting sqref="F2:F45">
    <cfRule type="containsText" dxfId="1" priority="1" operator="containsText" text="No">
      <formula>NOT(ISERROR(SEARCH("No",F2)))</formula>
    </cfRule>
    <cfRule type="containsText" dxfId="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5" xr:uid="{3447F396-33AE-4DD4-B56E-605009BF3E1B}">
      <formula1>"Yes,No,Partial"</formula1>
    </dataValidation>
    <dataValidation type="list" allowBlank="1" showInputMessage="1" showErrorMessage="1" sqref="F2:F45" xr:uid="{6D348945-30DB-4F0C-B6AB-0EE0073C93A6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EBE-670B-48E2-B6A9-238F538D5FFC}">
  <dimension ref="A1:G10"/>
  <sheetViews>
    <sheetView workbookViewId="0">
      <selection activeCell="G8" sqref="G8"/>
    </sheetView>
  </sheetViews>
  <sheetFormatPr baseColWidth="10" defaultColWidth="8.6640625" defaultRowHeight="14.4" x14ac:dyDescent="0.3"/>
  <cols>
    <col min="1" max="1" width="12.6640625" customWidth="1"/>
    <col min="2" max="37" width="10.6640625" customWidth="1"/>
  </cols>
  <sheetData>
    <row r="1" spans="1:7" x14ac:dyDescent="0.3">
      <c r="B1" s="45" t="s">
        <v>92</v>
      </c>
      <c r="C1" s="45"/>
      <c r="D1" s="45"/>
      <c r="E1" s="45" t="s">
        <v>93</v>
      </c>
      <c r="F1" s="45"/>
      <c r="G1" s="45"/>
    </row>
    <row r="2" spans="1:7" x14ac:dyDescent="0.3">
      <c r="B2" t="s">
        <v>94</v>
      </c>
      <c r="C2" t="s">
        <v>95</v>
      </c>
      <c r="D2" t="s">
        <v>96</v>
      </c>
      <c r="E2" t="s">
        <v>94</v>
      </c>
      <c r="F2" t="s">
        <v>95</v>
      </c>
      <c r="G2" t="s">
        <v>96</v>
      </c>
    </row>
    <row r="3" spans="1:7" x14ac:dyDescent="0.3">
      <c r="A3" t="s">
        <v>97</v>
      </c>
      <c r="B3">
        <f>'Consistency Analysis'!H68</f>
        <v>27</v>
      </c>
      <c r="C3">
        <f>'Consistency Analysis'!I68</f>
        <v>43</v>
      </c>
      <c r="D3" s="36">
        <f>B3/C3</f>
        <v>0.62790697674418605</v>
      </c>
      <c r="E3">
        <f>'Consistency Analysis'!V68</f>
        <v>26</v>
      </c>
      <c r="F3">
        <f>'Consistency Analysis'!W68</f>
        <v>33</v>
      </c>
      <c r="G3" s="36">
        <f t="shared" ref="G3:G8" si="0">E3/F3</f>
        <v>0.78787878787878785</v>
      </c>
    </row>
    <row r="4" spans="1:7" x14ac:dyDescent="0.3">
      <c r="A4" t="s">
        <v>98</v>
      </c>
      <c r="B4">
        <f>'Consistency Analysis'!J68</f>
        <v>27</v>
      </c>
      <c r="C4">
        <f>'Consistency Analysis'!K68</f>
        <v>49</v>
      </c>
      <c r="D4" s="36">
        <f t="shared" ref="D4:D8" si="1">B4/C4</f>
        <v>0.55102040816326525</v>
      </c>
      <c r="E4">
        <f>'Consistency Analysis'!X68</f>
        <v>25</v>
      </c>
      <c r="F4">
        <f>'Consistency Analysis'!Y68</f>
        <v>33</v>
      </c>
      <c r="G4" s="36">
        <f t="shared" si="0"/>
        <v>0.75757575757575757</v>
      </c>
    </row>
    <row r="5" spans="1:7" x14ac:dyDescent="0.3">
      <c r="A5" t="s">
        <v>99</v>
      </c>
      <c r="B5">
        <f>'Consistency Analysis'!L68</f>
        <v>27</v>
      </c>
      <c r="C5">
        <f>'Consistency Analysis'!M68</f>
        <v>52</v>
      </c>
      <c r="D5" s="36">
        <f t="shared" si="1"/>
        <v>0.51923076923076927</v>
      </c>
      <c r="E5">
        <f>'Consistency Analysis'!Z68</f>
        <v>25</v>
      </c>
      <c r="F5">
        <f>'Consistency Analysis'!AA68</f>
        <v>37</v>
      </c>
      <c r="G5" s="36">
        <f t="shared" si="0"/>
        <v>0.67567567567567566</v>
      </c>
    </row>
    <row r="6" spans="1:7" x14ac:dyDescent="0.3">
      <c r="A6" t="s">
        <v>100</v>
      </c>
      <c r="B6">
        <f>'Consistency Analysis'!N68</f>
        <v>28</v>
      </c>
      <c r="C6">
        <f>'Consistency Analysis'!O68</f>
        <v>48</v>
      </c>
      <c r="D6" s="36">
        <f t="shared" si="1"/>
        <v>0.58333333333333337</v>
      </c>
      <c r="E6">
        <f>'Consistency Analysis'!AB68</f>
        <v>25</v>
      </c>
      <c r="F6">
        <f>'Consistency Analysis'!AC68</f>
        <v>34</v>
      </c>
      <c r="G6" s="36">
        <f t="shared" si="0"/>
        <v>0.73529411764705888</v>
      </c>
    </row>
    <row r="7" spans="1:7" x14ac:dyDescent="0.3">
      <c r="A7" t="s">
        <v>101</v>
      </c>
      <c r="B7">
        <f>'Consistency Analysis'!P68</f>
        <v>30</v>
      </c>
      <c r="C7">
        <f>'Consistency Analysis'!Q68</f>
        <v>49</v>
      </c>
      <c r="D7" s="36">
        <f t="shared" si="1"/>
        <v>0.61224489795918369</v>
      </c>
      <c r="E7">
        <f>'Consistency Analysis'!AD68</f>
        <v>27</v>
      </c>
      <c r="F7">
        <f>'Consistency Analysis'!AE68</f>
        <v>36</v>
      </c>
      <c r="G7" s="36">
        <f t="shared" si="0"/>
        <v>0.75</v>
      </c>
    </row>
    <row r="8" spans="1:7" x14ac:dyDescent="0.3">
      <c r="A8" t="s">
        <v>102</v>
      </c>
      <c r="B8">
        <f>'Consistency Analysis'!R68</f>
        <v>28</v>
      </c>
      <c r="C8">
        <f>'Consistency Analysis'!S68</f>
        <v>57</v>
      </c>
      <c r="D8" s="36">
        <f t="shared" si="1"/>
        <v>0.49122807017543857</v>
      </c>
      <c r="E8">
        <f>'Consistency Analysis'!AF68</f>
        <v>25</v>
      </c>
      <c r="F8">
        <f>'Consistency Analysis'!AG68</f>
        <v>37</v>
      </c>
      <c r="G8" s="36">
        <f t="shared" si="0"/>
        <v>0.67567567567567566</v>
      </c>
    </row>
    <row r="9" spans="1:7" x14ac:dyDescent="0.3">
      <c r="A9" s="20" t="s">
        <v>103</v>
      </c>
      <c r="B9" s="4"/>
      <c r="C9" s="4"/>
      <c r="D9" s="37">
        <f>AVERAGE(D3:D8)</f>
        <v>0.56416074260102933</v>
      </c>
      <c r="E9" s="4"/>
      <c r="F9" s="4"/>
      <c r="G9" s="37">
        <f>AVERAGE(G3:G8)</f>
        <v>0.73035000240882597</v>
      </c>
    </row>
    <row r="10" spans="1:7" x14ac:dyDescent="0.3">
      <c r="A10" s="20" t="s">
        <v>104</v>
      </c>
      <c r="B10" s="4"/>
      <c r="C10" s="4"/>
      <c r="D10" s="37">
        <f>GEOMEAN(D3:D8)</f>
        <v>0.56202818175797997</v>
      </c>
      <c r="E10" s="4"/>
      <c r="F10" s="4"/>
      <c r="G10" s="37">
        <f>GEOMEAN(G3:G8)</f>
        <v>0.72914527672017448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E9-EABB-4890-AAE5-9B249037E3C5}">
  <dimension ref="A1:AH70"/>
  <sheetViews>
    <sheetView workbookViewId="0"/>
  </sheetViews>
  <sheetFormatPr baseColWidth="10" defaultColWidth="8.6640625" defaultRowHeight="14.4" x14ac:dyDescent="0.3"/>
  <cols>
    <col min="2" max="5" width="9.109375" style="35"/>
    <col min="6" max="6" width="9.109375" customWidth="1"/>
    <col min="7" max="7" width="11.6640625" customWidth="1"/>
    <col min="8" max="34" width="12.6640625" customWidth="1"/>
  </cols>
  <sheetData>
    <row r="1" spans="1:33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</row>
    <row r="2" spans="1:33" x14ac:dyDescent="0.3">
      <c r="A2" t="s">
        <v>123</v>
      </c>
      <c r="B2" s="35" t="s">
        <v>124</v>
      </c>
      <c r="C2" s="35" t="s">
        <v>124</v>
      </c>
      <c r="D2" s="35" t="s">
        <v>124</v>
      </c>
      <c r="E2" s="35" t="s">
        <v>124</v>
      </c>
      <c r="F2" s="34" t="s">
        <v>125</v>
      </c>
      <c r="H2" t="b">
        <f>AND(B2="X",C2="X")</f>
        <v>1</v>
      </c>
      <c r="I2" t="b">
        <f>OR(B2="X",C2="X")</f>
        <v>1</v>
      </c>
      <c r="J2" t="b">
        <f>AND(B2="X",D2="X")</f>
        <v>1</v>
      </c>
      <c r="K2" t="b">
        <f>OR(B2="X",D2="X")</f>
        <v>1</v>
      </c>
      <c r="L2" t="b">
        <f>AND(B2="X",E2="X")</f>
        <v>1</v>
      </c>
      <c r="M2" t="b">
        <f>OR(B2="X",E2="X")</f>
        <v>1</v>
      </c>
      <c r="N2" t="b">
        <f>AND(C2="X",D2="X")</f>
        <v>1</v>
      </c>
      <c r="O2" t="b">
        <f>OR(C2="X",D2="X")</f>
        <v>1</v>
      </c>
      <c r="P2" t="b">
        <f>AND(C2="X",E2="X")</f>
        <v>1</v>
      </c>
      <c r="Q2" t="b">
        <f>OR(C2="X",E2="X")</f>
        <v>1</v>
      </c>
      <c r="R2" t="b">
        <f>AND(D2="X",E2="X")</f>
        <v>1</v>
      </c>
      <c r="S2" t="b">
        <f>OR(D2="X",E2="X")</f>
        <v>1</v>
      </c>
      <c r="V2" t="b">
        <f>AND(B2="X",C2="X",F2="No")</f>
        <v>1</v>
      </c>
      <c r="W2" t="b">
        <f>AND(OR(B2="X",C2="X"),F2="No")</f>
        <v>1</v>
      </c>
      <c r="X2" t="b">
        <f>AND(B2="X",D2="X",F2="No")</f>
        <v>1</v>
      </c>
      <c r="Y2" t="b">
        <f>AND(OR(B2="X",D2="X"),F2="No")</f>
        <v>1</v>
      </c>
      <c r="Z2" t="b">
        <f>AND(B2="X",E2="X",F2="No")</f>
        <v>1</v>
      </c>
      <c r="AA2" t="b">
        <f>AND(OR(B2="X",E2="X"),F2="No")</f>
        <v>1</v>
      </c>
      <c r="AB2" t="b">
        <f>AND(C2="X",D2="X",F2="No")</f>
        <v>1</v>
      </c>
      <c r="AC2" t="b">
        <f>AND(OR(C2="X",D2="X"),F2="No")</f>
        <v>1</v>
      </c>
      <c r="AD2" t="b">
        <f>AND(C2="X",E2="X",F2="No")</f>
        <v>1</v>
      </c>
      <c r="AE2" t="b">
        <f>AND(OR(C2="X",E2="X"),F2="No")</f>
        <v>1</v>
      </c>
      <c r="AF2" t="b">
        <f>AND(D2="X",E2="X",F2="No")</f>
        <v>1</v>
      </c>
      <c r="AG2" t="b">
        <f>AND(OR(D2="X",E2="X"),F2="No")</f>
        <v>1</v>
      </c>
    </row>
    <row r="3" spans="1:33" x14ac:dyDescent="0.3">
      <c r="A3" s="19" t="s">
        <v>126</v>
      </c>
      <c r="C3" s="35" t="s">
        <v>124</v>
      </c>
      <c r="E3" s="35" t="s">
        <v>124</v>
      </c>
      <c r="F3" s="34" t="s">
        <v>125</v>
      </c>
      <c r="H3" t="b">
        <f t="shared" ref="H3:H66" si="0">AND(B3="X",C3="X")</f>
        <v>0</v>
      </c>
      <c r="I3" t="b">
        <f t="shared" ref="I3:I66" si="1">OR(B3="X",C3="X")</f>
        <v>1</v>
      </c>
      <c r="J3" t="b">
        <f t="shared" ref="J3:J66" si="2">AND(B3="X",D3="X")</f>
        <v>0</v>
      </c>
      <c r="K3" t="b">
        <f t="shared" ref="K3:K66" si="3">OR(B3="X",D3="X")</f>
        <v>0</v>
      </c>
      <c r="L3" t="b">
        <f t="shared" ref="L3:L66" si="4">AND(B3="X",E3="X")</f>
        <v>0</v>
      </c>
      <c r="M3" t="b">
        <f t="shared" ref="M3:M66" si="5">OR(B3="X",E3="X")</f>
        <v>1</v>
      </c>
      <c r="N3" t="b">
        <f t="shared" ref="N3:N66" si="6">AND(C3="X",D3="X")</f>
        <v>0</v>
      </c>
      <c r="O3" t="b">
        <f t="shared" ref="O3:O66" si="7">OR(C3="X",D3="X")</f>
        <v>1</v>
      </c>
      <c r="P3" t="b">
        <f t="shared" ref="P3:P66" si="8">AND(C3="X",E3="X")</f>
        <v>1</v>
      </c>
      <c r="Q3" t="b">
        <f t="shared" ref="Q3:Q66" si="9">OR(C3="X",E3="X")</f>
        <v>1</v>
      </c>
      <c r="R3" t="b">
        <f t="shared" ref="R3:R66" si="10">AND(D3="X",E3="X")</f>
        <v>0</v>
      </c>
      <c r="S3" t="b">
        <f t="shared" ref="S3:S66" si="11">OR(D3="X",E3="X")</f>
        <v>1</v>
      </c>
      <c r="V3" t="b">
        <f t="shared" ref="V3:V66" si="12">AND(B3="X",C3="X",F3="No")</f>
        <v>0</v>
      </c>
      <c r="W3" t="b">
        <f t="shared" ref="W3:W66" si="13">AND(OR(B3="X",C3="X"),F3="No")</f>
        <v>1</v>
      </c>
      <c r="X3" t="b">
        <f t="shared" ref="X3:X66" si="14">AND(B3="X",D3="X",F3="No")</f>
        <v>0</v>
      </c>
      <c r="Y3" t="b">
        <f t="shared" ref="Y3:Y66" si="15">AND(OR(B3="X",D3="X"),F3="No")</f>
        <v>0</v>
      </c>
      <c r="Z3" t="b">
        <f t="shared" ref="Z3:Z66" si="16">AND(B3="X",E3="X",F3="No")</f>
        <v>0</v>
      </c>
      <c r="AA3" t="b">
        <f t="shared" ref="AA3:AA66" si="17">AND(OR(B3="X",E3="X"),F3="No")</f>
        <v>1</v>
      </c>
      <c r="AB3" t="b">
        <f t="shared" ref="AB3:AB66" si="18">AND(C3="X",D3="X",F3="No")</f>
        <v>0</v>
      </c>
      <c r="AC3" t="b">
        <f t="shared" ref="AC3:AC66" si="19">AND(OR(C3="X",D3="X"),F3="No")</f>
        <v>1</v>
      </c>
      <c r="AD3" t="b">
        <f t="shared" ref="AD3:AD66" si="20">AND(C3="X",E3="X",F3="No")</f>
        <v>1</v>
      </c>
      <c r="AE3" t="b">
        <f t="shared" ref="AE3:AE66" si="21">AND(OR(C3="X",E3="X"),F3="No")</f>
        <v>1</v>
      </c>
      <c r="AF3" t="b">
        <f t="shared" ref="AF3:AF66" si="22">AND(D3="X",E3="X",F3="No")</f>
        <v>0</v>
      </c>
      <c r="AG3" t="b">
        <f t="shared" ref="AG3:AG66" si="23">AND(OR(D3="X",E3="X"),F3="No")</f>
        <v>1</v>
      </c>
    </row>
    <row r="4" spans="1:33" x14ac:dyDescent="0.3">
      <c r="A4" t="s">
        <v>127</v>
      </c>
      <c r="D4" s="35" t="s">
        <v>124</v>
      </c>
      <c r="F4" s="34" t="s">
        <v>128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1</v>
      </c>
      <c r="L4" t="b">
        <f t="shared" si="4"/>
        <v>0</v>
      </c>
      <c r="M4" t="b">
        <f t="shared" si="5"/>
        <v>0</v>
      </c>
      <c r="N4" t="b">
        <f t="shared" si="6"/>
        <v>0</v>
      </c>
      <c r="O4" t="b">
        <f t="shared" si="7"/>
        <v>1</v>
      </c>
      <c r="P4" t="b">
        <f t="shared" si="8"/>
        <v>0</v>
      </c>
      <c r="Q4" t="b">
        <f t="shared" si="9"/>
        <v>0</v>
      </c>
      <c r="R4" t="b">
        <f t="shared" si="10"/>
        <v>0</v>
      </c>
      <c r="S4" t="b">
        <f t="shared" si="11"/>
        <v>1</v>
      </c>
      <c r="V4" t="b">
        <f t="shared" si="12"/>
        <v>0</v>
      </c>
      <c r="W4" t="b">
        <f t="shared" si="13"/>
        <v>0</v>
      </c>
      <c r="X4" t="b">
        <f t="shared" si="14"/>
        <v>0</v>
      </c>
      <c r="Y4" t="b">
        <f t="shared" si="15"/>
        <v>0</v>
      </c>
      <c r="Z4" t="b">
        <f t="shared" si="16"/>
        <v>0</v>
      </c>
      <c r="AA4" t="b">
        <f t="shared" si="17"/>
        <v>0</v>
      </c>
      <c r="AB4" t="b">
        <f t="shared" si="18"/>
        <v>0</v>
      </c>
      <c r="AC4" t="b">
        <f t="shared" si="19"/>
        <v>0</v>
      </c>
      <c r="AD4" t="b">
        <f t="shared" si="20"/>
        <v>0</v>
      </c>
      <c r="AE4" t="b">
        <f t="shared" si="21"/>
        <v>0</v>
      </c>
      <c r="AF4" t="b">
        <f t="shared" si="22"/>
        <v>0</v>
      </c>
      <c r="AG4" t="b">
        <f t="shared" si="23"/>
        <v>0</v>
      </c>
    </row>
    <row r="5" spans="1:33" x14ac:dyDescent="0.3">
      <c r="A5" t="s">
        <v>129</v>
      </c>
      <c r="C5" s="35" t="s">
        <v>124</v>
      </c>
      <c r="F5" s="34" t="s">
        <v>128</v>
      </c>
      <c r="H5" t="b">
        <f t="shared" si="0"/>
        <v>0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N5" t="b">
        <f t="shared" si="6"/>
        <v>0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  <c r="V5" t="b">
        <f t="shared" si="12"/>
        <v>0</v>
      </c>
      <c r="W5" t="b">
        <f t="shared" si="13"/>
        <v>0</v>
      </c>
      <c r="X5" t="b">
        <f t="shared" si="14"/>
        <v>0</v>
      </c>
      <c r="Y5" t="b">
        <f t="shared" si="15"/>
        <v>0</v>
      </c>
      <c r="Z5" t="b">
        <f t="shared" si="16"/>
        <v>0</v>
      </c>
      <c r="AA5" t="b">
        <f t="shared" si="17"/>
        <v>0</v>
      </c>
      <c r="AB5" t="b">
        <f t="shared" si="18"/>
        <v>0</v>
      </c>
      <c r="AC5" t="b">
        <f t="shared" si="19"/>
        <v>0</v>
      </c>
      <c r="AD5" t="b">
        <f t="shared" si="20"/>
        <v>0</v>
      </c>
      <c r="AE5" t="b">
        <f t="shared" si="21"/>
        <v>0</v>
      </c>
      <c r="AF5" t="b">
        <f t="shared" si="22"/>
        <v>0</v>
      </c>
      <c r="AG5" t="b">
        <f t="shared" si="23"/>
        <v>0</v>
      </c>
    </row>
    <row r="6" spans="1:33" x14ac:dyDescent="0.3">
      <c r="A6" t="s">
        <v>130</v>
      </c>
      <c r="E6" s="35" t="s">
        <v>124</v>
      </c>
      <c r="F6" s="34" t="s">
        <v>128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t="b">
        <f t="shared" si="6"/>
        <v>0</v>
      </c>
      <c r="O6" t="b">
        <f t="shared" si="7"/>
        <v>0</v>
      </c>
      <c r="P6" t="b">
        <f t="shared" si="8"/>
        <v>0</v>
      </c>
      <c r="Q6" t="b">
        <f t="shared" si="9"/>
        <v>1</v>
      </c>
      <c r="R6" t="b">
        <f t="shared" si="10"/>
        <v>0</v>
      </c>
      <c r="S6" t="b">
        <f t="shared" si="11"/>
        <v>1</v>
      </c>
      <c r="V6" t="b">
        <f t="shared" si="12"/>
        <v>0</v>
      </c>
      <c r="W6" t="b">
        <f t="shared" si="13"/>
        <v>0</v>
      </c>
      <c r="X6" t="b">
        <f t="shared" si="14"/>
        <v>0</v>
      </c>
      <c r="Y6" t="b">
        <f t="shared" si="15"/>
        <v>0</v>
      </c>
      <c r="Z6" t="b">
        <f t="shared" si="16"/>
        <v>0</v>
      </c>
      <c r="AA6" t="b">
        <f t="shared" si="17"/>
        <v>0</v>
      </c>
      <c r="AB6" t="b">
        <f t="shared" si="18"/>
        <v>0</v>
      </c>
      <c r="AC6" t="b">
        <f t="shared" si="19"/>
        <v>0</v>
      </c>
      <c r="AD6" t="b">
        <f t="shared" si="20"/>
        <v>0</v>
      </c>
      <c r="AE6" t="b">
        <f t="shared" si="21"/>
        <v>0</v>
      </c>
      <c r="AF6" t="b">
        <f t="shared" si="22"/>
        <v>0</v>
      </c>
      <c r="AG6" t="b">
        <f t="shared" si="23"/>
        <v>0</v>
      </c>
    </row>
    <row r="7" spans="1:33" x14ac:dyDescent="0.3">
      <c r="A7" t="s">
        <v>131</v>
      </c>
      <c r="B7" s="35" t="s">
        <v>124</v>
      </c>
      <c r="C7" s="35" t="s">
        <v>124</v>
      </c>
      <c r="D7" s="35" t="s">
        <v>124</v>
      </c>
      <c r="E7" s="35" t="s">
        <v>124</v>
      </c>
      <c r="F7" s="34" t="s">
        <v>125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  <c r="O7" t="b">
        <f t="shared" si="7"/>
        <v>1</v>
      </c>
      <c r="P7" t="b">
        <f t="shared" si="8"/>
        <v>1</v>
      </c>
      <c r="Q7" t="b">
        <f t="shared" si="9"/>
        <v>1</v>
      </c>
      <c r="R7" t="b">
        <f t="shared" si="10"/>
        <v>1</v>
      </c>
      <c r="S7" t="b">
        <f t="shared" si="11"/>
        <v>1</v>
      </c>
      <c r="V7" t="b">
        <f t="shared" si="12"/>
        <v>1</v>
      </c>
      <c r="W7" t="b">
        <f t="shared" si="13"/>
        <v>1</v>
      </c>
      <c r="X7" t="b">
        <f t="shared" si="14"/>
        <v>1</v>
      </c>
      <c r="Y7" t="b">
        <f t="shared" si="15"/>
        <v>1</v>
      </c>
      <c r="Z7" t="b">
        <f t="shared" si="16"/>
        <v>1</v>
      </c>
      <c r="AA7" t="b">
        <f t="shared" si="17"/>
        <v>1</v>
      </c>
      <c r="AB7" t="b">
        <f t="shared" si="18"/>
        <v>1</v>
      </c>
      <c r="AC7" t="b">
        <f t="shared" si="19"/>
        <v>1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</row>
    <row r="8" spans="1:33" x14ac:dyDescent="0.3">
      <c r="A8" t="s">
        <v>132</v>
      </c>
      <c r="B8" s="35" t="s">
        <v>124</v>
      </c>
      <c r="F8" s="34" t="s">
        <v>128</v>
      </c>
      <c r="H8" t="b">
        <f t="shared" si="0"/>
        <v>0</v>
      </c>
      <c r="I8" t="b">
        <f t="shared" si="1"/>
        <v>1</v>
      </c>
      <c r="J8" t="b">
        <f t="shared" si="2"/>
        <v>0</v>
      </c>
      <c r="K8" t="b">
        <f t="shared" si="3"/>
        <v>1</v>
      </c>
      <c r="L8" t="b">
        <f t="shared" si="4"/>
        <v>0</v>
      </c>
      <c r="M8" t="b">
        <f t="shared" si="5"/>
        <v>1</v>
      </c>
      <c r="N8" t="b">
        <f t="shared" si="6"/>
        <v>0</v>
      </c>
      <c r="O8" t="b">
        <f t="shared" si="7"/>
        <v>0</v>
      </c>
      <c r="P8" t="b">
        <f t="shared" si="8"/>
        <v>0</v>
      </c>
      <c r="Q8" t="b">
        <f t="shared" si="9"/>
        <v>0</v>
      </c>
      <c r="R8" t="b">
        <f t="shared" si="10"/>
        <v>0</v>
      </c>
      <c r="S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22"/>
        <v>0</v>
      </c>
      <c r="AG8" t="b">
        <f t="shared" si="23"/>
        <v>0</v>
      </c>
    </row>
    <row r="9" spans="1:33" x14ac:dyDescent="0.3">
      <c r="A9" t="s">
        <v>133</v>
      </c>
      <c r="B9" s="35" t="s">
        <v>124</v>
      </c>
      <c r="F9" s="34" t="s">
        <v>128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0</v>
      </c>
      <c r="S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22"/>
        <v>0</v>
      </c>
      <c r="AG9" t="b">
        <f t="shared" si="23"/>
        <v>0</v>
      </c>
    </row>
    <row r="10" spans="1:33" x14ac:dyDescent="0.3">
      <c r="A10" t="s">
        <v>134</v>
      </c>
      <c r="B10" s="35" t="s">
        <v>124</v>
      </c>
      <c r="C10" s="35" t="s">
        <v>124</v>
      </c>
      <c r="D10" s="35" t="s">
        <v>124</v>
      </c>
      <c r="E10" s="35" t="s">
        <v>124</v>
      </c>
      <c r="F10" s="34" t="s">
        <v>125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N10" t="b">
        <f t="shared" si="6"/>
        <v>1</v>
      </c>
      <c r="O10" t="b">
        <f t="shared" si="7"/>
        <v>1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1</v>
      </c>
      <c r="V10" t="b">
        <f t="shared" si="12"/>
        <v>1</v>
      </c>
      <c r="W10" t="b">
        <f t="shared" si="13"/>
        <v>1</v>
      </c>
      <c r="X10" t="b">
        <f t="shared" si="14"/>
        <v>1</v>
      </c>
      <c r="Y10" t="b">
        <f t="shared" si="15"/>
        <v>1</v>
      </c>
      <c r="Z10" t="b">
        <f t="shared" si="16"/>
        <v>1</v>
      </c>
      <c r="AA10" t="b">
        <f t="shared" si="17"/>
        <v>1</v>
      </c>
      <c r="AB10" t="b">
        <f t="shared" si="18"/>
        <v>1</v>
      </c>
      <c r="AC10" t="b">
        <f t="shared" si="19"/>
        <v>1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1</v>
      </c>
    </row>
    <row r="11" spans="1:33" x14ac:dyDescent="0.3">
      <c r="A11" t="s">
        <v>135</v>
      </c>
      <c r="C11" s="35" t="s">
        <v>124</v>
      </c>
      <c r="F11" s="34" t="s">
        <v>125</v>
      </c>
      <c r="H11" t="b">
        <f t="shared" si="0"/>
        <v>0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b">
        <f t="shared" si="6"/>
        <v>0</v>
      </c>
      <c r="O11" t="b">
        <f t="shared" si="7"/>
        <v>1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  <c r="V11" t="b">
        <f t="shared" si="12"/>
        <v>0</v>
      </c>
      <c r="W11" t="b">
        <f t="shared" si="13"/>
        <v>1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1</v>
      </c>
      <c r="AD11" t="b">
        <f t="shared" si="20"/>
        <v>0</v>
      </c>
      <c r="AE11" t="b">
        <f t="shared" si="21"/>
        <v>1</v>
      </c>
      <c r="AF11" t="b">
        <f t="shared" si="22"/>
        <v>0</v>
      </c>
      <c r="AG11" t="b">
        <f t="shared" si="23"/>
        <v>0</v>
      </c>
    </row>
    <row r="12" spans="1:33" x14ac:dyDescent="0.3">
      <c r="A12" t="s">
        <v>136</v>
      </c>
      <c r="C12" s="35" t="s">
        <v>124</v>
      </c>
      <c r="F12" s="34" t="s">
        <v>125</v>
      </c>
      <c r="H12" t="b">
        <f t="shared" si="0"/>
        <v>0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N12" t="b">
        <f t="shared" si="6"/>
        <v>0</v>
      </c>
      <c r="O12" t="b">
        <f t="shared" si="7"/>
        <v>1</v>
      </c>
      <c r="P12" t="b">
        <f t="shared" si="8"/>
        <v>0</v>
      </c>
      <c r="Q12" t="b">
        <f t="shared" si="9"/>
        <v>1</v>
      </c>
      <c r="R12" t="b">
        <f t="shared" si="10"/>
        <v>0</v>
      </c>
      <c r="S12" t="b">
        <f t="shared" si="11"/>
        <v>0</v>
      </c>
      <c r="V12" t="b">
        <f t="shared" si="12"/>
        <v>0</v>
      </c>
      <c r="W12" t="b">
        <f t="shared" si="13"/>
        <v>1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1</v>
      </c>
      <c r="AD12" t="b">
        <f t="shared" si="20"/>
        <v>0</v>
      </c>
      <c r="AE12" t="b">
        <f t="shared" si="21"/>
        <v>1</v>
      </c>
      <c r="AF12" t="b">
        <f t="shared" si="22"/>
        <v>0</v>
      </c>
      <c r="AG12" t="b">
        <f t="shared" si="23"/>
        <v>0</v>
      </c>
    </row>
    <row r="13" spans="1:33" x14ac:dyDescent="0.3">
      <c r="A13" t="s">
        <v>137</v>
      </c>
      <c r="B13" s="35" t="s">
        <v>124</v>
      </c>
      <c r="C13" s="35" t="s">
        <v>124</v>
      </c>
      <c r="D13" s="35" t="s">
        <v>124</v>
      </c>
      <c r="E13" s="35" t="s">
        <v>124</v>
      </c>
      <c r="F13" s="34" t="s">
        <v>125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  <c r="O13" t="b">
        <f t="shared" si="7"/>
        <v>1</v>
      </c>
      <c r="P13" t="b">
        <f t="shared" si="8"/>
        <v>1</v>
      </c>
      <c r="Q13" t="b">
        <f t="shared" si="9"/>
        <v>1</v>
      </c>
      <c r="R13" t="b">
        <f t="shared" si="10"/>
        <v>1</v>
      </c>
      <c r="S13" t="b">
        <f t="shared" si="11"/>
        <v>1</v>
      </c>
      <c r="V13" t="b">
        <f t="shared" si="12"/>
        <v>1</v>
      </c>
      <c r="W13" t="b">
        <f t="shared" si="13"/>
        <v>1</v>
      </c>
      <c r="X13" t="b">
        <f t="shared" si="14"/>
        <v>1</v>
      </c>
      <c r="Y13" t="b">
        <f t="shared" si="15"/>
        <v>1</v>
      </c>
      <c r="Z13" t="b">
        <f t="shared" si="16"/>
        <v>1</v>
      </c>
      <c r="AA13" t="b">
        <f t="shared" si="17"/>
        <v>1</v>
      </c>
      <c r="AB13" t="b">
        <f t="shared" si="18"/>
        <v>1</v>
      </c>
      <c r="AC13" t="b">
        <f t="shared" si="19"/>
        <v>1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</row>
    <row r="14" spans="1:33" x14ac:dyDescent="0.3">
      <c r="A14" t="s">
        <v>138</v>
      </c>
      <c r="C14" s="35" t="s">
        <v>124</v>
      </c>
      <c r="E14" s="35" t="s">
        <v>124</v>
      </c>
      <c r="F14" s="34" t="s">
        <v>128</v>
      </c>
      <c r="H14" t="b">
        <f t="shared" si="0"/>
        <v>0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t="b">
        <f t="shared" si="6"/>
        <v>0</v>
      </c>
      <c r="O14" t="b">
        <f t="shared" si="7"/>
        <v>1</v>
      </c>
      <c r="P14" t="b">
        <f t="shared" si="8"/>
        <v>1</v>
      </c>
      <c r="Q14" t="b">
        <f t="shared" si="9"/>
        <v>1</v>
      </c>
      <c r="R14" t="b">
        <f t="shared" si="10"/>
        <v>0</v>
      </c>
      <c r="S14" t="b">
        <f t="shared" si="11"/>
        <v>1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22"/>
        <v>0</v>
      </c>
      <c r="AG14" t="b">
        <f t="shared" si="23"/>
        <v>0</v>
      </c>
    </row>
    <row r="15" spans="1:33" x14ac:dyDescent="0.3">
      <c r="A15" t="s">
        <v>139</v>
      </c>
      <c r="C15" s="35" t="s">
        <v>124</v>
      </c>
      <c r="D15" s="35" t="s">
        <v>124</v>
      </c>
      <c r="F15" s="34" t="s">
        <v>128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1</v>
      </c>
      <c r="L15" t="b">
        <f t="shared" si="4"/>
        <v>0</v>
      </c>
      <c r="M15" t="b">
        <f t="shared" si="5"/>
        <v>0</v>
      </c>
      <c r="N15" t="b">
        <f t="shared" si="6"/>
        <v>1</v>
      </c>
      <c r="O15" t="b">
        <f t="shared" si="7"/>
        <v>1</v>
      </c>
      <c r="P15" t="b">
        <f t="shared" si="8"/>
        <v>0</v>
      </c>
      <c r="Q15" t="b">
        <f t="shared" si="9"/>
        <v>1</v>
      </c>
      <c r="R15" t="b">
        <f t="shared" si="10"/>
        <v>0</v>
      </c>
      <c r="S15" t="b">
        <f t="shared" si="11"/>
        <v>1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22"/>
        <v>0</v>
      </c>
      <c r="AG15" t="b">
        <f t="shared" si="23"/>
        <v>0</v>
      </c>
    </row>
    <row r="16" spans="1:33" x14ac:dyDescent="0.3">
      <c r="A16" t="s">
        <v>140</v>
      </c>
      <c r="D16" s="35" t="s">
        <v>124</v>
      </c>
      <c r="F16" s="34" t="s">
        <v>128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1</v>
      </c>
      <c r="L16" t="b">
        <f t="shared" si="4"/>
        <v>0</v>
      </c>
      <c r="M16" t="b">
        <f t="shared" si="5"/>
        <v>0</v>
      </c>
      <c r="N16" t="b">
        <f t="shared" si="6"/>
        <v>0</v>
      </c>
      <c r="O16" t="b">
        <f t="shared" si="7"/>
        <v>1</v>
      </c>
      <c r="P16" t="b">
        <f t="shared" si="8"/>
        <v>0</v>
      </c>
      <c r="Q16" t="b">
        <f t="shared" si="9"/>
        <v>0</v>
      </c>
      <c r="R16" t="b">
        <f t="shared" si="10"/>
        <v>0</v>
      </c>
      <c r="S16" t="b">
        <f t="shared" si="11"/>
        <v>1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22"/>
        <v>0</v>
      </c>
      <c r="AG16" t="b">
        <f t="shared" si="23"/>
        <v>0</v>
      </c>
    </row>
    <row r="17" spans="1:33" x14ac:dyDescent="0.3">
      <c r="A17" t="s">
        <v>141</v>
      </c>
      <c r="B17" s="35" t="s">
        <v>124</v>
      </c>
      <c r="F17" s="34" t="s">
        <v>128</v>
      </c>
      <c r="H17" t="b">
        <f t="shared" si="0"/>
        <v>0</v>
      </c>
      <c r="I17" t="b">
        <f t="shared" si="1"/>
        <v>1</v>
      </c>
      <c r="J17" t="b">
        <f t="shared" si="2"/>
        <v>0</v>
      </c>
      <c r="K17" t="b">
        <f t="shared" si="3"/>
        <v>1</v>
      </c>
      <c r="L17" t="b">
        <f t="shared" si="4"/>
        <v>0</v>
      </c>
      <c r="M17" t="b">
        <f t="shared" si="5"/>
        <v>1</v>
      </c>
      <c r="N17" t="b">
        <f t="shared" si="6"/>
        <v>0</v>
      </c>
      <c r="O17" t="b">
        <f t="shared" si="7"/>
        <v>0</v>
      </c>
      <c r="P17" t="b">
        <f t="shared" si="8"/>
        <v>0</v>
      </c>
      <c r="Q17" t="b">
        <f t="shared" si="9"/>
        <v>0</v>
      </c>
      <c r="R17" t="b">
        <f t="shared" si="10"/>
        <v>0</v>
      </c>
      <c r="S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22"/>
        <v>0</v>
      </c>
      <c r="AG17" t="b">
        <f t="shared" si="23"/>
        <v>0</v>
      </c>
    </row>
    <row r="18" spans="1:33" x14ac:dyDescent="0.3">
      <c r="A18" t="s">
        <v>142</v>
      </c>
      <c r="E18" s="35" t="s">
        <v>124</v>
      </c>
      <c r="F18" s="34" t="s">
        <v>128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0</v>
      </c>
      <c r="Q18" t="b">
        <f t="shared" si="9"/>
        <v>1</v>
      </c>
      <c r="R18" t="b">
        <f t="shared" si="10"/>
        <v>0</v>
      </c>
      <c r="S18" t="b">
        <f t="shared" si="11"/>
        <v>1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22"/>
        <v>0</v>
      </c>
      <c r="AG18" t="b">
        <f t="shared" si="23"/>
        <v>0</v>
      </c>
    </row>
    <row r="19" spans="1:33" x14ac:dyDescent="0.3">
      <c r="A19" t="s">
        <v>143</v>
      </c>
      <c r="D19" s="35" t="s">
        <v>124</v>
      </c>
      <c r="F19" s="34" t="s">
        <v>128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1</v>
      </c>
      <c r="L19" t="b">
        <f t="shared" si="4"/>
        <v>0</v>
      </c>
      <c r="M19" t="b">
        <f t="shared" si="5"/>
        <v>0</v>
      </c>
      <c r="N19" t="b">
        <f t="shared" si="6"/>
        <v>0</v>
      </c>
      <c r="O19" t="b">
        <f t="shared" si="7"/>
        <v>1</v>
      </c>
      <c r="P19" t="b">
        <f t="shared" si="8"/>
        <v>0</v>
      </c>
      <c r="Q19" t="b">
        <f t="shared" si="9"/>
        <v>0</v>
      </c>
      <c r="R19" t="b">
        <f t="shared" si="10"/>
        <v>0</v>
      </c>
      <c r="S19" t="b">
        <f t="shared" si="11"/>
        <v>1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22"/>
        <v>0</v>
      </c>
      <c r="AG19" t="b">
        <f t="shared" si="23"/>
        <v>0</v>
      </c>
    </row>
    <row r="20" spans="1:33" x14ac:dyDescent="0.3">
      <c r="A20" t="s">
        <v>144</v>
      </c>
      <c r="E20" s="35" t="s">
        <v>124</v>
      </c>
      <c r="F20" s="34" t="s">
        <v>128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0</v>
      </c>
      <c r="Q20" t="b">
        <f t="shared" si="9"/>
        <v>1</v>
      </c>
      <c r="R20" t="b">
        <f t="shared" si="10"/>
        <v>0</v>
      </c>
      <c r="S20" t="b">
        <f t="shared" si="11"/>
        <v>1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22"/>
        <v>0</v>
      </c>
      <c r="AG20" t="b">
        <f t="shared" si="23"/>
        <v>0</v>
      </c>
    </row>
    <row r="21" spans="1:33" x14ac:dyDescent="0.3">
      <c r="A21" t="s">
        <v>145</v>
      </c>
      <c r="E21" s="35" t="s">
        <v>124</v>
      </c>
      <c r="F21" s="34" t="s">
        <v>128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1</v>
      </c>
      <c r="N21" t="b">
        <f t="shared" si="6"/>
        <v>0</v>
      </c>
      <c r="O21" t="b">
        <f t="shared" si="7"/>
        <v>0</v>
      </c>
      <c r="P21" t="b">
        <f t="shared" si="8"/>
        <v>0</v>
      </c>
      <c r="Q21" t="b">
        <f t="shared" si="9"/>
        <v>1</v>
      </c>
      <c r="R21" t="b">
        <f t="shared" si="10"/>
        <v>0</v>
      </c>
      <c r="S21" t="b">
        <f t="shared" si="11"/>
        <v>1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22"/>
        <v>0</v>
      </c>
      <c r="AG21" t="b">
        <f t="shared" si="23"/>
        <v>0</v>
      </c>
    </row>
    <row r="22" spans="1:33" x14ac:dyDescent="0.3">
      <c r="A22" t="s">
        <v>146</v>
      </c>
      <c r="B22" s="35" t="s">
        <v>124</v>
      </c>
      <c r="C22" s="35" t="s">
        <v>124</v>
      </c>
      <c r="D22" s="35" t="s">
        <v>124</v>
      </c>
      <c r="E22" s="35" t="s">
        <v>124</v>
      </c>
      <c r="F22" s="34" t="s">
        <v>125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N22" t="b">
        <f t="shared" si="6"/>
        <v>1</v>
      </c>
      <c r="O22" t="b">
        <f t="shared" si="7"/>
        <v>1</v>
      </c>
      <c r="P22" t="b">
        <f t="shared" si="8"/>
        <v>1</v>
      </c>
      <c r="Q22" t="b">
        <f t="shared" si="9"/>
        <v>1</v>
      </c>
      <c r="R22" t="b">
        <f t="shared" si="10"/>
        <v>1</v>
      </c>
      <c r="S22" t="b">
        <f t="shared" si="11"/>
        <v>1</v>
      </c>
      <c r="V22" t="b">
        <f t="shared" si="12"/>
        <v>1</v>
      </c>
      <c r="W22" t="b">
        <f t="shared" si="13"/>
        <v>1</v>
      </c>
      <c r="X22" t="b">
        <f t="shared" si="14"/>
        <v>1</v>
      </c>
      <c r="Y22" t="b">
        <f t="shared" si="15"/>
        <v>1</v>
      </c>
      <c r="Z22" t="b">
        <f t="shared" si="16"/>
        <v>1</v>
      </c>
      <c r="AA22" t="b">
        <f t="shared" si="17"/>
        <v>1</v>
      </c>
      <c r="AB22" t="b">
        <f t="shared" si="18"/>
        <v>1</v>
      </c>
      <c r="AC22" t="b">
        <f t="shared" si="19"/>
        <v>1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</row>
    <row r="23" spans="1:33" x14ac:dyDescent="0.3">
      <c r="A23" t="s">
        <v>147</v>
      </c>
      <c r="B23" s="35" t="s">
        <v>124</v>
      </c>
      <c r="C23" s="35" t="s">
        <v>124</v>
      </c>
      <c r="D23" s="35" t="s">
        <v>124</v>
      </c>
      <c r="E23" s="35" t="s">
        <v>124</v>
      </c>
      <c r="F23" s="34" t="s">
        <v>125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L23" t="b">
        <f t="shared" si="4"/>
        <v>1</v>
      </c>
      <c r="M23" t="b">
        <f t="shared" si="5"/>
        <v>1</v>
      </c>
      <c r="N23" t="b">
        <f t="shared" si="6"/>
        <v>1</v>
      </c>
      <c r="O23" t="b">
        <f t="shared" si="7"/>
        <v>1</v>
      </c>
      <c r="P23" t="b">
        <f t="shared" si="8"/>
        <v>1</v>
      </c>
      <c r="Q23" t="b">
        <f t="shared" si="9"/>
        <v>1</v>
      </c>
      <c r="R23" t="b">
        <f t="shared" si="10"/>
        <v>1</v>
      </c>
      <c r="S23" t="b">
        <f t="shared" si="11"/>
        <v>1</v>
      </c>
      <c r="V23" t="b">
        <f t="shared" si="12"/>
        <v>1</v>
      </c>
      <c r="W23" t="b">
        <f t="shared" si="13"/>
        <v>1</v>
      </c>
      <c r="X23" t="b">
        <f t="shared" si="14"/>
        <v>1</v>
      </c>
      <c r="Y23" t="b">
        <f t="shared" si="15"/>
        <v>1</v>
      </c>
      <c r="Z23" t="b">
        <f t="shared" si="16"/>
        <v>1</v>
      </c>
      <c r="AA23" t="b">
        <f t="shared" si="17"/>
        <v>1</v>
      </c>
      <c r="AB23" t="b">
        <f t="shared" si="18"/>
        <v>1</v>
      </c>
      <c r="AC23" t="b">
        <f t="shared" si="19"/>
        <v>1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</row>
    <row r="24" spans="1:33" x14ac:dyDescent="0.3">
      <c r="A24" t="s">
        <v>148</v>
      </c>
      <c r="B24" s="35" t="s">
        <v>124</v>
      </c>
      <c r="C24" s="35" t="s">
        <v>124</v>
      </c>
      <c r="D24" s="35" t="s">
        <v>124</v>
      </c>
      <c r="E24" s="35" t="s">
        <v>124</v>
      </c>
      <c r="F24" s="34" t="s">
        <v>125</v>
      </c>
      <c r="H24" t="b">
        <f t="shared" si="0"/>
        <v>1</v>
      </c>
      <c r="I24" t="b">
        <f t="shared" si="1"/>
        <v>1</v>
      </c>
      <c r="J24" t="b">
        <f t="shared" si="2"/>
        <v>1</v>
      </c>
      <c r="K24" t="b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  <c r="Q24" t="b">
        <f t="shared" si="9"/>
        <v>1</v>
      </c>
      <c r="R24" t="b">
        <f t="shared" si="10"/>
        <v>1</v>
      </c>
      <c r="S24" t="b">
        <f t="shared" si="11"/>
        <v>1</v>
      </c>
      <c r="V24" t="b">
        <f t="shared" si="12"/>
        <v>1</v>
      </c>
      <c r="W24" t="b">
        <f t="shared" si="13"/>
        <v>1</v>
      </c>
      <c r="X24" t="b">
        <f t="shared" si="14"/>
        <v>1</v>
      </c>
      <c r="Y24" t="b">
        <f t="shared" si="15"/>
        <v>1</v>
      </c>
      <c r="Z24" t="b">
        <f t="shared" si="16"/>
        <v>1</v>
      </c>
      <c r="AA24" t="b">
        <f t="shared" si="17"/>
        <v>1</v>
      </c>
      <c r="AB24" t="b">
        <f t="shared" si="18"/>
        <v>1</v>
      </c>
      <c r="AC24" t="b">
        <f t="shared" si="19"/>
        <v>1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</row>
    <row r="25" spans="1:33" x14ac:dyDescent="0.3">
      <c r="A25" t="s">
        <v>149</v>
      </c>
      <c r="E25" s="35" t="s">
        <v>124</v>
      </c>
      <c r="F25" s="34" t="s">
        <v>125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b">
        <f t="shared" si="6"/>
        <v>0</v>
      </c>
      <c r="O25" t="b">
        <f t="shared" si="7"/>
        <v>0</v>
      </c>
      <c r="P25" t="b">
        <f t="shared" si="8"/>
        <v>0</v>
      </c>
      <c r="Q25" t="b">
        <f t="shared" si="9"/>
        <v>1</v>
      </c>
      <c r="R25" t="b">
        <f t="shared" si="10"/>
        <v>0</v>
      </c>
      <c r="S25" t="b">
        <f t="shared" si="11"/>
        <v>1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1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1</v>
      </c>
      <c r="AF25" t="b">
        <f t="shared" si="22"/>
        <v>0</v>
      </c>
      <c r="AG25" t="b">
        <f t="shared" si="23"/>
        <v>1</v>
      </c>
    </row>
    <row r="26" spans="1:33" x14ac:dyDescent="0.3">
      <c r="A26" t="s">
        <v>150</v>
      </c>
      <c r="B26" s="35" t="s">
        <v>124</v>
      </c>
      <c r="C26" s="35" t="s">
        <v>124</v>
      </c>
      <c r="D26" s="35" t="s">
        <v>124</v>
      </c>
      <c r="E26" s="35" t="s">
        <v>124</v>
      </c>
      <c r="F26" s="34" t="s">
        <v>125</v>
      </c>
      <c r="H26" t="b">
        <f t="shared" si="0"/>
        <v>1</v>
      </c>
      <c r="I26" t="b">
        <f t="shared" si="1"/>
        <v>1</v>
      </c>
      <c r="J26" t="b">
        <f t="shared" si="2"/>
        <v>1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  <c r="O26" t="b">
        <f t="shared" si="7"/>
        <v>1</v>
      </c>
      <c r="P26" t="b">
        <f t="shared" si="8"/>
        <v>1</v>
      </c>
      <c r="Q26" t="b">
        <f t="shared" si="9"/>
        <v>1</v>
      </c>
      <c r="R26" t="b">
        <f t="shared" si="10"/>
        <v>1</v>
      </c>
      <c r="S26" t="b">
        <f t="shared" si="11"/>
        <v>1</v>
      </c>
      <c r="V26" t="b">
        <f t="shared" si="12"/>
        <v>1</v>
      </c>
      <c r="W26" t="b">
        <f t="shared" si="13"/>
        <v>1</v>
      </c>
      <c r="X26" t="b">
        <f t="shared" si="14"/>
        <v>1</v>
      </c>
      <c r="Y26" t="b">
        <f t="shared" si="15"/>
        <v>1</v>
      </c>
      <c r="Z26" t="b">
        <f t="shared" si="16"/>
        <v>1</v>
      </c>
      <c r="AA26" t="b">
        <f t="shared" si="17"/>
        <v>1</v>
      </c>
      <c r="AB26" t="b">
        <f t="shared" si="18"/>
        <v>1</v>
      </c>
      <c r="AC26" t="b">
        <f t="shared" si="19"/>
        <v>1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</row>
    <row r="27" spans="1:33" x14ac:dyDescent="0.3">
      <c r="A27" t="s">
        <v>151</v>
      </c>
      <c r="E27" s="35" t="s">
        <v>124</v>
      </c>
      <c r="F27" s="34" t="s">
        <v>125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b">
        <f t="shared" si="6"/>
        <v>0</v>
      </c>
      <c r="O27" t="b">
        <f t="shared" si="7"/>
        <v>0</v>
      </c>
      <c r="P27" t="b">
        <f t="shared" si="8"/>
        <v>0</v>
      </c>
      <c r="Q27" t="b">
        <f t="shared" si="9"/>
        <v>1</v>
      </c>
      <c r="R27" t="b">
        <f t="shared" si="10"/>
        <v>0</v>
      </c>
      <c r="S27" t="b">
        <f t="shared" si="11"/>
        <v>1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1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1</v>
      </c>
      <c r="AF27" t="b">
        <f t="shared" si="22"/>
        <v>0</v>
      </c>
      <c r="AG27" t="b">
        <f t="shared" si="23"/>
        <v>1</v>
      </c>
    </row>
    <row r="28" spans="1:33" x14ac:dyDescent="0.3">
      <c r="A28" t="s">
        <v>152</v>
      </c>
      <c r="C28" s="35" t="s">
        <v>124</v>
      </c>
      <c r="D28" s="35" t="s">
        <v>124</v>
      </c>
      <c r="E28" s="35" t="s">
        <v>124</v>
      </c>
      <c r="F28" s="34" t="s">
        <v>125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t="b">
        <f t="shared" si="6"/>
        <v>1</v>
      </c>
      <c r="O28" t="b">
        <f t="shared" si="7"/>
        <v>1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1</v>
      </c>
      <c r="V28" t="b">
        <f t="shared" si="12"/>
        <v>0</v>
      </c>
      <c r="W28" t="b">
        <f t="shared" si="13"/>
        <v>1</v>
      </c>
      <c r="X28" t="b">
        <f t="shared" si="14"/>
        <v>0</v>
      </c>
      <c r="Y28" t="b">
        <f t="shared" si="15"/>
        <v>1</v>
      </c>
      <c r="Z28" t="b">
        <f t="shared" si="16"/>
        <v>0</v>
      </c>
      <c r="AA28" t="b">
        <f t="shared" si="17"/>
        <v>1</v>
      </c>
      <c r="AB28" t="b">
        <f t="shared" si="18"/>
        <v>1</v>
      </c>
      <c r="AC28" t="b">
        <f t="shared" si="19"/>
        <v>1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1</v>
      </c>
    </row>
    <row r="29" spans="1:33" x14ac:dyDescent="0.3">
      <c r="A29" s="19" t="s">
        <v>153</v>
      </c>
      <c r="B29" s="35" t="s">
        <v>124</v>
      </c>
      <c r="C29" s="35" t="s">
        <v>124</v>
      </c>
      <c r="F29" s="34" t="s">
        <v>125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L29" t="b">
        <f t="shared" si="4"/>
        <v>0</v>
      </c>
      <c r="M29" t="b">
        <f t="shared" si="5"/>
        <v>1</v>
      </c>
      <c r="N29" t="b">
        <f t="shared" si="6"/>
        <v>0</v>
      </c>
      <c r="O29" t="b">
        <f t="shared" si="7"/>
        <v>1</v>
      </c>
      <c r="P29" t="b">
        <f t="shared" si="8"/>
        <v>0</v>
      </c>
      <c r="Q29" t="b">
        <f t="shared" si="9"/>
        <v>1</v>
      </c>
      <c r="R29" t="b">
        <f t="shared" si="10"/>
        <v>0</v>
      </c>
      <c r="S29" t="b">
        <f t="shared" si="11"/>
        <v>0</v>
      </c>
      <c r="V29" t="b">
        <f t="shared" si="12"/>
        <v>1</v>
      </c>
      <c r="W29" t="b">
        <f t="shared" si="13"/>
        <v>1</v>
      </c>
      <c r="X29" t="b">
        <f t="shared" si="14"/>
        <v>0</v>
      </c>
      <c r="Y29" t="b">
        <f t="shared" si="15"/>
        <v>1</v>
      </c>
      <c r="Z29" t="b">
        <f t="shared" si="16"/>
        <v>0</v>
      </c>
      <c r="AA29" t="b">
        <f t="shared" si="17"/>
        <v>1</v>
      </c>
      <c r="AB29" t="b">
        <f t="shared" si="18"/>
        <v>0</v>
      </c>
      <c r="AC29" t="b">
        <f t="shared" si="19"/>
        <v>1</v>
      </c>
      <c r="AD29" t="b">
        <f t="shared" si="20"/>
        <v>0</v>
      </c>
      <c r="AE29" t="b">
        <f t="shared" si="21"/>
        <v>1</v>
      </c>
      <c r="AF29" t="b">
        <f t="shared" si="22"/>
        <v>0</v>
      </c>
      <c r="AG29" t="b">
        <f t="shared" si="23"/>
        <v>0</v>
      </c>
    </row>
    <row r="30" spans="1:33" x14ac:dyDescent="0.3">
      <c r="A30" s="19" t="s">
        <v>154</v>
      </c>
      <c r="B30" s="35" t="s">
        <v>124</v>
      </c>
      <c r="C30" s="35" t="s">
        <v>124</v>
      </c>
      <c r="D30" s="35" t="s">
        <v>124</v>
      </c>
      <c r="E30" s="35" t="s">
        <v>124</v>
      </c>
      <c r="F30" s="34" t="s">
        <v>125</v>
      </c>
      <c r="H30" t="b">
        <f t="shared" si="0"/>
        <v>1</v>
      </c>
      <c r="I30" t="b">
        <f t="shared" si="1"/>
        <v>1</v>
      </c>
      <c r="J30" t="b">
        <f t="shared" si="2"/>
        <v>1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  <c r="O30" t="b">
        <f t="shared" si="7"/>
        <v>1</v>
      </c>
      <c r="P30" t="b">
        <f t="shared" si="8"/>
        <v>1</v>
      </c>
      <c r="Q30" t="b">
        <f t="shared" si="9"/>
        <v>1</v>
      </c>
      <c r="R30" t="b">
        <f t="shared" si="10"/>
        <v>1</v>
      </c>
      <c r="S30" t="b">
        <f t="shared" si="11"/>
        <v>1</v>
      </c>
      <c r="V30" t="b">
        <f t="shared" si="12"/>
        <v>1</v>
      </c>
      <c r="W30" t="b">
        <f t="shared" si="13"/>
        <v>1</v>
      </c>
      <c r="X30" t="b">
        <f t="shared" si="14"/>
        <v>1</v>
      </c>
      <c r="Y30" t="b">
        <f t="shared" si="15"/>
        <v>1</v>
      </c>
      <c r="Z30" t="b">
        <f t="shared" si="16"/>
        <v>1</v>
      </c>
      <c r="AA30" t="b">
        <f t="shared" si="17"/>
        <v>1</v>
      </c>
      <c r="AB30" t="b">
        <f t="shared" si="18"/>
        <v>1</v>
      </c>
      <c r="AC30" t="b">
        <f t="shared" si="19"/>
        <v>1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</row>
    <row r="31" spans="1:33" x14ac:dyDescent="0.3">
      <c r="A31" s="19" t="s">
        <v>155</v>
      </c>
      <c r="B31" s="35" t="s">
        <v>124</v>
      </c>
      <c r="C31" s="35" t="s">
        <v>124</v>
      </c>
      <c r="D31" s="35" t="s">
        <v>124</v>
      </c>
      <c r="E31" s="35" t="s">
        <v>124</v>
      </c>
      <c r="F31" s="34" t="s">
        <v>125</v>
      </c>
      <c r="H31" t="b">
        <f t="shared" si="0"/>
        <v>1</v>
      </c>
      <c r="I31" t="b">
        <f t="shared" si="1"/>
        <v>1</v>
      </c>
      <c r="J31" t="b">
        <f t="shared" si="2"/>
        <v>1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  <c r="O31" t="b">
        <f t="shared" si="7"/>
        <v>1</v>
      </c>
      <c r="P31" t="b">
        <f t="shared" si="8"/>
        <v>1</v>
      </c>
      <c r="Q31" t="b">
        <f t="shared" si="9"/>
        <v>1</v>
      </c>
      <c r="R31" t="b">
        <f t="shared" si="10"/>
        <v>1</v>
      </c>
      <c r="S31" t="b">
        <f t="shared" si="11"/>
        <v>1</v>
      </c>
      <c r="V31" t="b">
        <f t="shared" si="12"/>
        <v>1</v>
      </c>
      <c r="W31" t="b">
        <f t="shared" si="13"/>
        <v>1</v>
      </c>
      <c r="X31" t="b">
        <f t="shared" si="14"/>
        <v>1</v>
      </c>
      <c r="Y31" t="b">
        <f t="shared" si="15"/>
        <v>1</v>
      </c>
      <c r="Z31" t="b">
        <f t="shared" si="16"/>
        <v>1</v>
      </c>
      <c r="AA31" t="b">
        <f t="shared" si="17"/>
        <v>1</v>
      </c>
      <c r="AB31" t="b">
        <f t="shared" si="18"/>
        <v>1</v>
      </c>
      <c r="AC31" t="b">
        <f t="shared" si="19"/>
        <v>1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</row>
    <row r="32" spans="1:33" x14ac:dyDescent="0.3">
      <c r="A32" s="19" t="s">
        <v>156</v>
      </c>
      <c r="E32" s="35" t="s">
        <v>124</v>
      </c>
      <c r="F32" s="34" t="s">
        <v>125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1</v>
      </c>
      <c r="N32" t="b">
        <f t="shared" si="6"/>
        <v>0</v>
      </c>
      <c r="O32" t="b">
        <f t="shared" si="7"/>
        <v>0</v>
      </c>
      <c r="P32" t="b">
        <f t="shared" si="8"/>
        <v>0</v>
      </c>
      <c r="Q32" t="b">
        <f t="shared" si="9"/>
        <v>1</v>
      </c>
      <c r="R32" t="b">
        <f t="shared" si="10"/>
        <v>0</v>
      </c>
      <c r="S32" t="b">
        <f t="shared" si="11"/>
        <v>1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1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22"/>
        <v>0</v>
      </c>
      <c r="AG32" t="b">
        <f t="shared" si="23"/>
        <v>1</v>
      </c>
    </row>
    <row r="33" spans="1:33" x14ac:dyDescent="0.3">
      <c r="A33" t="s">
        <v>157</v>
      </c>
      <c r="B33" s="35" t="s">
        <v>124</v>
      </c>
      <c r="C33" s="35" t="s">
        <v>124</v>
      </c>
      <c r="D33" s="35" t="s">
        <v>124</v>
      </c>
      <c r="E33" s="35" t="s">
        <v>124</v>
      </c>
      <c r="F33" s="34" t="s">
        <v>125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  <c r="O33" t="b">
        <f t="shared" si="7"/>
        <v>1</v>
      </c>
      <c r="P33" t="b">
        <f t="shared" si="8"/>
        <v>1</v>
      </c>
      <c r="Q33" t="b">
        <f t="shared" si="9"/>
        <v>1</v>
      </c>
      <c r="R33" t="b">
        <f t="shared" si="10"/>
        <v>1</v>
      </c>
      <c r="S33" t="b">
        <f t="shared" si="11"/>
        <v>1</v>
      </c>
      <c r="V33" t="b">
        <f t="shared" si="12"/>
        <v>1</v>
      </c>
      <c r="W33" t="b">
        <f t="shared" si="13"/>
        <v>1</v>
      </c>
      <c r="X33" t="b">
        <f t="shared" si="14"/>
        <v>1</v>
      </c>
      <c r="Y33" t="b">
        <f t="shared" si="15"/>
        <v>1</v>
      </c>
      <c r="Z33" t="b">
        <f t="shared" si="16"/>
        <v>1</v>
      </c>
      <c r="AA33" t="b">
        <f t="shared" si="17"/>
        <v>1</v>
      </c>
      <c r="AB33" t="b">
        <f t="shared" si="18"/>
        <v>1</v>
      </c>
      <c r="AC33" t="b">
        <f t="shared" si="19"/>
        <v>1</v>
      </c>
      <c r="AD33" t="b">
        <f t="shared" si="20"/>
        <v>1</v>
      </c>
      <c r="AE33" t="b">
        <f t="shared" si="21"/>
        <v>1</v>
      </c>
      <c r="AF33" t="b">
        <f t="shared" si="22"/>
        <v>1</v>
      </c>
      <c r="AG33" t="b">
        <f t="shared" si="23"/>
        <v>1</v>
      </c>
    </row>
    <row r="34" spans="1:33" x14ac:dyDescent="0.3">
      <c r="A34" s="19" t="s">
        <v>158</v>
      </c>
      <c r="B34" s="35" t="s">
        <v>124</v>
      </c>
      <c r="D34" s="35" t="s">
        <v>124</v>
      </c>
      <c r="F34" s="34" t="s">
        <v>125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 t="b">
        <f t="shared" si="5"/>
        <v>1</v>
      </c>
      <c r="N34" t="b">
        <f t="shared" si="6"/>
        <v>0</v>
      </c>
      <c r="O34" t="b">
        <f t="shared" si="7"/>
        <v>1</v>
      </c>
      <c r="P34" t="b">
        <f t="shared" si="8"/>
        <v>0</v>
      </c>
      <c r="Q34" t="b">
        <f t="shared" si="9"/>
        <v>0</v>
      </c>
      <c r="R34" t="b">
        <f t="shared" si="10"/>
        <v>0</v>
      </c>
      <c r="S34" t="b">
        <f t="shared" si="11"/>
        <v>1</v>
      </c>
      <c r="V34" t="b">
        <f t="shared" si="12"/>
        <v>0</v>
      </c>
      <c r="W34" t="b">
        <f t="shared" si="13"/>
        <v>1</v>
      </c>
      <c r="X34" t="b">
        <f t="shared" si="14"/>
        <v>1</v>
      </c>
      <c r="Y34" t="b">
        <f t="shared" si="15"/>
        <v>1</v>
      </c>
      <c r="Z34" t="b">
        <f t="shared" si="16"/>
        <v>0</v>
      </c>
      <c r="AA34" t="b">
        <f t="shared" si="17"/>
        <v>1</v>
      </c>
      <c r="AB34" t="b">
        <f t="shared" si="18"/>
        <v>0</v>
      </c>
      <c r="AC34" t="b">
        <f t="shared" si="19"/>
        <v>1</v>
      </c>
      <c r="AD34" t="b">
        <f t="shared" si="20"/>
        <v>0</v>
      </c>
      <c r="AE34" t="b">
        <f t="shared" si="21"/>
        <v>0</v>
      </c>
      <c r="AF34" t="b">
        <f t="shared" si="22"/>
        <v>0</v>
      </c>
      <c r="AG34" t="b">
        <f t="shared" si="23"/>
        <v>1</v>
      </c>
    </row>
    <row r="35" spans="1:33" x14ac:dyDescent="0.3">
      <c r="A35" s="19" t="s">
        <v>159</v>
      </c>
      <c r="B35" s="35" t="s">
        <v>124</v>
      </c>
      <c r="F35" s="34" t="s">
        <v>125</v>
      </c>
      <c r="H35" t="b">
        <f t="shared" si="0"/>
        <v>0</v>
      </c>
      <c r="I35" t="b">
        <f t="shared" si="1"/>
        <v>1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1</v>
      </c>
      <c r="N35" t="b">
        <f t="shared" si="6"/>
        <v>0</v>
      </c>
      <c r="O35" t="b">
        <f t="shared" si="7"/>
        <v>0</v>
      </c>
      <c r="P35" t="b">
        <f t="shared" si="8"/>
        <v>0</v>
      </c>
      <c r="Q35" t="b">
        <f t="shared" si="9"/>
        <v>0</v>
      </c>
      <c r="R35" t="b">
        <f t="shared" si="10"/>
        <v>0</v>
      </c>
      <c r="S35" t="b">
        <f t="shared" si="11"/>
        <v>0</v>
      </c>
      <c r="V35" t="b">
        <f t="shared" si="12"/>
        <v>0</v>
      </c>
      <c r="W35" t="b">
        <f t="shared" si="13"/>
        <v>1</v>
      </c>
      <c r="X35" t="b">
        <f t="shared" si="14"/>
        <v>0</v>
      </c>
      <c r="Y35" t="b">
        <f t="shared" si="15"/>
        <v>1</v>
      </c>
      <c r="Z35" t="b">
        <f t="shared" si="16"/>
        <v>0</v>
      </c>
      <c r="AA35" t="b">
        <f t="shared" si="17"/>
        <v>1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</row>
    <row r="36" spans="1:33" x14ac:dyDescent="0.3">
      <c r="A36" t="s">
        <v>160</v>
      </c>
      <c r="D36" s="35" t="s">
        <v>124</v>
      </c>
      <c r="F36" s="34" t="s">
        <v>128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b">
        <f t="shared" si="4"/>
        <v>0</v>
      </c>
      <c r="M36" t="b">
        <f t="shared" si="5"/>
        <v>0</v>
      </c>
      <c r="N36" t="b">
        <f t="shared" si="6"/>
        <v>0</v>
      </c>
      <c r="O36" t="b">
        <f t="shared" si="7"/>
        <v>1</v>
      </c>
      <c r="P36" t="b">
        <f t="shared" si="8"/>
        <v>0</v>
      </c>
      <c r="Q36" t="b">
        <f t="shared" si="9"/>
        <v>0</v>
      </c>
      <c r="R36" t="b">
        <f t="shared" si="10"/>
        <v>0</v>
      </c>
      <c r="S36" t="b">
        <f t="shared" si="11"/>
        <v>1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0</v>
      </c>
      <c r="AF36" t="b">
        <f t="shared" si="22"/>
        <v>0</v>
      </c>
      <c r="AG36" t="b">
        <f t="shared" si="23"/>
        <v>0</v>
      </c>
    </row>
    <row r="37" spans="1:33" x14ac:dyDescent="0.3">
      <c r="A37" t="s">
        <v>161</v>
      </c>
      <c r="D37" s="35" t="s">
        <v>124</v>
      </c>
      <c r="F37" s="34" t="s">
        <v>128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b">
        <f t="shared" si="4"/>
        <v>0</v>
      </c>
      <c r="M37" t="b">
        <f t="shared" si="5"/>
        <v>0</v>
      </c>
      <c r="N37" t="b">
        <f t="shared" si="6"/>
        <v>0</v>
      </c>
      <c r="O37" t="b">
        <f t="shared" si="7"/>
        <v>1</v>
      </c>
      <c r="P37" t="b">
        <f t="shared" si="8"/>
        <v>0</v>
      </c>
      <c r="Q37" t="b">
        <f t="shared" si="9"/>
        <v>0</v>
      </c>
      <c r="R37" t="b">
        <f t="shared" si="10"/>
        <v>0</v>
      </c>
      <c r="S37" t="b">
        <f t="shared" si="11"/>
        <v>1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0</v>
      </c>
      <c r="AF37" t="b">
        <f t="shared" si="22"/>
        <v>0</v>
      </c>
      <c r="AG37" t="b">
        <f t="shared" si="23"/>
        <v>0</v>
      </c>
    </row>
    <row r="38" spans="1:33" x14ac:dyDescent="0.3">
      <c r="A38" t="s">
        <v>162</v>
      </c>
      <c r="B38" s="35" t="s">
        <v>124</v>
      </c>
      <c r="C38" s="35" t="s">
        <v>124</v>
      </c>
      <c r="D38" s="35" t="s">
        <v>124</v>
      </c>
      <c r="E38" s="35" t="s">
        <v>124</v>
      </c>
      <c r="F38" s="34" t="s">
        <v>125</v>
      </c>
      <c r="H38" t="b">
        <f t="shared" si="0"/>
        <v>1</v>
      </c>
      <c r="I38" t="b">
        <f t="shared" si="1"/>
        <v>1</v>
      </c>
      <c r="J38" t="b">
        <f t="shared" si="2"/>
        <v>1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  <c r="O38" t="b">
        <f t="shared" si="7"/>
        <v>1</v>
      </c>
      <c r="P38" t="b">
        <f t="shared" si="8"/>
        <v>1</v>
      </c>
      <c r="Q38" t="b">
        <f t="shared" si="9"/>
        <v>1</v>
      </c>
      <c r="R38" t="b">
        <f t="shared" si="10"/>
        <v>1</v>
      </c>
      <c r="S38" t="b">
        <f t="shared" si="11"/>
        <v>1</v>
      </c>
      <c r="V38" t="b">
        <f t="shared" si="12"/>
        <v>1</v>
      </c>
      <c r="W38" t="b">
        <f t="shared" si="13"/>
        <v>1</v>
      </c>
      <c r="X38" t="b">
        <f t="shared" si="14"/>
        <v>1</v>
      </c>
      <c r="Y38" t="b">
        <f t="shared" si="15"/>
        <v>1</v>
      </c>
      <c r="Z38" t="b">
        <f t="shared" si="16"/>
        <v>1</v>
      </c>
      <c r="AA38" t="b">
        <f t="shared" si="17"/>
        <v>1</v>
      </c>
      <c r="AB38" t="b">
        <f t="shared" si="18"/>
        <v>1</v>
      </c>
      <c r="AC38" t="b">
        <f t="shared" si="19"/>
        <v>1</v>
      </c>
      <c r="AD38" t="b">
        <f t="shared" si="20"/>
        <v>1</v>
      </c>
      <c r="AE38" t="b">
        <f t="shared" si="21"/>
        <v>1</v>
      </c>
      <c r="AF38" t="b">
        <f t="shared" si="22"/>
        <v>1</v>
      </c>
      <c r="AG38" t="b">
        <f t="shared" si="23"/>
        <v>1</v>
      </c>
    </row>
    <row r="39" spans="1:33" x14ac:dyDescent="0.3">
      <c r="A39" s="19" t="s">
        <v>163</v>
      </c>
      <c r="E39" s="35" t="s">
        <v>124</v>
      </c>
      <c r="F39" s="34" t="s">
        <v>125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t="b">
        <f t="shared" si="6"/>
        <v>0</v>
      </c>
      <c r="O39" t="b">
        <f t="shared" si="7"/>
        <v>0</v>
      </c>
      <c r="P39" t="b">
        <f t="shared" si="8"/>
        <v>0</v>
      </c>
      <c r="Q39" t="b">
        <f t="shared" si="9"/>
        <v>1</v>
      </c>
      <c r="R39" t="b">
        <f t="shared" si="10"/>
        <v>0</v>
      </c>
      <c r="S39" t="b">
        <f t="shared" si="11"/>
        <v>1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1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1</v>
      </c>
    </row>
    <row r="40" spans="1:33" x14ac:dyDescent="0.3">
      <c r="A40" t="s">
        <v>164</v>
      </c>
      <c r="B40" s="35" t="s">
        <v>124</v>
      </c>
      <c r="C40" s="35" t="s">
        <v>124</v>
      </c>
      <c r="D40" s="35" t="s">
        <v>124</v>
      </c>
      <c r="E40" s="35" t="s">
        <v>124</v>
      </c>
      <c r="F40" s="34" t="s">
        <v>125</v>
      </c>
      <c r="H40" t="b">
        <f t="shared" si="0"/>
        <v>1</v>
      </c>
      <c r="I40" t="b">
        <f t="shared" si="1"/>
        <v>1</v>
      </c>
      <c r="J40" t="b">
        <f t="shared" si="2"/>
        <v>1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  <c r="O40" t="b">
        <f t="shared" si="7"/>
        <v>1</v>
      </c>
      <c r="P40" t="b">
        <f t="shared" si="8"/>
        <v>1</v>
      </c>
      <c r="Q40" t="b">
        <f t="shared" si="9"/>
        <v>1</v>
      </c>
      <c r="R40" t="b">
        <f t="shared" si="10"/>
        <v>1</v>
      </c>
      <c r="S40" t="b">
        <f t="shared" si="11"/>
        <v>1</v>
      </c>
      <c r="V40" t="b">
        <f t="shared" si="12"/>
        <v>1</v>
      </c>
      <c r="W40" t="b">
        <f t="shared" si="13"/>
        <v>1</v>
      </c>
      <c r="X40" t="b">
        <f t="shared" si="14"/>
        <v>1</v>
      </c>
      <c r="Y40" t="b">
        <f t="shared" si="15"/>
        <v>1</v>
      </c>
      <c r="Z40" t="b">
        <f t="shared" si="16"/>
        <v>1</v>
      </c>
      <c r="AA40" t="b">
        <f t="shared" si="17"/>
        <v>1</v>
      </c>
      <c r="AB40" t="b">
        <f t="shared" si="18"/>
        <v>1</v>
      </c>
      <c r="AC40" t="b">
        <f t="shared" si="19"/>
        <v>1</v>
      </c>
      <c r="AD40" t="b">
        <f t="shared" si="20"/>
        <v>1</v>
      </c>
      <c r="AE40" t="b">
        <f t="shared" si="21"/>
        <v>1</v>
      </c>
      <c r="AF40" t="b">
        <f t="shared" si="22"/>
        <v>1</v>
      </c>
      <c r="AG40" t="b">
        <f t="shared" si="23"/>
        <v>1</v>
      </c>
    </row>
    <row r="41" spans="1:33" x14ac:dyDescent="0.3">
      <c r="A41" t="s">
        <v>165</v>
      </c>
      <c r="B41" s="35" t="s">
        <v>124</v>
      </c>
      <c r="C41" s="35" t="s">
        <v>124</v>
      </c>
      <c r="E41" s="35" t="s">
        <v>124</v>
      </c>
      <c r="F41" s="34" t="s">
        <v>125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0</v>
      </c>
      <c r="O41" t="b">
        <f t="shared" si="7"/>
        <v>1</v>
      </c>
      <c r="P41" t="b">
        <f t="shared" si="8"/>
        <v>1</v>
      </c>
      <c r="Q41" t="b">
        <f t="shared" si="9"/>
        <v>1</v>
      </c>
      <c r="R41" t="b">
        <f t="shared" si="10"/>
        <v>0</v>
      </c>
      <c r="S41" t="b">
        <f t="shared" si="11"/>
        <v>1</v>
      </c>
      <c r="V41" t="b">
        <f t="shared" si="12"/>
        <v>1</v>
      </c>
      <c r="W41" t="b">
        <f t="shared" si="13"/>
        <v>1</v>
      </c>
      <c r="X41" t="b">
        <f t="shared" si="14"/>
        <v>0</v>
      </c>
      <c r="Y41" t="b">
        <f t="shared" si="15"/>
        <v>1</v>
      </c>
      <c r="Z41" t="b">
        <f t="shared" si="16"/>
        <v>1</v>
      </c>
      <c r="AA41" t="b">
        <f t="shared" si="17"/>
        <v>1</v>
      </c>
      <c r="AB41" t="b">
        <f t="shared" si="18"/>
        <v>0</v>
      </c>
      <c r="AC41" t="b">
        <f t="shared" si="19"/>
        <v>1</v>
      </c>
      <c r="AD41" t="b">
        <f t="shared" si="20"/>
        <v>1</v>
      </c>
      <c r="AE41" t="b">
        <f t="shared" si="21"/>
        <v>1</v>
      </c>
      <c r="AF41" t="b">
        <f t="shared" si="22"/>
        <v>0</v>
      </c>
      <c r="AG41" t="b">
        <f t="shared" si="23"/>
        <v>1</v>
      </c>
    </row>
    <row r="42" spans="1:33" x14ac:dyDescent="0.3">
      <c r="A42" t="s">
        <v>166</v>
      </c>
      <c r="B42" s="35" t="s">
        <v>124</v>
      </c>
      <c r="C42" s="35" t="s">
        <v>124</v>
      </c>
      <c r="D42" s="35" t="s">
        <v>124</v>
      </c>
      <c r="E42" s="35" t="s">
        <v>124</v>
      </c>
      <c r="F42" s="34" t="s">
        <v>125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  <c r="O42" t="b">
        <f t="shared" si="7"/>
        <v>1</v>
      </c>
      <c r="P42" t="b">
        <f t="shared" si="8"/>
        <v>1</v>
      </c>
      <c r="Q42" t="b">
        <f t="shared" si="9"/>
        <v>1</v>
      </c>
      <c r="R42" t="b">
        <f t="shared" si="10"/>
        <v>1</v>
      </c>
      <c r="S42" t="b">
        <f t="shared" si="11"/>
        <v>1</v>
      </c>
      <c r="V42" t="b">
        <f t="shared" si="12"/>
        <v>1</v>
      </c>
      <c r="W42" t="b">
        <f t="shared" si="13"/>
        <v>1</v>
      </c>
      <c r="X42" t="b">
        <f t="shared" si="14"/>
        <v>1</v>
      </c>
      <c r="Y42" t="b">
        <f t="shared" si="15"/>
        <v>1</v>
      </c>
      <c r="Z42" t="b">
        <f t="shared" si="16"/>
        <v>1</v>
      </c>
      <c r="AA42" t="b">
        <f t="shared" si="17"/>
        <v>1</v>
      </c>
      <c r="AB42" t="b">
        <f t="shared" si="18"/>
        <v>1</v>
      </c>
      <c r="AC42" t="b">
        <f t="shared" si="19"/>
        <v>1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</row>
    <row r="43" spans="1:33" x14ac:dyDescent="0.3">
      <c r="A43" s="19" t="s">
        <v>167</v>
      </c>
      <c r="E43" s="35" t="s">
        <v>124</v>
      </c>
      <c r="F43" s="34" t="s">
        <v>125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1</v>
      </c>
      <c r="N43" t="b">
        <f t="shared" si="6"/>
        <v>0</v>
      </c>
      <c r="O43" t="b">
        <f t="shared" si="7"/>
        <v>0</v>
      </c>
      <c r="P43" t="b">
        <f t="shared" si="8"/>
        <v>0</v>
      </c>
      <c r="Q43" t="b">
        <f t="shared" si="9"/>
        <v>1</v>
      </c>
      <c r="R43" t="b">
        <f t="shared" si="10"/>
        <v>0</v>
      </c>
      <c r="S43" t="b">
        <f t="shared" si="11"/>
        <v>1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1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1</v>
      </c>
    </row>
    <row r="44" spans="1:33" x14ac:dyDescent="0.3">
      <c r="A44" s="19" t="s">
        <v>168</v>
      </c>
      <c r="D44" s="35" t="s">
        <v>124</v>
      </c>
      <c r="F44" s="34" t="s">
        <v>125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b">
        <f t="shared" si="4"/>
        <v>0</v>
      </c>
      <c r="M44" t="b">
        <f t="shared" si="5"/>
        <v>0</v>
      </c>
      <c r="N44" t="b">
        <f t="shared" si="6"/>
        <v>0</v>
      </c>
      <c r="O44" t="b">
        <f t="shared" si="7"/>
        <v>1</v>
      </c>
      <c r="P44" t="b">
        <f t="shared" si="8"/>
        <v>0</v>
      </c>
      <c r="Q44" t="b">
        <f t="shared" si="9"/>
        <v>0</v>
      </c>
      <c r="R44" t="b">
        <f t="shared" si="10"/>
        <v>0</v>
      </c>
      <c r="S44" t="b">
        <f t="shared" si="11"/>
        <v>1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1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1</v>
      </c>
      <c r="AD44" t="b">
        <f t="shared" si="20"/>
        <v>0</v>
      </c>
      <c r="AE44" t="b">
        <f t="shared" si="21"/>
        <v>0</v>
      </c>
      <c r="AF44" t="b">
        <f t="shared" si="22"/>
        <v>0</v>
      </c>
      <c r="AG44" t="b">
        <f t="shared" si="23"/>
        <v>1</v>
      </c>
    </row>
    <row r="45" spans="1:33" x14ac:dyDescent="0.3">
      <c r="A45" s="19" t="s">
        <v>169</v>
      </c>
      <c r="B45" s="35" t="s">
        <v>124</v>
      </c>
      <c r="F45" s="34" t="s">
        <v>125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t="b">
        <f t="shared" si="6"/>
        <v>0</v>
      </c>
      <c r="O45" t="b">
        <f t="shared" si="7"/>
        <v>0</v>
      </c>
      <c r="P45" t="b">
        <f t="shared" si="8"/>
        <v>0</v>
      </c>
      <c r="Q45" t="b">
        <f t="shared" si="9"/>
        <v>0</v>
      </c>
      <c r="R45" t="b">
        <f t="shared" si="10"/>
        <v>0</v>
      </c>
      <c r="S45" t="b">
        <f t="shared" si="11"/>
        <v>0</v>
      </c>
      <c r="V45" t="b">
        <f t="shared" si="12"/>
        <v>0</v>
      </c>
      <c r="W45" t="b">
        <f t="shared" si="13"/>
        <v>1</v>
      </c>
      <c r="X45" t="b">
        <f t="shared" si="14"/>
        <v>0</v>
      </c>
      <c r="Y45" t="b">
        <f t="shared" si="15"/>
        <v>1</v>
      </c>
      <c r="Z45" t="b">
        <f t="shared" si="16"/>
        <v>0</v>
      </c>
      <c r="AA45" t="b">
        <f t="shared" si="17"/>
        <v>1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2"/>
        <v>0</v>
      </c>
      <c r="AG45" t="b">
        <f t="shared" si="23"/>
        <v>0</v>
      </c>
    </row>
    <row r="46" spans="1:33" x14ac:dyDescent="0.3">
      <c r="A46" s="19" t="s">
        <v>170</v>
      </c>
      <c r="D46" s="35" t="s">
        <v>124</v>
      </c>
      <c r="F46" s="34" t="s">
        <v>125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1</v>
      </c>
      <c r="L46" t="b">
        <f t="shared" si="4"/>
        <v>0</v>
      </c>
      <c r="M46" t="b">
        <f t="shared" si="5"/>
        <v>0</v>
      </c>
      <c r="N46" t="b">
        <f t="shared" si="6"/>
        <v>0</v>
      </c>
      <c r="O46" t="b">
        <f t="shared" si="7"/>
        <v>1</v>
      </c>
      <c r="P46" t="b">
        <f t="shared" si="8"/>
        <v>0</v>
      </c>
      <c r="Q46" t="b">
        <f t="shared" si="9"/>
        <v>0</v>
      </c>
      <c r="R46" t="b">
        <f t="shared" si="10"/>
        <v>0</v>
      </c>
      <c r="S46" t="b">
        <f t="shared" si="11"/>
        <v>1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1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1</v>
      </c>
      <c r="AD46" t="b">
        <f t="shared" si="20"/>
        <v>0</v>
      </c>
      <c r="AE46" t="b">
        <f t="shared" si="21"/>
        <v>0</v>
      </c>
      <c r="AF46" t="b">
        <f t="shared" si="22"/>
        <v>0</v>
      </c>
      <c r="AG46" t="b">
        <f t="shared" si="23"/>
        <v>1</v>
      </c>
    </row>
    <row r="47" spans="1:33" x14ac:dyDescent="0.3">
      <c r="A47" t="s">
        <v>171</v>
      </c>
      <c r="B47" s="35" t="s">
        <v>124</v>
      </c>
      <c r="C47" s="35" t="s">
        <v>124</v>
      </c>
      <c r="D47" s="35" t="s">
        <v>124</v>
      </c>
      <c r="E47" s="35" t="s">
        <v>124</v>
      </c>
      <c r="F47" s="34" t="s">
        <v>125</v>
      </c>
      <c r="H47" t="b">
        <f t="shared" si="0"/>
        <v>1</v>
      </c>
      <c r="I47" t="b">
        <f t="shared" si="1"/>
        <v>1</v>
      </c>
      <c r="J47" t="b">
        <f t="shared" si="2"/>
        <v>1</v>
      </c>
      <c r="K47" t="b">
        <f t="shared" si="3"/>
        <v>1</v>
      </c>
      <c r="L47" t="b">
        <f t="shared" si="4"/>
        <v>1</v>
      </c>
      <c r="M47" t="b">
        <f t="shared" si="5"/>
        <v>1</v>
      </c>
      <c r="N47" t="b">
        <f t="shared" si="6"/>
        <v>1</v>
      </c>
      <c r="O47" t="b">
        <f t="shared" si="7"/>
        <v>1</v>
      </c>
      <c r="P47" t="b">
        <f t="shared" si="8"/>
        <v>1</v>
      </c>
      <c r="Q47" t="b">
        <f t="shared" si="9"/>
        <v>1</v>
      </c>
      <c r="R47" t="b">
        <f t="shared" si="10"/>
        <v>1</v>
      </c>
      <c r="S47" t="b">
        <f t="shared" si="11"/>
        <v>1</v>
      </c>
      <c r="V47" t="b">
        <f t="shared" si="12"/>
        <v>1</v>
      </c>
      <c r="W47" t="b">
        <f t="shared" si="13"/>
        <v>1</v>
      </c>
      <c r="X47" t="b">
        <f t="shared" si="14"/>
        <v>1</v>
      </c>
      <c r="Y47" t="b">
        <f t="shared" si="15"/>
        <v>1</v>
      </c>
      <c r="Z47" t="b">
        <f t="shared" si="16"/>
        <v>1</v>
      </c>
      <c r="AA47" t="b">
        <f t="shared" si="17"/>
        <v>1</v>
      </c>
      <c r="AB47" t="b">
        <f t="shared" si="18"/>
        <v>1</v>
      </c>
      <c r="AC47" t="b">
        <f t="shared" si="19"/>
        <v>1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</row>
    <row r="48" spans="1:33" x14ac:dyDescent="0.3">
      <c r="A48" s="19" t="s">
        <v>172</v>
      </c>
      <c r="B48" s="35" t="s">
        <v>124</v>
      </c>
      <c r="C48" s="35" t="s">
        <v>124</v>
      </c>
      <c r="D48" s="35" t="s">
        <v>124</v>
      </c>
      <c r="E48" s="35" t="s">
        <v>124</v>
      </c>
      <c r="F48" s="34" t="s">
        <v>125</v>
      </c>
      <c r="H48" t="b">
        <f t="shared" si="0"/>
        <v>1</v>
      </c>
      <c r="I48" t="b">
        <f t="shared" si="1"/>
        <v>1</v>
      </c>
      <c r="J48" t="b">
        <f t="shared" si="2"/>
        <v>1</v>
      </c>
      <c r="K48" t="b">
        <f t="shared" si="3"/>
        <v>1</v>
      </c>
      <c r="L48" t="b">
        <f t="shared" si="4"/>
        <v>1</v>
      </c>
      <c r="M48" t="b">
        <f t="shared" si="5"/>
        <v>1</v>
      </c>
      <c r="N48" t="b">
        <f t="shared" si="6"/>
        <v>1</v>
      </c>
      <c r="O48" t="b">
        <f t="shared" si="7"/>
        <v>1</v>
      </c>
      <c r="P48" t="b">
        <f t="shared" si="8"/>
        <v>1</v>
      </c>
      <c r="Q48" t="b">
        <f t="shared" si="9"/>
        <v>1</v>
      </c>
      <c r="R48" t="b">
        <f t="shared" si="10"/>
        <v>1</v>
      </c>
      <c r="S48" t="b">
        <f t="shared" si="11"/>
        <v>1</v>
      </c>
      <c r="V48" t="b">
        <f t="shared" si="12"/>
        <v>1</v>
      </c>
      <c r="W48" t="b">
        <f t="shared" si="13"/>
        <v>1</v>
      </c>
      <c r="X48" t="b">
        <f t="shared" si="14"/>
        <v>1</v>
      </c>
      <c r="Y48" t="b">
        <f t="shared" si="15"/>
        <v>1</v>
      </c>
      <c r="Z48" t="b">
        <f t="shared" si="16"/>
        <v>1</v>
      </c>
      <c r="AA48" t="b">
        <f t="shared" si="17"/>
        <v>1</v>
      </c>
      <c r="AB48" t="b">
        <f t="shared" si="18"/>
        <v>1</v>
      </c>
      <c r="AC48" t="b">
        <f t="shared" si="19"/>
        <v>1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1</v>
      </c>
    </row>
    <row r="49" spans="1:33" x14ac:dyDescent="0.3">
      <c r="A49" s="19" t="s">
        <v>173</v>
      </c>
      <c r="D49" s="35" t="s">
        <v>124</v>
      </c>
      <c r="F49" s="34" t="s">
        <v>125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b">
        <f t="shared" si="6"/>
        <v>0</v>
      </c>
      <c r="O49" t="b">
        <f t="shared" si="7"/>
        <v>1</v>
      </c>
      <c r="P49" t="b">
        <f t="shared" si="8"/>
        <v>0</v>
      </c>
      <c r="Q49" t="b">
        <f t="shared" si="9"/>
        <v>0</v>
      </c>
      <c r="R49" t="b">
        <f t="shared" si="10"/>
        <v>0</v>
      </c>
      <c r="S49" t="b">
        <f t="shared" si="11"/>
        <v>1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1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1</v>
      </c>
      <c r="AD49" t="b">
        <f t="shared" si="20"/>
        <v>0</v>
      </c>
      <c r="AE49" t="b">
        <f t="shared" si="21"/>
        <v>0</v>
      </c>
      <c r="AF49" t="b">
        <f t="shared" si="22"/>
        <v>0</v>
      </c>
      <c r="AG49" t="b">
        <f t="shared" si="23"/>
        <v>1</v>
      </c>
    </row>
    <row r="50" spans="1:33" x14ac:dyDescent="0.3">
      <c r="A50" t="s">
        <v>174</v>
      </c>
      <c r="C50" s="35" t="s">
        <v>124</v>
      </c>
      <c r="D50" s="35" t="s">
        <v>124</v>
      </c>
      <c r="E50" s="35" t="s">
        <v>124</v>
      </c>
      <c r="F50" s="34" t="s">
        <v>128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t="b">
        <f t="shared" si="6"/>
        <v>1</v>
      </c>
      <c r="O50" t="b">
        <f t="shared" si="7"/>
        <v>1</v>
      </c>
      <c r="P50" t="b">
        <f t="shared" si="8"/>
        <v>1</v>
      </c>
      <c r="Q50" t="b">
        <f t="shared" si="9"/>
        <v>1</v>
      </c>
      <c r="R50" t="b">
        <f t="shared" si="10"/>
        <v>1</v>
      </c>
      <c r="S50" t="b">
        <f t="shared" si="11"/>
        <v>1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2"/>
        <v>0</v>
      </c>
      <c r="AG50" t="b">
        <f t="shared" si="23"/>
        <v>0</v>
      </c>
    </row>
    <row r="51" spans="1:33" x14ac:dyDescent="0.3">
      <c r="A51" t="s">
        <v>175</v>
      </c>
      <c r="E51" s="35" t="s">
        <v>124</v>
      </c>
      <c r="F51" s="34" t="s">
        <v>128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1</v>
      </c>
      <c r="N51" t="b">
        <f t="shared" si="6"/>
        <v>0</v>
      </c>
      <c r="O51" t="b">
        <f t="shared" si="7"/>
        <v>0</v>
      </c>
      <c r="P51" t="b">
        <f t="shared" si="8"/>
        <v>0</v>
      </c>
      <c r="Q51" t="b">
        <f t="shared" si="9"/>
        <v>1</v>
      </c>
      <c r="R51" t="b">
        <f t="shared" si="10"/>
        <v>0</v>
      </c>
      <c r="S51" t="b">
        <f t="shared" si="11"/>
        <v>1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2"/>
        <v>0</v>
      </c>
      <c r="AG51" t="b">
        <f t="shared" si="23"/>
        <v>0</v>
      </c>
    </row>
    <row r="52" spans="1:33" x14ac:dyDescent="0.3">
      <c r="A52" t="s">
        <v>176</v>
      </c>
      <c r="E52" s="35" t="s">
        <v>124</v>
      </c>
      <c r="F52" s="34" t="s">
        <v>128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t="b">
        <f t="shared" si="6"/>
        <v>0</v>
      </c>
      <c r="O52" t="b">
        <f t="shared" si="7"/>
        <v>0</v>
      </c>
      <c r="P52" t="b">
        <f t="shared" si="8"/>
        <v>0</v>
      </c>
      <c r="Q52" t="b">
        <f t="shared" si="9"/>
        <v>1</v>
      </c>
      <c r="R52" t="b">
        <f t="shared" si="10"/>
        <v>0</v>
      </c>
      <c r="S52" t="b">
        <f t="shared" si="11"/>
        <v>1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2"/>
        <v>0</v>
      </c>
      <c r="AG52" t="b">
        <f t="shared" si="23"/>
        <v>0</v>
      </c>
    </row>
    <row r="53" spans="1:33" x14ac:dyDescent="0.3">
      <c r="A53" t="s">
        <v>177</v>
      </c>
      <c r="B53" s="35" t="s">
        <v>124</v>
      </c>
      <c r="C53" s="35" t="s">
        <v>124</v>
      </c>
      <c r="D53" s="35" t="s">
        <v>124</v>
      </c>
      <c r="E53" s="35" t="s">
        <v>124</v>
      </c>
      <c r="F53" s="34" t="s">
        <v>125</v>
      </c>
      <c r="H53" t="b">
        <f t="shared" si="0"/>
        <v>1</v>
      </c>
      <c r="I53" t="b">
        <f t="shared" si="1"/>
        <v>1</v>
      </c>
      <c r="J53" t="b">
        <f t="shared" si="2"/>
        <v>1</v>
      </c>
      <c r="K53" t="b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  <c r="O53" t="b">
        <f t="shared" si="7"/>
        <v>1</v>
      </c>
      <c r="P53" t="b">
        <f t="shared" si="8"/>
        <v>1</v>
      </c>
      <c r="Q53" t="b">
        <f t="shared" si="9"/>
        <v>1</v>
      </c>
      <c r="R53" t="b">
        <f t="shared" si="10"/>
        <v>1</v>
      </c>
      <c r="S53" t="b">
        <f t="shared" si="11"/>
        <v>1</v>
      </c>
      <c r="V53" t="b">
        <f t="shared" si="12"/>
        <v>1</v>
      </c>
      <c r="W53" t="b">
        <f t="shared" si="13"/>
        <v>1</v>
      </c>
      <c r="X53" t="b">
        <f t="shared" si="14"/>
        <v>1</v>
      </c>
      <c r="Y53" t="b">
        <f t="shared" si="15"/>
        <v>1</v>
      </c>
      <c r="Z53" t="b">
        <f t="shared" si="16"/>
        <v>1</v>
      </c>
      <c r="AA53" t="b">
        <f t="shared" si="17"/>
        <v>1</v>
      </c>
      <c r="AB53" t="b">
        <f t="shared" si="18"/>
        <v>1</v>
      </c>
      <c r="AC53" t="b">
        <f t="shared" si="19"/>
        <v>1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</row>
    <row r="54" spans="1:33" x14ac:dyDescent="0.3">
      <c r="A54" s="14" t="s">
        <v>178</v>
      </c>
      <c r="B54" s="35" t="s">
        <v>124</v>
      </c>
      <c r="C54" s="35" t="s">
        <v>124</v>
      </c>
      <c r="D54" s="35" t="s">
        <v>124</v>
      </c>
      <c r="E54" s="35" t="s">
        <v>124</v>
      </c>
      <c r="F54" s="34" t="s">
        <v>125</v>
      </c>
      <c r="G54" s="14"/>
      <c r="H54" t="b">
        <f t="shared" si="0"/>
        <v>1</v>
      </c>
      <c r="I54" t="b">
        <f t="shared" si="1"/>
        <v>1</v>
      </c>
      <c r="J54" t="b">
        <f t="shared" si="2"/>
        <v>1</v>
      </c>
      <c r="K54" t="b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  <c r="O54" t="b">
        <f t="shared" si="7"/>
        <v>1</v>
      </c>
      <c r="P54" t="b">
        <f t="shared" si="8"/>
        <v>1</v>
      </c>
      <c r="Q54" t="b">
        <f t="shared" si="9"/>
        <v>1</v>
      </c>
      <c r="R54" t="b">
        <f t="shared" si="10"/>
        <v>1</v>
      </c>
      <c r="S54" t="b">
        <f t="shared" si="11"/>
        <v>1</v>
      </c>
      <c r="V54" t="b">
        <f t="shared" si="12"/>
        <v>1</v>
      </c>
      <c r="W54" t="b">
        <f t="shared" si="13"/>
        <v>1</v>
      </c>
      <c r="X54" t="b">
        <f t="shared" si="14"/>
        <v>1</v>
      </c>
      <c r="Y54" t="b">
        <f t="shared" si="15"/>
        <v>1</v>
      </c>
      <c r="Z54" t="b">
        <f t="shared" si="16"/>
        <v>1</v>
      </c>
      <c r="AA54" t="b">
        <f t="shared" si="17"/>
        <v>1</v>
      </c>
      <c r="AB54" t="b">
        <f t="shared" si="18"/>
        <v>1</v>
      </c>
      <c r="AC54" t="b">
        <f t="shared" si="19"/>
        <v>1</v>
      </c>
      <c r="AD54" t="b">
        <f t="shared" si="20"/>
        <v>1</v>
      </c>
      <c r="AE54" t="b">
        <f t="shared" si="21"/>
        <v>1</v>
      </c>
      <c r="AF54" t="b">
        <f t="shared" si="22"/>
        <v>1</v>
      </c>
      <c r="AG54" t="b">
        <f t="shared" si="23"/>
        <v>1</v>
      </c>
    </row>
    <row r="55" spans="1:33" x14ac:dyDescent="0.3">
      <c r="A55" t="s">
        <v>179</v>
      </c>
      <c r="B55" s="35" t="s">
        <v>124</v>
      </c>
      <c r="C55" s="35" t="s">
        <v>124</v>
      </c>
      <c r="D55" s="35" t="s">
        <v>124</v>
      </c>
      <c r="E55" s="35" t="s">
        <v>124</v>
      </c>
      <c r="F55" s="34" t="s">
        <v>125</v>
      </c>
      <c r="H55" t="b">
        <f t="shared" si="0"/>
        <v>1</v>
      </c>
      <c r="I55" t="b">
        <f t="shared" si="1"/>
        <v>1</v>
      </c>
      <c r="J55" t="b">
        <f t="shared" si="2"/>
        <v>1</v>
      </c>
      <c r="K55" t="b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  <c r="O55" t="b">
        <f t="shared" si="7"/>
        <v>1</v>
      </c>
      <c r="P55" t="b">
        <f t="shared" si="8"/>
        <v>1</v>
      </c>
      <c r="Q55" t="b">
        <f t="shared" si="9"/>
        <v>1</v>
      </c>
      <c r="R55" t="b">
        <f t="shared" si="10"/>
        <v>1</v>
      </c>
      <c r="S55" t="b">
        <f t="shared" si="11"/>
        <v>1</v>
      </c>
      <c r="V55" t="b">
        <f t="shared" si="12"/>
        <v>1</v>
      </c>
      <c r="W55" t="b">
        <f t="shared" si="13"/>
        <v>1</v>
      </c>
      <c r="X55" t="b">
        <f t="shared" si="14"/>
        <v>1</v>
      </c>
      <c r="Y55" t="b">
        <f t="shared" si="15"/>
        <v>1</v>
      </c>
      <c r="Z55" t="b">
        <f t="shared" si="16"/>
        <v>1</v>
      </c>
      <c r="AA55" t="b">
        <f t="shared" si="17"/>
        <v>1</v>
      </c>
      <c r="AB55" t="b">
        <f t="shared" si="18"/>
        <v>1</v>
      </c>
      <c r="AC55" t="b">
        <f t="shared" si="19"/>
        <v>1</v>
      </c>
      <c r="AD55" t="b">
        <f t="shared" si="20"/>
        <v>1</v>
      </c>
      <c r="AE55" t="b">
        <f t="shared" si="21"/>
        <v>1</v>
      </c>
      <c r="AF55" t="b">
        <f t="shared" si="22"/>
        <v>1</v>
      </c>
      <c r="AG55" t="b">
        <f t="shared" si="23"/>
        <v>1</v>
      </c>
    </row>
    <row r="56" spans="1:33" x14ac:dyDescent="0.3">
      <c r="A56" s="19" t="s">
        <v>180</v>
      </c>
      <c r="E56" s="35" t="s">
        <v>124</v>
      </c>
      <c r="F56" s="34" t="s">
        <v>125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1</v>
      </c>
      <c r="N56" t="b">
        <f t="shared" si="6"/>
        <v>0</v>
      </c>
      <c r="O56" t="b">
        <f t="shared" si="7"/>
        <v>0</v>
      </c>
      <c r="P56" t="b">
        <f t="shared" si="8"/>
        <v>0</v>
      </c>
      <c r="Q56" t="b">
        <f t="shared" si="9"/>
        <v>1</v>
      </c>
      <c r="R56" t="b">
        <f t="shared" si="10"/>
        <v>0</v>
      </c>
      <c r="S56" t="b">
        <f t="shared" si="11"/>
        <v>1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1</v>
      </c>
      <c r="AB56" t="b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1</v>
      </c>
    </row>
    <row r="57" spans="1:33" x14ac:dyDescent="0.3">
      <c r="A57" s="19" t="s">
        <v>181</v>
      </c>
      <c r="B57" s="35" t="s">
        <v>124</v>
      </c>
      <c r="C57" s="35" t="s">
        <v>124</v>
      </c>
      <c r="D57" s="35" t="s">
        <v>124</v>
      </c>
      <c r="E57" s="35" t="s">
        <v>124</v>
      </c>
      <c r="F57" s="34" t="s">
        <v>125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1</v>
      </c>
      <c r="L57" t="b">
        <f t="shared" si="4"/>
        <v>1</v>
      </c>
      <c r="M57" t="b">
        <f t="shared" si="5"/>
        <v>1</v>
      </c>
      <c r="N57" t="b">
        <f t="shared" si="6"/>
        <v>1</v>
      </c>
      <c r="O57" t="b">
        <f t="shared" si="7"/>
        <v>1</v>
      </c>
      <c r="P57" t="b">
        <f t="shared" si="8"/>
        <v>1</v>
      </c>
      <c r="Q57" t="b">
        <f t="shared" si="9"/>
        <v>1</v>
      </c>
      <c r="R57" t="b">
        <f t="shared" si="10"/>
        <v>1</v>
      </c>
      <c r="S57" t="b">
        <f t="shared" si="11"/>
        <v>1</v>
      </c>
      <c r="V57" t="b">
        <f t="shared" si="12"/>
        <v>1</v>
      </c>
      <c r="W57" t="b">
        <f t="shared" si="13"/>
        <v>1</v>
      </c>
      <c r="X57" t="b">
        <f t="shared" si="14"/>
        <v>1</v>
      </c>
      <c r="Y57" t="b">
        <f t="shared" si="15"/>
        <v>1</v>
      </c>
      <c r="Z57" t="b">
        <f t="shared" si="16"/>
        <v>1</v>
      </c>
      <c r="AA57" t="b">
        <f t="shared" si="17"/>
        <v>1</v>
      </c>
      <c r="AB57" t="b">
        <f t="shared" si="18"/>
        <v>1</v>
      </c>
      <c r="AC57" t="b">
        <f t="shared" si="19"/>
        <v>1</v>
      </c>
      <c r="AD57" t="b">
        <f t="shared" si="20"/>
        <v>1</v>
      </c>
      <c r="AE57" t="b">
        <f t="shared" si="21"/>
        <v>1</v>
      </c>
      <c r="AF57" t="b">
        <f t="shared" si="22"/>
        <v>1</v>
      </c>
      <c r="AG57" t="b">
        <f t="shared" si="23"/>
        <v>1</v>
      </c>
    </row>
    <row r="58" spans="1:33" x14ac:dyDescent="0.3">
      <c r="A58" s="19" t="s">
        <v>182</v>
      </c>
      <c r="B58" s="35" t="s">
        <v>124</v>
      </c>
      <c r="C58" s="35" t="s">
        <v>124</v>
      </c>
      <c r="D58" s="35" t="s">
        <v>124</v>
      </c>
      <c r="E58" s="35" t="s">
        <v>124</v>
      </c>
      <c r="F58" s="34" t="s">
        <v>125</v>
      </c>
      <c r="G58" s="14"/>
      <c r="H58" t="b">
        <f t="shared" si="0"/>
        <v>1</v>
      </c>
      <c r="I58" t="b">
        <f t="shared" si="1"/>
        <v>1</v>
      </c>
      <c r="J58" t="b">
        <f t="shared" si="2"/>
        <v>1</v>
      </c>
      <c r="K58" t="b">
        <f t="shared" si="3"/>
        <v>1</v>
      </c>
      <c r="L58" t="b">
        <f t="shared" si="4"/>
        <v>1</v>
      </c>
      <c r="M58" t="b">
        <f t="shared" si="5"/>
        <v>1</v>
      </c>
      <c r="N58" t="b">
        <f t="shared" si="6"/>
        <v>1</v>
      </c>
      <c r="O58" t="b">
        <f t="shared" si="7"/>
        <v>1</v>
      </c>
      <c r="P58" t="b">
        <f t="shared" si="8"/>
        <v>1</v>
      </c>
      <c r="Q58" t="b">
        <f t="shared" si="9"/>
        <v>1</v>
      </c>
      <c r="R58" t="b">
        <f t="shared" si="10"/>
        <v>1</v>
      </c>
      <c r="S58" t="b">
        <f t="shared" si="11"/>
        <v>1</v>
      </c>
      <c r="V58" t="b">
        <f t="shared" si="12"/>
        <v>1</v>
      </c>
      <c r="W58" t="b">
        <f t="shared" si="13"/>
        <v>1</v>
      </c>
      <c r="X58" t="b">
        <f t="shared" si="14"/>
        <v>1</v>
      </c>
      <c r="Y58" t="b">
        <f t="shared" si="15"/>
        <v>1</v>
      </c>
      <c r="Z58" t="b">
        <f t="shared" si="16"/>
        <v>1</v>
      </c>
      <c r="AA58" t="b">
        <f t="shared" si="17"/>
        <v>1</v>
      </c>
      <c r="AB58" t="b">
        <f t="shared" si="18"/>
        <v>1</v>
      </c>
      <c r="AC58" t="b">
        <f t="shared" si="19"/>
        <v>1</v>
      </c>
      <c r="AD58" t="b">
        <f t="shared" si="20"/>
        <v>1</v>
      </c>
      <c r="AE58" t="b">
        <f t="shared" si="21"/>
        <v>1</v>
      </c>
      <c r="AF58" t="b">
        <f t="shared" si="22"/>
        <v>1</v>
      </c>
      <c r="AG58" t="b">
        <f t="shared" si="23"/>
        <v>1</v>
      </c>
    </row>
    <row r="59" spans="1:33" x14ac:dyDescent="0.3">
      <c r="A59" t="s">
        <v>183</v>
      </c>
      <c r="B59" s="35" t="s">
        <v>124</v>
      </c>
      <c r="D59" s="35" t="s">
        <v>124</v>
      </c>
      <c r="F59" s="34" t="s">
        <v>128</v>
      </c>
      <c r="H59" t="b">
        <f t="shared" si="0"/>
        <v>0</v>
      </c>
      <c r="I59" t="b">
        <f t="shared" si="1"/>
        <v>1</v>
      </c>
      <c r="J59" t="b">
        <f t="shared" si="2"/>
        <v>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t="b">
        <f t="shared" si="6"/>
        <v>0</v>
      </c>
      <c r="O59" t="b">
        <f t="shared" si="7"/>
        <v>1</v>
      </c>
      <c r="P59" t="b">
        <f t="shared" si="8"/>
        <v>0</v>
      </c>
      <c r="Q59" t="b">
        <f t="shared" si="9"/>
        <v>0</v>
      </c>
      <c r="R59" t="b">
        <f t="shared" si="10"/>
        <v>0</v>
      </c>
      <c r="S59" t="b">
        <f t="shared" si="11"/>
        <v>1</v>
      </c>
      <c r="V59" t="b">
        <f t="shared" si="12"/>
        <v>0</v>
      </c>
      <c r="W59" t="b">
        <f t="shared" si="13"/>
        <v>0</v>
      </c>
      <c r="X59" t="b">
        <f t="shared" si="14"/>
        <v>0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2"/>
        <v>0</v>
      </c>
      <c r="AG59" t="b">
        <f t="shared" si="23"/>
        <v>0</v>
      </c>
    </row>
    <row r="60" spans="1:33" x14ac:dyDescent="0.3">
      <c r="A60" t="s">
        <v>184</v>
      </c>
      <c r="B60" s="35" t="s">
        <v>124</v>
      </c>
      <c r="C60" s="35" t="s">
        <v>124</v>
      </c>
      <c r="D60" s="35" t="s">
        <v>124</v>
      </c>
      <c r="E60" s="35" t="s">
        <v>124</v>
      </c>
      <c r="F60" s="34" t="s">
        <v>125</v>
      </c>
      <c r="H60" t="b">
        <f t="shared" si="0"/>
        <v>1</v>
      </c>
      <c r="I60" t="b">
        <f t="shared" si="1"/>
        <v>1</v>
      </c>
      <c r="J60" t="b">
        <f t="shared" si="2"/>
        <v>1</v>
      </c>
      <c r="K60" t="b">
        <f t="shared" si="3"/>
        <v>1</v>
      </c>
      <c r="L60" t="b">
        <f t="shared" si="4"/>
        <v>1</v>
      </c>
      <c r="M60" t="b">
        <f t="shared" si="5"/>
        <v>1</v>
      </c>
      <c r="N60" t="b">
        <f t="shared" si="6"/>
        <v>1</v>
      </c>
      <c r="O60" t="b">
        <f t="shared" si="7"/>
        <v>1</v>
      </c>
      <c r="P60" t="b">
        <f t="shared" si="8"/>
        <v>1</v>
      </c>
      <c r="Q60" t="b">
        <f t="shared" si="9"/>
        <v>1</v>
      </c>
      <c r="R60" t="b">
        <f t="shared" si="10"/>
        <v>1</v>
      </c>
      <c r="S60" t="b">
        <f t="shared" si="11"/>
        <v>1</v>
      </c>
      <c r="V60" t="b">
        <f t="shared" si="12"/>
        <v>1</v>
      </c>
      <c r="W60" t="b">
        <f t="shared" si="13"/>
        <v>1</v>
      </c>
      <c r="X60" t="b">
        <f t="shared" si="14"/>
        <v>1</v>
      </c>
      <c r="Y60" t="b">
        <f t="shared" si="15"/>
        <v>1</v>
      </c>
      <c r="Z60" t="b">
        <f t="shared" si="16"/>
        <v>1</v>
      </c>
      <c r="AA60" t="b">
        <f t="shared" si="17"/>
        <v>1</v>
      </c>
      <c r="AB60" t="b">
        <f t="shared" si="18"/>
        <v>1</v>
      </c>
      <c r="AC60" t="b">
        <f t="shared" si="19"/>
        <v>1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1</v>
      </c>
    </row>
    <row r="61" spans="1:33" x14ac:dyDescent="0.3">
      <c r="A61" t="s">
        <v>185</v>
      </c>
      <c r="B61" s="35" t="s">
        <v>124</v>
      </c>
      <c r="C61" s="35" t="s">
        <v>124</v>
      </c>
      <c r="D61" s="35" t="s">
        <v>124</v>
      </c>
      <c r="E61" s="35" t="s">
        <v>124</v>
      </c>
      <c r="F61" s="34" t="s">
        <v>125</v>
      </c>
      <c r="H61" t="b">
        <f t="shared" si="0"/>
        <v>1</v>
      </c>
      <c r="I61" t="b">
        <f t="shared" si="1"/>
        <v>1</v>
      </c>
      <c r="J61" t="b">
        <f t="shared" si="2"/>
        <v>1</v>
      </c>
      <c r="K61" t="b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  <c r="O61" t="b">
        <f t="shared" si="7"/>
        <v>1</v>
      </c>
      <c r="P61" t="b">
        <f t="shared" si="8"/>
        <v>1</v>
      </c>
      <c r="Q61" t="b">
        <f t="shared" si="9"/>
        <v>1</v>
      </c>
      <c r="R61" t="b">
        <f t="shared" si="10"/>
        <v>1</v>
      </c>
      <c r="S61" t="b">
        <f t="shared" si="11"/>
        <v>1</v>
      </c>
      <c r="V61" t="b">
        <f t="shared" si="12"/>
        <v>1</v>
      </c>
      <c r="W61" t="b">
        <f t="shared" si="13"/>
        <v>1</v>
      </c>
      <c r="X61" t="b">
        <f t="shared" si="14"/>
        <v>1</v>
      </c>
      <c r="Y61" t="b">
        <f t="shared" si="15"/>
        <v>1</v>
      </c>
      <c r="Z61" t="b">
        <f t="shared" si="16"/>
        <v>1</v>
      </c>
      <c r="AA61" t="b">
        <f t="shared" si="17"/>
        <v>1</v>
      </c>
      <c r="AB61" t="b">
        <f t="shared" si="18"/>
        <v>1</v>
      </c>
      <c r="AC61" t="b">
        <f t="shared" si="19"/>
        <v>1</v>
      </c>
      <c r="AD61" t="b">
        <f t="shared" si="20"/>
        <v>1</v>
      </c>
      <c r="AE61" t="b">
        <f t="shared" si="21"/>
        <v>1</v>
      </c>
      <c r="AF61" t="b">
        <f t="shared" si="22"/>
        <v>1</v>
      </c>
      <c r="AG61" t="b">
        <f t="shared" si="23"/>
        <v>1</v>
      </c>
    </row>
    <row r="62" spans="1:33" x14ac:dyDescent="0.3">
      <c r="A62" s="19" t="s">
        <v>186</v>
      </c>
      <c r="B62" s="35" t="s">
        <v>124</v>
      </c>
      <c r="C62" s="35" t="s">
        <v>124</v>
      </c>
      <c r="D62" s="35" t="s">
        <v>124</v>
      </c>
      <c r="E62" s="35" t="s">
        <v>124</v>
      </c>
      <c r="F62" s="34" t="s">
        <v>125</v>
      </c>
      <c r="G62" s="14"/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  <c r="O62" t="b">
        <f t="shared" si="7"/>
        <v>1</v>
      </c>
      <c r="P62" t="b">
        <f t="shared" si="8"/>
        <v>1</v>
      </c>
      <c r="Q62" t="b">
        <f t="shared" si="9"/>
        <v>1</v>
      </c>
      <c r="R62" t="b">
        <f t="shared" si="10"/>
        <v>1</v>
      </c>
      <c r="S62" t="b">
        <f t="shared" si="11"/>
        <v>1</v>
      </c>
      <c r="V62" t="b">
        <f t="shared" si="12"/>
        <v>1</v>
      </c>
      <c r="W62" t="b">
        <f t="shared" si="13"/>
        <v>1</v>
      </c>
      <c r="X62" t="b">
        <f t="shared" si="14"/>
        <v>1</v>
      </c>
      <c r="Y62" t="b">
        <f t="shared" si="15"/>
        <v>1</v>
      </c>
      <c r="Z62" t="b">
        <f t="shared" si="16"/>
        <v>1</v>
      </c>
      <c r="AA62" t="b">
        <f t="shared" si="17"/>
        <v>1</v>
      </c>
      <c r="AB62" t="b">
        <f t="shared" si="18"/>
        <v>1</v>
      </c>
      <c r="AC62" t="b">
        <f t="shared" si="19"/>
        <v>1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</row>
    <row r="63" spans="1:33" x14ac:dyDescent="0.3">
      <c r="A63" t="s">
        <v>187</v>
      </c>
      <c r="D63" s="35" t="s">
        <v>124</v>
      </c>
      <c r="F63" s="34" t="s">
        <v>128</v>
      </c>
      <c r="G63" s="14"/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  <c r="L63" t="b">
        <f t="shared" si="4"/>
        <v>0</v>
      </c>
      <c r="M63" t="b">
        <f t="shared" si="5"/>
        <v>0</v>
      </c>
      <c r="N63" t="b">
        <f t="shared" si="6"/>
        <v>0</v>
      </c>
      <c r="O63" t="b">
        <f t="shared" si="7"/>
        <v>1</v>
      </c>
      <c r="P63" t="b">
        <f t="shared" si="8"/>
        <v>0</v>
      </c>
      <c r="Q63" t="b">
        <f t="shared" si="9"/>
        <v>0</v>
      </c>
      <c r="R63" t="b">
        <f t="shared" si="10"/>
        <v>0</v>
      </c>
      <c r="S63" t="b">
        <f t="shared" si="11"/>
        <v>1</v>
      </c>
      <c r="V63" t="b">
        <f t="shared" si="12"/>
        <v>0</v>
      </c>
      <c r="W63" t="b">
        <f t="shared" si="13"/>
        <v>0</v>
      </c>
      <c r="X63" t="b">
        <f t="shared" si="14"/>
        <v>0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2"/>
        <v>0</v>
      </c>
      <c r="AG63" t="b">
        <f t="shared" si="23"/>
        <v>0</v>
      </c>
    </row>
    <row r="64" spans="1:33" x14ac:dyDescent="0.3">
      <c r="A64" t="s">
        <v>188</v>
      </c>
      <c r="D64" s="35" t="s">
        <v>124</v>
      </c>
      <c r="E64" s="35" t="s">
        <v>124</v>
      </c>
      <c r="F64" s="34" t="s">
        <v>128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1</v>
      </c>
      <c r="N64" t="b">
        <f t="shared" si="6"/>
        <v>0</v>
      </c>
      <c r="O64" t="b">
        <f t="shared" si="7"/>
        <v>1</v>
      </c>
      <c r="P64" t="b">
        <f t="shared" si="8"/>
        <v>0</v>
      </c>
      <c r="Q64" t="b">
        <f t="shared" si="9"/>
        <v>1</v>
      </c>
      <c r="R64" t="b">
        <f t="shared" si="10"/>
        <v>1</v>
      </c>
      <c r="S64" t="b">
        <f t="shared" si="11"/>
        <v>1</v>
      </c>
      <c r="V64" t="b">
        <f t="shared" si="12"/>
        <v>0</v>
      </c>
      <c r="W64" t="b">
        <f t="shared" si="13"/>
        <v>0</v>
      </c>
      <c r="X64" t="b">
        <f t="shared" si="14"/>
        <v>0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2"/>
        <v>0</v>
      </c>
      <c r="AG64" t="b">
        <f t="shared" si="23"/>
        <v>0</v>
      </c>
    </row>
    <row r="65" spans="1:34" x14ac:dyDescent="0.3">
      <c r="A65" t="s">
        <v>189</v>
      </c>
      <c r="D65" s="35" t="s">
        <v>124</v>
      </c>
      <c r="F65" s="34" t="s">
        <v>128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1</v>
      </c>
      <c r="L65" t="b">
        <f t="shared" si="4"/>
        <v>0</v>
      </c>
      <c r="M65" t="b">
        <f t="shared" si="5"/>
        <v>0</v>
      </c>
      <c r="N65" t="b">
        <f t="shared" si="6"/>
        <v>0</v>
      </c>
      <c r="O65" t="b">
        <f t="shared" si="7"/>
        <v>1</v>
      </c>
      <c r="P65" t="b">
        <f t="shared" si="8"/>
        <v>0</v>
      </c>
      <c r="Q65" t="b">
        <f t="shared" si="9"/>
        <v>0</v>
      </c>
      <c r="R65" t="b">
        <f t="shared" si="10"/>
        <v>0</v>
      </c>
      <c r="S65" t="b">
        <f t="shared" si="11"/>
        <v>1</v>
      </c>
      <c r="V65" t="b">
        <f t="shared" si="12"/>
        <v>0</v>
      </c>
      <c r="W65" t="b">
        <f t="shared" si="13"/>
        <v>0</v>
      </c>
      <c r="X65" t="b">
        <f t="shared" si="14"/>
        <v>0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2"/>
        <v>0</v>
      </c>
      <c r="AG65" t="b">
        <f t="shared" si="23"/>
        <v>0</v>
      </c>
    </row>
    <row r="66" spans="1:34" x14ac:dyDescent="0.3">
      <c r="A66" t="s">
        <v>190</v>
      </c>
      <c r="B66" s="35" t="s">
        <v>124</v>
      </c>
      <c r="E66" s="35" t="s">
        <v>124</v>
      </c>
      <c r="F66" s="34" t="s">
        <v>128</v>
      </c>
      <c r="H66" t="b">
        <f t="shared" si="0"/>
        <v>0</v>
      </c>
      <c r="I66" t="b">
        <f t="shared" si="1"/>
        <v>1</v>
      </c>
      <c r="J66" t="b">
        <f t="shared" si="2"/>
        <v>0</v>
      </c>
      <c r="K66" t="b">
        <f t="shared" si="3"/>
        <v>1</v>
      </c>
      <c r="L66" t="b">
        <f t="shared" si="4"/>
        <v>1</v>
      </c>
      <c r="M66" t="b">
        <f t="shared" si="5"/>
        <v>1</v>
      </c>
      <c r="N66" t="b">
        <f t="shared" si="6"/>
        <v>0</v>
      </c>
      <c r="O66" t="b">
        <f t="shared" si="7"/>
        <v>0</v>
      </c>
      <c r="P66" t="b">
        <f t="shared" si="8"/>
        <v>0</v>
      </c>
      <c r="Q66" t="b">
        <f t="shared" si="9"/>
        <v>1</v>
      </c>
      <c r="R66" t="b">
        <f t="shared" si="10"/>
        <v>0</v>
      </c>
      <c r="S66" t="b">
        <f t="shared" si="11"/>
        <v>1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0</v>
      </c>
      <c r="AF66" t="b">
        <f t="shared" si="22"/>
        <v>0</v>
      </c>
      <c r="AG66" t="b">
        <f t="shared" si="23"/>
        <v>0</v>
      </c>
    </row>
    <row r="67" spans="1:34" x14ac:dyDescent="0.3">
      <c r="A67" t="s">
        <v>191</v>
      </c>
      <c r="B67" s="35" t="s">
        <v>124</v>
      </c>
      <c r="C67" s="35" t="s">
        <v>124</v>
      </c>
      <c r="D67" s="35" t="s">
        <v>124</v>
      </c>
      <c r="E67" s="35" t="s">
        <v>124</v>
      </c>
      <c r="F67" s="34" t="s">
        <v>128</v>
      </c>
      <c r="H67" t="b">
        <f t="shared" ref="H67" si="24">AND(B67="X",C67="X")</f>
        <v>1</v>
      </c>
      <c r="I67" t="b">
        <f t="shared" ref="I67" si="25">OR(B67="X",C67="X")</f>
        <v>1</v>
      </c>
      <c r="J67" t="b">
        <f t="shared" ref="J67" si="26">AND(B67="X",D67="X")</f>
        <v>1</v>
      </c>
      <c r="K67" t="b">
        <f t="shared" ref="K67" si="27">OR(B67="X",D67="X")</f>
        <v>1</v>
      </c>
      <c r="L67" t="b">
        <f t="shared" ref="L67" si="28">AND(B67="X",E67="X")</f>
        <v>1</v>
      </c>
      <c r="M67" t="b">
        <f t="shared" ref="M67" si="29">OR(B67="X",E67="X")</f>
        <v>1</v>
      </c>
      <c r="N67" t="b">
        <f t="shared" ref="N67" si="30">AND(C67="X",D67="X")</f>
        <v>1</v>
      </c>
      <c r="O67" t="b">
        <f t="shared" ref="O67" si="31">OR(C67="X",D67="X")</f>
        <v>1</v>
      </c>
      <c r="P67" t="b">
        <f t="shared" ref="P67" si="32">AND(C67="X",E67="X")</f>
        <v>1</v>
      </c>
      <c r="Q67" t="b">
        <f t="shared" ref="Q67" si="33">OR(C67="X",E67="X")</f>
        <v>1</v>
      </c>
      <c r="R67" t="b">
        <f t="shared" ref="R67" si="34">AND(D67="X",E67="X")</f>
        <v>1</v>
      </c>
      <c r="S67" t="b">
        <f t="shared" ref="S67" si="35">OR(D67="X",E67="X")</f>
        <v>1</v>
      </c>
      <c r="V67" t="b">
        <f t="shared" ref="V67" si="36">AND(B67="X",C67="X",F67="No")</f>
        <v>0</v>
      </c>
      <c r="W67" t="b">
        <f t="shared" ref="W67" si="37">AND(OR(B67="X",C67="X"),F67="No")</f>
        <v>0</v>
      </c>
      <c r="X67" t="b">
        <f t="shared" ref="X67" si="38">AND(B67="X",D67="X",F67="No")</f>
        <v>0</v>
      </c>
      <c r="Y67" t="b">
        <f t="shared" ref="Y67" si="39">AND(OR(B67="X",D67="X"),F67="No")</f>
        <v>0</v>
      </c>
      <c r="Z67" t="b">
        <f t="shared" ref="Z67" si="40">AND(B67="X",E67="X",F67="No")</f>
        <v>0</v>
      </c>
      <c r="AA67" t="b">
        <f t="shared" ref="AA67" si="41">AND(OR(B67="X",E67="X"),F67="No")</f>
        <v>0</v>
      </c>
      <c r="AB67" t="b">
        <f t="shared" ref="AB67" si="42">AND(C67="X",D67="X",F67="No")</f>
        <v>0</v>
      </c>
      <c r="AC67" t="b">
        <f t="shared" ref="AC67" si="43">AND(OR(C67="X",D67="X"),F67="No")</f>
        <v>0</v>
      </c>
      <c r="AD67" t="b">
        <f t="shared" ref="AD67" si="44">AND(C67="X",E67="X",F67="No")</f>
        <v>0</v>
      </c>
      <c r="AE67" t="b">
        <f t="shared" ref="AE67" si="45">AND(OR(C67="X",E67="X"),F67="No")</f>
        <v>0</v>
      </c>
      <c r="AF67" t="b">
        <f t="shared" ref="AF67" si="46">AND(D67="X",E67="X",F67="No")</f>
        <v>0</v>
      </c>
      <c r="AG67" t="b">
        <f t="shared" ref="AG67" si="47">AND(OR(D67="X",E67="X"),F67="No")</f>
        <v>0</v>
      </c>
    </row>
    <row r="68" spans="1:34" x14ac:dyDescent="0.3">
      <c r="A68" s="47" t="s">
        <v>192</v>
      </c>
      <c r="B68" s="47"/>
      <c r="C68" s="47"/>
      <c r="D68" s="47"/>
      <c r="E68" s="47"/>
      <c r="F68" s="47"/>
      <c r="G68" s="47"/>
      <c r="H68">
        <f>COUNTIF(H2:H67,TRUE())</f>
        <v>27</v>
      </c>
      <c r="I68">
        <f t="shared" ref="I68:J68" si="48">COUNTIF(I2:I67,TRUE())</f>
        <v>43</v>
      </c>
      <c r="J68">
        <f t="shared" si="48"/>
        <v>27</v>
      </c>
      <c r="K68">
        <f t="shared" ref="K68" si="49">COUNTIF(K2:K67,TRUE())</f>
        <v>49</v>
      </c>
      <c r="L68">
        <f t="shared" ref="L68" si="50">COUNTIF(L2:L67,TRUE())</f>
        <v>27</v>
      </c>
      <c r="M68">
        <f t="shared" ref="M68" si="51">COUNTIF(M2:M67,TRUE())</f>
        <v>52</v>
      </c>
      <c r="N68">
        <f t="shared" ref="N68" si="52">COUNTIF(N2:N67,TRUE())</f>
        <v>28</v>
      </c>
      <c r="O68">
        <f t="shared" ref="O68" si="53">COUNTIF(O2:O67,TRUE())</f>
        <v>48</v>
      </c>
      <c r="P68">
        <f t="shared" ref="P68" si="54">COUNTIF(P2:P67,TRUE())</f>
        <v>30</v>
      </c>
      <c r="Q68">
        <f t="shared" ref="Q68" si="55">COUNTIF(Q2:Q67,TRUE())</f>
        <v>49</v>
      </c>
      <c r="R68">
        <f t="shared" ref="R68" si="56">COUNTIF(R2:R67,TRUE())</f>
        <v>28</v>
      </c>
      <c r="S68">
        <f t="shared" ref="S68" si="57">COUNTIF(S2:S67,TRUE())</f>
        <v>57</v>
      </c>
      <c r="T68" s="20" t="s">
        <v>193</v>
      </c>
      <c r="V68">
        <f>COUNTIF(V2:V67,TRUE())</f>
        <v>26</v>
      </c>
      <c r="W68">
        <f t="shared" ref="W68" si="58">COUNTIF(W2:W67,TRUE())</f>
        <v>33</v>
      </c>
      <c r="X68">
        <f t="shared" ref="X68" si="59">COUNTIF(X2:X67,TRUE())</f>
        <v>25</v>
      </c>
      <c r="Y68">
        <f t="shared" ref="Y68" si="60">COUNTIF(Y2:Y67,TRUE())</f>
        <v>33</v>
      </c>
      <c r="Z68">
        <f t="shared" ref="Z68" si="61">COUNTIF(Z2:Z67,TRUE())</f>
        <v>25</v>
      </c>
      <c r="AA68">
        <f t="shared" ref="AA68" si="62">COUNTIF(AA2:AA67,TRUE())</f>
        <v>37</v>
      </c>
      <c r="AB68">
        <f t="shared" ref="AB68" si="63">COUNTIF(AB2:AB67,TRUE())</f>
        <v>25</v>
      </c>
      <c r="AC68">
        <f t="shared" ref="AC68" si="64">COUNTIF(AC2:AC67,TRUE())</f>
        <v>34</v>
      </c>
      <c r="AD68">
        <f t="shared" ref="AD68" si="65">COUNTIF(AD2:AD67,TRUE())</f>
        <v>27</v>
      </c>
      <c r="AE68">
        <f t="shared" ref="AE68" si="66">COUNTIF(AE2:AE67,TRUE())</f>
        <v>36</v>
      </c>
      <c r="AF68">
        <f t="shared" ref="AF68" si="67">COUNTIF(AF2:AF67,TRUE())</f>
        <v>25</v>
      </c>
      <c r="AG68">
        <f t="shared" ref="AG68" si="68">COUNTIF(AG2:AG67,TRUE())</f>
        <v>37</v>
      </c>
      <c r="AH68" s="20" t="s">
        <v>193</v>
      </c>
    </row>
    <row r="69" spans="1:34" x14ac:dyDescent="0.3">
      <c r="G69" s="34" t="s">
        <v>96</v>
      </c>
      <c r="H69" s="46">
        <f>H68/I68</f>
        <v>0.62790697674418605</v>
      </c>
      <c r="I69" s="46"/>
      <c r="J69" s="46">
        <f t="shared" ref="J69" si="69">J68/K68</f>
        <v>0.55102040816326525</v>
      </c>
      <c r="K69" s="46"/>
      <c r="L69" s="46">
        <f t="shared" ref="L69" si="70">L68/M68</f>
        <v>0.51923076923076927</v>
      </c>
      <c r="M69" s="46"/>
      <c r="N69" s="46">
        <f t="shared" ref="N69" si="71">N68/O68</f>
        <v>0.58333333333333337</v>
      </c>
      <c r="O69" s="46"/>
      <c r="P69" s="46">
        <f t="shared" ref="P69" si="72">P68/Q68</f>
        <v>0.61224489795918369</v>
      </c>
      <c r="Q69" s="46"/>
      <c r="R69" s="46">
        <f t="shared" ref="R69" si="73">R68/S68</f>
        <v>0.49122807017543857</v>
      </c>
      <c r="S69" s="46"/>
      <c r="T69" s="36">
        <f>AVERAGE(H69:S69)</f>
        <v>0.56416074260102933</v>
      </c>
      <c r="U69" s="34" t="s">
        <v>96</v>
      </c>
      <c r="V69" s="46">
        <f>V68/W68</f>
        <v>0.78787878787878785</v>
      </c>
      <c r="W69" s="46"/>
      <c r="X69" s="46">
        <f t="shared" ref="X69" si="74">X68/Y68</f>
        <v>0.75757575757575757</v>
      </c>
      <c r="Y69" s="46"/>
      <c r="Z69" s="46">
        <f t="shared" ref="Z69" si="75">Z68/AA68</f>
        <v>0.67567567567567566</v>
      </c>
      <c r="AA69" s="46"/>
      <c r="AB69" s="46">
        <f t="shared" ref="AB69" si="76">AB68/AC68</f>
        <v>0.73529411764705888</v>
      </c>
      <c r="AC69" s="46"/>
      <c r="AD69" s="46">
        <f t="shared" ref="AD69" si="77">AD68/AE68</f>
        <v>0.75</v>
      </c>
      <c r="AE69" s="46"/>
      <c r="AF69" s="46">
        <f t="shared" ref="AF69" si="78">AF68/AG68</f>
        <v>0.67567567567567566</v>
      </c>
      <c r="AG69" s="46"/>
      <c r="AH69" s="36">
        <f>AVERAGE(V69:AG69)</f>
        <v>0.73035000240882597</v>
      </c>
    </row>
    <row r="70" spans="1:34" x14ac:dyDescent="0.3">
      <c r="T70" s="36">
        <f>GEOMEAN(H69:S69)</f>
        <v>0.56202818175797997</v>
      </c>
      <c r="AH70" s="36">
        <f>GEOMEAN(V69:AG69)</f>
        <v>0.72914527672017448</v>
      </c>
    </row>
  </sheetData>
  <mergeCells count="13">
    <mergeCell ref="P69:Q69"/>
    <mergeCell ref="A68:G68"/>
    <mergeCell ref="H69:I69"/>
    <mergeCell ref="J69:K69"/>
    <mergeCell ref="L69:M69"/>
    <mergeCell ref="N69:O69"/>
    <mergeCell ref="AF69:AG69"/>
    <mergeCell ref="R69:S69"/>
    <mergeCell ref="V69:W69"/>
    <mergeCell ref="X69:Y69"/>
    <mergeCell ref="Z69:AA69"/>
    <mergeCell ref="AB69:AC69"/>
    <mergeCell ref="AD69:AE69"/>
  </mergeCells>
  <conditionalFormatting sqref="F2:F67">
    <cfRule type="containsText" dxfId="115" priority="1" operator="containsText" text="No">
      <formula>NOT(ISERROR(SEARCH("No",F2)))</formula>
    </cfRule>
    <cfRule type="containsText" dxfId="114" priority="2" operator="containsText" text="Yes">
      <formula>NOT(ISERROR(SEARCH("Yes",F2)))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958E-FD5E-4BE3-9150-45553008C37E}">
  <dimension ref="A1:S81"/>
  <sheetViews>
    <sheetView topLeftCell="D2" workbookViewId="0">
      <selection activeCell="J27" sqref="J27"/>
    </sheetView>
  </sheetViews>
  <sheetFormatPr baseColWidth="10" defaultColWidth="9.109375" defaultRowHeight="15" customHeight="1" x14ac:dyDescent="0.3"/>
  <cols>
    <col min="1" max="1" width="40.6640625" customWidth="1"/>
    <col min="2" max="2" width="8.6640625" customWidth="1"/>
    <col min="3" max="3" width="40.6640625" customWidth="1"/>
    <col min="4" max="19" width="8.6640625" customWidth="1"/>
  </cols>
  <sheetData>
    <row r="1" spans="1:19" ht="14.4" x14ac:dyDescent="0.3">
      <c r="A1" s="49" t="s">
        <v>194</v>
      </c>
      <c r="B1" s="49" t="s">
        <v>195</v>
      </c>
      <c r="C1" s="49" t="s">
        <v>196</v>
      </c>
      <c r="D1" s="49" t="s">
        <v>197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4.4" x14ac:dyDescent="0.3">
      <c r="A2" s="49"/>
      <c r="B2" s="49"/>
      <c r="C2" s="49"/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s="18" t="s">
        <v>50</v>
      </c>
      <c r="P2" s="18" t="s">
        <v>51</v>
      </c>
      <c r="Q2" s="18" t="s">
        <v>52</v>
      </c>
      <c r="R2" s="18" t="s">
        <v>53</v>
      </c>
      <c r="S2" s="18" t="s">
        <v>54</v>
      </c>
    </row>
    <row r="3" spans="1:19" ht="14.4" customHeight="1" x14ac:dyDescent="0.3">
      <c r="A3" s="50" t="s">
        <v>198</v>
      </c>
      <c r="B3" s="19" t="s">
        <v>199</v>
      </c>
      <c r="C3" s="19" t="s">
        <v>200</v>
      </c>
      <c r="D3" s="19" t="s">
        <v>123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4.4" customHeight="1" x14ac:dyDescent="0.3">
      <c r="A4" s="50"/>
      <c r="B4" s="19" t="s">
        <v>201</v>
      </c>
      <c r="C4" s="19" t="s">
        <v>202</v>
      </c>
      <c r="D4" s="19" t="s">
        <v>203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14.4" x14ac:dyDescent="0.3">
      <c r="A5" s="50"/>
      <c r="B5" s="19" t="s">
        <v>126</v>
      </c>
      <c r="C5" s="19" t="s">
        <v>204</v>
      </c>
      <c r="D5" s="19"/>
      <c r="E5" s="19"/>
      <c r="F5" s="19"/>
      <c r="G5" s="19"/>
      <c r="H5" s="19" t="s">
        <v>205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4.4" x14ac:dyDescent="0.3">
      <c r="A6" s="48" t="s">
        <v>206</v>
      </c>
      <c r="B6" s="19" t="s">
        <v>207</v>
      </c>
      <c r="C6" s="19" t="s">
        <v>208</v>
      </c>
      <c r="D6" s="19" t="s">
        <v>131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14.4" x14ac:dyDescent="0.3">
      <c r="A7" s="48"/>
      <c r="B7" s="19" t="s">
        <v>209</v>
      </c>
      <c r="C7" s="19" t="s">
        <v>210</v>
      </c>
      <c r="D7" s="19" t="s">
        <v>211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4.4" x14ac:dyDescent="0.3">
      <c r="A8" s="48"/>
      <c r="B8" s="19" t="s">
        <v>212</v>
      </c>
      <c r="C8" s="19" t="s">
        <v>213</v>
      </c>
      <c r="D8" s="19"/>
      <c r="E8" s="19" t="s">
        <v>214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14.4" x14ac:dyDescent="0.3">
      <c r="A9" s="48" t="s">
        <v>215</v>
      </c>
      <c r="B9" s="19" t="s">
        <v>216</v>
      </c>
      <c r="C9" s="19" t="s">
        <v>217</v>
      </c>
      <c r="D9" s="19" t="s">
        <v>134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4" x14ac:dyDescent="0.3">
      <c r="A10" s="48"/>
      <c r="B10" s="19" t="s">
        <v>218</v>
      </c>
      <c r="C10" s="19" t="s">
        <v>219</v>
      </c>
      <c r="D10" s="19" t="s">
        <v>135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14.4" x14ac:dyDescent="0.3">
      <c r="A11" s="48"/>
      <c r="B11" s="19" t="s">
        <v>220</v>
      </c>
      <c r="C11" s="19" t="s">
        <v>221</v>
      </c>
      <c r="D11" s="19" t="s">
        <v>222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4.4" x14ac:dyDescent="0.3">
      <c r="A12" s="48"/>
      <c r="B12" s="19" t="s">
        <v>223</v>
      </c>
      <c r="C12" s="19" t="s">
        <v>224</v>
      </c>
      <c r="D12" s="19" t="s">
        <v>137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4.4" x14ac:dyDescent="0.3">
      <c r="A13" s="48"/>
      <c r="B13" s="19" t="s">
        <v>225</v>
      </c>
      <c r="C13" s="19" t="s">
        <v>226</v>
      </c>
      <c r="D13" s="19" t="s">
        <v>136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4.4" x14ac:dyDescent="0.3">
      <c r="A14" s="48"/>
      <c r="B14" s="19" t="s">
        <v>227</v>
      </c>
      <c r="C14" s="19" t="s">
        <v>228</v>
      </c>
      <c r="D14" s="19"/>
      <c r="E14" s="19"/>
      <c r="F14" s="19" t="s">
        <v>229</v>
      </c>
      <c r="G14" s="19"/>
      <c r="H14" s="19"/>
      <c r="I14" s="19"/>
      <c r="J14" s="19"/>
      <c r="K14" s="19" t="s">
        <v>230</v>
      </c>
      <c r="L14" s="19" t="s">
        <v>231</v>
      </c>
      <c r="M14" s="19" t="s">
        <v>232</v>
      </c>
      <c r="N14" s="19"/>
      <c r="O14" s="19" t="s">
        <v>233</v>
      </c>
      <c r="P14" s="19"/>
      <c r="Q14" s="19"/>
      <c r="R14" s="19" t="s">
        <v>234</v>
      </c>
      <c r="S14" s="19" t="s">
        <v>235</v>
      </c>
    </row>
    <row r="15" spans="1:19" ht="14.4" x14ac:dyDescent="0.3">
      <c r="A15" s="48"/>
      <c r="B15" s="19" t="s">
        <v>236</v>
      </c>
      <c r="C15" s="19" t="s">
        <v>237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 t="s">
        <v>238</v>
      </c>
      <c r="P15" s="19"/>
      <c r="Q15" s="19"/>
      <c r="R15" s="19"/>
      <c r="S15" s="19"/>
    </row>
    <row r="16" spans="1:19" ht="14.4" customHeight="1" x14ac:dyDescent="0.3">
      <c r="A16" s="48" t="s">
        <v>239</v>
      </c>
      <c r="B16" s="19" t="s">
        <v>240</v>
      </c>
      <c r="C16" s="19" t="s">
        <v>241</v>
      </c>
      <c r="D16" s="19" t="s">
        <v>146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4.4" customHeight="1" x14ac:dyDescent="0.3">
      <c r="A17" s="48"/>
      <c r="B17" s="19" t="s">
        <v>242</v>
      </c>
      <c r="C17" s="19" t="s">
        <v>243</v>
      </c>
      <c r="D17" s="19" t="s">
        <v>147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4.4" x14ac:dyDescent="0.3">
      <c r="A18" s="48"/>
      <c r="B18" s="19" t="s">
        <v>244</v>
      </c>
      <c r="C18" s="19" t="s">
        <v>245</v>
      </c>
      <c r="D18" s="19" t="s">
        <v>148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4.4" customHeight="1" x14ac:dyDescent="0.3">
      <c r="A19" s="48"/>
      <c r="B19" s="19" t="s">
        <v>246</v>
      </c>
      <c r="C19" s="19" t="s">
        <v>247</v>
      </c>
      <c r="D19" s="19" t="s">
        <v>149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4.4" customHeight="1" x14ac:dyDescent="0.3">
      <c r="A20" s="48"/>
      <c r="B20" s="19" t="s">
        <v>248</v>
      </c>
      <c r="C20" s="19" t="s">
        <v>249</v>
      </c>
      <c r="D20" s="19" t="s">
        <v>150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4.4" customHeight="1" x14ac:dyDescent="0.3">
      <c r="A21" s="48"/>
      <c r="B21" s="19" t="s">
        <v>250</v>
      </c>
      <c r="C21" s="19" t="s">
        <v>251</v>
      </c>
      <c r="D21" s="19" t="s">
        <v>252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4.4" customHeight="1" x14ac:dyDescent="0.3">
      <c r="A22" s="48"/>
      <c r="B22" s="19" t="s">
        <v>253</v>
      </c>
      <c r="C22" s="19" t="s">
        <v>254</v>
      </c>
      <c r="D22" s="19" t="s">
        <v>151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4.4" customHeight="1" x14ac:dyDescent="0.3">
      <c r="A23" s="48"/>
      <c r="B23" s="19" t="s">
        <v>255</v>
      </c>
      <c r="C23" s="19" t="s">
        <v>256</v>
      </c>
      <c r="D23" s="19" t="s">
        <v>152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4.4" customHeight="1" x14ac:dyDescent="0.3">
      <c r="A24" s="48"/>
      <c r="B24" s="19" t="s">
        <v>257</v>
      </c>
      <c r="C24" s="19" t="s">
        <v>258</v>
      </c>
      <c r="D24" s="19"/>
      <c r="E24" s="19" t="s">
        <v>259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4.4" customHeight="1" x14ac:dyDescent="0.3">
      <c r="A25" s="48"/>
      <c r="B25" s="19" t="s">
        <v>153</v>
      </c>
      <c r="C25" s="19" t="s">
        <v>260</v>
      </c>
      <c r="D25" s="19"/>
      <c r="E25" s="19" t="s">
        <v>261</v>
      </c>
      <c r="F25" s="19" t="s">
        <v>262</v>
      </c>
      <c r="G25" s="19"/>
      <c r="H25" s="19" t="s">
        <v>263</v>
      </c>
      <c r="I25" s="19" t="s">
        <v>264</v>
      </c>
      <c r="J25" s="19"/>
      <c r="K25" s="19"/>
      <c r="L25" s="19"/>
      <c r="M25" s="19"/>
      <c r="N25" s="19" t="s">
        <v>265</v>
      </c>
      <c r="O25" s="19"/>
      <c r="P25" s="19"/>
      <c r="Q25" s="19"/>
      <c r="R25" s="19"/>
      <c r="S25" s="19"/>
    </row>
    <row r="26" spans="1:19" ht="14.4" customHeight="1" x14ac:dyDescent="0.3">
      <c r="A26" s="48"/>
      <c r="B26" s="19" t="s">
        <v>266</v>
      </c>
      <c r="C26" s="19" t="s">
        <v>267</v>
      </c>
      <c r="D26" s="19"/>
      <c r="E26" s="19" t="s">
        <v>268</v>
      </c>
      <c r="F26" s="19"/>
      <c r="G26" s="19"/>
      <c r="H26" s="19"/>
      <c r="I26" s="19"/>
      <c r="J26" s="19"/>
      <c r="K26" s="19"/>
      <c r="L26" s="19"/>
      <c r="M26" s="19"/>
      <c r="N26" s="19" t="s">
        <v>265</v>
      </c>
      <c r="O26" s="19"/>
      <c r="P26" s="19"/>
      <c r="Q26" s="19"/>
      <c r="R26" s="19"/>
      <c r="S26" s="19"/>
    </row>
    <row r="27" spans="1:19" ht="14.4" customHeight="1" x14ac:dyDescent="0.3">
      <c r="A27" s="48"/>
      <c r="B27" s="19" t="s">
        <v>269</v>
      </c>
      <c r="C27" s="19" t="s">
        <v>270</v>
      </c>
      <c r="D27" s="19"/>
      <c r="E27" s="19" t="s">
        <v>271</v>
      </c>
      <c r="F27" s="19" t="s">
        <v>272</v>
      </c>
      <c r="G27" s="19"/>
      <c r="H27" s="19"/>
      <c r="I27" s="19"/>
      <c r="J27" s="19"/>
      <c r="K27" s="19"/>
      <c r="L27" s="19"/>
      <c r="M27" s="19"/>
      <c r="N27" s="19" t="s">
        <v>265</v>
      </c>
      <c r="O27" s="19"/>
      <c r="P27" s="19"/>
      <c r="Q27" s="19"/>
      <c r="R27" s="19"/>
      <c r="S27" s="19"/>
    </row>
    <row r="28" spans="1:19" ht="14.4" customHeight="1" x14ac:dyDescent="0.3">
      <c r="A28" s="48"/>
      <c r="B28" s="19" t="s">
        <v>154</v>
      </c>
      <c r="C28" s="19" t="s">
        <v>273</v>
      </c>
      <c r="D28" s="19"/>
      <c r="E28" s="19"/>
      <c r="F28" s="19"/>
      <c r="G28" s="19" t="s">
        <v>274</v>
      </c>
      <c r="H28" s="19" t="s">
        <v>275</v>
      </c>
      <c r="I28" s="19"/>
      <c r="J28" s="19" t="s">
        <v>276</v>
      </c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4.4" customHeight="1" x14ac:dyDescent="0.3">
      <c r="A29" s="48"/>
      <c r="B29" s="19" t="s">
        <v>277</v>
      </c>
      <c r="C29" s="19" t="s">
        <v>278</v>
      </c>
      <c r="D29" s="19"/>
      <c r="E29" s="19"/>
      <c r="F29" s="19"/>
      <c r="G29" s="19"/>
      <c r="H29" s="19"/>
      <c r="I29" s="19"/>
      <c r="J29" s="19"/>
      <c r="K29" s="19" t="s">
        <v>279</v>
      </c>
      <c r="L29" s="19"/>
      <c r="M29" s="19"/>
      <c r="N29" s="19"/>
      <c r="O29" s="19"/>
      <c r="P29" s="19"/>
      <c r="Q29" s="19"/>
      <c r="R29" s="19"/>
      <c r="S29" s="19"/>
    </row>
    <row r="30" spans="1:19" ht="14.4" customHeight="1" x14ac:dyDescent="0.3">
      <c r="A30" s="48"/>
      <c r="B30" s="19" t="s">
        <v>280</v>
      </c>
      <c r="C30" s="19" t="s">
        <v>281</v>
      </c>
      <c r="D30" s="19"/>
      <c r="E30" s="19"/>
      <c r="F30" s="19"/>
      <c r="G30" s="19"/>
      <c r="H30" s="19"/>
      <c r="I30" s="19"/>
      <c r="J30" s="19"/>
      <c r="K30" s="19" t="s">
        <v>282</v>
      </c>
      <c r="L30" s="19"/>
      <c r="M30" s="19"/>
      <c r="N30" s="19"/>
      <c r="O30" s="19"/>
      <c r="P30" s="19"/>
      <c r="Q30" s="19"/>
      <c r="R30" s="19"/>
      <c r="S30" s="19"/>
    </row>
    <row r="31" spans="1:19" ht="14.4" customHeight="1" x14ac:dyDescent="0.3">
      <c r="A31" s="48"/>
      <c r="B31" s="19" t="s">
        <v>283</v>
      </c>
      <c r="C31" s="19" t="s">
        <v>284</v>
      </c>
      <c r="D31" s="19"/>
      <c r="E31" s="19"/>
      <c r="F31" s="19"/>
      <c r="G31" s="19"/>
      <c r="H31" s="19"/>
      <c r="I31" s="19"/>
      <c r="J31" s="19"/>
      <c r="K31" s="19" t="s">
        <v>285</v>
      </c>
      <c r="L31" s="19"/>
      <c r="M31" s="19"/>
      <c r="N31" s="19"/>
      <c r="O31" s="19"/>
      <c r="P31" s="19"/>
      <c r="Q31" s="19"/>
      <c r="R31" s="19"/>
      <c r="S31" s="19"/>
    </row>
    <row r="32" spans="1:19" ht="14.4" customHeight="1" x14ac:dyDescent="0.3">
      <c r="A32" s="48"/>
      <c r="B32" s="19" t="s">
        <v>286</v>
      </c>
      <c r="C32" s="19" t="s">
        <v>287</v>
      </c>
      <c r="D32" s="19"/>
      <c r="E32" s="19"/>
      <c r="F32" s="19"/>
      <c r="G32" s="19"/>
      <c r="H32" s="19"/>
      <c r="I32" s="19"/>
      <c r="J32" s="19"/>
      <c r="K32" s="19"/>
      <c r="L32" s="19"/>
      <c r="M32" s="19" t="s">
        <v>288</v>
      </c>
      <c r="N32" s="19"/>
      <c r="O32" s="19"/>
      <c r="P32" s="19"/>
      <c r="Q32" s="19"/>
      <c r="R32" s="19"/>
      <c r="S32" s="19"/>
    </row>
    <row r="33" spans="1:19" ht="14.4" x14ac:dyDescent="0.3">
      <c r="A33" s="48"/>
      <c r="B33" s="19" t="s">
        <v>289</v>
      </c>
      <c r="C33" s="19" t="s">
        <v>290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">
        <v>291</v>
      </c>
      <c r="R33" s="19"/>
      <c r="S33" s="19"/>
    </row>
    <row r="34" spans="1:19" ht="14.4" x14ac:dyDescent="0.3">
      <c r="A34" s="48"/>
      <c r="B34" s="19" t="s">
        <v>155</v>
      </c>
      <c r="C34" s="19" t="s">
        <v>292</v>
      </c>
      <c r="D34" s="19"/>
      <c r="E34" s="19"/>
      <c r="F34" s="19"/>
      <c r="G34" s="19"/>
      <c r="H34" t="s">
        <v>293</v>
      </c>
      <c r="I34" s="19"/>
      <c r="J34" t="s">
        <v>294</v>
      </c>
      <c r="L34" s="19"/>
      <c r="M34" s="19"/>
      <c r="N34" s="19"/>
      <c r="O34" s="19"/>
      <c r="P34" s="19"/>
      <c r="Q34" s="19"/>
      <c r="R34" s="19"/>
      <c r="S34" s="19"/>
    </row>
    <row r="35" spans="1:19" ht="14.4" x14ac:dyDescent="0.3">
      <c r="A35" s="48"/>
      <c r="B35" s="19" t="s">
        <v>156</v>
      </c>
      <c r="C35" s="19" t="s">
        <v>295</v>
      </c>
      <c r="D35" s="19"/>
      <c r="E35" s="19"/>
      <c r="F35" s="19"/>
      <c r="G35" s="19"/>
      <c r="H35" t="s">
        <v>296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4.4" x14ac:dyDescent="0.3">
      <c r="A36" s="48" t="s">
        <v>297</v>
      </c>
      <c r="B36" s="19" t="s">
        <v>298</v>
      </c>
      <c r="C36" s="19" t="s">
        <v>299</v>
      </c>
      <c r="D36" s="19" t="s">
        <v>157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4.4" x14ac:dyDescent="0.3">
      <c r="A37" s="48"/>
      <c r="B37" s="19" t="s">
        <v>300</v>
      </c>
      <c r="C37" s="19" t="s">
        <v>301</v>
      </c>
      <c r="D37" s="19" t="s">
        <v>302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4.4" x14ac:dyDescent="0.3">
      <c r="A38" s="48"/>
      <c r="B38" s="19" t="s">
        <v>158</v>
      </c>
      <c r="C38" s="19" t="s">
        <v>303</v>
      </c>
      <c r="D38" s="19"/>
      <c r="E38" s="19" t="s">
        <v>304</v>
      </c>
      <c r="F38" s="19" t="s">
        <v>305</v>
      </c>
      <c r="G38" s="19" t="s">
        <v>306</v>
      </c>
      <c r="H38" s="19" t="s">
        <v>307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28.8" x14ac:dyDescent="0.3">
      <c r="A39" s="48"/>
      <c r="B39" s="19" t="s">
        <v>308</v>
      </c>
      <c r="C39" s="19" t="s">
        <v>309</v>
      </c>
      <c r="D39" s="19"/>
      <c r="E39" s="19"/>
      <c r="F39" s="19"/>
      <c r="G39" s="19" t="s">
        <v>310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4.4" x14ac:dyDescent="0.3">
      <c r="A40" s="48"/>
      <c r="B40" s="19" t="s">
        <v>159</v>
      </c>
      <c r="C40" s="19" t="s">
        <v>311</v>
      </c>
      <c r="D40" s="19"/>
      <c r="E40" s="19"/>
      <c r="F40" s="19"/>
      <c r="G40" s="19"/>
      <c r="H40" s="19" t="s">
        <v>312</v>
      </c>
      <c r="I40" s="19"/>
      <c r="J40" s="19"/>
      <c r="K40" s="19"/>
      <c r="L40" s="19"/>
      <c r="M40" s="19"/>
      <c r="N40" s="19" t="s">
        <v>313</v>
      </c>
      <c r="O40" s="19"/>
      <c r="P40" s="19"/>
      <c r="Q40" s="19"/>
      <c r="R40" s="19"/>
      <c r="S40" s="19"/>
    </row>
    <row r="41" spans="1:19" ht="14.4" x14ac:dyDescent="0.3">
      <c r="A41" s="48"/>
      <c r="B41" s="19" t="s">
        <v>314</v>
      </c>
      <c r="C41" s="19" t="s">
        <v>315</v>
      </c>
      <c r="D41" s="19"/>
      <c r="E41" s="19"/>
      <c r="F41" s="19"/>
      <c r="G41" s="19"/>
      <c r="H41" s="19"/>
      <c r="I41" t="s">
        <v>316</v>
      </c>
      <c r="J41" t="s">
        <v>317</v>
      </c>
      <c r="K41" s="19"/>
      <c r="L41" s="19"/>
      <c r="M41" s="19"/>
      <c r="N41" s="19"/>
      <c r="O41" s="19"/>
      <c r="P41" s="19"/>
      <c r="Q41" s="19"/>
      <c r="R41" s="19" t="s">
        <v>318</v>
      </c>
      <c r="S41" s="19"/>
    </row>
    <row r="42" spans="1:19" ht="14.4" x14ac:dyDescent="0.3">
      <c r="A42" s="48" t="s">
        <v>319</v>
      </c>
      <c r="B42" s="19" t="s">
        <v>320</v>
      </c>
      <c r="C42" s="19" t="s">
        <v>321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4.4" x14ac:dyDescent="0.3">
      <c r="A43" s="48"/>
      <c r="B43" s="19" t="s">
        <v>322</v>
      </c>
      <c r="C43" s="19" t="s">
        <v>323</v>
      </c>
      <c r="D43" s="19"/>
      <c r="E43" s="19" t="s">
        <v>324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28.8" x14ac:dyDescent="0.3">
      <c r="A44" s="48"/>
      <c r="B44" s="19" t="s">
        <v>325</v>
      </c>
      <c r="C44" s="19" t="s">
        <v>326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 t="s">
        <v>327</v>
      </c>
      <c r="O44" s="19"/>
      <c r="P44" s="19"/>
      <c r="Q44" s="19"/>
      <c r="R44" s="19"/>
      <c r="S44" s="19"/>
    </row>
    <row r="45" spans="1:19" ht="14.4" x14ac:dyDescent="0.3">
      <c r="A45" s="48"/>
      <c r="B45" s="19" t="s">
        <v>163</v>
      </c>
      <c r="C45" s="19" t="s">
        <v>328</v>
      </c>
      <c r="D45" s="19"/>
      <c r="E45" s="19"/>
      <c r="F45" s="19"/>
      <c r="G45" s="19"/>
      <c r="H45" t="s">
        <v>329</v>
      </c>
      <c r="I45" s="19"/>
      <c r="J45" s="19"/>
      <c r="K45" s="19"/>
      <c r="L45" s="19"/>
      <c r="M45" s="19"/>
      <c r="N45" s="19"/>
      <c r="O45" s="19"/>
      <c r="P45" s="19"/>
      <c r="Q45" s="19" t="s">
        <v>330</v>
      </c>
      <c r="R45" s="19"/>
      <c r="S45" s="19"/>
    </row>
    <row r="46" spans="1:19" ht="14.4" x14ac:dyDescent="0.3">
      <c r="A46" s="48" t="s">
        <v>331</v>
      </c>
      <c r="B46" s="19" t="s">
        <v>332</v>
      </c>
      <c r="C46" s="19" t="s">
        <v>333</v>
      </c>
      <c r="D46" s="19" t="s">
        <v>164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4.4" x14ac:dyDescent="0.3">
      <c r="A47" s="48"/>
      <c r="B47" s="19" t="s">
        <v>334</v>
      </c>
      <c r="C47" s="19" t="s">
        <v>335</v>
      </c>
      <c r="D47" s="19" t="s">
        <v>165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4.4" x14ac:dyDescent="0.3">
      <c r="A48" s="48"/>
      <c r="B48" s="19" t="s">
        <v>336</v>
      </c>
      <c r="C48" s="19" t="s">
        <v>337</v>
      </c>
      <c r="D48" s="19" t="s">
        <v>166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4.4" x14ac:dyDescent="0.3">
      <c r="A49" s="48"/>
      <c r="B49" s="19" t="s">
        <v>338</v>
      </c>
      <c r="C49" s="19" t="s">
        <v>339</v>
      </c>
      <c r="D49" s="19"/>
      <c r="E49" s="19" t="s">
        <v>340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28.8" x14ac:dyDescent="0.3">
      <c r="A50" s="48"/>
      <c r="B50" s="19" t="s">
        <v>167</v>
      </c>
      <c r="C50" s="19" t="s">
        <v>341</v>
      </c>
      <c r="D50" s="19"/>
      <c r="E50" s="19" t="s">
        <v>342</v>
      </c>
      <c r="F50" s="19"/>
      <c r="G50" s="19" t="s">
        <v>343</v>
      </c>
      <c r="H50" t="s">
        <v>344</v>
      </c>
      <c r="I50" s="19"/>
      <c r="J50" s="19" t="s">
        <v>345</v>
      </c>
      <c r="K50" s="19"/>
      <c r="L50" s="19"/>
      <c r="M50" s="19"/>
      <c r="N50" s="19" t="s">
        <v>346</v>
      </c>
      <c r="O50" s="19" t="s">
        <v>347</v>
      </c>
      <c r="P50" s="19" t="s">
        <v>348</v>
      </c>
      <c r="Q50" s="19"/>
      <c r="R50" s="19"/>
      <c r="S50" s="19"/>
    </row>
    <row r="51" spans="1:19" ht="14.4" x14ac:dyDescent="0.3">
      <c r="A51" s="48"/>
      <c r="B51" s="19" t="s">
        <v>168</v>
      </c>
      <c r="C51" s="19" t="s">
        <v>349</v>
      </c>
      <c r="D51" s="19"/>
      <c r="E51" s="19" t="s">
        <v>350</v>
      </c>
      <c r="F51" s="19"/>
      <c r="G51" s="19"/>
      <c r="H51" t="s">
        <v>351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4.4" x14ac:dyDescent="0.3">
      <c r="A52" s="48"/>
      <c r="B52" s="19" t="s">
        <v>352</v>
      </c>
      <c r="C52" s="19" t="s">
        <v>353</v>
      </c>
      <c r="D52" s="19"/>
      <c r="E52" s="19"/>
      <c r="F52" s="19" t="s">
        <v>354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4.4" x14ac:dyDescent="0.3">
      <c r="A53" s="48"/>
      <c r="B53" s="19" t="s">
        <v>355</v>
      </c>
      <c r="C53" s="19" t="s">
        <v>356</v>
      </c>
      <c r="D53" s="19"/>
      <c r="E53" s="19"/>
      <c r="F53" s="19" t="s">
        <v>357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4.4" x14ac:dyDescent="0.3">
      <c r="A54" s="48"/>
      <c r="B54" s="19" t="s">
        <v>169</v>
      </c>
      <c r="C54" t="s">
        <v>358</v>
      </c>
      <c r="D54" s="19"/>
      <c r="E54" s="19"/>
      <c r="F54" s="19"/>
      <c r="G54" s="19"/>
      <c r="H54" s="19" t="s">
        <v>359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4.4" x14ac:dyDescent="0.3">
      <c r="A55" s="48"/>
      <c r="B55" s="19" t="s">
        <v>170</v>
      </c>
      <c r="C55" t="s">
        <v>360</v>
      </c>
      <c r="D55" s="19"/>
      <c r="E55" s="19"/>
      <c r="F55" s="19"/>
      <c r="G55" s="19"/>
      <c r="H55" s="19" t="s">
        <v>361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4.4" x14ac:dyDescent="0.3">
      <c r="A56" s="48"/>
      <c r="B56" s="19" t="s">
        <v>362</v>
      </c>
      <c r="C56" t="s">
        <v>363</v>
      </c>
      <c r="D56" s="19"/>
      <c r="E56" s="19"/>
      <c r="F56" s="19"/>
      <c r="G56" s="19"/>
      <c r="H56" s="19"/>
      <c r="I56" s="19" t="s">
        <v>364</v>
      </c>
      <c r="J56" s="19" t="s">
        <v>365</v>
      </c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4.4" x14ac:dyDescent="0.3">
      <c r="A57" s="48" t="s">
        <v>366</v>
      </c>
      <c r="B57" s="19" t="s">
        <v>367</v>
      </c>
      <c r="C57" s="19" t="s">
        <v>368</v>
      </c>
      <c r="D57" s="19" t="s">
        <v>171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28.8" x14ac:dyDescent="0.3">
      <c r="A58" s="48"/>
      <c r="B58" s="19" t="s">
        <v>172</v>
      </c>
      <c r="C58" s="19" t="s">
        <v>369</v>
      </c>
      <c r="D58" s="19"/>
      <c r="E58" s="19" t="s">
        <v>370</v>
      </c>
      <c r="F58" s="19"/>
      <c r="G58" s="19"/>
      <c r="H58" t="s">
        <v>371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4.4" x14ac:dyDescent="0.3">
      <c r="A59" s="19"/>
      <c r="B59" s="19" t="s">
        <v>173</v>
      </c>
      <c r="C59" t="s">
        <v>372</v>
      </c>
      <c r="D59" s="19"/>
      <c r="E59" s="19"/>
      <c r="F59" s="19"/>
      <c r="G59" s="19"/>
      <c r="H59" s="19" t="s">
        <v>373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4.4" x14ac:dyDescent="0.3">
      <c r="A60" s="48" t="s">
        <v>374</v>
      </c>
      <c r="B60" s="19" t="s">
        <v>375</v>
      </c>
      <c r="C60" s="19" t="s">
        <v>376</v>
      </c>
      <c r="D60" s="19" t="s">
        <v>177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4.4" x14ac:dyDescent="0.3">
      <c r="A61" s="48"/>
      <c r="B61" s="19" t="s">
        <v>377</v>
      </c>
      <c r="C61" s="19" t="s">
        <v>378</v>
      </c>
      <c r="D61" s="19" t="s">
        <v>178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4.4" x14ac:dyDescent="0.3">
      <c r="A62" s="48"/>
      <c r="B62" s="19" t="s">
        <v>379</v>
      </c>
      <c r="C62" s="19" t="s">
        <v>380</v>
      </c>
      <c r="D62" s="19" t="s">
        <v>179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ht="28.8" x14ac:dyDescent="0.3">
      <c r="A63" s="48"/>
      <c r="B63" s="19" t="s">
        <v>180</v>
      </c>
      <c r="C63" s="19" t="s">
        <v>381</v>
      </c>
      <c r="D63" s="19"/>
      <c r="E63" s="19" t="s">
        <v>382</v>
      </c>
      <c r="F63" s="19"/>
      <c r="G63" s="19"/>
      <c r="H63" t="s">
        <v>383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ht="14.4" x14ac:dyDescent="0.3">
      <c r="A64" s="48"/>
      <c r="B64" s="19" t="s">
        <v>384</v>
      </c>
      <c r="C64" s="19" t="s">
        <v>385</v>
      </c>
      <c r="D64" s="19"/>
      <c r="E64" s="19"/>
      <c r="F64" s="19"/>
      <c r="G64" s="19" t="s">
        <v>386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ht="14.4" x14ac:dyDescent="0.3">
      <c r="A65" s="48"/>
      <c r="B65" s="19" t="s">
        <v>181</v>
      </c>
      <c r="C65" s="19" t="s">
        <v>387</v>
      </c>
      <c r="D65" s="19"/>
      <c r="E65" s="19"/>
      <c r="F65" s="19"/>
      <c r="G65" s="19"/>
      <c r="H65" t="s">
        <v>388</v>
      </c>
      <c r="I65" s="19"/>
      <c r="J65" s="19" t="s">
        <v>389</v>
      </c>
      <c r="K65" s="19"/>
      <c r="L65" s="19"/>
      <c r="M65" s="19" t="s">
        <v>390</v>
      </c>
      <c r="N65" s="19"/>
      <c r="O65" s="19"/>
      <c r="P65" s="19" t="s">
        <v>391</v>
      </c>
      <c r="Q65" s="19" t="s">
        <v>392</v>
      </c>
      <c r="R65" s="19"/>
      <c r="S65" s="19"/>
    </row>
    <row r="66" spans="1:19" ht="14.4" x14ac:dyDescent="0.3">
      <c r="A66" s="48"/>
      <c r="B66" s="19" t="s">
        <v>182</v>
      </c>
      <c r="C66" s="19" t="s">
        <v>393</v>
      </c>
      <c r="D66" s="19"/>
      <c r="E66" s="19"/>
      <c r="F66" s="19"/>
      <c r="G66" s="19"/>
      <c r="H66" s="19" t="s">
        <v>394</v>
      </c>
      <c r="I66" s="19"/>
      <c r="J66" s="19"/>
      <c r="K66" s="19"/>
      <c r="L66" s="19"/>
      <c r="M66" s="19" t="s">
        <v>395</v>
      </c>
      <c r="N66" s="19"/>
      <c r="O66" s="19"/>
      <c r="P66" s="19"/>
      <c r="Q66" s="19"/>
      <c r="R66" s="19"/>
      <c r="S66" s="19"/>
    </row>
    <row r="67" spans="1:19" ht="14.4" x14ac:dyDescent="0.3">
      <c r="A67" s="48"/>
      <c r="B67" s="19" t="s">
        <v>396</v>
      </c>
      <c r="C67" s="19" t="s">
        <v>397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 t="s">
        <v>398</v>
      </c>
      <c r="R67" s="19"/>
      <c r="S67" s="19"/>
    </row>
    <row r="68" spans="1:19" ht="14.4" x14ac:dyDescent="0.3">
      <c r="A68" s="48" t="s">
        <v>399</v>
      </c>
      <c r="B68" s="19" t="s">
        <v>400</v>
      </c>
      <c r="C68" s="19" t="s">
        <v>401</v>
      </c>
      <c r="D68" s="19" t="s">
        <v>402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4.4" x14ac:dyDescent="0.3">
      <c r="A69" s="48"/>
      <c r="B69" s="19" t="s">
        <v>403</v>
      </c>
      <c r="C69" s="19" t="s">
        <v>404</v>
      </c>
      <c r="D69" s="19" t="s">
        <v>184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14.4" x14ac:dyDescent="0.3">
      <c r="A70" s="48"/>
      <c r="B70" s="19" t="s">
        <v>405</v>
      </c>
      <c r="C70" s="19" t="s">
        <v>406</v>
      </c>
      <c r="D70" s="19" t="s">
        <v>185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ht="14.4" x14ac:dyDescent="0.3">
      <c r="A71" s="48"/>
      <c r="B71" s="19" t="s">
        <v>407</v>
      </c>
      <c r="C71" s="19" t="s">
        <v>408</v>
      </c>
      <c r="D71" s="19"/>
      <c r="E71" s="19" t="s">
        <v>409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ht="14.4" x14ac:dyDescent="0.3">
      <c r="A72" s="48"/>
      <c r="B72" s="19" t="s">
        <v>186</v>
      </c>
      <c r="C72" s="19" t="s">
        <v>410</v>
      </c>
      <c r="D72" s="19"/>
      <c r="E72" s="19"/>
      <c r="F72" s="19"/>
      <c r="G72" s="19" t="s">
        <v>411</v>
      </c>
      <c r="H72" t="s">
        <v>412</v>
      </c>
      <c r="I72" s="19"/>
      <c r="J72" s="19"/>
      <c r="K72" s="19"/>
      <c r="L72" s="19" t="s">
        <v>413</v>
      </c>
      <c r="M72" s="19"/>
      <c r="N72" s="19"/>
      <c r="O72" s="19"/>
      <c r="P72" s="19"/>
      <c r="Q72" s="19" t="s">
        <v>414</v>
      </c>
      <c r="R72" s="19"/>
      <c r="S72" s="19"/>
    </row>
    <row r="73" spans="1:19" ht="14.4" x14ac:dyDescent="0.3">
      <c r="A73" s="48"/>
      <c r="B73" s="19" t="s">
        <v>415</v>
      </c>
      <c r="C73" s="19" t="s">
        <v>416</v>
      </c>
      <c r="D73" s="19"/>
      <c r="E73" s="19"/>
      <c r="F73" s="19"/>
      <c r="G73" s="19" t="s">
        <v>411</v>
      </c>
      <c r="H73" s="19"/>
      <c r="I73" s="19"/>
      <c r="J73" s="19"/>
      <c r="K73" s="19"/>
      <c r="L73" s="19"/>
      <c r="M73" s="19"/>
      <c r="N73" s="19" t="s">
        <v>417</v>
      </c>
      <c r="O73" s="19"/>
      <c r="P73" s="19"/>
      <c r="Q73" s="19"/>
      <c r="R73" s="19"/>
      <c r="S73" s="19"/>
    </row>
    <row r="74" spans="1:19" ht="14.4" x14ac:dyDescent="0.3">
      <c r="A74" s="48"/>
      <c r="B74" s="19" t="s">
        <v>418</v>
      </c>
      <c r="C74" s="19" t="s">
        <v>419</v>
      </c>
      <c r="D74" s="19"/>
      <c r="E74" s="19"/>
      <c r="F74" s="19"/>
      <c r="G74" s="19" t="s">
        <v>420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ht="14.4" x14ac:dyDescent="0.3">
      <c r="A75" s="48"/>
      <c r="B75" s="19" t="s">
        <v>421</v>
      </c>
      <c r="C75" s="19" t="s">
        <v>422</v>
      </c>
      <c r="D75" s="19"/>
      <c r="E75" s="19"/>
      <c r="F75" s="19"/>
      <c r="G75" s="19"/>
      <c r="H75" s="19"/>
      <c r="I75" s="19"/>
      <c r="J75" t="s">
        <v>423</v>
      </c>
      <c r="K75" s="19"/>
      <c r="L75" s="19"/>
      <c r="M75" s="19" t="s">
        <v>424</v>
      </c>
      <c r="N75" s="19"/>
      <c r="O75" s="19"/>
      <c r="P75" s="19"/>
      <c r="Q75" s="19"/>
      <c r="R75" s="19"/>
      <c r="S75" s="19"/>
    </row>
    <row r="76" spans="1:19" ht="14.4" x14ac:dyDescent="0.3">
      <c r="A76" s="48"/>
      <c r="B76" s="19" t="s">
        <v>425</v>
      </c>
      <c r="C76" s="19" t="s">
        <v>426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 t="s">
        <v>417</v>
      </c>
      <c r="O76" s="19"/>
      <c r="P76" s="19"/>
      <c r="Q76" s="19"/>
      <c r="R76" s="19"/>
      <c r="S76" s="19"/>
    </row>
    <row r="77" spans="1:19" ht="14.4" x14ac:dyDescent="0.3">
      <c r="A77" s="48"/>
      <c r="B77" s="19" t="s">
        <v>427</v>
      </c>
      <c r="C77" s="19" t="s">
        <v>428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 t="s">
        <v>429</v>
      </c>
      <c r="O77" s="19"/>
      <c r="P77" s="19"/>
      <c r="Q77" s="19"/>
      <c r="R77" s="19"/>
      <c r="S77" s="19"/>
    </row>
    <row r="78" spans="1:19" s="4" customFormat="1" ht="14.4" x14ac:dyDescent="0.3">
      <c r="A78" s="20" t="s">
        <v>430</v>
      </c>
      <c r="B78" s="4">
        <f>COUNTA(B3:B77)</f>
        <v>75</v>
      </c>
      <c r="C78" s="21" t="s">
        <v>431</v>
      </c>
      <c r="D78" s="4">
        <f t="shared" ref="D78:S78" si="0">COUNTA(D3:D77)</f>
        <v>30</v>
      </c>
      <c r="E78" s="4">
        <f t="shared" si="0"/>
        <v>13</v>
      </c>
      <c r="F78" s="4">
        <f t="shared" si="0"/>
        <v>6</v>
      </c>
      <c r="G78" s="4">
        <f t="shared" si="0"/>
        <v>8</v>
      </c>
      <c r="H78" s="4">
        <f t="shared" si="0"/>
        <v>18</v>
      </c>
      <c r="I78" s="4">
        <f t="shared" si="0"/>
        <v>3</v>
      </c>
      <c r="J78" s="4">
        <f t="shared" ref="J78" si="1">COUNTA(J3:J77)</f>
        <v>7</v>
      </c>
      <c r="K78" s="4">
        <f t="shared" si="0"/>
        <v>4</v>
      </c>
      <c r="L78" s="4">
        <f t="shared" si="0"/>
        <v>2</v>
      </c>
      <c r="M78" s="4">
        <f t="shared" si="0"/>
        <v>5</v>
      </c>
      <c r="N78" s="4">
        <f t="shared" si="0"/>
        <v>9</v>
      </c>
      <c r="O78" s="4">
        <f t="shared" si="0"/>
        <v>3</v>
      </c>
      <c r="P78" s="4">
        <f t="shared" si="0"/>
        <v>2</v>
      </c>
      <c r="Q78" s="4">
        <f t="shared" si="0"/>
        <v>5</v>
      </c>
      <c r="R78" s="4">
        <f t="shared" si="0"/>
        <v>2</v>
      </c>
      <c r="S78" s="4">
        <f t="shared" si="0"/>
        <v>1</v>
      </c>
    </row>
    <row r="79" spans="1:19" s="4" customFormat="1" ht="14.4" x14ac:dyDescent="0.3">
      <c r="C79" s="21" t="s">
        <v>432</v>
      </c>
      <c r="D79" s="22">
        <f>D78/$B$78</f>
        <v>0.4</v>
      </c>
      <c r="E79" s="22">
        <f t="shared" ref="E79:Q79" si="2">E78/$B$78</f>
        <v>0.17333333333333334</v>
      </c>
      <c r="F79" s="22">
        <f t="shared" si="2"/>
        <v>0.08</v>
      </c>
      <c r="G79" s="22">
        <f t="shared" si="2"/>
        <v>0.10666666666666667</v>
      </c>
      <c r="H79" s="22">
        <f t="shared" si="2"/>
        <v>0.24</v>
      </c>
      <c r="I79" s="22">
        <f t="shared" si="2"/>
        <v>0.04</v>
      </c>
      <c r="J79" s="22">
        <f t="shared" ref="J79" si="3">J78/$B$78</f>
        <v>9.3333333333333338E-2</v>
      </c>
      <c r="K79" s="22">
        <f t="shared" si="2"/>
        <v>5.3333333333333337E-2</v>
      </c>
      <c r="L79" s="22">
        <f t="shared" si="2"/>
        <v>2.6666666666666668E-2</v>
      </c>
      <c r="M79" s="22">
        <f t="shared" si="2"/>
        <v>6.6666666666666666E-2</v>
      </c>
      <c r="N79" s="22">
        <f t="shared" si="2"/>
        <v>0.12</v>
      </c>
      <c r="O79" s="22">
        <f t="shared" si="2"/>
        <v>0.04</v>
      </c>
      <c r="P79" s="22">
        <f t="shared" si="2"/>
        <v>2.6666666666666668E-2</v>
      </c>
      <c r="Q79" s="22">
        <f t="shared" si="2"/>
        <v>6.6666666666666666E-2</v>
      </c>
      <c r="R79" s="22">
        <f t="shared" ref="R79:S79" si="4">R78/$B$78</f>
        <v>2.6666666666666668E-2</v>
      </c>
      <c r="S79" s="22">
        <f t="shared" si="4"/>
        <v>1.3333333333333334E-2</v>
      </c>
    </row>
    <row r="81" spans="1:4" ht="14.4" x14ac:dyDescent="0.3">
      <c r="A81" s="20" t="s">
        <v>433</v>
      </c>
      <c r="B81" s="4">
        <f>D78+E78</f>
        <v>43</v>
      </c>
      <c r="C81" s="4"/>
      <c r="D81" s="4"/>
    </row>
  </sheetData>
  <mergeCells count="14">
    <mergeCell ref="A60:A67"/>
    <mergeCell ref="A68:A77"/>
    <mergeCell ref="A9:A15"/>
    <mergeCell ref="A36:A41"/>
    <mergeCell ref="A42:A45"/>
    <mergeCell ref="A57:A58"/>
    <mergeCell ref="A16:A35"/>
    <mergeCell ref="A46:A56"/>
    <mergeCell ref="A6:A8"/>
    <mergeCell ref="A1:A2"/>
    <mergeCell ref="B1:B2"/>
    <mergeCell ref="C1:C2"/>
    <mergeCell ref="D1:S1"/>
    <mergeCell ref="A3: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12" workbookViewId="0">
      <pane xSplit="3" topLeftCell="AC1" activePane="topRight" state="frozen"/>
      <selection pane="topRight" activeCell="AK1" activeCellId="2" sqref="B1:B1048576 AJ1:AJ1048576 AK1:AK1048576"/>
    </sheetView>
  </sheetViews>
  <sheetFormatPr baseColWidth="10" defaultColWidth="9.109375" defaultRowHeight="14.4" x14ac:dyDescent="0.3"/>
  <cols>
    <col min="1" max="1" width="40.6640625" style="7" customWidth="1"/>
    <col min="2" max="2" width="9.109375" style="7"/>
    <col min="3" max="3" width="40.6640625" style="7" customWidth="1"/>
    <col min="4" max="4" width="8.6640625" style="7" customWidth="1"/>
    <col min="5" max="5" width="14.6640625" style="7" customWidth="1"/>
    <col min="6" max="6" width="8.6640625" style="7" customWidth="1"/>
    <col min="7" max="7" width="14.6640625" style="7" customWidth="1"/>
    <col min="8" max="8" width="8.6640625" style="7" customWidth="1"/>
    <col min="9" max="9" width="14.6640625" style="7" customWidth="1"/>
    <col min="10" max="10" width="8.6640625" style="7" customWidth="1"/>
    <col min="11" max="11" width="14.6640625" style="7" customWidth="1"/>
    <col min="12" max="12" width="8.6640625" style="7" customWidth="1"/>
    <col min="13" max="13" width="14.6640625" style="7" customWidth="1"/>
    <col min="14" max="14" width="8.6640625" style="7" customWidth="1"/>
    <col min="15" max="15" width="14.6640625" style="7" customWidth="1"/>
    <col min="16" max="16" width="8.6640625" style="7" customWidth="1"/>
    <col min="17" max="17" width="14.6640625" style="7" customWidth="1"/>
    <col min="18" max="18" width="8.6640625" style="7" customWidth="1"/>
    <col min="19" max="19" width="14.6640625" style="7" customWidth="1"/>
    <col min="20" max="20" width="8.6640625" style="7" customWidth="1"/>
    <col min="21" max="21" width="14.6640625" style="7" customWidth="1"/>
    <col min="22" max="22" width="8.6640625" style="7" customWidth="1"/>
    <col min="23" max="23" width="14.6640625" style="7" customWidth="1"/>
    <col min="24" max="24" width="8.6640625" style="7" customWidth="1"/>
    <col min="25" max="25" width="14.6640625" style="7" customWidth="1"/>
    <col min="26" max="26" width="8.6640625" style="7" customWidth="1"/>
    <col min="27" max="27" width="14.6640625" style="7" customWidth="1"/>
    <col min="28" max="28" width="8.6640625" style="7" customWidth="1"/>
    <col min="29" max="29" width="14.6640625" style="7" customWidth="1"/>
    <col min="30" max="30" width="8.6640625" style="7" customWidth="1"/>
    <col min="31" max="31" width="14.6640625" style="7" customWidth="1"/>
    <col min="32" max="32" width="8.6640625" style="7" customWidth="1"/>
    <col min="33" max="33" width="14.6640625" style="7" customWidth="1"/>
    <col min="34" max="34" width="8.6640625" style="7" customWidth="1"/>
    <col min="35" max="35" width="14.6640625" style="7" customWidth="1"/>
    <col min="36" max="36" width="8.6640625" style="7" customWidth="1"/>
    <col min="37" max="37" width="14.6640625" style="7" customWidth="1"/>
    <col min="38" max="16384" width="9.109375" style="7"/>
  </cols>
  <sheetData>
    <row r="1" spans="1:37" s="8" customFormat="1" x14ac:dyDescent="0.3">
      <c r="A1" s="53" t="s">
        <v>194</v>
      </c>
      <c r="B1" s="53" t="s">
        <v>36</v>
      </c>
      <c r="C1" s="53" t="s">
        <v>196</v>
      </c>
      <c r="D1" s="51" t="s">
        <v>40</v>
      </c>
      <c r="E1" s="51"/>
      <c r="F1" s="51" t="s">
        <v>41</v>
      </c>
      <c r="G1" s="51"/>
      <c r="H1" s="51" t="s">
        <v>42</v>
      </c>
      <c r="I1" s="51"/>
      <c r="J1" s="51" t="s">
        <v>43</v>
      </c>
      <c r="K1" s="51"/>
      <c r="L1" s="51" t="s">
        <v>44</v>
      </c>
      <c r="M1" s="51"/>
      <c r="N1" s="51" t="s">
        <v>45</v>
      </c>
      <c r="O1" s="51"/>
      <c r="P1" s="51" t="s">
        <v>46</v>
      </c>
      <c r="Q1" s="51"/>
      <c r="R1" s="51" t="s">
        <v>47</v>
      </c>
      <c r="S1" s="51"/>
      <c r="T1" s="51" t="s">
        <v>48</v>
      </c>
      <c r="U1" s="51"/>
      <c r="V1" s="51" t="s">
        <v>49</v>
      </c>
      <c r="W1" s="51"/>
      <c r="X1" s="51" t="s">
        <v>50</v>
      </c>
      <c r="Y1" s="51"/>
      <c r="Z1" s="51" t="s">
        <v>51</v>
      </c>
      <c r="AA1" s="51"/>
      <c r="AB1" s="51" t="s">
        <v>52</v>
      </c>
      <c r="AC1" s="51"/>
      <c r="AD1" s="51" t="s">
        <v>53</v>
      </c>
      <c r="AE1" s="51"/>
      <c r="AF1" s="51" t="s">
        <v>54</v>
      </c>
      <c r="AG1" s="51"/>
      <c r="AH1" s="51" t="s">
        <v>55</v>
      </c>
      <c r="AI1" s="51"/>
      <c r="AJ1" s="51" t="s">
        <v>56</v>
      </c>
      <c r="AK1" s="51"/>
    </row>
    <row r="2" spans="1:37" s="8" customFormat="1" x14ac:dyDescent="0.3">
      <c r="A2" s="53"/>
      <c r="B2" s="53"/>
      <c r="C2" s="53"/>
      <c r="D2" s="8" t="s">
        <v>434</v>
      </c>
      <c r="E2" s="8" t="s">
        <v>435</v>
      </c>
      <c r="F2" s="8" t="s">
        <v>434</v>
      </c>
      <c r="G2" s="8" t="s">
        <v>435</v>
      </c>
      <c r="H2" s="8" t="s">
        <v>434</v>
      </c>
      <c r="I2" s="8" t="s">
        <v>435</v>
      </c>
      <c r="J2" s="8" t="s">
        <v>434</v>
      </c>
      <c r="K2" s="8" t="s">
        <v>435</v>
      </c>
      <c r="L2" s="8" t="s">
        <v>434</v>
      </c>
      <c r="M2" s="8" t="s">
        <v>435</v>
      </c>
      <c r="N2" s="8" t="s">
        <v>434</v>
      </c>
      <c r="O2" s="8" t="s">
        <v>435</v>
      </c>
      <c r="P2" s="8" t="s">
        <v>434</v>
      </c>
      <c r="Q2" s="8" t="s">
        <v>435</v>
      </c>
      <c r="R2" s="8" t="s">
        <v>434</v>
      </c>
      <c r="S2" s="8" t="s">
        <v>435</v>
      </c>
      <c r="T2" s="8" t="s">
        <v>434</v>
      </c>
      <c r="U2" s="8" t="s">
        <v>435</v>
      </c>
      <c r="V2" s="8" t="s">
        <v>434</v>
      </c>
      <c r="W2" s="8" t="s">
        <v>435</v>
      </c>
      <c r="X2" s="8" t="s">
        <v>434</v>
      </c>
      <c r="Y2" s="8" t="s">
        <v>435</v>
      </c>
      <c r="Z2" s="8" t="s">
        <v>434</v>
      </c>
      <c r="AA2" s="8" t="s">
        <v>435</v>
      </c>
      <c r="AB2" s="8" t="s">
        <v>434</v>
      </c>
      <c r="AC2" s="8" t="s">
        <v>435</v>
      </c>
      <c r="AD2" s="8" t="s">
        <v>434</v>
      </c>
      <c r="AE2" s="8" t="s">
        <v>435</v>
      </c>
      <c r="AF2" s="8" t="s">
        <v>434</v>
      </c>
      <c r="AG2" s="8" t="s">
        <v>435</v>
      </c>
      <c r="AH2" s="8" t="s">
        <v>434</v>
      </c>
      <c r="AI2" s="8" t="s">
        <v>435</v>
      </c>
      <c r="AJ2" s="8" t="s">
        <v>434</v>
      </c>
      <c r="AK2" s="8" t="s">
        <v>435</v>
      </c>
    </row>
    <row r="3" spans="1:37" ht="72" x14ac:dyDescent="0.3">
      <c r="A3" s="52" t="s">
        <v>198</v>
      </c>
      <c r="B3" s="7" t="s">
        <v>123</v>
      </c>
      <c r="C3" s="7" t="s">
        <v>200</v>
      </c>
      <c r="D3" s="7" t="s">
        <v>128</v>
      </c>
      <c r="E3" s="7" t="s">
        <v>436</v>
      </c>
      <c r="F3" s="7" t="s">
        <v>128</v>
      </c>
      <c r="G3" s="7" t="s">
        <v>437</v>
      </c>
      <c r="H3" s="7" t="s">
        <v>128</v>
      </c>
      <c r="I3" s="7" t="s">
        <v>438</v>
      </c>
      <c r="J3" s="7" t="s">
        <v>128</v>
      </c>
      <c r="K3" s="7" t="s">
        <v>439</v>
      </c>
      <c r="L3" s="7" t="s">
        <v>128</v>
      </c>
      <c r="M3" s="7" t="s">
        <v>440</v>
      </c>
      <c r="N3" s="7" t="s">
        <v>128</v>
      </c>
      <c r="O3" s="7" t="s">
        <v>441</v>
      </c>
      <c r="P3" s="7" t="s">
        <v>128</v>
      </c>
      <c r="Q3" s="7" t="s">
        <v>442</v>
      </c>
      <c r="R3" s="7" t="s">
        <v>128</v>
      </c>
      <c r="S3" s="7" t="s">
        <v>443</v>
      </c>
      <c r="T3" s="7" t="s">
        <v>128</v>
      </c>
      <c r="U3" s="7" t="s">
        <v>444</v>
      </c>
      <c r="V3" s="7" t="s">
        <v>128</v>
      </c>
      <c r="W3" s="7" t="s">
        <v>445</v>
      </c>
      <c r="X3" s="7" t="s">
        <v>128</v>
      </c>
      <c r="Y3" s="7" t="s">
        <v>446</v>
      </c>
      <c r="Z3" s="7" t="s">
        <v>128</v>
      </c>
      <c r="AA3" s="7" t="s">
        <v>447</v>
      </c>
      <c r="AB3" s="7" t="s">
        <v>448</v>
      </c>
      <c r="AC3" s="7" t="s">
        <v>449</v>
      </c>
      <c r="AD3" s="7" t="s">
        <v>128</v>
      </c>
      <c r="AE3" s="7" t="s">
        <v>450</v>
      </c>
      <c r="AF3" s="7" t="s">
        <v>128</v>
      </c>
      <c r="AG3" s="7" t="s">
        <v>451</v>
      </c>
      <c r="AH3" s="7" t="s">
        <v>128</v>
      </c>
      <c r="AI3" s="7" t="s">
        <v>452</v>
      </c>
      <c r="AJ3" s="7" t="s">
        <v>128</v>
      </c>
      <c r="AK3" s="7" t="s">
        <v>453</v>
      </c>
    </row>
    <row r="4" spans="1:37" x14ac:dyDescent="0.3">
      <c r="A4" s="52"/>
      <c r="B4" s="7" t="s">
        <v>203</v>
      </c>
      <c r="C4" s="7" t="s">
        <v>202</v>
      </c>
      <c r="D4" s="7" t="s">
        <v>125</v>
      </c>
      <c r="F4" s="7" t="s">
        <v>125</v>
      </c>
      <c r="H4" s="7" t="s">
        <v>125</v>
      </c>
      <c r="J4" s="7" t="s">
        <v>125</v>
      </c>
      <c r="L4" s="7" t="s">
        <v>125</v>
      </c>
      <c r="N4" s="7" t="s">
        <v>125</v>
      </c>
      <c r="P4" s="7" t="s">
        <v>125</v>
      </c>
      <c r="R4" s="7" t="s">
        <v>125</v>
      </c>
      <c r="T4" s="7" t="s">
        <v>125</v>
      </c>
      <c r="V4" s="7" t="s">
        <v>125</v>
      </c>
      <c r="X4" s="7" t="s">
        <v>125</v>
      </c>
      <c r="Z4" s="7" t="s">
        <v>125</v>
      </c>
      <c r="AB4" s="7" t="s">
        <v>125</v>
      </c>
      <c r="AD4" s="7" t="s">
        <v>125</v>
      </c>
      <c r="AF4" s="7" t="s">
        <v>125</v>
      </c>
      <c r="AH4" s="7" t="s">
        <v>125</v>
      </c>
      <c r="AJ4" s="7" t="s">
        <v>125</v>
      </c>
    </row>
    <row r="5" spans="1:37" ht="43.2" x14ac:dyDescent="0.3">
      <c r="A5" s="52" t="s">
        <v>206</v>
      </c>
      <c r="B5" s="7" t="s">
        <v>131</v>
      </c>
      <c r="C5" s="7" t="s">
        <v>208</v>
      </c>
      <c r="D5" s="7" t="s">
        <v>128</v>
      </c>
      <c r="E5" s="7" t="s">
        <v>454</v>
      </c>
      <c r="F5" s="7" t="s">
        <v>448</v>
      </c>
      <c r="G5" s="7" t="s">
        <v>455</v>
      </c>
      <c r="H5" s="7" t="s">
        <v>128</v>
      </c>
      <c r="I5" s="7" t="s">
        <v>456</v>
      </c>
      <c r="J5" s="7" t="s">
        <v>128</v>
      </c>
      <c r="K5" s="7" t="s">
        <v>457</v>
      </c>
      <c r="L5" s="7" t="s">
        <v>448</v>
      </c>
      <c r="M5" s="7" t="s">
        <v>458</v>
      </c>
      <c r="N5" s="7" t="s">
        <v>448</v>
      </c>
      <c r="O5" s="7" t="s">
        <v>459</v>
      </c>
      <c r="P5" s="7" t="s">
        <v>448</v>
      </c>
      <c r="Q5" s="7" t="s">
        <v>460</v>
      </c>
      <c r="R5" s="7" t="s">
        <v>128</v>
      </c>
      <c r="S5" s="7" t="s">
        <v>461</v>
      </c>
      <c r="T5" s="7" t="s">
        <v>128</v>
      </c>
      <c r="U5" s="7" t="s">
        <v>462</v>
      </c>
      <c r="V5" s="7" t="s">
        <v>125</v>
      </c>
      <c r="X5" s="7" t="s">
        <v>128</v>
      </c>
      <c r="Y5" s="7" t="s">
        <v>463</v>
      </c>
      <c r="Z5" s="7" t="s">
        <v>125</v>
      </c>
      <c r="AB5" s="7" t="s">
        <v>448</v>
      </c>
      <c r="AC5" s="7" t="s">
        <v>464</v>
      </c>
      <c r="AD5" s="7" t="s">
        <v>128</v>
      </c>
      <c r="AE5" s="7" t="s">
        <v>465</v>
      </c>
      <c r="AF5" s="7" t="s">
        <v>448</v>
      </c>
      <c r="AG5" s="7" t="s">
        <v>451</v>
      </c>
      <c r="AH5" s="7" t="s">
        <v>448</v>
      </c>
      <c r="AI5" s="7" t="s">
        <v>466</v>
      </c>
      <c r="AJ5" s="7" t="s">
        <v>448</v>
      </c>
      <c r="AK5" s="7" t="s">
        <v>467</v>
      </c>
    </row>
    <row r="6" spans="1:37" x14ac:dyDescent="0.3">
      <c r="A6" s="52"/>
      <c r="B6" s="7" t="s">
        <v>211</v>
      </c>
      <c r="C6" s="7" t="s">
        <v>210</v>
      </c>
      <c r="D6" s="7" t="s">
        <v>125</v>
      </c>
      <c r="F6" s="7" t="s">
        <v>125</v>
      </c>
      <c r="H6" s="7" t="s">
        <v>125</v>
      </c>
      <c r="J6" s="7" t="s">
        <v>125</v>
      </c>
      <c r="L6" s="7" t="s">
        <v>125</v>
      </c>
      <c r="N6" s="7" t="s">
        <v>125</v>
      </c>
      <c r="P6" s="7" t="s">
        <v>125</v>
      </c>
      <c r="R6" s="7" t="s">
        <v>125</v>
      </c>
      <c r="T6" s="7" t="s">
        <v>125</v>
      </c>
      <c r="V6" s="7" t="s">
        <v>125</v>
      </c>
      <c r="X6" s="7" t="s">
        <v>125</v>
      </c>
      <c r="Z6" s="7" t="s">
        <v>125</v>
      </c>
      <c r="AB6" s="7" t="s">
        <v>125</v>
      </c>
      <c r="AD6" s="7" t="s">
        <v>125</v>
      </c>
      <c r="AF6" s="7" t="s">
        <v>125</v>
      </c>
      <c r="AH6" s="7" t="s">
        <v>125</v>
      </c>
      <c r="AJ6" s="7" t="s">
        <v>125</v>
      </c>
    </row>
    <row r="7" spans="1:37" ht="28.8" x14ac:dyDescent="0.3">
      <c r="A7" s="52" t="s">
        <v>215</v>
      </c>
      <c r="B7" s="7" t="s">
        <v>134</v>
      </c>
      <c r="C7" s="7" t="s">
        <v>217</v>
      </c>
      <c r="D7" s="7" t="s">
        <v>448</v>
      </c>
      <c r="E7" s="7" t="s">
        <v>468</v>
      </c>
      <c r="F7" s="7" t="s">
        <v>448</v>
      </c>
      <c r="G7" s="7" t="s">
        <v>469</v>
      </c>
      <c r="H7" s="7" t="s">
        <v>448</v>
      </c>
      <c r="I7" s="7" t="s">
        <v>470</v>
      </c>
      <c r="J7" s="7" t="s">
        <v>128</v>
      </c>
      <c r="K7" s="7" t="s">
        <v>471</v>
      </c>
      <c r="L7" s="7" t="s">
        <v>125</v>
      </c>
      <c r="N7" s="7" t="s">
        <v>128</v>
      </c>
      <c r="O7" s="7" t="s">
        <v>472</v>
      </c>
      <c r="P7" s="7" t="s">
        <v>448</v>
      </c>
      <c r="Q7" s="7" t="s">
        <v>473</v>
      </c>
      <c r="R7" s="7" t="s">
        <v>448</v>
      </c>
      <c r="S7" s="7" t="s">
        <v>474</v>
      </c>
      <c r="T7" s="7" t="s">
        <v>448</v>
      </c>
      <c r="U7" s="7" t="s">
        <v>475</v>
      </c>
      <c r="V7" s="7" t="s">
        <v>448</v>
      </c>
      <c r="W7" s="7" t="s">
        <v>476</v>
      </c>
      <c r="X7" s="7" t="s">
        <v>448</v>
      </c>
      <c r="Y7" s="7" t="s">
        <v>477</v>
      </c>
      <c r="Z7" s="7" t="s">
        <v>448</v>
      </c>
      <c r="AA7" s="7" t="s">
        <v>478</v>
      </c>
      <c r="AB7" s="7" t="s">
        <v>128</v>
      </c>
      <c r="AC7" s="7" t="s">
        <v>479</v>
      </c>
      <c r="AD7" s="7" t="s">
        <v>128</v>
      </c>
      <c r="AE7" s="7" t="s">
        <v>480</v>
      </c>
      <c r="AF7" s="7" t="s">
        <v>128</v>
      </c>
      <c r="AG7" s="7" t="s">
        <v>481</v>
      </c>
      <c r="AH7" s="7" t="s">
        <v>128</v>
      </c>
      <c r="AI7" s="7" t="s">
        <v>482</v>
      </c>
      <c r="AJ7" s="7" t="s">
        <v>125</v>
      </c>
    </row>
    <row r="8" spans="1:37" x14ac:dyDescent="0.3">
      <c r="A8" s="52"/>
      <c r="B8" s="7" t="s">
        <v>135</v>
      </c>
      <c r="C8" s="7" t="s">
        <v>219</v>
      </c>
      <c r="D8" s="7" t="s">
        <v>128</v>
      </c>
      <c r="E8" s="7" t="s">
        <v>483</v>
      </c>
      <c r="F8" s="7" t="s">
        <v>448</v>
      </c>
      <c r="G8" s="7" t="s">
        <v>484</v>
      </c>
      <c r="H8" s="7" t="s">
        <v>125</v>
      </c>
      <c r="J8" s="7" t="s">
        <v>128</v>
      </c>
      <c r="K8" s="7" t="s">
        <v>485</v>
      </c>
      <c r="L8" s="7" t="s">
        <v>125</v>
      </c>
      <c r="N8" s="7" t="s">
        <v>125</v>
      </c>
      <c r="P8" s="7" t="s">
        <v>125</v>
      </c>
      <c r="R8" s="7" t="s">
        <v>128</v>
      </c>
      <c r="S8" s="7" t="s">
        <v>486</v>
      </c>
      <c r="T8" s="7" t="s">
        <v>128</v>
      </c>
      <c r="U8" s="7" t="s">
        <v>487</v>
      </c>
      <c r="V8" s="7" t="s">
        <v>125</v>
      </c>
      <c r="X8" s="7" t="s">
        <v>125</v>
      </c>
      <c r="Z8" s="7" t="s">
        <v>125</v>
      </c>
      <c r="AB8" s="7" t="s">
        <v>125</v>
      </c>
      <c r="AD8" s="7" t="s">
        <v>448</v>
      </c>
      <c r="AE8" s="7" t="s">
        <v>488</v>
      </c>
      <c r="AF8" s="7" t="s">
        <v>125</v>
      </c>
      <c r="AH8" s="7" t="s">
        <v>125</v>
      </c>
      <c r="AJ8" s="7" t="s">
        <v>125</v>
      </c>
    </row>
    <row r="9" spans="1:37" x14ac:dyDescent="0.3">
      <c r="A9" s="52"/>
      <c r="B9" s="7" t="s">
        <v>222</v>
      </c>
      <c r="C9" s="7" t="s">
        <v>221</v>
      </c>
      <c r="D9" s="7" t="s">
        <v>125</v>
      </c>
      <c r="F9" s="7" t="s">
        <v>125</v>
      </c>
      <c r="H9" s="7" t="s">
        <v>125</v>
      </c>
      <c r="J9" s="7" t="s">
        <v>125</v>
      </c>
      <c r="L9" s="7" t="s">
        <v>125</v>
      </c>
      <c r="N9" s="7" t="s">
        <v>125</v>
      </c>
      <c r="P9" s="7" t="s">
        <v>125</v>
      </c>
      <c r="R9" s="7" t="s">
        <v>125</v>
      </c>
      <c r="T9" s="7" t="s">
        <v>125</v>
      </c>
      <c r="V9" s="7" t="s">
        <v>125</v>
      </c>
      <c r="X9" s="7" t="s">
        <v>125</v>
      </c>
      <c r="Z9" s="7" t="s">
        <v>125</v>
      </c>
      <c r="AB9" s="7" t="s">
        <v>125</v>
      </c>
      <c r="AD9" s="7" t="s">
        <v>125</v>
      </c>
      <c r="AF9" s="7" t="s">
        <v>125</v>
      </c>
      <c r="AH9" s="7" t="s">
        <v>125</v>
      </c>
      <c r="AJ9" s="7" t="s">
        <v>125</v>
      </c>
    </row>
    <row r="10" spans="1:37" ht="28.8" x14ac:dyDescent="0.3">
      <c r="A10" s="52"/>
      <c r="B10" s="7" t="s">
        <v>137</v>
      </c>
      <c r="C10" s="7" t="s">
        <v>224</v>
      </c>
      <c r="D10" s="7" t="s">
        <v>125</v>
      </c>
      <c r="F10" s="7" t="s">
        <v>125</v>
      </c>
      <c r="H10" s="7" t="s">
        <v>125</v>
      </c>
      <c r="J10" s="7" t="s">
        <v>128</v>
      </c>
      <c r="K10" s="7" t="s">
        <v>489</v>
      </c>
      <c r="L10" s="7" t="s">
        <v>125</v>
      </c>
      <c r="N10" s="7" t="s">
        <v>125</v>
      </c>
      <c r="P10" s="7" t="s">
        <v>128</v>
      </c>
      <c r="Q10" s="7" t="s">
        <v>490</v>
      </c>
      <c r="R10" s="7" t="s">
        <v>125</v>
      </c>
      <c r="T10" s="7" t="s">
        <v>125</v>
      </c>
      <c r="V10" s="7" t="s">
        <v>125</v>
      </c>
      <c r="X10" s="7" t="s">
        <v>125</v>
      </c>
      <c r="Z10" s="7" t="s">
        <v>125</v>
      </c>
      <c r="AB10" s="7" t="s">
        <v>128</v>
      </c>
      <c r="AC10" s="7" t="s">
        <v>479</v>
      </c>
      <c r="AD10" s="7" t="s">
        <v>125</v>
      </c>
      <c r="AF10" s="7" t="s">
        <v>125</v>
      </c>
      <c r="AH10" s="7" t="s">
        <v>125</v>
      </c>
      <c r="AJ10" s="7" t="s">
        <v>125</v>
      </c>
    </row>
    <row r="11" spans="1:37" x14ac:dyDescent="0.3">
      <c r="A11" s="52"/>
      <c r="B11" s="7" t="s">
        <v>136</v>
      </c>
      <c r="C11" s="7" t="s">
        <v>226</v>
      </c>
      <c r="D11" s="7" t="s">
        <v>128</v>
      </c>
      <c r="E11" s="7" t="s">
        <v>483</v>
      </c>
      <c r="F11" s="7" t="s">
        <v>128</v>
      </c>
      <c r="G11" s="7" t="s">
        <v>491</v>
      </c>
      <c r="H11" s="7" t="s">
        <v>125</v>
      </c>
      <c r="J11" s="7" t="s">
        <v>128</v>
      </c>
      <c r="K11" s="7" t="s">
        <v>485</v>
      </c>
      <c r="L11" s="7" t="s">
        <v>125</v>
      </c>
      <c r="N11" s="7" t="s">
        <v>128</v>
      </c>
      <c r="O11" s="7" t="s">
        <v>492</v>
      </c>
      <c r="P11" s="7" t="s">
        <v>125</v>
      </c>
      <c r="R11" s="7" t="s">
        <v>125</v>
      </c>
      <c r="T11" s="7" t="s">
        <v>125</v>
      </c>
      <c r="V11" s="7" t="s">
        <v>125</v>
      </c>
      <c r="X11" s="7" t="s">
        <v>125</v>
      </c>
      <c r="Z11" s="7" t="s">
        <v>125</v>
      </c>
      <c r="AB11" s="7" t="s">
        <v>125</v>
      </c>
      <c r="AD11" s="7" t="s">
        <v>125</v>
      </c>
      <c r="AF11" s="7" t="s">
        <v>125</v>
      </c>
      <c r="AH11" s="7" t="s">
        <v>125</v>
      </c>
      <c r="AJ11" s="7" t="s">
        <v>125</v>
      </c>
    </row>
    <row r="12" spans="1:37" ht="28.8" x14ac:dyDescent="0.3">
      <c r="A12" s="52" t="s">
        <v>239</v>
      </c>
      <c r="B12" s="7" t="s">
        <v>146</v>
      </c>
      <c r="C12" s="7" t="s">
        <v>241</v>
      </c>
      <c r="D12" s="7" t="s">
        <v>128</v>
      </c>
      <c r="E12" s="7" t="s">
        <v>493</v>
      </c>
      <c r="F12" s="7" t="s">
        <v>128</v>
      </c>
      <c r="G12" s="7" t="s">
        <v>494</v>
      </c>
      <c r="H12" s="7" t="s">
        <v>128</v>
      </c>
      <c r="I12" s="7" t="s">
        <v>495</v>
      </c>
      <c r="J12" s="7" t="s">
        <v>128</v>
      </c>
      <c r="K12" s="7" t="s">
        <v>496</v>
      </c>
      <c r="L12" s="7" t="s">
        <v>128</v>
      </c>
      <c r="M12" s="7" t="s">
        <v>497</v>
      </c>
      <c r="N12" s="7" t="s">
        <v>125</v>
      </c>
      <c r="P12" s="7" t="s">
        <v>128</v>
      </c>
      <c r="Q12" s="7" t="s">
        <v>498</v>
      </c>
      <c r="R12" s="7" t="s">
        <v>125</v>
      </c>
      <c r="T12" s="7" t="s">
        <v>448</v>
      </c>
      <c r="U12" s="7" t="s">
        <v>499</v>
      </c>
      <c r="V12" s="7" t="s">
        <v>125</v>
      </c>
      <c r="X12" s="7" t="s">
        <v>448</v>
      </c>
      <c r="Y12" s="7" t="s">
        <v>500</v>
      </c>
      <c r="Z12" s="7" t="s">
        <v>448</v>
      </c>
      <c r="AA12" s="7" t="s">
        <v>501</v>
      </c>
      <c r="AB12" s="7" t="s">
        <v>125</v>
      </c>
      <c r="AD12" s="7" t="s">
        <v>125</v>
      </c>
      <c r="AF12" s="7" t="s">
        <v>125</v>
      </c>
      <c r="AH12" s="7" t="s">
        <v>448</v>
      </c>
      <c r="AI12" s="7" t="s">
        <v>502</v>
      </c>
      <c r="AJ12" s="7" t="s">
        <v>448</v>
      </c>
      <c r="AK12" s="7" t="s">
        <v>503</v>
      </c>
    </row>
    <row r="13" spans="1:37" ht="28.8" x14ac:dyDescent="0.3">
      <c r="A13" s="52"/>
      <c r="B13" s="7" t="s">
        <v>147</v>
      </c>
      <c r="C13" s="7" t="s">
        <v>243</v>
      </c>
      <c r="D13" s="7" t="s">
        <v>128</v>
      </c>
      <c r="E13" s="7" t="s">
        <v>493</v>
      </c>
      <c r="F13" s="7" t="s">
        <v>128</v>
      </c>
      <c r="G13" s="7" t="s">
        <v>494</v>
      </c>
      <c r="H13" s="7" t="s">
        <v>128</v>
      </c>
      <c r="I13" s="7" t="s">
        <v>504</v>
      </c>
      <c r="J13" s="7" t="s">
        <v>128</v>
      </c>
      <c r="K13" s="7" t="s">
        <v>496</v>
      </c>
      <c r="L13" s="7" t="s">
        <v>128</v>
      </c>
      <c r="M13" s="7" t="s">
        <v>497</v>
      </c>
      <c r="N13" s="7" t="s">
        <v>128</v>
      </c>
      <c r="O13" s="7" t="s">
        <v>505</v>
      </c>
      <c r="P13" s="7" t="s">
        <v>125</v>
      </c>
      <c r="R13" s="7" t="s">
        <v>125</v>
      </c>
      <c r="T13" s="7" t="s">
        <v>125</v>
      </c>
      <c r="V13" s="7" t="s">
        <v>125</v>
      </c>
      <c r="X13" s="7" t="s">
        <v>448</v>
      </c>
      <c r="Y13" s="7" t="s">
        <v>500</v>
      </c>
      <c r="Z13" s="7" t="s">
        <v>448</v>
      </c>
      <c r="AA13" s="7" t="s">
        <v>501</v>
      </c>
      <c r="AB13" s="7" t="s">
        <v>125</v>
      </c>
      <c r="AD13" s="7" t="s">
        <v>125</v>
      </c>
      <c r="AF13" s="7" t="s">
        <v>125</v>
      </c>
      <c r="AH13" s="7" t="s">
        <v>448</v>
      </c>
      <c r="AI13" s="7" t="s">
        <v>502</v>
      </c>
      <c r="AJ13" s="7" t="s">
        <v>448</v>
      </c>
      <c r="AK13" s="7" t="s">
        <v>506</v>
      </c>
    </row>
    <row r="14" spans="1:37" ht="28.8" x14ac:dyDescent="0.3">
      <c r="A14" s="52"/>
      <c r="B14" s="7" t="s">
        <v>148</v>
      </c>
      <c r="C14" s="7" t="s">
        <v>245</v>
      </c>
      <c r="D14" s="7" t="s">
        <v>128</v>
      </c>
      <c r="E14" s="7" t="s">
        <v>493</v>
      </c>
      <c r="F14" s="7" t="s">
        <v>125</v>
      </c>
      <c r="H14" s="7" t="s">
        <v>128</v>
      </c>
      <c r="I14" s="7" t="s">
        <v>507</v>
      </c>
      <c r="J14" s="7" t="s">
        <v>128</v>
      </c>
      <c r="K14" s="7" t="s">
        <v>508</v>
      </c>
      <c r="L14" s="7" t="s">
        <v>128</v>
      </c>
      <c r="M14" s="7" t="s">
        <v>497</v>
      </c>
      <c r="N14" s="7" t="s">
        <v>128</v>
      </c>
      <c r="O14" s="7" t="s">
        <v>509</v>
      </c>
      <c r="P14" s="7" t="s">
        <v>448</v>
      </c>
      <c r="Q14" s="7" t="s">
        <v>510</v>
      </c>
      <c r="R14" s="7" t="s">
        <v>125</v>
      </c>
      <c r="T14" s="7" t="s">
        <v>448</v>
      </c>
      <c r="U14" s="7" t="s">
        <v>499</v>
      </c>
      <c r="V14" s="7" t="s">
        <v>125</v>
      </c>
      <c r="X14" s="7" t="s">
        <v>448</v>
      </c>
      <c r="Y14" s="7" t="s">
        <v>500</v>
      </c>
      <c r="Z14" s="7" t="s">
        <v>448</v>
      </c>
      <c r="AA14" s="7" t="s">
        <v>501</v>
      </c>
      <c r="AB14" s="7" t="s">
        <v>125</v>
      </c>
      <c r="AD14" s="7" t="s">
        <v>125</v>
      </c>
      <c r="AF14" s="7" t="s">
        <v>125</v>
      </c>
      <c r="AH14" s="7" t="s">
        <v>448</v>
      </c>
      <c r="AI14" s="7" t="s">
        <v>502</v>
      </c>
      <c r="AJ14" s="7" t="s">
        <v>448</v>
      </c>
      <c r="AK14" s="7" t="s">
        <v>511</v>
      </c>
    </row>
    <row r="15" spans="1:37" ht="28.8" x14ac:dyDescent="0.3">
      <c r="A15" s="52"/>
      <c r="B15" s="7" t="s">
        <v>149</v>
      </c>
      <c r="C15" s="7" t="s">
        <v>247</v>
      </c>
      <c r="D15" s="7" t="s">
        <v>128</v>
      </c>
      <c r="E15" s="7" t="s">
        <v>493</v>
      </c>
      <c r="F15" s="7" t="s">
        <v>125</v>
      </c>
      <c r="H15" s="7" t="s">
        <v>125</v>
      </c>
      <c r="J15" s="7" t="s">
        <v>128</v>
      </c>
      <c r="K15" s="7" t="s">
        <v>512</v>
      </c>
      <c r="L15" s="7" t="s">
        <v>125</v>
      </c>
      <c r="N15" s="7" t="s">
        <v>125</v>
      </c>
      <c r="P15" s="7" t="s">
        <v>128</v>
      </c>
      <c r="Q15" s="7" t="s">
        <v>513</v>
      </c>
      <c r="R15" s="7" t="s">
        <v>125</v>
      </c>
      <c r="T15" s="7" t="s">
        <v>125</v>
      </c>
      <c r="V15" s="7" t="s">
        <v>125</v>
      </c>
      <c r="X15" s="7" t="s">
        <v>448</v>
      </c>
      <c r="Y15" s="7" t="s">
        <v>500</v>
      </c>
      <c r="Z15" s="7" t="s">
        <v>448</v>
      </c>
      <c r="AA15" s="7" t="s">
        <v>501</v>
      </c>
      <c r="AB15" s="7" t="s">
        <v>125</v>
      </c>
      <c r="AD15" s="7" t="s">
        <v>125</v>
      </c>
      <c r="AF15" s="7" t="s">
        <v>125</v>
      </c>
      <c r="AH15" s="7" t="s">
        <v>125</v>
      </c>
      <c r="AJ15" s="7" t="s">
        <v>125</v>
      </c>
    </row>
    <row r="16" spans="1:37" ht="28.8" x14ac:dyDescent="0.3">
      <c r="A16" s="52"/>
      <c r="B16" s="7" t="s">
        <v>150</v>
      </c>
      <c r="C16" s="7" t="s">
        <v>249</v>
      </c>
      <c r="D16" s="7" t="s">
        <v>128</v>
      </c>
      <c r="E16" s="7" t="s">
        <v>493</v>
      </c>
      <c r="F16" s="7" t="s">
        <v>128</v>
      </c>
      <c r="G16" s="7" t="s">
        <v>494</v>
      </c>
      <c r="H16" s="7" t="s">
        <v>128</v>
      </c>
      <c r="I16" s="7" t="s">
        <v>514</v>
      </c>
      <c r="J16" s="7" t="s">
        <v>128</v>
      </c>
      <c r="K16" s="7" t="s">
        <v>515</v>
      </c>
      <c r="L16" s="7" t="s">
        <v>128</v>
      </c>
      <c r="M16" s="7" t="s">
        <v>497</v>
      </c>
      <c r="N16" s="7" t="s">
        <v>128</v>
      </c>
      <c r="O16" s="7" t="s">
        <v>516</v>
      </c>
      <c r="P16" s="7" t="s">
        <v>128</v>
      </c>
      <c r="Q16" s="7" t="s">
        <v>517</v>
      </c>
      <c r="R16" s="7" t="s">
        <v>125</v>
      </c>
      <c r="T16" s="7" t="s">
        <v>448</v>
      </c>
      <c r="U16" s="7" t="s">
        <v>499</v>
      </c>
      <c r="V16" s="7" t="s">
        <v>125</v>
      </c>
      <c r="X16" s="7" t="s">
        <v>448</v>
      </c>
      <c r="Y16" s="7" t="s">
        <v>500</v>
      </c>
      <c r="Z16" s="7" t="s">
        <v>448</v>
      </c>
      <c r="AA16" s="7" t="s">
        <v>501</v>
      </c>
      <c r="AB16" s="7" t="s">
        <v>125</v>
      </c>
      <c r="AD16" s="7" t="s">
        <v>128</v>
      </c>
      <c r="AE16" s="7" t="s">
        <v>518</v>
      </c>
      <c r="AF16" s="7" t="s">
        <v>125</v>
      </c>
      <c r="AH16" s="7" t="s">
        <v>125</v>
      </c>
      <c r="AJ16" s="7" t="s">
        <v>125</v>
      </c>
    </row>
    <row r="17" spans="1:37" x14ac:dyDescent="0.3">
      <c r="A17" s="52"/>
      <c r="B17" s="7" t="s">
        <v>252</v>
      </c>
      <c r="C17" s="7" t="s">
        <v>251</v>
      </c>
      <c r="D17" s="7" t="s">
        <v>125</v>
      </c>
      <c r="F17" s="7" t="s">
        <v>125</v>
      </c>
      <c r="H17" s="7" t="s">
        <v>125</v>
      </c>
      <c r="J17" s="7" t="s">
        <v>125</v>
      </c>
      <c r="L17" s="7" t="s">
        <v>125</v>
      </c>
      <c r="N17" s="7" t="s">
        <v>125</v>
      </c>
      <c r="P17" s="7" t="s">
        <v>125</v>
      </c>
      <c r="R17" s="7" t="s">
        <v>125</v>
      </c>
      <c r="T17" s="7" t="s">
        <v>125</v>
      </c>
      <c r="V17" s="7" t="s">
        <v>125</v>
      </c>
      <c r="X17" s="7" t="s">
        <v>125</v>
      </c>
      <c r="Z17" s="7" t="s">
        <v>125</v>
      </c>
      <c r="AB17" s="7" t="s">
        <v>125</v>
      </c>
      <c r="AD17" s="7" t="s">
        <v>125</v>
      </c>
      <c r="AF17" s="7" t="s">
        <v>125</v>
      </c>
      <c r="AH17" s="7" t="s">
        <v>125</v>
      </c>
      <c r="AJ17" s="7" t="s">
        <v>125</v>
      </c>
    </row>
    <row r="18" spans="1:37" ht="28.8" x14ac:dyDescent="0.3">
      <c r="A18" s="52"/>
      <c r="B18" s="7" t="s">
        <v>151</v>
      </c>
      <c r="C18" s="7" t="s">
        <v>254</v>
      </c>
      <c r="D18" s="7" t="s">
        <v>448</v>
      </c>
      <c r="E18" s="7" t="s">
        <v>519</v>
      </c>
      <c r="F18" s="7" t="s">
        <v>448</v>
      </c>
      <c r="G18" s="7" t="s">
        <v>494</v>
      </c>
      <c r="H18" s="7" t="s">
        <v>448</v>
      </c>
      <c r="I18" s="7" t="s">
        <v>495</v>
      </c>
      <c r="J18" s="7" t="s">
        <v>448</v>
      </c>
      <c r="K18" s="7" t="s">
        <v>520</v>
      </c>
      <c r="L18" s="7" t="s">
        <v>448</v>
      </c>
      <c r="M18" s="7" t="s">
        <v>497</v>
      </c>
      <c r="N18" s="7" t="s">
        <v>448</v>
      </c>
      <c r="O18" s="7" t="s">
        <v>521</v>
      </c>
      <c r="P18" s="7" t="s">
        <v>128</v>
      </c>
      <c r="Q18" s="7" t="s">
        <v>522</v>
      </c>
      <c r="R18" s="7" t="s">
        <v>128</v>
      </c>
      <c r="S18" s="7" t="s">
        <v>523</v>
      </c>
      <c r="T18" s="7" t="s">
        <v>448</v>
      </c>
      <c r="U18" s="7" t="s">
        <v>524</v>
      </c>
      <c r="V18" s="7" t="s">
        <v>128</v>
      </c>
      <c r="W18" s="7" t="s">
        <v>525</v>
      </c>
      <c r="X18" s="7" t="s">
        <v>128</v>
      </c>
      <c r="Y18" s="7" t="s">
        <v>500</v>
      </c>
      <c r="Z18" s="7" t="s">
        <v>128</v>
      </c>
      <c r="AA18" s="7" t="s">
        <v>526</v>
      </c>
      <c r="AB18" s="7" t="s">
        <v>125</v>
      </c>
      <c r="AD18" s="7" t="s">
        <v>448</v>
      </c>
      <c r="AE18" s="7" t="s">
        <v>527</v>
      </c>
      <c r="AF18" s="7" t="s">
        <v>448</v>
      </c>
      <c r="AG18" s="7" t="s">
        <v>528</v>
      </c>
      <c r="AH18" s="7" t="s">
        <v>448</v>
      </c>
      <c r="AI18" s="7" t="s">
        <v>502</v>
      </c>
      <c r="AJ18" s="7" t="s">
        <v>448</v>
      </c>
      <c r="AK18" s="7" t="s">
        <v>529</v>
      </c>
    </row>
    <row r="19" spans="1:37" x14ac:dyDescent="0.3">
      <c r="A19" s="52"/>
      <c r="B19" s="7" t="s">
        <v>152</v>
      </c>
      <c r="C19" s="7" t="s">
        <v>256</v>
      </c>
      <c r="D19" s="7" t="s">
        <v>448</v>
      </c>
      <c r="E19" s="7" t="s">
        <v>268</v>
      </c>
      <c r="F19" s="7" t="s">
        <v>125</v>
      </c>
      <c r="H19" s="7" t="s">
        <v>125</v>
      </c>
      <c r="J19" s="7" t="s">
        <v>128</v>
      </c>
      <c r="K19" s="7" t="s">
        <v>530</v>
      </c>
      <c r="L19" s="7" t="s">
        <v>125</v>
      </c>
      <c r="N19" s="7" t="s">
        <v>125</v>
      </c>
      <c r="P19" s="7" t="s">
        <v>448</v>
      </c>
      <c r="Q19" t="s">
        <v>531</v>
      </c>
      <c r="R19" s="7" t="s">
        <v>125</v>
      </c>
      <c r="T19" s="7" t="s">
        <v>125</v>
      </c>
      <c r="V19" s="7" t="s">
        <v>125</v>
      </c>
      <c r="X19" s="7" t="s">
        <v>125</v>
      </c>
      <c r="Z19" s="7" t="s">
        <v>128</v>
      </c>
      <c r="AA19" s="7" t="s">
        <v>532</v>
      </c>
      <c r="AB19" s="7" t="s">
        <v>448</v>
      </c>
      <c r="AC19" s="7" t="s">
        <v>291</v>
      </c>
      <c r="AD19" s="7" t="s">
        <v>125</v>
      </c>
      <c r="AF19" s="7" t="s">
        <v>125</v>
      </c>
      <c r="AH19" s="7" t="s">
        <v>125</v>
      </c>
      <c r="AJ19" s="7" t="s">
        <v>125</v>
      </c>
    </row>
    <row r="20" spans="1:37" ht="43.2" x14ac:dyDescent="0.3">
      <c r="A20" s="52" t="s">
        <v>297</v>
      </c>
      <c r="B20" s="7" t="s">
        <v>157</v>
      </c>
      <c r="C20" s="7" t="s">
        <v>299</v>
      </c>
      <c r="D20" s="7" t="s">
        <v>128</v>
      </c>
      <c r="E20" s="7" t="s">
        <v>533</v>
      </c>
      <c r="F20" s="7" t="s">
        <v>128</v>
      </c>
      <c r="G20" s="7" t="s">
        <v>534</v>
      </c>
      <c r="H20" s="7" t="s">
        <v>128</v>
      </c>
      <c r="I20" s="7" t="s">
        <v>535</v>
      </c>
      <c r="J20" s="7" t="s">
        <v>128</v>
      </c>
      <c r="K20" s="7" t="s">
        <v>536</v>
      </c>
      <c r="L20" s="7" t="s">
        <v>448</v>
      </c>
      <c r="M20" s="7" t="s">
        <v>537</v>
      </c>
      <c r="N20" s="7" t="s">
        <v>128</v>
      </c>
      <c r="O20" s="7" t="s">
        <v>538</v>
      </c>
      <c r="P20" s="7" t="s">
        <v>128</v>
      </c>
      <c r="Q20" s="7" t="s">
        <v>539</v>
      </c>
      <c r="R20" s="7" t="s">
        <v>128</v>
      </c>
      <c r="S20" s="7" t="s">
        <v>540</v>
      </c>
      <c r="T20" s="7" t="s">
        <v>128</v>
      </c>
      <c r="U20" s="7" t="s">
        <v>541</v>
      </c>
      <c r="V20" s="7" t="s">
        <v>128</v>
      </c>
      <c r="W20" s="7" t="s">
        <v>542</v>
      </c>
      <c r="X20" s="7" t="s">
        <v>128</v>
      </c>
      <c r="Y20" s="7" t="s">
        <v>543</v>
      </c>
      <c r="Z20" s="7" t="s">
        <v>128</v>
      </c>
      <c r="AA20" s="7" t="s">
        <v>544</v>
      </c>
      <c r="AB20" s="7" t="s">
        <v>128</v>
      </c>
      <c r="AC20" s="7" t="s">
        <v>545</v>
      </c>
      <c r="AD20" s="7" t="s">
        <v>128</v>
      </c>
      <c r="AE20" s="7" t="s">
        <v>546</v>
      </c>
      <c r="AF20" s="7" t="s">
        <v>128</v>
      </c>
      <c r="AG20" s="7" t="s">
        <v>547</v>
      </c>
      <c r="AH20" s="7" t="s">
        <v>128</v>
      </c>
      <c r="AI20" s="7" t="s">
        <v>548</v>
      </c>
      <c r="AJ20" s="7" t="s">
        <v>128</v>
      </c>
      <c r="AK20" s="7" t="s">
        <v>549</v>
      </c>
    </row>
    <row r="21" spans="1:37" x14ac:dyDescent="0.3">
      <c r="A21" s="52"/>
      <c r="B21" s="7" t="s">
        <v>302</v>
      </c>
      <c r="C21" s="7" t="s">
        <v>301</v>
      </c>
      <c r="D21" s="7" t="s">
        <v>448</v>
      </c>
      <c r="E21" s="7" t="s">
        <v>304</v>
      </c>
      <c r="F21" s="7" t="s">
        <v>125</v>
      </c>
      <c r="H21" s="7" t="s">
        <v>125</v>
      </c>
      <c r="J21" s="7" t="s">
        <v>125</v>
      </c>
      <c r="L21" s="7" t="s">
        <v>125</v>
      </c>
      <c r="N21" s="7" t="s">
        <v>128</v>
      </c>
      <c r="O21" s="7" t="s">
        <v>317</v>
      </c>
      <c r="P21" s="7" t="s">
        <v>128</v>
      </c>
      <c r="Q21" s="7" t="s">
        <v>539</v>
      </c>
      <c r="R21" s="7" t="s">
        <v>128</v>
      </c>
      <c r="S21" s="7" t="s">
        <v>540</v>
      </c>
      <c r="T21" s="7" t="s">
        <v>125</v>
      </c>
      <c r="V21" s="7" t="s">
        <v>125</v>
      </c>
      <c r="X21" s="7" t="s">
        <v>125</v>
      </c>
      <c r="Z21" s="7" t="s">
        <v>125</v>
      </c>
      <c r="AB21" s="7" t="s">
        <v>128</v>
      </c>
      <c r="AC21" s="7" t="s">
        <v>550</v>
      </c>
      <c r="AD21" s="7" t="s">
        <v>125</v>
      </c>
      <c r="AF21" s="7" t="s">
        <v>128</v>
      </c>
      <c r="AG21" s="7" t="s">
        <v>551</v>
      </c>
      <c r="AH21" s="7" t="s">
        <v>125</v>
      </c>
      <c r="AJ21" s="7" t="s">
        <v>125</v>
      </c>
    </row>
    <row r="22" spans="1:37" ht="57.6" x14ac:dyDescent="0.3">
      <c r="A22" s="7" t="s">
        <v>319</v>
      </c>
      <c r="B22" s="7" t="s">
        <v>162</v>
      </c>
      <c r="C22" s="7" t="s">
        <v>321</v>
      </c>
      <c r="D22" s="7" t="s">
        <v>128</v>
      </c>
      <c r="E22" s="7" t="s">
        <v>552</v>
      </c>
      <c r="F22" s="7" t="s">
        <v>128</v>
      </c>
      <c r="G22" s="7" t="s">
        <v>553</v>
      </c>
      <c r="H22" s="7" t="s">
        <v>128</v>
      </c>
      <c r="I22" s="7" t="s">
        <v>554</v>
      </c>
      <c r="J22" s="7" t="s">
        <v>128</v>
      </c>
      <c r="K22" s="7" t="s">
        <v>555</v>
      </c>
      <c r="L22" s="7" t="s">
        <v>128</v>
      </c>
      <c r="M22" t="s">
        <v>556</v>
      </c>
      <c r="N22" s="7" t="s">
        <v>128</v>
      </c>
      <c r="O22" s="7" t="s">
        <v>557</v>
      </c>
      <c r="P22" s="7" t="s">
        <v>128</v>
      </c>
      <c r="Q22" s="7" t="s">
        <v>558</v>
      </c>
      <c r="R22" s="7" t="s">
        <v>128</v>
      </c>
      <c r="S22" s="7" t="s">
        <v>559</v>
      </c>
      <c r="T22" s="7" t="s">
        <v>128</v>
      </c>
      <c r="U22" s="7" t="s">
        <v>560</v>
      </c>
      <c r="V22" s="7" t="s">
        <v>128</v>
      </c>
      <c r="W22" s="7" t="s">
        <v>561</v>
      </c>
      <c r="X22" s="7" t="s">
        <v>448</v>
      </c>
      <c r="Y22" s="7" t="s">
        <v>562</v>
      </c>
      <c r="Z22" s="7" t="s">
        <v>128</v>
      </c>
      <c r="AA22" s="7" t="s">
        <v>563</v>
      </c>
      <c r="AB22" s="7" t="s">
        <v>128</v>
      </c>
      <c r="AC22" s="7" t="s">
        <v>564</v>
      </c>
      <c r="AD22" s="7" t="s">
        <v>128</v>
      </c>
      <c r="AE22" s="7" t="s">
        <v>565</v>
      </c>
      <c r="AF22" s="7" t="s">
        <v>128</v>
      </c>
      <c r="AG22" s="7" t="s">
        <v>566</v>
      </c>
      <c r="AH22" s="7" t="s">
        <v>128</v>
      </c>
      <c r="AI22" s="7" t="s">
        <v>567</v>
      </c>
      <c r="AJ22" s="7" t="s">
        <v>128</v>
      </c>
      <c r="AK22" s="7" t="s">
        <v>568</v>
      </c>
    </row>
    <row r="23" spans="1:37" ht="28.8" x14ac:dyDescent="0.3">
      <c r="A23" s="52" t="s">
        <v>331</v>
      </c>
      <c r="B23" s="7" t="s">
        <v>164</v>
      </c>
      <c r="C23" s="7" t="s">
        <v>333</v>
      </c>
      <c r="D23" s="7" t="s">
        <v>128</v>
      </c>
      <c r="E23" s="7" t="s">
        <v>569</v>
      </c>
      <c r="F23" s="7" t="s">
        <v>128</v>
      </c>
      <c r="G23" s="7" t="s">
        <v>570</v>
      </c>
      <c r="H23" s="7" t="s">
        <v>128</v>
      </c>
      <c r="I23" s="7" t="s">
        <v>571</v>
      </c>
      <c r="J23" s="7" t="s">
        <v>128</v>
      </c>
      <c r="K23" t="s">
        <v>572</v>
      </c>
      <c r="L23" s="7" t="s">
        <v>448</v>
      </c>
      <c r="M23" s="7" t="s">
        <v>573</v>
      </c>
      <c r="N23" s="7" t="s">
        <v>125</v>
      </c>
      <c r="P23" s="7" t="s">
        <v>448</v>
      </c>
      <c r="Q23" s="7" t="s">
        <v>574</v>
      </c>
      <c r="R23" s="7" t="s">
        <v>448</v>
      </c>
      <c r="S23" s="7" t="s">
        <v>575</v>
      </c>
      <c r="T23" s="7" t="s">
        <v>448</v>
      </c>
      <c r="U23" s="7" t="s">
        <v>576</v>
      </c>
      <c r="V23" s="7" t="s">
        <v>448</v>
      </c>
      <c r="W23" s="7" t="s">
        <v>577</v>
      </c>
      <c r="X23" s="7" t="s">
        <v>448</v>
      </c>
      <c r="Y23" s="7" t="s">
        <v>578</v>
      </c>
      <c r="Z23" s="7" t="s">
        <v>448</v>
      </c>
      <c r="AA23" s="7" t="s">
        <v>579</v>
      </c>
      <c r="AB23" s="7" t="s">
        <v>128</v>
      </c>
      <c r="AC23" s="7" t="s">
        <v>580</v>
      </c>
      <c r="AD23" s="7" t="s">
        <v>128</v>
      </c>
      <c r="AE23" s="7" t="s">
        <v>581</v>
      </c>
      <c r="AF23" s="7" t="s">
        <v>448</v>
      </c>
      <c r="AG23" s="7" t="s">
        <v>582</v>
      </c>
      <c r="AH23" s="7" t="s">
        <v>128</v>
      </c>
      <c r="AI23" s="7" t="s">
        <v>583</v>
      </c>
      <c r="AJ23" s="7" t="s">
        <v>128</v>
      </c>
      <c r="AK23" s="7" t="s">
        <v>584</v>
      </c>
    </row>
    <row r="24" spans="1:37" ht="28.8" x14ac:dyDescent="0.3">
      <c r="A24" s="52"/>
      <c r="B24" s="7" t="s">
        <v>165</v>
      </c>
      <c r="C24" s="7" t="s">
        <v>335</v>
      </c>
      <c r="D24" s="7" t="s">
        <v>125</v>
      </c>
      <c r="F24" s="7" t="s">
        <v>128</v>
      </c>
      <c r="G24" s="7" t="s">
        <v>585</v>
      </c>
      <c r="H24" s="7" t="s">
        <v>128</v>
      </c>
      <c r="I24" s="7" t="s">
        <v>586</v>
      </c>
      <c r="J24" s="7" t="s">
        <v>128</v>
      </c>
      <c r="K24" s="7" t="s">
        <v>587</v>
      </c>
      <c r="L24" s="7" t="s">
        <v>125</v>
      </c>
      <c r="N24" s="7" t="s">
        <v>125</v>
      </c>
      <c r="P24" s="7" t="s">
        <v>125</v>
      </c>
      <c r="R24" s="7" t="s">
        <v>125</v>
      </c>
      <c r="T24" s="7" t="s">
        <v>128</v>
      </c>
      <c r="U24" s="7" t="s">
        <v>576</v>
      </c>
      <c r="V24" s="7" t="s">
        <v>448</v>
      </c>
      <c r="W24" s="7" t="s">
        <v>588</v>
      </c>
      <c r="X24" s="7" t="s">
        <v>448</v>
      </c>
      <c r="Y24" s="7" t="s">
        <v>578</v>
      </c>
      <c r="Z24" s="7" t="s">
        <v>448</v>
      </c>
      <c r="AA24" s="7" t="s">
        <v>579</v>
      </c>
      <c r="AB24" s="7" t="s">
        <v>128</v>
      </c>
      <c r="AC24" s="7" t="s">
        <v>589</v>
      </c>
      <c r="AD24" s="7" t="s">
        <v>125</v>
      </c>
      <c r="AF24" s="7" t="s">
        <v>125</v>
      </c>
      <c r="AH24" s="7" t="s">
        <v>125</v>
      </c>
      <c r="AJ24" s="7" t="s">
        <v>125</v>
      </c>
    </row>
    <row r="25" spans="1:37" x14ac:dyDescent="0.3">
      <c r="A25" s="52"/>
      <c r="B25" s="7" t="s">
        <v>166</v>
      </c>
      <c r="C25" s="7" t="s">
        <v>337</v>
      </c>
      <c r="D25" s="7" t="s">
        <v>125</v>
      </c>
      <c r="F25" s="7" t="s">
        <v>125</v>
      </c>
      <c r="H25" s="7" t="s">
        <v>128</v>
      </c>
      <c r="I25" s="7" t="s">
        <v>590</v>
      </c>
      <c r="J25" s="7" t="s">
        <v>128</v>
      </c>
      <c r="K25" s="7" t="s">
        <v>591</v>
      </c>
      <c r="L25" s="7" t="s">
        <v>125</v>
      </c>
      <c r="N25" s="7" t="s">
        <v>125</v>
      </c>
      <c r="P25" s="7" t="s">
        <v>128</v>
      </c>
      <c r="Q25" s="7" t="s">
        <v>574</v>
      </c>
      <c r="R25" s="7" t="s">
        <v>125</v>
      </c>
      <c r="T25" s="7" t="s">
        <v>125</v>
      </c>
      <c r="V25" s="7" t="s">
        <v>125</v>
      </c>
      <c r="X25" s="7" t="s">
        <v>128</v>
      </c>
      <c r="Y25" s="7" t="s">
        <v>592</v>
      </c>
      <c r="Z25" s="7" t="s">
        <v>125</v>
      </c>
      <c r="AB25" s="7" t="s">
        <v>128</v>
      </c>
      <c r="AC25" s="7" t="s">
        <v>589</v>
      </c>
      <c r="AD25" s="7" t="s">
        <v>125</v>
      </c>
      <c r="AF25" s="7" t="s">
        <v>125</v>
      </c>
      <c r="AH25" s="7" t="s">
        <v>125</v>
      </c>
      <c r="AJ25" s="7" t="s">
        <v>125</v>
      </c>
    </row>
    <row r="26" spans="1:37" ht="28.8" x14ac:dyDescent="0.3">
      <c r="A26" s="7" t="s">
        <v>366</v>
      </c>
      <c r="B26" s="7" t="s">
        <v>171</v>
      </c>
      <c r="C26" s="7" t="s">
        <v>368</v>
      </c>
      <c r="D26" s="7" t="s">
        <v>128</v>
      </c>
      <c r="E26" s="7" t="s">
        <v>593</v>
      </c>
      <c r="F26" s="7" t="s">
        <v>128</v>
      </c>
      <c r="G26" s="7" t="s">
        <v>594</v>
      </c>
      <c r="H26" s="7" t="s">
        <v>128</v>
      </c>
      <c r="I26" s="7" t="s">
        <v>595</v>
      </c>
      <c r="J26" s="7" t="s">
        <v>128</v>
      </c>
      <c r="K26" s="7" t="s">
        <v>596</v>
      </c>
      <c r="L26" s="7" t="s">
        <v>128</v>
      </c>
      <c r="M26" s="7" t="s">
        <v>597</v>
      </c>
      <c r="N26" s="7" t="s">
        <v>128</v>
      </c>
      <c r="O26" s="7" t="s">
        <v>598</v>
      </c>
      <c r="P26" s="7" t="s">
        <v>128</v>
      </c>
      <c r="Q26" s="7" t="s">
        <v>599</v>
      </c>
      <c r="R26" s="7" t="s">
        <v>128</v>
      </c>
      <c r="S26" s="7" t="s">
        <v>600</v>
      </c>
      <c r="T26" s="7" t="s">
        <v>128</v>
      </c>
      <c r="U26" s="7" t="s">
        <v>601</v>
      </c>
      <c r="V26" s="7" t="s">
        <v>128</v>
      </c>
      <c r="W26" s="7" t="s">
        <v>602</v>
      </c>
      <c r="X26" s="7" t="s">
        <v>128</v>
      </c>
      <c r="Y26" s="7" t="s">
        <v>603</v>
      </c>
      <c r="Z26" s="7" t="s">
        <v>128</v>
      </c>
      <c r="AA26" s="7" t="s">
        <v>604</v>
      </c>
      <c r="AB26" s="7" t="s">
        <v>128</v>
      </c>
      <c r="AC26" s="7" t="s">
        <v>605</v>
      </c>
      <c r="AD26" s="7" t="s">
        <v>128</v>
      </c>
      <c r="AE26" s="7" t="s">
        <v>606</v>
      </c>
      <c r="AF26" s="7" t="s">
        <v>128</v>
      </c>
      <c r="AG26" s="7" t="s">
        <v>607</v>
      </c>
      <c r="AH26" s="7" t="s">
        <v>128</v>
      </c>
      <c r="AI26" s="7" t="s">
        <v>608</v>
      </c>
      <c r="AJ26" s="7" t="s">
        <v>128</v>
      </c>
      <c r="AK26" s="7" t="s">
        <v>609</v>
      </c>
    </row>
    <row r="27" spans="1:37" ht="43.2" x14ac:dyDescent="0.3">
      <c r="A27" s="52" t="s">
        <v>374</v>
      </c>
      <c r="B27" s="7" t="s">
        <v>177</v>
      </c>
      <c r="C27" s="7" t="s">
        <v>376</v>
      </c>
      <c r="D27" s="7" t="s">
        <v>128</v>
      </c>
      <c r="E27" s="7" t="s">
        <v>610</v>
      </c>
      <c r="F27" s="7" t="s">
        <v>128</v>
      </c>
      <c r="G27" s="7" t="s">
        <v>611</v>
      </c>
      <c r="H27" s="7" t="s">
        <v>128</v>
      </c>
      <c r="I27" s="7" t="s">
        <v>612</v>
      </c>
      <c r="J27" s="7" t="s">
        <v>128</v>
      </c>
      <c r="K27" s="7" t="s">
        <v>613</v>
      </c>
      <c r="L27" s="7" t="s">
        <v>128</v>
      </c>
      <c r="M27" s="7" t="s">
        <v>614</v>
      </c>
      <c r="N27" s="7" t="s">
        <v>128</v>
      </c>
      <c r="O27" s="7" t="s">
        <v>615</v>
      </c>
      <c r="P27" s="7" t="s">
        <v>128</v>
      </c>
      <c r="Q27" s="7" t="s">
        <v>616</v>
      </c>
      <c r="R27" s="7" t="s">
        <v>448</v>
      </c>
      <c r="S27" s="7" t="s">
        <v>617</v>
      </c>
      <c r="T27" s="7" t="s">
        <v>125</v>
      </c>
      <c r="V27" s="7" t="s">
        <v>128</v>
      </c>
      <c r="W27" s="7" t="s">
        <v>618</v>
      </c>
      <c r="X27" s="7" t="s">
        <v>128</v>
      </c>
      <c r="Y27" s="7" t="s">
        <v>619</v>
      </c>
      <c r="Z27" s="7" t="s">
        <v>128</v>
      </c>
      <c r="AA27" s="7" t="s">
        <v>620</v>
      </c>
      <c r="AB27" s="7" t="s">
        <v>128</v>
      </c>
      <c r="AC27" s="7" t="s">
        <v>621</v>
      </c>
      <c r="AD27" s="7" t="s">
        <v>128</v>
      </c>
      <c r="AE27" s="7" t="s">
        <v>622</v>
      </c>
      <c r="AF27" s="7" t="s">
        <v>128</v>
      </c>
      <c r="AG27" s="7" t="s">
        <v>623</v>
      </c>
      <c r="AH27" s="7" t="s">
        <v>128</v>
      </c>
      <c r="AI27" s="7" t="s">
        <v>624</v>
      </c>
      <c r="AJ27" s="7" t="s">
        <v>448</v>
      </c>
      <c r="AK27" s="7" t="s">
        <v>625</v>
      </c>
    </row>
    <row r="28" spans="1:37" x14ac:dyDescent="0.3">
      <c r="A28" s="52"/>
      <c r="B28" s="7" t="s">
        <v>178</v>
      </c>
      <c r="C28" s="7" t="s">
        <v>378</v>
      </c>
      <c r="D28" s="7" t="s">
        <v>128</v>
      </c>
      <c r="E28" s="7" t="s">
        <v>626</v>
      </c>
      <c r="F28" s="7" t="s">
        <v>125</v>
      </c>
      <c r="H28" s="7" t="s">
        <v>125</v>
      </c>
      <c r="J28" s="7" t="s">
        <v>128</v>
      </c>
      <c r="K28" s="7" t="s">
        <v>627</v>
      </c>
      <c r="L28" s="7" t="s">
        <v>448</v>
      </c>
      <c r="M28" s="7" t="s">
        <v>628</v>
      </c>
      <c r="N28" s="7" t="s">
        <v>125</v>
      </c>
      <c r="P28" s="7" t="s">
        <v>128</v>
      </c>
      <c r="Q28" s="7" t="s">
        <v>629</v>
      </c>
      <c r="R28" s="7" t="s">
        <v>125</v>
      </c>
      <c r="T28" s="7" t="s">
        <v>125</v>
      </c>
      <c r="V28" s="7" t="s">
        <v>448</v>
      </c>
      <c r="W28" s="7" t="s">
        <v>630</v>
      </c>
      <c r="X28" s="7" t="s">
        <v>125</v>
      </c>
      <c r="Z28" s="7" t="s">
        <v>125</v>
      </c>
      <c r="AB28" s="7" t="s">
        <v>125</v>
      </c>
      <c r="AD28" s="7" t="s">
        <v>125</v>
      </c>
      <c r="AF28" s="7" t="s">
        <v>125</v>
      </c>
      <c r="AH28" s="7" t="s">
        <v>125</v>
      </c>
      <c r="AJ28" s="7" t="s">
        <v>125</v>
      </c>
    </row>
    <row r="29" spans="1:37" ht="43.2" x14ac:dyDescent="0.3">
      <c r="A29" s="52"/>
      <c r="B29" s="7" t="s">
        <v>179</v>
      </c>
      <c r="C29" s="7" t="s">
        <v>380</v>
      </c>
      <c r="D29" s="7" t="s">
        <v>128</v>
      </c>
      <c r="E29" s="7" t="s">
        <v>631</v>
      </c>
      <c r="F29" s="7" t="s">
        <v>128</v>
      </c>
      <c r="G29" s="7" t="s">
        <v>611</v>
      </c>
      <c r="H29" s="7" t="s">
        <v>125</v>
      </c>
      <c r="J29" s="7" t="s">
        <v>128</v>
      </c>
      <c r="K29" s="7" t="s">
        <v>632</v>
      </c>
      <c r="L29" s="7" t="s">
        <v>448</v>
      </c>
      <c r="M29" s="7" t="s">
        <v>633</v>
      </c>
      <c r="N29" s="7" t="s">
        <v>128</v>
      </c>
      <c r="O29" s="7" t="s">
        <v>634</v>
      </c>
      <c r="P29" s="7" t="s">
        <v>128</v>
      </c>
      <c r="Q29" s="7" t="s">
        <v>635</v>
      </c>
      <c r="R29" s="7" t="s">
        <v>128</v>
      </c>
      <c r="S29" s="7" t="s">
        <v>617</v>
      </c>
      <c r="T29" s="7" t="s">
        <v>128</v>
      </c>
      <c r="U29" s="7" t="s">
        <v>636</v>
      </c>
      <c r="V29" s="7" t="s">
        <v>128</v>
      </c>
      <c r="W29" s="7" t="s">
        <v>637</v>
      </c>
      <c r="X29" s="7" t="s">
        <v>128</v>
      </c>
      <c r="Y29" s="7" t="s">
        <v>619</v>
      </c>
      <c r="Z29" s="7" t="s">
        <v>128</v>
      </c>
      <c r="AA29" s="7" t="s">
        <v>638</v>
      </c>
      <c r="AB29" s="7" t="s">
        <v>128</v>
      </c>
      <c r="AC29" s="7" t="s">
        <v>639</v>
      </c>
      <c r="AD29" s="7" t="s">
        <v>128</v>
      </c>
      <c r="AE29" s="7" t="s">
        <v>640</v>
      </c>
      <c r="AF29" s="7" t="s">
        <v>128</v>
      </c>
      <c r="AG29" s="7" t="s">
        <v>641</v>
      </c>
      <c r="AH29" s="7" t="s">
        <v>128</v>
      </c>
      <c r="AI29" s="7" t="s">
        <v>642</v>
      </c>
      <c r="AJ29" s="7" t="s">
        <v>448</v>
      </c>
      <c r="AK29" s="7" t="s">
        <v>643</v>
      </c>
    </row>
    <row r="30" spans="1:37" ht="28.8" x14ac:dyDescent="0.3">
      <c r="A30" s="52" t="s">
        <v>399</v>
      </c>
      <c r="B30" s="7" t="s">
        <v>402</v>
      </c>
      <c r="C30" s="7" t="s">
        <v>401</v>
      </c>
      <c r="D30" s="7" t="s">
        <v>125</v>
      </c>
      <c r="F30" s="7" t="s">
        <v>128</v>
      </c>
      <c r="G30" s="7" t="s">
        <v>644</v>
      </c>
      <c r="H30" s="7" t="s">
        <v>448</v>
      </c>
      <c r="I30" s="7" t="s">
        <v>420</v>
      </c>
      <c r="J30" s="7" t="s">
        <v>125</v>
      </c>
      <c r="L30" s="7" t="s">
        <v>125</v>
      </c>
      <c r="N30" s="7" t="s">
        <v>125</v>
      </c>
      <c r="P30" s="7" t="s">
        <v>125</v>
      </c>
      <c r="R30" s="7" t="s">
        <v>125</v>
      </c>
      <c r="T30" s="7" t="s">
        <v>125</v>
      </c>
      <c r="V30" s="7" t="s">
        <v>128</v>
      </c>
      <c r="W30" s="7" t="s">
        <v>645</v>
      </c>
      <c r="X30" s="7" t="s">
        <v>128</v>
      </c>
      <c r="Y30" s="7" t="s">
        <v>646</v>
      </c>
      <c r="Z30" s="7" t="s">
        <v>128</v>
      </c>
      <c r="AA30" s="7" t="s">
        <v>647</v>
      </c>
      <c r="AB30" s="7" t="s">
        <v>125</v>
      </c>
      <c r="AD30" s="7" t="s">
        <v>125</v>
      </c>
      <c r="AF30" s="7" t="s">
        <v>128</v>
      </c>
      <c r="AG30" s="7" t="s">
        <v>648</v>
      </c>
      <c r="AH30" s="7" t="s">
        <v>125</v>
      </c>
      <c r="AJ30" s="7" t="s">
        <v>448</v>
      </c>
      <c r="AK30" s="7" t="s">
        <v>649</v>
      </c>
    </row>
    <row r="31" spans="1:37" ht="28.8" x14ac:dyDescent="0.3">
      <c r="A31" s="52"/>
      <c r="B31" s="7" t="s">
        <v>184</v>
      </c>
      <c r="C31" s="7" t="s">
        <v>404</v>
      </c>
      <c r="D31" s="7" t="s">
        <v>128</v>
      </c>
      <c r="E31" s="7" t="s">
        <v>650</v>
      </c>
      <c r="F31" s="7" t="s">
        <v>128</v>
      </c>
      <c r="G31" s="7" t="s">
        <v>651</v>
      </c>
      <c r="H31" s="7" t="s">
        <v>125</v>
      </c>
      <c r="J31" s="7" t="s">
        <v>128</v>
      </c>
      <c r="K31" t="s">
        <v>652</v>
      </c>
      <c r="L31" s="7" t="s">
        <v>448</v>
      </c>
      <c r="M31" s="7" t="s">
        <v>653</v>
      </c>
      <c r="N31" s="7" t="s">
        <v>448</v>
      </c>
      <c r="O31" s="7" t="s">
        <v>654</v>
      </c>
      <c r="P31" s="7" t="s">
        <v>125</v>
      </c>
      <c r="R31" s="7" t="s">
        <v>125</v>
      </c>
      <c r="T31" s="7" t="s">
        <v>128</v>
      </c>
      <c r="U31" s="7" t="s">
        <v>655</v>
      </c>
      <c r="V31" s="7" t="s">
        <v>128</v>
      </c>
      <c r="W31" s="7" t="s">
        <v>656</v>
      </c>
      <c r="X31" s="7" t="s">
        <v>125</v>
      </c>
      <c r="Z31" s="7" t="s">
        <v>128</v>
      </c>
      <c r="AA31" s="7" t="s">
        <v>657</v>
      </c>
      <c r="AB31" s="7" t="s">
        <v>448</v>
      </c>
      <c r="AC31" s="7" t="s">
        <v>414</v>
      </c>
      <c r="AD31" s="7" t="s">
        <v>125</v>
      </c>
      <c r="AF31" s="7" t="s">
        <v>125</v>
      </c>
      <c r="AH31" s="7" t="s">
        <v>125</v>
      </c>
      <c r="AJ31" s="7" t="s">
        <v>448</v>
      </c>
      <c r="AK31" s="7" t="s">
        <v>658</v>
      </c>
    </row>
    <row r="32" spans="1:37" x14ac:dyDescent="0.3">
      <c r="A32" s="52"/>
      <c r="B32" s="7" t="s">
        <v>185</v>
      </c>
      <c r="C32" s="7" t="s">
        <v>406</v>
      </c>
      <c r="D32" s="7" t="s">
        <v>128</v>
      </c>
      <c r="E32" s="7" t="s">
        <v>659</v>
      </c>
      <c r="F32" s="7" t="s">
        <v>125</v>
      </c>
      <c r="H32" s="7" t="s">
        <v>128</v>
      </c>
      <c r="I32" s="7" t="s">
        <v>660</v>
      </c>
      <c r="J32" s="7" t="s">
        <v>128</v>
      </c>
      <c r="K32" t="s">
        <v>661</v>
      </c>
      <c r="L32" s="7" t="s">
        <v>125</v>
      </c>
      <c r="N32" s="7" t="s">
        <v>128</v>
      </c>
      <c r="O32" t="s">
        <v>662</v>
      </c>
      <c r="P32" s="7" t="s">
        <v>128</v>
      </c>
      <c r="Q32" s="7" t="s">
        <v>663</v>
      </c>
      <c r="R32" s="7" t="s">
        <v>128</v>
      </c>
      <c r="S32" s="7" t="s">
        <v>664</v>
      </c>
      <c r="T32" s="7" t="s">
        <v>128</v>
      </c>
      <c r="U32" s="7" t="s">
        <v>665</v>
      </c>
      <c r="V32" s="7" t="s">
        <v>448</v>
      </c>
      <c r="W32" s="7" t="s">
        <v>666</v>
      </c>
      <c r="X32" s="7" t="s">
        <v>125</v>
      </c>
      <c r="Z32" s="7" t="s">
        <v>125</v>
      </c>
      <c r="AB32" s="7" t="s">
        <v>128</v>
      </c>
      <c r="AC32" s="7" t="s">
        <v>667</v>
      </c>
      <c r="AD32" s="7" t="s">
        <v>128</v>
      </c>
      <c r="AE32" s="7" t="s">
        <v>668</v>
      </c>
      <c r="AF32" s="7" t="s">
        <v>128</v>
      </c>
      <c r="AG32" s="7" t="s">
        <v>669</v>
      </c>
      <c r="AH32" s="7" t="s">
        <v>125</v>
      </c>
      <c r="AJ32" s="7" t="s">
        <v>125</v>
      </c>
    </row>
    <row r="33" spans="1:36" s="8" customFormat="1" x14ac:dyDescent="0.3">
      <c r="A33" s="54" t="s">
        <v>670</v>
      </c>
      <c r="B33" s="54"/>
      <c r="C33" s="11" t="s">
        <v>671</v>
      </c>
      <c r="D33" s="8">
        <f>COUNTIF(D3:D32,"Yes")</f>
        <v>18</v>
      </c>
      <c r="F33" s="8">
        <f>COUNTIF(F3:F32,"Yes")</f>
        <v>14</v>
      </c>
      <c r="H33" s="8">
        <f t="shared" ref="H33" si="0">COUNTIF(H3:H32,"Yes")</f>
        <v>14</v>
      </c>
      <c r="J33" s="8">
        <f t="shared" ref="J33" si="1">COUNTIF(J3:J32,"Yes")</f>
        <v>23</v>
      </c>
      <c r="L33" s="8">
        <f t="shared" ref="L33" si="2">COUNTIF(L3:L32,"Yes")</f>
        <v>8</v>
      </c>
      <c r="N33" s="8">
        <f t="shared" ref="N33" si="3">COUNTIF(N3:N32,"Yes")</f>
        <v>13</v>
      </c>
      <c r="P33" s="8">
        <f t="shared" ref="P33" si="4">COUNTIF(P3:P32,"Yes")</f>
        <v>15</v>
      </c>
      <c r="R33" s="8">
        <f t="shared" ref="R33" si="5">COUNTIF(R3:R32,"Yes")</f>
        <v>10</v>
      </c>
      <c r="T33" s="8">
        <f t="shared" ref="T33" si="6">COUNTIF(T3:T32,"Yes")</f>
        <v>10</v>
      </c>
      <c r="V33" s="8">
        <f t="shared" ref="V33" si="7">COUNTIF(V3:V32,"Yes")</f>
        <v>9</v>
      </c>
      <c r="X33" s="8">
        <f t="shared" ref="X33" si="8">COUNTIF(X3:X32,"Yes")</f>
        <v>9</v>
      </c>
      <c r="Z33" s="8">
        <f t="shared" ref="Z33" si="9">COUNTIF(Z3:Z32,"Yes")</f>
        <v>10</v>
      </c>
      <c r="AB33" s="8">
        <f t="shared" ref="AB33" si="10">COUNTIF(AB3:AB32,"Yes")</f>
        <v>12</v>
      </c>
      <c r="AD33" s="8">
        <f t="shared" ref="AD33" si="11">COUNTIF(AD3:AD32,"Yes")</f>
        <v>11</v>
      </c>
      <c r="AF33" s="8">
        <f t="shared" ref="AF33" si="12">COUNTIF(AF3:AF32,"Yes")</f>
        <v>10</v>
      </c>
      <c r="AH33" s="8">
        <f t="shared" ref="AH33" si="13">COUNTIF(AH3:AH32,"Yes")</f>
        <v>8</v>
      </c>
      <c r="AJ33" s="8">
        <f t="shared" ref="AJ33" si="14">COUNTIF(AJ3:AJ32,"Yes")</f>
        <v>5</v>
      </c>
    </row>
    <row r="34" spans="1:36" s="8" customFormat="1" x14ac:dyDescent="0.3">
      <c r="C34" s="11" t="s">
        <v>672</v>
      </c>
      <c r="D34" s="8">
        <f>COUNTIF(D3:D32,"No")</f>
        <v>8</v>
      </c>
      <c r="F34" s="8">
        <f>COUNTIF(F3:F32,"No")</f>
        <v>12</v>
      </c>
      <c r="H34" s="8">
        <f t="shared" ref="H34" si="15">COUNTIF(H3:H32,"No")</f>
        <v>13</v>
      </c>
      <c r="J34" s="8">
        <f t="shared" ref="J34" si="16">COUNTIF(J3:J32,"No")</f>
        <v>6</v>
      </c>
      <c r="L34" s="8">
        <f t="shared" ref="L34" si="17">COUNTIF(L3:L32,"No")</f>
        <v>15</v>
      </c>
      <c r="N34" s="8">
        <f t="shared" ref="N34" si="18">COUNTIF(N3:N32,"No")</f>
        <v>14</v>
      </c>
      <c r="P34" s="8">
        <f t="shared" ref="P34" si="19">COUNTIF(P3:P32,"No")</f>
        <v>10</v>
      </c>
      <c r="R34" s="8">
        <f t="shared" ref="R34" si="20">COUNTIF(R3:R32,"No")</f>
        <v>17</v>
      </c>
      <c r="T34" s="8">
        <f t="shared" ref="T34" si="21">COUNTIF(T3:T32,"No")</f>
        <v>14</v>
      </c>
      <c r="V34" s="8">
        <f t="shared" ref="V34" si="22">COUNTIF(V3:V32,"No")</f>
        <v>16</v>
      </c>
      <c r="X34" s="8">
        <f t="shared" ref="X34" si="23">COUNTIF(X3:X32,"No")</f>
        <v>12</v>
      </c>
      <c r="Z34" s="8">
        <f t="shared" ref="Z34" si="24">COUNTIF(Z3:Z32,"No")</f>
        <v>12</v>
      </c>
      <c r="AB34" s="8">
        <f t="shared" ref="AB34" si="25">COUNTIF(AB3:AB32,"No")</f>
        <v>14</v>
      </c>
      <c r="AD34" s="8">
        <f t="shared" ref="AD34" si="26">COUNTIF(AD3:AD32,"No")</f>
        <v>17</v>
      </c>
      <c r="AF34" s="8">
        <f t="shared" ref="AF34" si="27">COUNTIF(AF3:AF32,"No")</f>
        <v>17</v>
      </c>
      <c r="AH34" s="8">
        <f t="shared" ref="AH34" si="28">COUNTIF(AH3:AH32,"No")</f>
        <v>17</v>
      </c>
      <c r="AJ34" s="8">
        <f t="shared" ref="AJ34" si="29">COUNTIF(AJ3:AJ32,"No")</f>
        <v>16</v>
      </c>
    </row>
    <row r="35" spans="1:36" s="8" customFormat="1" x14ac:dyDescent="0.3">
      <c r="C35" s="11" t="s">
        <v>448</v>
      </c>
      <c r="D35" s="8">
        <f>COUNTIF(D3:D32,"Partial")</f>
        <v>4</v>
      </c>
      <c r="F35" s="8">
        <f>COUNTIF(F3:F32,"Partial")</f>
        <v>4</v>
      </c>
      <c r="H35" s="8">
        <f>COUNTIF(H3:H32,"Partial")</f>
        <v>3</v>
      </c>
      <c r="J35" s="8">
        <f>COUNTIF(J3:J32,"Partial")</f>
        <v>1</v>
      </c>
      <c r="L35" s="8">
        <f>COUNTIF(L3:L32,"Partial")</f>
        <v>7</v>
      </c>
      <c r="N35" s="8">
        <f>COUNTIF(N3:N32,"Partial")</f>
        <v>3</v>
      </c>
      <c r="P35" s="8">
        <f>COUNTIF(P3:P32,"Partial")</f>
        <v>5</v>
      </c>
      <c r="R35" s="8">
        <f>COUNTIF(R3:R32,"Partial")</f>
        <v>3</v>
      </c>
      <c r="T35" s="8">
        <f>COUNTIF(T3:T32,"Partial")</f>
        <v>6</v>
      </c>
      <c r="V35" s="8">
        <f>COUNTIF(V3:V32,"Partial")</f>
        <v>5</v>
      </c>
      <c r="X35" s="8">
        <f>COUNTIF(X3:X32,"Partial")</f>
        <v>9</v>
      </c>
      <c r="Z35" s="8">
        <f>COUNTIF(Z3:Z32,"Partial")</f>
        <v>8</v>
      </c>
      <c r="AB35" s="8">
        <f>COUNTIF(AB3:AB32,"Partial")</f>
        <v>4</v>
      </c>
      <c r="AD35" s="8">
        <f>COUNTIF(AD3:AD32,"Partial")</f>
        <v>2</v>
      </c>
      <c r="AF35" s="8">
        <f>COUNTIF(AF3:AF32,"Partial")</f>
        <v>3</v>
      </c>
      <c r="AH35" s="8">
        <f>COUNTIF(AH3:AH32,"Partial")</f>
        <v>5</v>
      </c>
      <c r="AJ35" s="8">
        <f>COUNTIF(AJ3:AJ32,"Partial")</f>
        <v>9</v>
      </c>
    </row>
  </sheetData>
  <mergeCells count="29">
    <mergeCell ref="AH1:AI1"/>
    <mergeCell ref="AJ1:AK1"/>
    <mergeCell ref="A33:B33"/>
    <mergeCell ref="AD1:AE1"/>
    <mergeCell ref="AF1:AG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  <mergeCell ref="A20:A21"/>
    <mergeCell ref="A23:A25"/>
    <mergeCell ref="A27:A29"/>
    <mergeCell ref="A30:A32"/>
    <mergeCell ref="D1:E1"/>
    <mergeCell ref="A3:A4"/>
    <mergeCell ref="A5:A6"/>
    <mergeCell ref="A7:A11"/>
    <mergeCell ref="A12:A19"/>
    <mergeCell ref="A1:A2"/>
    <mergeCell ref="B1:B2"/>
    <mergeCell ref="C1:C2"/>
  </mergeCells>
  <conditionalFormatting sqref="D3:D32">
    <cfRule type="containsText" dxfId="113" priority="193" operator="containsText" text="Partial">
      <formula>NOT(ISERROR(SEARCH("Partial",D3)))</formula>
    </cfRule>
    <cfRule type="containsText" dxfId="112" priority="194" operator="containsText" text="No">
      <formula>NOT(ISERROR(SEARCH("No",D3)))</formula>
    </cfRule>
    <cfRule type="containsText" dxfId="111" priority="195" operator="containsText" text="Yes">
      <formula>NOT(ISERROR(SEARCH("Yes",D3)))</formula>
    </cfRule>
  </conditionalFormatting>
  <conditionalFormatting sqref="F3:F32 H3:H32">
    <cfRule type="containsText" dxfId="110" priority="190" operator="containsText" text="Partial">
      <formula>NOT(ISERROR(SEARCH("Partial",F3)))</formula>
    </cfRule>
    <cfRule type="containsText" dxfId="109" priority="191" operator="containsText" text="No">
      <formula>NOT(ISERROR(SEARCH("No",F3)))</formula>
    </cfRule>
    <cfRule type="containsText" dxfId="108" priority="192" operator="containsText" text="Yes">
      <formula>NOT(ISERROR(SEARCH("Yes",F3)))</formula>
    </cfRule>
  </conditionalFormatting>
  <conditionalFormatting sqref="J3:J32 L3:L32 N3:N32">
    <cfRule type="containsText" dxfId="107" priority="238" operator="containsText" text="Partial">
      <formula>NOT(ISERROR(SEARCH("Partial",J3)))</formula>
    </cfRule>
    <cfRule type="containsText" dxfId="106" priority="239" operator="containsText" text="No">
      <formula>NOT(ISERROR(SEARCH("No",J3)))</formula>
    </cfRule>
    <cfRule type="containsText" dxfId="105" priority="240" operator="containsText" text="Yes">
      <formula>NOT(ISERROR(SEARCH("Yes",J3)))</formula>
    </cfRule>
  </conditionalFormatting>
  <conditionalFormatting sqref="P3:P32 R3:R32 T3:T32">
    <cfRule type="containsText" dxfId="104" priority="187" operator="containsText" text="Partial">
      <formula>NOT(ISERROR(SEARCH("Partial",P3)))</formula>
    </cfRule>
    <cfRule type="containsText" dxfId="103" priority="188" operator="containsText" text="No">
      <formula>NOT(ISERROR(SEARCH("No",P3)))</formula>
    </cfRule>
    <cfRule type="containsText" dxfId="102" priority="189" operator="containsText" text="Yes">
      <formula>NOT(ISERROR(SEARCH("Yes",P3)))</formula>
    </cfRule>
  </conditionalFormatting>
  <conditionalFormatting sqref="V3:V32 X3:X32 Z3:Z32">
    <cfRule type="containsText" dxfId="101" priority="184" operator="containsText" text="Partial">
      <formula>NOT(ISERROR(SEARCH("Partial",V3)))</formula>
    </cfRule>
    <cfRule type="containsText" dxfId="100" priority="185" operator="containsText" text="No">
      <formula>NOT(ISERROR(SEARCH("No",V3)))</formula>
    </cfRule>
    <cfRule type="containsText" dxfId="99" priority="186" operator="containsText" text="Yes">
      <formula>NOT(ISERROR(SEARCH("Yes",V3)))</formula>
    </cfRule>
  </conditionalFormatting>
  <conditionalFormatting sqref="AB3:AB32 AD3:AD32 AF3:AF32">
    <cfRule type="containsText" dxfId="98" priority="181" operator="containsText" text="Partial">
      <formula>NOT(ISERROR(SEARCH("Partial",AB3)))</formula>
    </cfRule>
    <cfRule type="containsText" dxfId="97" priority="182" operator="containsText" text="No">
      <formula>NOT(ISERROR(SEARCH("No",AB3)))</formula>
    </cfRule>
    <cfRule type="containsText" dxfId="96" priority="183" operator="containsText" text="Yes">
      <formula>NOT(ISERROR(SEARCH("Yes",AB3)))</formula>
    </cfRule>
  </conditionalFormatting>
  <conditionalFormatting sqref="AH3:AH32">
    <cfRule type="containsText" dxfId="95" priority="85" operator="containsText" text="Partial">
      <formula>NOT(ISERROR(SEARCH("Partial",AH3)))</formula>
    </cfRule>
    <cfRule type="containsText" dxfId="94" priority="86" operator="containsText" text="No">
      <formula>NOT(ISERROR(SEARCH("No",AH3)))</formula>
    </cfRule>
    <cfRule type="containsText" dxfId="93" priority="87" operator="containsText" text="Yes">
      <formula>NOT(ISERROR(SEARCH("Yes",AH3)))</formula>
    </cfRule>
  </conditionalFormatting>
  <conditionalFormatting sqref="AJ3:AJ32">
    <cfRule type="containsText" dxfId="92" priority="1" operator="containsText" text="Partial">
      <formula>NOT(ISERROR(SEARCH("Partial",AJ3)))</formula>
    </cfRule>
    <cfRule type="containsText" dxfId="91" priority="2" operator="containsText" text="No">
      <formula>NOT(ISERROR(SEARCH("No",AJ3)))</formula>
    </cfRule>
    <cfRule type="containsText" dxfId="90" priority="3" operator="containsText" text="Yes">
      <formula>NOT(ISERROR(SEARCH("Yes",AJ3)))</formula>
    </cfRule>
  </conditionalFormatting>
  <dataValidations count="2">
    <dataValidation type="list" allowBlank="1" showInputMessage="1" showErrorMessage="1" sqref="AF3:AF32 AD3:AD32 AH19:AH32 AH3:AH11 AH15:AH17 AJ3:AJ11 AJ15:AJ17 AJ19:AJ32" xr:uid="{AD98D5AB-9EC0-4856-BBF3-58E339ECC525}">
      <formula1>"Yes;No;Partial"</formula1>
    </dataValidation>
    <dataValidation type="list" allowBlank="1" showInputMessage="1" showErrorMessage="1" sqref="D3:D32 F3:F32 H3:H32 J3:J32 L3:L32 AB3:AB32 P3:P32 R3:R32 T3:T32 V3:V32 X3:X32 Z3:Z32 N3:N32 AH12:AH14 AH18 AJ12:AJ14 AJ18" xr:uid="{A4762211-5DF4-47B4-9D14-710869D84332}">
      <formula1>"Yes,No,Partial"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9A0-8CEB-4E5D-B77E-B10651671D69}">
  <dimension ref="A1:G35"/>
  <sheetViews>
    <sheetView workbookViewId="0">
      <selection activeCell="C7" sqref="C7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4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676</v>
      </c>
      <c r="C2" t="s">
        <v>677</v>
      </c>
      <c r="D2" t="s">
        <v>128</v>
      </c>
      <c r="E2" t="s">
        <v>123</v>
      </c>
    </row>
    <row r="3" spans="1:7" ht="15" customHeight="1" x14ac:dyDescent="0.3">
      <c r="A3" s="52"/>
      <c r="B3" t="s">
        <v>678</v>
      </c>
      <c r="C3" t="s">
        <v>679</v>
      </c>
      <c r="D3" t="s">
        <v>128</v>
      </c>
      <c r="E3" t="s">
        <v>123</v>
      </c>
      <c r="G3" t="s">
        <v>680</v>
      </c>
    </row>
    <row r="4" spans="1:7" x14ac:dyDescent="0.3">
      <c r="A4" s="52" t="s">
        <v>206</v>
      </c>
      <c r="B4" t="s">
        <v>681</v>
      </c>
      <c r="C4" t="s">
        <v>682</v>
      </c>
      <c r="D4" t="s">
        <v>128</v>
      </c>
      <c r="E4" t="s">
        <v>131</v>
      </c>
      <c r="G4" t="s">
        <v>683</v>
      </c>
    </row>
    <row r="5" spans="1:7" x14ac:dyDescent="0.3">
      <c r="A5" s="52"/>
      <c r="B5" t="s">
        <v>684</v>
      </c>
      <c r="C5" t="s">
        <v>685</v>
      </c>
      <c r="D5" t="s">
        <v>128</v>
      </c>
      <c r="E5" t="s">
        <v>131</v>
      </c>
    </row>
    <row r="6" spans="1:7" x14ac:dyDescent="0.3">
      <c r="A6" s="52"/>
      <c r="B6" t="s">
        <v>214</v>
      </c>
      <c r="C6" t="s">
        <v>213</v>
      </c>
      <c r="D6" t="s">
        <v>125</v>
      </c>
      <c r="F6" t="s">
        <v>125</v>
      </c>
    </row>
    <row r="7" spans="1:7" ht="15" customHeight="1" x14ac:dyDescent="0.3">
      <c r="A7" s="52" t="s">
        <v>215</v>
      </c>
      <c r="B7" t="s">
        <v>468</v>
      </c>
      <c r="C7" t="s">
        <v>686</v>
      </c>
      <c r="D7" t="s">
        <v>128</v>
      </c>
      <c r="E7" t="s">
        <v>134</v>
      </c>
    </row>
    <row r="8" spans="1:7" ht="15" customHeight="1" x14ac:dyDescent="0.3">
      <c r="A8" s="52"/>
      <c r="B8" t="s">
        <v>483</v>
      </c>
      <c r="C8" t="s">
        <v>687</v>
      </c>
      <c r="D8" t="s">
        <v>128</v>
      </c>
      <c r="E8" t="s">
        <v>688</v>
      </c>
    </row>
    <row r="9" spans="1:7" ht="15" customHeight="1" x14ac:dyDescent="0.3">
      <c r="A9" s="52"/>
      <c r="B9" t="s">
        <v>689</v>
      </c>
      <c r="C9" t="s">
        <v>690</v>
      </c>
      <c r="D9" t="s">
        <v>125</v>
      </c>
      <c r="F9" t="s">
        <v>128</v>
      </c>
      <c r="G9" t="s">
        <v>691</v>
      </c>
    </row>
    <row r="10" spans="1:7" x14ac:dyDescent="0.3">
      <c r="A10" s="52" t="s">
        <v>239</v>
      </c>
      <c r="B10" t="s">
        <v>519</v>
      </c>
      <c r="C10" t="s">
        <v>692</v>
      </c>
      <c r="D10" t="s">
        <v>128</v>
      </c>
      <c r="E10" t="s">
        <v>693</v>
      </c>
    </row>
    <row r="11" spans="1:7" x14ac:dyDescent="0.3">
      <c r="A11" s="52"/>
      <c r="B11" t="s">
        <v>694</v>
      </c>
      <c r="C11" t="s">
        <v>695</v>
      </c>
      <c r="D11" t="s">
        <v>128</v>
      </c>
      <c r="E11" t="s">
        <v>693</v>
      </c>
    </row>
    <row r="12" spans="1:7" x14ac:dyDescent="0.3">
      <c r="A12" s="52"/>
      <c r="B12" t="s">
        <v>259</v>
      </c>
      <c r="C12" t="s">
        <v>258</v>
      </c>
      <c r="D12" t="s">
        <v>125</v>
      </c>
      <c r="F12" t="s">
        <v>125</v>
      </c>
      <c r="G12" t="s">
        <v>696</v>
      </c>
    </row>
    <row r="13" spans="1:7" x14ac:dyDescent="0.3">
      <c r="A13" s="52"/>
      <c r="B13" t="s">
        <v>261</v>
      </c>
      <c r="C13" t="s">
        <v>260</v>
      </c>
      <c r="D13" t="s">
        <v>125</v>
      </c>
      <c r="F13" t="s">
        <v>125</v>
      </c>
    </row>
    <row r="14" spans="1:7" x14ac:dyDescent="0.3">
      <c r="A14" s="52"/>
      <c r="B14" t="s">
        <v>268</v>
      </c>
      <c r="C14" t="s">
        <v>267</v>
      </c>
      <c r="D14" t="s">
        <v>125</v>
      </c>
      <c r="F14" t="s">
        <v>125</v>
      </c>
    </row>
    <row r="15" spans="1:7" x14ac:dyDescent="0.3">
      <c r="A15" s="52"/>
      <c r="B15" t="s">
        <v>271</v>
      </c>
      <c r="C15" t="s">
        <v>270</v>
      </c>
      <c r="D15" t="s">
        <v>125</v>
      </c>
      <c r="F15" t="s">
        <v>125</v>
      </c>
    </row>
    <row r="16" spans="1:7" x14ac:dyDescent="0.3">
      <c r="A16" s="52" t="s">
        <v>297</v>
      </c>
      <c r="B16" t="s">
        <v>697</v>
      </c>
      <c r="C16" t="s">
        <v>698</v>
      </c>
      <c r="D16" t="s">
        <v>128</v>
      </c>
      <c r="E16" t="s">
        <v>699</v>
      </c>
    </row>
    <row r="17" spans="1:7" x14ac:dyDescent="0.3">
      <c r="A17" s="52"/>
      <c r="B17" t="s">
        <v>304</v>
      </c>
      <c r="C17" t="s">
        <v>303</v>
      </c>
      <c r="D17" t="s">
        <v>125</v>
      </c>
      <c r="F17" t="s">
        <v>125</v>
      </c>
    </row>
    <row r="18" spans="1:7" x14ac:dyDescent="0.3">
      <c r="A18" s="52"/>
      <c r="B18" t="s">
        <v>700</v>
      </c>
      <c r="C18" t="s">
        <v>701</v>
      </c>
      <c r="D18" t="s">
        <v>128</v>
      </c>
      <c r="E18" t="s">
        <v>157</v>
      </c>
      <c r="G18" t="s">
        <v>702</v>
      </c>
    </row>
    <row r="19" spans="1:7" x14ac:dyDescent="0.3">
      <c r="A19" s="52"/>
      <c r="B19" t="s">
        <v>703</v>
      </c>
      <c r="C19" t="s">
        <v>704</v>
      </c>
      <c r="D19" t="s">
        <v>125</v>
      </c>
      <c r="F19" t="s">
        <v>128</v>
      </c>
      <c r="G19" t="s">
        <v>705</v>
      </c>
    </row>
    <row r="20" spans="1:7" x14ac:dyDescent="0.3">
      <c r="A20" s="56" t="s">
        <v>319</v>
      </c>
      <c r="B20" t="s">
        <v>552</v>
      </c>
      <c r="C20" t="s">
        <v>706</v>
      </c>
      <c r="D20" t="s">
        <v>128</v>
      </c>
      <c r="E20" t="s">
        <v>162</v>
      </c>
    </row>
    <row r="21" spans="1:7" x14ac:dyDescent="0.3">
      <c r="A21" s="56"/>
      <c r="B21" t="s">
        <v>324</v>
      </c>
      <c r="C21" t="s">
        <v>323</v>
      </c>
      <c r="D21" t="s">
        <v>125</v>
      </c>
      <c r="F21" t="s">
        <v>125</v>
      </c>
    </row>
    <row r="22" spans="1:7" x14ac:dyDescent="0.3">
      <c r="A22" s="52" t="s">
        <v>331</v>
      </c>
      <c r="B22" t="s">
        <v>569</v>
      </c>
      <c r="C22" t="s">
        <v>707</v>
      </c>
      <c r="D22" t="s">
        <v>128</v>
      </c>
      <c r="E22" t="s">
        <v>164</v>
      </c>
    </row>
    <row r="23" spans="1:7" x14ac:dyDescent="0.3">
      <c r="A23" s="52"/>
      <c r="B23" t="s">
        <v>340</v>
      </c>
      <c r="C23" t="s">
        <v>339</v>
      </c>
      <c r="D23" t="s">
        <v>125</v>
      </c>
      <c r="F23" t="s">
        <v>125</v>
      </c>
      <c r="G23" t="s">
        <v>708</v>
      </c>
    </row>
    <row r="24" spans="1:7" x14ac:dyDescent="0.3">
      <c r="A24" s="52"/>
      <c r="B24" t="s">
        <v>342</v>
      </c>
      <c r="C24" t="s">
        <v>341</v>
      </c>
      <c r="D24" t="s">
        <v>125</v>
      </c>
      <c r="F24" t="s">
        <v>125</v>
      </c>
    </row>
    <row r="25" spans="1:7" x14ac:dyDescent="0.3">
      <c r="A25" s="52"/>
      <c r="B25" t="s">
        <v>350</v>
      </c>
      <c r="C25" t="s">
        <v>349</v>
      </c>
      <c r="D25" t="s">
        <v>125</v>
      </c>
      <c r="F25" t="s">
        <v>125</v>
      </c>
    </row>
    <row r="26" spans="1:7" ht="15" customHeight="1" x14ac:dyDescent="0.3">
      <c r="A26" s="56" t="s">
        <v>366</v>
      </c>
      <c r="B26" t="s">
        <v>593</v>
      </c>
      <c r="C26" t="s">
        <v>709</v>
      </c>
      <c r="D26" t="s">
        <v>128</v>
      </c>
      <c r="E26" t="s">
        <v>171</v>
      </c>
    </row>
    <row r="27" spans="1:7" x14ac:dyDescent="0.3">
      <c r="A27" s="56"/>
      <c r="B27" t="s">
        <v>370</v>
      </c>
      <c r="C27" t="s">
        <v>369</v>
      </c>
      <c r="D27" t="s">
        <v>125</v>
      </c>
      <c r="F27" t="s">
        <v>125</v>
      </c>
      <c r="G27" t="s">
        <v>710</v>
      </c>
    </row>
    <row r="28" spans="1:7" x14ac:dyDescent="0.3">
      <c r="A28" s="52" t="s">
        <v>374</v>
      </c>
      <c r="B28" t="s">
        <v>711</v>
      </c>
      <c r="C28" t="s">
        <v>712</v>
      </c>
      <c r="D28" t="s">
        <v>128</v>
      </c>
      <c r="E28" t="s">
        <v>177</v>
      </c>
    </row>
    <row r="29" spans="1:7" x14ac:dyDescent="0.3">
      <c r="A29" s="52"/>
      <c r="B29" t="s">
        <v>631</v>
      </c>
      <c r="C29" t="s">
        <v>713</v>
      </c>
      <c r="D29" t="s">
        <v>128</v>
      </c>
      <c r="E29" t="s">
        <v>178</v>
      </c>
    </row>
    <row r="30" spans="1:7" x14ac:dyDescent="0.3">
      <c r="A30" s="52"/>
      <c r="B30" t="s">
        <v>626</v>
      </c>
      <c r="C30" t="s">
        <v>714</v>
      </c>
      <c r="D30" t="s">
        <v>128</v>
      </c>
      <c r="E30" s="14" t="s">
        <v>177</v>
      </c>
    </row>
    <row r="31" spans="1:7" x14ac:dyDescent="0.3">
      <c r="A31" s="52"/>
      <c r="B31" t="s">
        <v>382</v>
      </c>
      <c r="C31" t="s">
        <v>715</v>
      </c>
      <c r="D31" t="s">
        <v>448</v>
      </c>
      <c r="E31" s="14" t="s">
        <v>179</v>
      </c>
      <c r="F31" t="s">
        <v>125</v>
      </c>
      <c r="G31" t="s">
        <v>716</v>
      </c>
    </row>
    <row r="32" spans="1:7" x14ac:dyDescent="0.3">
      <c r="A32" s="52" t="s">
        <v>399</v>
      </c>
      <c r="B32" t="s">
        <v>659</v>
      </c>
      <c r="C32" t="s">
        <v>717</v>
      </c>
      <c r="D32" t="s">
        <v>128</v>
      </c>
      <c r="E32" t="s">
        <v>185</v>
      </c>
    </row>
    <row r="33" spans="1:6" x14ac:dyDescent="0.3">
      <c r="A33" s="52"/>
      <c r="B33" t="s">
        <v>409</v>
      </c>
      <c r="C33" t="s">
        <v>408</v>
      </c>
      <c r="D33" t="s">
        <v>125</v>
      </c>
      <c r="F33" t="s">
        <v>125</v>
      </c>
    </row>
    <row r="34" spans="1:6" x14ac:dyDescent="0.3">
      <c r="A34" s="52"/>
      <c r="B34" t="s">
        <v>650</v>
      </c>
      <c r="C34" t="s">
        <v>718</v>
      </c>
      <c r="D34" t="s">
        <v>128</v>
      </c>
      <c r="E34" t="s">
        <v>402</v>
      </c>
    </row>
    <row r="35" spans="1:6" x14ac:dyDescent="0.3">
      <c r="A35" s="55" t="s">
        <v>670</v>
      </c>
      <c r="B35" s="55"/>
      <c r="C35" s="55"/>
      <c r="D35">
        <f>COUNTIF(D2:D34,"No")</f>
        <v>14</v>
      </c>
      <c r="F35">
        <f t="shared" ref="F35" si="0">COUNTIF(F2:F34,"Yes")</f>
        <v>2</v>
      </c>
    </row>
  </sheetData>
  <mergeCells count="11">
    <mergeCell ref="A32:A34"/>
    <mergeCell ref="A35:C35"/>
    <mergeCell ref="A2:A3"/>
    <mergeCell ref="A7:A9"/>
    <mergeCell ref="A10:A15"/>
    <mergeCell ref="A16:A19"/>
    <mergeCell ref="A22:A25"/>
    <mergeCell ref="A26:A27"/>
    <mergeCell ref="A4:A6"/>
    <mergeCell ref="A20:A21"/>
    <mergeCell ref="A28:A31"/>
  </mergeCells>
  <conditionalFormatting sqref="D2:D34">
    <cfRule type="containsText" dxfId="89" priority="3" operator="containsText" text="Partial">
      <formula>NOT(ISERROR(SEARCH("Partial",D2)))</formula>
    </cfRule>
    <cfRule type="containsText" dxfId="88" priority="4" operator="containsText" text="No">
      <formula>NOT(ISERROR(SEARCH("No",D2)))</formula>
    </cfRule>
    <cfRule type="containsText" dxfId="87" priority="5" operator="containsText" text="Yes">
      <formula>NOT(ISERROR(SEARCH("Yes",D2)))</formula>
    </cfRule>
  </conditionalFormatting>
  <conditionalFormatting sqref="F2:F34">
    <cfRule type="containsText" dxfId="86" priority="1" operator="containsText" text="No">
      <formula>NOT(ISERROR(SEARCH("No",F2)))</formula>
    </cfRule>
    <cfRule type="containsText" dxfId="8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726E69CD-AB33-4FC2-92B4-F9F4A419ECDC}">
      <formula1>"Yes,No"</formula1>
    </dataValidation>
    <dataValidation type="list" allowBlank="1" showInputMessage="1" showErrorMessage="1" sqref="D2:D34" xr:uid="{2B9A07F3-9E12-4370-A2A1-F8CB0AC2DA09}">
      <formula1>"Yes,No,Partial"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B20-9149-44E4-AEBE-3A45262911DF}">
  <dimension ref="A1:G40"/>
  <sheetViews>
    <sheetView workbookViewId="0">
      <selection activeCell="F4" sqref="F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8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719</v>
      </c>
      <c r="C2" t="s">
        <v>720</v>
      </c>
      <c r="D2" t="s">
        <v>128</v>
      </c>
      <c r="E2" t="s">
        <v>123</v>
      </c>
    </row>
    <row r="3" spans="1:7" ht="15" customHeight="1" x14ac:dyDescent="0.3">
      <c r="A3" s="52"/>
      <c r="B3" t="s">
        <v>721</v>
      </c>
      <c r="C3" t="s">
        <v>722</v>
      </c>
      <c r="D3" t="s">
        <v>128</v>
      </c>
      <c r="E3" t="s">
        <v>123</v>
      </c>
    </row>
    <row r="4" spans="1:7" ht="15" customHeight="1" x14ac:dyDescent="0.3">
      <c r="A4" s="52"/>
      <c r="B4" t="s">
        <v>723</v>
      </c>
      <c r="C4" t="s">
        <v>724</v>
      </c>
      <c r="D4" t="s">
        <v>125</v>
      </c>
      <c r="F4" t="s">
        <v>128</v>
      </c>
      <c r="G4" t="s">
        <v>725</v>
      </c>
    </row>
    <row r="5" spans="1:7" x14ac:dyDescent="0.3">
      <c r="A5" s="52" t="s">
        <v>206</v>
      </c>
      <c r="B5" t="s">
        <v>726</v>
      </c>
      <c r="C5" t="s">
        <v>727</v>
      </c>
      <c r="D5" t="s">
        <v>125</v>
      </c>
      <c r="F5" t="s">
        <v>128</v>
      </c>
      <c r="G5" t="s">
        <v>725</v>
      </c>
    </row>
    <row r="6" spans="1:7" x14ac:dyDescent="0.3">
      <c r="A6" s="52"/>
      <c r="B6" t="s">
        <v>455</v>
      </c>
      <c r="C6" t="s">
        <v>728</v>
      </c>
      <c r="D6" t="s">
        <v>128</v>
      </c>
      <c r="E6" t="s">
        <v>131</v>
      </c>
    </row>
    <row r="7" spans="1:7" ht="15" customHeight="1" x14ac:dyDescent="0.3">
      <c r="A7" s="52" t="s">
        <v>215</v>
      </c>
      <c r="B7" t="s">
        <v>469</v>
      </c>
      <c r="C7" t="s">
        <v>729</v>
      </c>
      <c r="D7" t="s">
        <v>128</v>
      </c>
      <c r="E7" t="s">
        <v>134</v>
      </c>
    </row>
    <row r="8" spans="1:7" ht="15" customHeight="1" x14ac:dyDescent="0.3">
      <c r="A8" s="52"/>
      <c r="B8" t="s">
        <v>484</v>
      </c>
      <c r="C8" t="s">
        <v>730</v>
      </c>
      <c r="D8" t="s">
        <v>128</v>
      </c>
      <c r="E8" t="s">
        <v>135</v>
      </c>
      <c r="F8" t="s">
        <v>128</v>
      </c>
      <c r="G8" t="s">
        <v>731</v>
      </c>
    </row>
    <row r="9" spans="1:7" ht="15" customHeight="1" x14ac:dyDescent="0.3">
      <c r="A9" s="52"/>
      <c r="B9" t="s">
        <v>229</v>
      </c>
      <c r="C9" t="s">
        <v>228</v>
      </c>
      <c r="D9" t="s">
        <v>125</v>
      </c>
      <c r="F9" t="s">
        <v>125</v>
      </c>
    </row>
    <row r="10" spans="1:7" ht="15" customHeight="1" x14ac:dyDescent="0.3">
      <c r="A10" s="52"/>
      <c r="B10" t="s">
        <v>732</v>
      </c>
      <c r="C10" t="s">
        <v>733</v>
      </c>
      <c r="D10" t="s">
        <v>125</v>
      </c>
      <c r="F10" t="s">
        <v>128</v>
      </c>
    </row>
    <row r="11" spans="1:7" ht="15" customHeight="1" x14ac:dyDescent="0.3">
      <c r="A11" s="52"/>
      <c r="B11" t="s">
        <v>491</v>
      </c>
      <c r="C11" t="s">
        <v>734</v>
      </c>
      <c r="D11" t="s">
        <v>128</v>
      </c>
      <c r="E11" t="s">
        <v>136</v>
      </c>
    </row>
    <row r="12" spans="1:7" x14ac:dyDescent="0.3">
      <c r="A12" s="52" t="s">
        <v>239</v>
      </c>
      <c r="B12" t="s">
        <v>494</v>
      </c>
      <c r="C12" t="s">
        <v>735</v>
      </c>
      <c r="D12" t="s">
        <v>128</v>
      </c>
      <c r="E12" t="s">
        <v>736</v>
      </c>
    </row>
    <row r="13" spans="1:7" x14ac:dyDescent="0.3">
      <c r="A13" s="52"/>
      <c r="B13" t="s">
        <v>262</v>
      </c>
      <c r="C13" t="s">
        <v>737</v>
      </c>
      <c r="D13" t="s">
        <v>125</v>
      </c>
      <c r="F13" t="s">
        <v>125</v>
      </c>
    </row>
    <row r="14" spans="1:7" x14ac:dyDescent="0.3">
      <c r="A14" s="52"/>
      <c r="B14" t="s">
        <v>272</v>
      </c>
      <c r="C14" t="s">
        <v>738</v>
      </c>
      <c r="D14" t="s">
        <v>125</v>
      </c>
      <c r="F14" t="s">
        <v>125</v>
      </c>
    </row>
    <row r="15" spans="1:7" x14ac:dyDescent="0.3">
      <c r="A15" s="52" t="s">
        <v>297</v>
      </c>
      <c r="B15" t="s">
        <v>739</v>
      </c>
      <c r="C15" t="s">
        <v>740</v>
      </c>
      <c r="D15" t="s">
        <v>128</v>
      </c>
      <c r="E15" t="s">
        <v>157</v>
      </c>
    </row>
    <row r="16" spans="1:7" x14ac:dyDescent="0.3">
      <c r="A16" s="52"/>
      <c r="B16" t="s">
        <v>741</v>
      </c>
      <c r="C16" t="s">
        <v>742</v>
      </c>
      <c r="D16" t="s">
        <v>128</v>
      </c>
      <c r="E16" t="s">
        <v>157</v>
      </c>
      <c r="G16" t="s">
        <v>743</v>
      </c>
    </row>
    <row r="17" spans="1:7" x14ac:dyDescent="0.3">
      <c r="A17" s="52"/>
      <c r="B17" t="s">
        <v>305</v>
      </c>
      <c r="C17" t="s">
        <v>744</v>
      </c>
      <c r="D17" t="s">
        <v>125</v>
      </c>
      <c r="F17" t="s">
        <v>125</v>
      </c>
    </row>
    <row r="18" spans="1:7" x14ac:dyDescent="0.3">
      <c r="A18" s="52"/>
      <c r="B18" t="s">
        <v>745</v>
      </c>
      <c r="C18" t="s">
        <v>746</v>
      </c>
      <c r="D18" t="s">
        <v>128</v>
      </c>
      <c r="E18" t="s">
        <v>157</v>
      </c>
      <c r="G18" t="s">
        <v>743</v>
      </c>
    </row>
    <row r="19" spans="1:7" x14ac:dyDescent="0.3">
      <c r="A19" s="52" t="s">
        <v>319</v>
      </c>
      <c r="B19" t="s">
        <v>747</v>
      </c>
      <c r="C19" t="s">
        <v>321</v>
      </c>
      <c r="D19" t="s">
        <v>128</v>
      </c>
      <c r="E19" t="s">
        <v>162</v>
      </c>
    </row>
    <row r="20" spans="1:7" x14ac:dyDescent="0.3">
      <c r="A20" s="52"/>
      <c r="B20" t="s">
        <v>748</v>
      </c>
      <c r="C20" t="s">
        <v>749</v>
      </c>
      <c r="D20" t="s">
        <v>128</v>
      </c>
      <c r="E20" t="s">
        <v>162</v>
      </c>
    </row>
    <row r="21" spans="1:7" x14ac:dyDescent="0.3">
      <c r="A21" s="52"/>
      <c r="B21" t="s">
        <v>750</v>
      </c>
      <c r="C21" t="s">
        <v>751</v>
      </c>
      <c r="D21" t="s">
        <v>128</v>
      </c>
      <c r="E21" t="s">
        <v>162</v>
      </c>
    </row>
    <row r="22" spans="1:7" x14ac:dyDescent="0.3">
      <c r="A22" s="52"/>
      <c r="B22" t="s">
        <v>752</v>
      </c>
      <c r="C22" t="s">
        <v>753</v>
      </c>
      <c r="D22" t="s">
        <v>448</v>
      </c>
      <c r="E22" t="s">
        <v>162</v>
      </c>
      <c r="F22" t="s">
        <v>125</v>
      </c>
    </row>
    <row r="23" spans="1:7" x14ac:dyDescent="0.3">
      <c r="A23" s="52"/>
      <c r="B23" t="s">
        <v>754</v>
      </c>
      <c r="C23" t="s">
        <v>755</v>
      </c>
      <c r="D23" t="s">
        <v>448</v>
      </c>
      <c r="E23" t="s">
        <v>162</v>
      </c>
      <c r="F23" t="s">
        <v>125</v>
      </c>
    </row>
    <row r="24" spans="1:7" x14ac:dyDescent="0.3">
      <c r="A24" s="52" t="s">
        <v>331</v>
      </c>
      <c r="B24" t="s">
        <v>756</v>
      </c>
      <c r="C24" t="s">
        <v>757</v>
      </c>
      <c r="D24" t="s">
        <v>128</v>
      </c>
      <c r="E24" t="s">
        <v>164</v>
      </c>
    </row>
    <row r="25" spans="1:7" x14ac:dyDescent="0.3">
      <c r="A25" s="52"/>
      <c r="B25" t="s">
        <v>354</v>
      </c>
      <c r="C25" t="s">
        <v>353</v>
      </c>
      <c r="D25" s="15" t="s">
        <v>448</v>
      </c>
      <c r="E25" s="14" t="s">
        <v>166</v>
      </c>
      <c r="F25" t="s">
        <v>125</v>
      </c>
      <c r="G25" t="s">
        <v>758</v>
      </c>
    </row>
    <row r="26" spans="1:7" x14ac:dyDescent="0.3">
      <c r="A26" s="52"/>
      <c r="B26" t="s">
        <v>585</v>
      </c>
      <c r="C26" t="s">
        <v>759</v>
      </c>
      <c r="D26" t="s">
        <v>128</v>
      </c>
      <c r="E26" t="s">
        <v>165</v>
      </c>
    </row>
    <row r="27" spans="1:7" x14ac:dyDescent="0.3">
      <c r="A27" s="52"/>
      <c r="B27" t="s">
        <v>760</v>
      </c>
      <c r="C27" t="s">
        <v>761</v>
      </c>
      <c r="D27" t="s">
        <v>128</v>
      </c>
      <c r="E27" t="s">
        <v>164</v>
      </c>
    </row>
    <row r="28" spans="1:7" x14ac:dyDescent="0.3">
      <c r="A28" s="52"/>
      <c r="B28" t="s">
        <v>357</v>
      </c>
      <c r="C28" t="s">
        <v>356</v>
      </c>
      <c r="D28" t="s">
        <v>125</v>
      </c>
      <c r="F28" t="s">
        <v>125</v>
      </c>
    </row>
    <row r="29" spans="1:7" ht="15" customHeight="1" x14ac:dyDescent="0.3">
      <c r="A29" s="56" t="s">
        <v>366</v>
      </c>
      <c r="B29" t="s">
        <v>762</v>
      </c>
      <c r="C29" t="s">
        <v>763</v>
      </c>
      <c r="D29" t="s">
        <v>128</v>
      </c>
      <c r="E29" t="s">
        <v>171</v>
      </c>
    </row>
    <row r="30" spans="1:7" x14ac:dyDescent="0.3">
      <c r="A30" s="56"/>
      <c r="B30" t="s">
        <v>764</v>
      </c>
      <c r="C30" t="s">
        <v>765</v>
      </c>
      <c r="D30" t="s">
        <v>128</v>
      </c>
      <c r="E30" t="s">
        <v>171</v>
      </c>
    </row>
    <row r="31" spans="1:7" x14ac:dyDescent="0.3">
      <c r="A31" s="52" t="s">
        <v>374</v>
      </c>
      <c r="B31" t="s">
        <v>766</v>
      </c>
      <c r="C31" t="s">
        <v>767</v>
      </c>
      <c r="D31" t="s">
        <v>128</v>
      </c>
      <c r="E31" t="s">
        <v>768</v>
      </c>
    </row>
    <row r="32" spans="1:7" x14ac:dyDescent="0.3">
      <c r="A32" s="52"/>
      <c r="B32" t="s">
        <v>769</v>
      </c>
      <c r="C32" t="s">
        <v>770</v>
      </c>
      <c r="D32" t="s">
        <v>128</v>
      </c>
      <c r="E32" t="s">
        <v>768</v>
      </c>
    </row>
    <row r="33" spans="1:6" x14ac:dyDescent="0.3">
      <c r="A33" s="52"/>
      <c r="B33" t="s">
        <v>771</v>
      </c>
      <c r="C33" t="s">
        <v>772</v>
      </c>
      <c r="D33" t="s">
        <v>128</v>
      </c>
      <c r="E33" t="s">
        <v>768</v>
      </c>
    </row>
    <row r="34" spans="1:6" x14ac:dyDescent="0.3">
      <c r="A34" s="52"/>
      <c r="B34" t="s">
        <v>773</v>
      </c>
      <c r="C34" t="s">
        <v>774</v>
      </c>
      <c r="D34" t="s">
        <v>128</v>
      </c>
      <c r="E34" t="s">
        <v>768</v>
      </c>
    </row>
    <row r="35" spans="1:6" x14ac:dyDescent="0.3">
      <c r="A35" s="52"/>
      <c r="B35" t="s">
        <v>775</v>
      </c>
      <c r="C35" t="s">
        <v>776</v>
      </c>
      <c r="D35" t="s">
        <v>128</v>
      </c>
      <c r="E35" t="s">
        <v>768</v>
      </c>
    </row>
    <row r="36" spans="1:6" x14ac:dyDescent="0.3">
      <c r="A36" s="52"/>
      <c r="B36" t="s">
        <v>777</v>
      </c>
      <c r="C36" t="s">
        <v>778</v>
      </c>
      <c r="D36" t="s">
        <v>128</v>
      </c>
      <c r="E36" t="s">
        <v>768</v>
      </c>
    </row>
    <row r="37" spans="1:6" x14ac:dyDescent="0.3">
      <c r="A37" s="52" t="s">
        <v>399</v>
      </c>
      <c r="B37" t="s">
        <v>644</v>
      </c>
      <c r="C37" t="s">
        <v>779</v>
      </c>
      <c r="D37" t="s">
        <v>128</v>
      </c>
      <c r="E37" t="s">
        <v>402</v>
      </c>
    </row>
    <row r="38" spans="1:6" x14ac:dyDescent="0.3">
      <c r="A38" s="52"/>
      <c r="B38" t="s">
        <v>780</v>
      </c>
      <c r="C38" t="s">
        <v>781</v>
      </c>
      <c r="D38" t="s">
        <v>125</v>
      </c>
      <c r="F38" t="s">
        <v>128</v>
      </c>
    </row>
    <row r="39" spans="1:6" x14ac:dyDescent="0.3">
      <c r="A39" s="52"/>
      <c r="B39" t="s">
        <v>651</v>
      </c>
      <c r="C39" t="s">
        <v>782</v>
      </c>
      <c r="D39" t="s">
        <v>128</v>
      </c>
      <c r="E39" t="s">
        <v>185</v>
      </c>
    </row>
    <row r="40" spans="1:6" x14ac:dyDescent="0.3">
      <c r="A40" s="55" t="s">
        <v>670</v>
      </c>
      <c r="B40" s="55"/>
      <c r="C40" s="55"/>
      <c r="D40">
        <f>COUNTIF(D2:D39,"No")</f>
        <v>9</v>
      </c>
      <c r="F40">
        <f t="shared" ref="F40" si="0">COUNTIF(F2:F39,"Yes")</f>
        <v>5</v>
      </c>
    </row>
  </sheetData>
  <mergeCells count="11">
    <mergeCell ref="A29:A30"/>
    <mergeCell ref="A37:A39"/>
    <mergeCell ref="A40:C40"/>
    <mergeCell ref="A2:A4"/>
    <mergeCell ref="A7:A11"/>
    <mergeCell ref="A19:A23"/>
    <mergeCell ref="A24:A28"/>
    <mergeCell ref="A31:A36"/>
    <mergeCell ref="A5:A6"/>
    <mergeCell ref="A12:A14"/>
    <mergeCell ref="A15:A18"/>
  </mergeCells>
  <conditionalFormatting sqref="D2:D24 D26:D39">
    <cfRule type="containsText" dxfId="84" priority="3" operator="containsText" text="Partial">
      <formula>NOT(ISERROR(SEARCH("Partial",D2)))</formula>
    </cfRule>
    <cfRule type="containsText" dxfId="83" priority="4" operator="containsText" text="No">
      <formula>NOT(ISERROR(SEARCH("No",D2)))</formula>
    </cfRule>
    <cfRule type="containsText" dxfId="82" priority="5" operator="containsText" text="Yes">
      <formula>NOT(ISERROR(SEARCH("Yes",D2)))</formula>
    </cfRule>
  </conditionalFormatting>
  <conditionalFormatting sqref="F2:F39">
    <cfRule type="containsText" dxfId="81" priority="1" operator="containsText" text="No">
      <formula>NOT(ISERROR(SEARCH("No",F2)))</formula>
    </cfRule>
    <cfRule type="containsText" dxfId="8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3DF88FC9-1968-48E6-87F3-78CE03EF31AF}">
      <formula1>"Yes,No"</formula1>
    </dataValidation>
    <dataValidation type="list" allowBlank="1" showInputMessage="1" showErrorMessage="1" sqref="D2:D39" xr:uid="{01C85E3A-FE8E-441C-B5D1-E36185F841FF}">
      <formula1>"Yes,No,Partial"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9B8F-250A-45F0-98B8-137279916C80}">
  <dimension ref="A1:G35"/>
  <sheetViews>
    <sheetView topLeftCell="A7" workbookViewId="0">
      <selection activeCell="C30" sqref="C30:G34"/>
    </sheetView>
  </sheetViews>
  <sheetFormatPr baseColWidth="10" defaultColWidth="9.109375" defaultRowHeight="14.4" x14ac:dyDescent="0.3"/>
  <cols>
    <col min="1" max="1" width="60.6640625" style="7" customWidth="1"/>
    <col min="3" max="3" width="60.6640625" customWidth="1"/>
    <col min="4" max="4" width="14.6640625" customWidth="1"/>
    <col min="5" max="5" width="30.6640625" customWidth="1"/>
    <col min="6" max="6" width="14.6640625" customWidth="1"/>
    <col min="7" max="7" width="60.6640625" customWidth="1"/>
  </cols>
  <sheetData>
    <row r="1" spans="1:7" s="4" customFormat="1" x14ac:dyDescent="0.3">
      <c r="A1" s="8" t="s">
        <v>194</v>
      </c>
      <c r="B1" s="4" t="s">
        <v>10</v>
      </c>
      <c r="C1" s="4" t="s">
        <v>673</v>
      </c>
      <c r="D1" s="4" t="s">
        <v>434</v>
      </c>
      <c r="E1" s="4" t="s">
        <v>435</v>
      </c>
      <c r="F1" s="4" t="s">
        <v>674</v>
      </c>
      <c r="G1" s="4" t="s">
        <v>675</v>
      </c>
    </row>
    <row r="2" spans="1:7" ht="15" customHeight="1" x14ac:dyDescent="0.3">
      <c r="A2" s="52" t="s">
        <v>198</v>
      </c>
      <c r="B2" t="s">
        <v>438</v>
      </c>
      <c r="C2" t="s">
        <v>783</v>
      </c>
      <c r="D2" t="s">
        <v>128</v>
      </c>
      <c r="E2" t="s">
        <v>123</v>
      </c>
    </row>
    <row r="3" spans="1:7" ht="15" customHeight="1" x14ac:dyDescent="0.3">
      <c r="A3" s="52"/>
      <c r="B3" t="s">
        <v>784</v>
      </c>
      <c r="C3" t="s">
        <v>785</v>
      </c>
      <c r="D3" t="s">
        <v>125</v>
      </c>
      <c r="F3" t="s">
        <v>128</v>
      </c>
      <c r="G3" t="s">
        <v>725</v>
      </c>
    </row>
    <row r="4" spans="1:7" x14ac:dyDescent="0.3">
      <c r="A4" s="52" t="s">
        <v>206</v>
      </c>
      <c r="B4" t="s">
        <v>786</v>
      </c>
      <c r="C4" t="s">
        <v>787</v>
      </c>
      <c r="D4" t="s">
        <v>128</v>
      </c>
      <c r="E4" t="s">
        <v>131</v>
      </c>
    </row>
    <row r="5" spans="1:7" x14ac:dyDescent="0.3">
      <c r="A5" s="52"/>
      <c r="B5" t="s">
        <v>788</v>
      </c>
      <c r="C5" t="s">
        <v>789</v>
      </c>
      <c r="D5" t="s">
        <v>128</v>
      </c>
      <c r="E5" t="s">
        <v>131</v>
      </c>
    </row>
    <row r="6" spans="1:7" x14ac:dyDescent="0.3">
      <c r="A6" s="52"/>
      <c r="B6" t="s">
        <v>790</v>
      </c>
      <c r="C6" t="s">
        <v>791</v>
      </c>
      <c r="D6" t="s">
        <v>128</v>
      </c>
      <c r="E6" t="s">
        <v>131</v>
      </c>
    </row>
    <row r="7" spans="1:7" x14ac:dyDescent="0.3">
      <c r="A7" s="52"/>
      <c r="B7" t="s">
        <v>792</v>
      </c>
      <c r="C7" t="s">
        <v>793</v>
      </c>
      <c r="D7" t="s">
        <v>128</v>
      </c>
      <c r="E7" t="s">
        <v>131</v>
      </c>
    </row>
    <row r="8" spans="1:7" ht="15" customHeight="1" x14ac:dyDescent="0.3">
      <c r="A8" s="52" t="s">
        <v>215</v>
      </c>
      <c r="B8" t="s">
        <v>470</v>
      </c>
      <c r="C8" t="s">
        <v>686</v>
      </c>
      <c r="D8" t="s">
        <v>128</v>
      </c>
      <c r="E8" t="s">
        <v>134</v>
      </c>
    </row>
    <row r="9" spans="1:7" ht="15" customHeight="1" x14ac:dyDescent="0.3">
      <c r="A9" s="52"/>
      <c r="B9" t="s">
        <v>794</v>
      </c>
      <c r="C9" t="s">
        <v>735</v>
      </c>
      <c r="D9" t="s">
        <v>125</v>
      </c>
      <c r="F9" t="s">
        <v>128</v>
      </c>
    </row>
    <row r="10" spans="1:7" x14ac:dyDescent="0.3">
      <c r="A10" s="52" t="s">
        <v>239</v>
      </c>
      <c r="B10" t="s">
        <v>495</v>
      </c>
      <c r="C10" t="s">
        <v>735</v>
      </c>
      <c r="D10" t="s">
        <v>128</v>
      </c>
      <c r="E10" t="s">
        <v>795</v>
      </c>
    </row>
    <row r="11" spans="1:7" x14ac:dyDescent="0.3">
      <c r="A11" s="52"/>
      <c r="B11" t="s">
        <v>514</v>
      </c>
      <c r="C11" t="s">
        <v>796</v>
      </c>
      <c r="D11" t="s">
        <v>128</v>
      </c>
      <c r="E11" t="s">
        <v>150</v>
      </c>
    </row>
    <row r="12" spans="1:7" x14ac:dyDescent="0.3">
      <c r="A12" s="52"/>
      <c r="B12" t="s">
        <v>507</v>
      </c>
      <c r="C12" t="s">
        <v>797</v>
      </c>
      <c r="D12" t="s">
        <v>128</v>
      </c>
      <c r="E12" t="s">
        <v>148</v>
      </c>
    </row>
    <row r="13" spans="1:7" x14ac:dyDescent="0.3">
      <c r="A13" s="52"/>
      <c r="B13" t="s">
        <v>274</v>
      </c>
      <c r="C13" t="s">
        <v>273</v>
      </c>
      <c r="D13" t="s">
        <v>125</v>
      </c>
      <c r="F13" t="s">
        <v>125</v>
      </c>
    </row>
    <row r="14" spans="1:7" x14ac:dyDescent="0.3">
      <c r="A14" s="52"/>
      <c r="B14" t="s">
        <v>504</v>
      </c>
      <c r="C14" t="s">
        <v>798</v>
      </c>
      <c r="D14" t="s">
        <v>128</v>
      </c>
      <c r="E14" t="s">
        <v>147</v>
      </c>
    </row>
    <row r="15" spans="1:7" x14ac:dyDescent="0.3">
      <c r="A15" s="52" t="s">
        <v>297</v>
      </c>
      <c r="B15" t="s">
        <v>799</v>
      </c>
      <c r="C15" t="s">
        <v>800</v>
      </c>
      <c r="D15" t="s">
        <v>128</v>
      </c>
      <c r="E15" t="s">
        <v>157</v>
      </c>
    </row>
    <row r="16" spans="1:7" x14ac:dyDescent="0.3">
      <c r="A16" s="52"/>
      <c r="B16" t="s">
        <v>310</v>
      </c>
      <c r="C16" t="s">
        <v>309</v>
      </c>
      <c r="D16" t="s">
        <v>125</v>
      </c>
      <c r="F16" t="s">
        <v>125</v>
      </c>
    </row>
    <row r="17" spans="1:7" x14ac:dyDescent="0.3">
      <c r="A17" s="52"/>
      <c r="B17" t="s">
        <v>306</v>
      </c>
      <c r="C17" t="s">
        <v>801</v>
      </c>
      <c r="D17" t="s">
        <v>125</v>
      </c>
      <c r="F17" t="s">
        <v>125</v>
      </c>
    </row>
    <row r="18" spans="1:7" x14ac:dyDescent="0.3">
      <c r="A18" s="52"/>
      <c r="B18" t="s">
        <v>802</v>
      </c>
      <c r="C18" t="s">
        <v>803</v>
      </c>
      <c r="D18" t="s">
        <v>128</v>
      </c>
      <c r="E18" t="s">
        <v>157</v>
      </c>
    </row>
    <row r="19" spans="1:7" ht="15" customHeight="1" x14ac:dyDescent="0.3">
      <c r="A19" s="7" t="s">
        <v>319</v>
      </c>
      <c r="B19" t="s">
        <v>554</v>
      </c>
      <c r="C19" t="s">
        <v>706</v>
      </c>
      <c r="D19" t="s">
        <v>128</v>
      </c>
      <c r="E19" t="s">
        <v>162</v>
      </c>
    </row>
    <row r="20" spans="1:7" x14ac:dyDescent="0.3">
      <c r="A20" s="52" t="s">
        <v>331</v>
      </c>
      <c r="B20" t="s">
        <v>804</v>
      </c>
      <c r="C20" t="s">
        <v>805</v>
      </c>
      <c r="D20" t="s">
        <v>128</v>
      </c>
      <c r="E20" t="s">
        <v>164</v>
      </c>
    </row>
    <row r="21" spans="1:7" x14ac:dyDescent="0.3">
      <c r="A21" s="52"/>
      <c r="B21" t="s">
        <v>806</v>
      </c>
      <c r="C21" t="s">
        <v>807</v>
      </c>
      <c r="D21" t="s">
        <v>128</v>
      </c>
      <c r="E21" t="s">
        <v>164</v>
      </c>
    </row>
    <row r="22" spans="1:7" x14ac:dyDescent="0.3">
      <c r="A22" s="52"/>
      <c r="B22" t="s">
        <v>343</v>
      </c>
      <c r="C22" t="s">
        <v>808</v>
      </c>
      <c r="D22" t="s">
        <v>125</v>
      </c>
      <c r="F22" t="s">
        <v>125</v>
      </c>
    </row>
    <row r="23" spans="1:7" x14ac:dyDescent="0.3">
      <c r="A23" s="52"/>
      <c r="B23" t="s">
        <v>586</v>
      </c>
      <c r="C23" t="s">
        <v>809</v>
      </c>
      <c r="D23" t="s">
        <v>128</v>
      </c>
      <c r="E23" t="s">
        <v>165</v>
      </c>
    </row>
    <row r="24" spans="1:7" x14ac:dyDescent="0.3">
      <c r="A24" s="52"/>
      <c r="B24" t="s">
        <v>590</v>
      </c>
      <c r="C24" t="s">
        <v>810</v>
      </c>
      <c r="D24" t="s">
        <v>128</v>
      </c>
      <c r="E24" t="s">
        <v>166</v>
      </c>
    </row>
    <row r="25" spans="1:7" ht="15" customHeight="1" x14ac:dyDescent="0.3">
      <c r="A25" s="56" t="s">
        <v>366</v>
      </c>
      <c r="B25" t="s">
        <v>811</v>
      </c>
      <c r="C25" t="s">
        <v>709</v>
      </c>
      <c r="D25" t="s">
        <v>128</v>
      </c>
      <c r="E25" t="s">
        <v>171</v>
      </c>
    </row>
    <row r="26" spans="1:7" x14ac:dyDescent="0.3">
      <c r="A26" s="56"/>
      <c r="B26" t="s">
        <v>812</v>
      </c>
      <c r="C26" t="s">
        <v>813</v>
      </c>
      <c r="D26" t="s">
        <v>128</v>
      </c>
      <c r="E26" t="s">
        <v>171</v>
      </c>
    </row>
    <row r="27" spans="1:7" x14ac:dyDescent="0.3">
      <c r="A27" s="52" t="s">
        <v>374</v>
      </c>
      <c r="B27" t="s">
        <v>814</v>
      </c>
      <c r="C27" t="s">
        <v>815</v>
      </c>
      <c r="D27" t="s">
        <v>128</v>
      </c>
      <c r="E27" t="s">
        <v>177</v>
      </c>
    </row>
    <row r="28" spans="1:7" x14ac:dyDescent="0.3">
      <c r="A28" s="52"/>
      <c r="B28" t="s">
        <v>816</v>
      </c>
      <c r="C28" t="s">
        <v>817</v>
      </c>
      <c r="D28" t="s">
        <v>128</v>
      </c>
      <c r="E28" t="s">
        <v>177</v>
      </c>
    </row>
    <row r="29" spans="1:7" x14ac:dyDescent="0.3">
      <c r="A29" s="52"/>
      <c r="B29" t="s">
        <v>386</v>
      </c>
      <c r="C29" t="s">
        <v>385</v>
      </c>
      <c r="D29" t="s">
        <v>125</v>
      </c>
      <c r="F29" t="s">
        <v>125</v>
      </c>
    </row>
    <row r="30" spans="1:7" x14ac:dyDescent="0.3">
      <c r="A30" s="52" t="s">
        <v>399</v>
      </c>
      <c r="B30" t="s">
        <v>818</v>
      </c>
      <c r="C30" t="s">
        <v>819</v>
      </c>
      <c r="D30" t="s">
        <v>128</v>
      </c>
      <c r="E30" t="s">
        <v>402</v>
      </c>
    </row>
    <row r="31" spans="1:7" x14ac:dyDescent="0.3">
      <c r="A31" s="52"/>
      <c r="B31" t="s">
        <v>820</v>
      </c>
      <c r="C31" t="s">
        <v>821</v>
      </c>
      <c r="D31" t="s">
        <v>125</v>
      </c>
      <c r="F31" t="s">
        <v>128</v>
      </c>
      <c r="G31" t="s">
        <v>822</v>
      </c>
    </row>
    <row r="32" spans="1:7" x14ac:dyDescent="0.3">
      <c r="A32" s="52"/>
      <c r="B32" t="s">
        <v>823</v>
      </c>
      <c r="C32" t="s">
        <v>824</v>
      </c>
      <c r="D32" t="s">
        <v>125</v>
      </c>
      <c r="F32" t="s">
        <v>125</v>
      </c>
    </row>
    <row r="33" spans="1:6" x14ac:dyDescent="0.3">
      <c r="A33" s="52"/>
      <c r="B33" t="s">
        <v>420</v>
      </c>
      <c r="C33" t="s">
        <v>419</v>
      </c>
      <c r="D33" t="s">
        <v>448</v>
      </c>
      <c r="E33" t="s">
        <v>402</v>
      </c>
      <c r="F33" t="s">
        <v>125</v>
      </c>
    </row>
    <row r="34" spans="1:6" x14ac:dyDescent="0.3">
      <c r="A34" s="52"/>
      <c r="B34" t="s">
        <v>660</v>
      </c>
      <c r="C34" t="s">
        <v>718</v>
      </c>
      <c r="D34" t="s">
        <v>128</v>
      </c>
      <c r="E34" t="s">
        <v>185</v>
      </c>
    </row>
    <row r="35" spans="1:6" x14ac:dyDescent="0.3">
      <c r="A35" s="55" t="s">
        <v>670</v>
      </c>
      <c r="B35" s="55"/>
      <c r="C35" s="55"/>
      <c r="D35">
        <f>COUNTIF(D2:D34,"No")</f>
        <v>9</v>
      </c>
      <c r="F35">
        <f t="shared" ref="F35" si="0">COUNTIF(F2:F34,"Yes")</f>
        <v>3</v>
      </c>
    </row>
  </sheetData>
  <mergeCells count="10">
    <mergeCell ref="A25:A26"/>
    <mergeCell ref="A27:A29"/>
    <mergeCell ref="A30:A34"/>
    <mergeCell ref="A35:C35"/>
    <mergeCell ref="A2:A3"/>
    <mergeCell ref="A4:A7"/>
    <mergeCell ref="A20:A24"/>
    <mergeCell ref="A8:A9"/>
    <mergeCell ref="A10:A14"/>
    <mergeCell ref="A15:A18"/>
  </mergeCells>
  <conditionalFormatting sqref="D2:D34">
    <cfRule type="containsText" dxfId="79" priority="1" operator="containsText" text="Partial">
      <formula>NOT(ISERROR(SEARCH("Partial",D2)))</formula>
    </cfRule>
    <cfRule type="containsText" dxfId="78" priority="2" operator="containsText" text="No">
      <formula>NOT(ISERROR(SEARCH("No",D2)))</formula>
    </cfRule>
    <cfRule type="containsText" dxfId="77" priority="3" operator="containsText" text="Yes">
      <formula>NOT(ISERROR(SEARCH("Yes",D2)))</formula>
    </cfRule>
  </conditionalFormatting>
  <conditionalFormatting sqref="F2:F34">
    <cfRule type="containsText" dxfId="76" priority="4" operator="containsText" text="No">
      <formula>NOT(ISERROR(SEARCH("No",F2)))</formula>
    </cfRule>
    <cfRule type="containsText" dxfId="75" priority="5" operator="containsText" text="Yes">
      <formula>NOT(ISERROR(SEARCH("Yes",F2)))</formula>
    </cfRule>
  </conditionalFormatting>
  <dataValidations count="2">
    <dataValidation type="list" allowBlank="1" showInputMessage="1" showErrorMessage="1" sqref="F2:F34" xr:uid="{ECFB0937-30F6-45F5-A466-6B5FEFEF2D5D}">
      <formula1>"Yes,No"</formula1>
    </dataValidation>
    <dataValidation type="list" allowBlank="1" showInputMessage="1" showErrorMessage="1" sqref="D2:D34" xr:uid="{2EFF3890-06BE-480A-8292-DB904ADB75F3}">
      <formula1>"Yes,No,Partial"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B5DA0B0CCAE4590BF69FF9332D7FE" ma:contentTypeVersion="15" ma:contentTypeDescription="Crear nuevo documento." ma:contentTypeScope="" ma:versionID="8f9cf5080ef7f56065c9501d0f717788">
  <xsd:schema xmlns:xsd="http://www.w3.org/2001/XMLSchema" xmlns:xs="http://www.w3.org/2001/XMLSchema" xmlns:p="http://schemas.microsoft.com/office/2006/metadata/properties" xmlns:ns2="754e24dd-306d-4fe6-b12e-9796b994e0bc" xmlns:ns3="3f25d8c3-6b22-48b1-be24-ff67ed56c70e" targetNamespace="http://schemas.microsoft.com/office/2006/metadata/properties" ma:root="true" ma:fieldsID="4829be9e8fa496713d6bdb8cd1f179a3" ns2:_="" ns3:_="">
    <xsd:import namespace="754e24dd-306d-4fe6-b12e-9796b994e0bc"/>
    <xsd:import namespace="3f25d8c3-6b22-48b1-be24-ff67ed56c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24dd-306d-4fe6-b12e-9796b994e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5d8c3-6b22-48b1-be24-ff67ed56c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01a680c-827e-4a59-8cf9-bd12f48a7fa5}" ma:internalName="TaxCatchAll" ma:showField="CatchAllData" ma:web="3f25d8c3-6b22-48b1-be24-ff67ed56c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4e24dd-306d-4fe6-b12e-9796b994e0bc">
      <Terms xmlns="http://schemas.microsoft.com/office/infopath/2007/PartnerControls"/>
    </lcf76f155ced4ddcb4097134ff3c332f>
    <TaxCatchAll xmlns="3f25d8c3-6b22-48b1-be24-ff67ed56c70e" xsi:nil="true"/>
  </documentManagement>
</p:properties>
</file>

<file path=customXml/itemProps1.xml><?xml version="1.0" encoding="utf-8"?>
<ds:datastoreItem xmlns:ds="http://schemas.openxmlformats.org/officeDocument/2006/customXml" ds:itemID="{80A5939C-0404-4107-B204-37078ECE9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4e24dd-306d-4fe6-b12e-9796b994e0bc"/>
    <ds:schemaRef ds:uri="3f25d8c3-6b22-48b1-be24-ff67ed56c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8A58F-8894-46A4-9690-B7942B9722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B866A6-49D3-4B9F-BB78-75E101464464}">
  <ds:schemaRefs>
    <ds:schemaRef ds:uri="http://schemas.microsoft.com/office/2006/metadata/properties"/>
    <ds:schemaRef ds:uri="http://schemas.microsoft.com/office/infopath/2007/PartnerControls"/>
    <ds:schemaRef ds:uri="754e24dd-306d-4fe6-b12e-9796b994e0bc"/>
    <ds:schemaRef ds:uri="3f25d8c3-6b22-48b1-be24-ff67ed56c7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Models</vt:lpstr>
      <vt:lpstr>Summary</vt:lpstr>
      <vt:lpstr>Summary Consistency</vt:lpstr>
      <vt:lpstr>Consistency Analysis</vt:lpstr>
      <vt:lpstr>Gold Standard to… Comparison</vt:lpstr>
      <vt:lpstr>Human to Auto Comparison</vt:lpstr>
      <vt:lpstr>L0 to Human Comparison</vt:lpstr>
      <vt:lpstr>L1 to Human Comparison</vt:lpstr>
      <vt:lpstr>L2 to Human Comparison</vt:lpstr>
      <vt:lpstr>L3 to Human Comparison</vt:lpstr>
      <vt:lpstr>L4 to Human Comparison</vt:lpstr>
      <vt:lpstr>L5 to Human Comparison</vt:lpstr>
      <vt:lpstr>Q0 to Human Comparison</vt:lpstr>
      <vt:lpstr>Q1 to Human Comparison</vt:lpstr>
      <vt:lpstr>Q2 to Human Comparison</vt:lpstr>
      <vt:lpstr>M0 to Human Comparison</vt:lpstr>
      <vt:lpstr>M1 to Human Comparison</vt:lpstr>
      <vt:lpstr>M2 to Human Comparison</vt:lpstr>
      <vt:lpstr>G0 to Human Comparison</vt:lpstr>
      <vt:lpstr>G1 to Human Comparison</vt:lpstr>
      <vt:lpstr>G2 to Human Comparison</vt:lpstr>
      <vt:lpstr>L0a to Human Comparison</vt:lpstr>
      <vt:lpstr>L0b to Human 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PEREZ ACUÑA</cp:lastModifiedBy>
  <cp:revision/>
  <dcterms:created xsi:type="dcterms:W3CDTF">2024-12-04T17:35:51Z</dcterms:created>
  <dcterms:modified xsi:type="dcterms:W3CDTF">2025-07-29T18:55:29Z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0x010100A0BB5DA0B0CCAE4590BF69FF9332D7FE</vt:lpwstr>
  </property>
  <property fmtid="{D5CDD505-2E9C-101B-9397-08002B2CF9AE}" pid="3" name="MediaServiceImageTags">
    <vt:lpwstr/>
  </property>
</Properties>
</file>