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odels"/>
    <sheet r:id="rId2" sheetId="2" name="Summary"/>
    <sheet r:id="rId3" sheetId="3" name="Summary Consistency"/>
    <sheet r:id="rId4" sheetId="4" name="Consistency Analysis"/>
    <sheet r:id="rId5" sheetId="5" name="Gold Standard to… Comparison"/>
    <sheet r:id="rId6" sheetId="6" name="Human to Auto Comparison"/>
    <sheet r:id="rId7" sheetId="7" name="L0 to Human Comparison"/>
    <sheet r:id="rId8" sheetId="8" name="L1 to Human Comparison"/>
    <sheet r:id="rId9" sheetId="9" name="L2 to Human Comparison"/>
    <sheet r:id="rId10" sheetId="10" name="L3 to Human Comparison"/>
    <sheet r:id="rId11" sheetId="11" name="L4 to Human Comparison"/>
    <sheet r:id="rId12" sheetId="12" name="L5 to Human Comparison"/>
    <sheet r:id="rId13" sheetId="13" name="Q0 to Human Comparison"/>
    <sheet r:id="rId14" sheetId="14" name="Q1 to Human Comparison"/>
    <sheet r:id="rId15" sheetId="15" name="Q2 to Human Comparison"/>
    <sheet r:id="rId16" sheetId="16" name="M0 to Human Comparison"/>
    <sheet r:id="rId17" sheetId="17" name="M1 to Human Comparison"/>
    <sheet r:id="rId18" sheetId="18" name="M2 to Human Comparison"/>
    <sheet r:id="rId19" sheetId="19" name="G0 to Human Comparison"/>
    <sheet r:id="rId20" sheetId="20" name="G1 to Human Comparison"/>
    <sheet r:id="rId21" sheetId="21" name="G2 to Human Comparison"/>
  </sheets>
  <calcPr fullCalcOnLoad="1"/>
</workbook>
</file>

<file path=xl/sharedStrings.xml><?xml version="1.0" encoding="utf-8"?>
<sst xmlns="http://schemas.openxmlformats.org/spreadsheetml/2006/main" count="4331" uniqueCount="1559">
  <si>
    <t>Norm</t>
  </si>
  <si>
    <t>G2.#</t>
  </si>
  <si>
    <t>Automated requirement name</t>
  </si>
  <si>
    <t>Present</t>
  </si>
  <si>
    <t>Support</t>
  </si>
  <si>
    <t>Hallucination</t>
  </si>
  <si>
    <t>Rationale</t>
  </si>
  <si>
    <t>Help messages during the {log-on procedure} must not aid an unauthorized user, e.g., by indicating which {parts of the data} are correct or incorrect</t>
  </si>
  <si>
    <t>G2.1.1</t>
  </si>
  <si>
    <t>Secure Log-On Feedback Mechanism</t>
  </si>
  <si>
    <t>Yes</t>
  </si>
  <si>
    <t>H.1.1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</si>
  <si>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</si>
  <si>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G2.2.1</t>
  </si>
  <si>
    <t>Secure Authentication Alert System</t>
  </si>
  <si>
    <t>H.2.1</t>
  </si>
  <si>
    <t>Physical or logical access controls must be implemented to isolate {sensitive applications, data, or systems}.</t>
  </si>
  <si>
    <t>G2.3.1</t>
  </si>
  <si>
    <t>Restricted Access to Warehouse Management System</t>
  </si>
  <si>
    <t>H.3.1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</si>
  <si>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</si>
  <si>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</si>
  <si>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</si>
  <si>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</si>
  <si>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</si>
  <si>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</si>
  <si>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</si>
  <si>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</si>
  <si>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No</t>
  </si>
  <si>
    <t>Unrelated</t>
  </si>
  <si>
    <t>G2.3.6</t>
  </si>
  <si>
    <t>Secured Interaction with IoT Middleware Platforms</t>
  </si>
  <si>
    <t>{Access to data} must be controlled based on {user identity, group membership, and assigned roles}</t>
  </si>
  <si>
    <t>G2.4.1</t>
  </si>
  <si>
    <t>Controlled Data Access by Role</t>
  </si>
  <si>
    <t>H.4.7</t>
  </si>
  <si>
    <t>G2.4.2</t>
  </si>
  <si>
    <t>Group-Based Data Segregation</t>
  </si>
  <si>
    <t>G2.4.3</t>
  </si>
  <si>
    <t>Role-Specific Operational Logs and Audits</t>
  </si>
  <si>
    <t>The {organization} shall maintain a record of {all privileges allocated}</t>
  </si>
  <si>
    <t>G2.5.1</t>
  </si>
  <si>
    <t>Privilege Logging and Management</t>
  </si>
  <si>
    <t>H.5.1</t>
  </si>
  <si>
    <t>G2.5.2</t>
  </si>
  <si>
    <t>Real-Time Privilege Updates</t>
  </si>
  <si>
    <t>H.5.2</t>
  </si>
  <si>
    <t>G2.5.3</t>
  </si>
  <si>
    <t>Regular Privilege Audits</t>
  </si>
  <si>
    <t>The {organization} shall regularly review {users} with privileged access rights to ensure that their {duties}, {roles}, {responsibilities}, and {competence} still justify such access</t>
  </si>
  <si>
    <t>G2.6.1</t>
  </si>
  <si>
    <t>Privileged Access Review</t>
  </si>
  <si>
    <t>H.6.1</t>
  </si>
  <si>
    <t>{Connection} of {systems} to the {network} must be restricted and filtered, e.g., using firewalls.</t>
  </si>
  <si>
    <t>G2.7.1</t>
  </si>
  <si>
    <t>IoT Device Network Security</t>
  </si>
  <si>
    <t>H.7.1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</si>
  <si>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</si>
  <si>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</si>
  <si>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</si>
  <si>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</si>
  <si>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</si>
  <si>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</si>
  <si>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{Network administration channels} must be segregated from {other network traffic}</t>
  </si>
  <si>
    <t>G2.8.1</t>
  </si>
  <si>
    <t>Segregation of System Administration and Operational Network Traffic</t>
  </si>
  <si>
    <t>H.8.1</t>
  </si>
  <si>
    <t>Rambles</t>
  </si>
  <si>
    <t>Implement cryptographic measures to safeguard {information stored} on {mobile user} {endpoint devices} or {storage media} and transmitted over {networks}</t>
  </si>
  <si>
    <t>G2.9.1</t>
  </si>
  <si>
    <t>Cryptographic Protection of Data Stores</t>
  </si>
  <si>
    <t>H.9.1</t>
  </si>
  <si>
    <t>G2.9.2</t>
  </si>
  <si>
    <t>Secure Data Transmission in Factory Networks</t>
  </si>
  <si>
    <t>H.9.3</t>
  </si>
  <si>
    <t>G2.9.3</t>
  </si>
  <si>
    <t>Endpoint Device Security for Mobile Users</t>
  </si>
  <si>
    <t>G2.9.4</t>
  </si>
  <si>
    <t>Authentication and Access Control for Mobile Devices</t>
  </si>
  <si>
    <t>Absurd</t>
  </si>
  <si>
    <t>Establish a comprehensive key management system, including procedures for generating and protecting {cryptographic keys} and recovering {encrypted data} in case of lost, compromised, or damaged {keys}</t>
  </si>
  <si>
    <t>G2.10.1</t>
  </si>
  <si>
    <t>Secure Cryptographic Key Lifecycle Management for IoT Middleware</t>
  </si>
  <si>
    <t>Partial</t>
  </si>
  <si>
    <t>H.10.3</t>
  </si>
  <si>
    <t>Mainly hall; but includes sec mgr. responsibility</t>
  </si>
  <si>
    <t>G2.10.2</t>
  </si>
  <si>
    <t>Datastore Encryption Key Management and Recovery</t>
  </si>
  <si>
    <t>Not the keys for that; rambles</t>
  </si>
  <si>
    <t>G2.10.3</t>
  </si>
  <si>
    <t>Encryption Key Management for AIDC Technologies</t>
  </si>
  <si>
    <t>H.10.1</t>
  </si>
  <si>
    <t>Totals</t>
  </si>
  <si>
    <t>G1.#</t>
  </si>
  <si>
    <t>G1.1.1</t>
  </si>
  <si>
    <t>Secure Authentication Feedback</t>
  </si>
  <si>
    <t>G1.2.1</t>
  </si>
  <si>
    <t>Authentication Breach Notification</t>
  </si>
  <si>
    <t>G1.2.2</t>
  </si>
  <si>
    <t>Enhanced Log-On Attempt Control</t>
  </si>
  <si>
    <t>G1.3.1</t>
  </si>
  <si>
    <t>Secure Isolation of Data Stores</t>
  </si>
  <si>
    <t>G1.3.2</t>
  </si>
  <si>
    <t>Access Control for Factory Network</t>
  </si>
  <si>
    <t>H.3.2</t>
  </si>
  <si>
    <t>Partial hall</t>
  </si>
  <si>
    <t>G1.3.3</t>
  </si>
  <si>
    <t>Middleware Access Security</t>
  </si>
  <si>
    <t>G1.3.4</t>
  </si>
  <si>
    <t>Role-Based Access Management</t>
  </si>
  <si>
    <t>G1.3.5</t>
  </si>
  <si>
    <t>Secure AIDC System Interfaces</t>
  </si>
  <si>
    <t>G1.4.1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</si>
  <si>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</si>
  <si>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</si>
  <si>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</si>
  <si>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</si>
  <si>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</si>
  <si>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</si>
  <si>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G1.5.1</t>
  </si>
  <si>
    <t>Factory Privilege Allocation Record Management</t>
  </si>
  <si>
    <t>G1.5.2</t>
  </si>
  <si>
    <t>Implementation of Role-Based Access Control (RBAC)</t>
  </si>
  <si>
    <t>G1.5.3</t>
  </si>
  <si>
    <t>Audit Trail for Access and Privilege Changes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</si>
  <si>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</si>
  <si>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</si>
  <si>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</si>
  <si>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</si>
  <si>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</si>
  <si>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</si>
  <si>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</si>
  <si>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</si>
  <si>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</si>
  <si>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</si>
  <si>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</si>
  <si>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</si>
  <si>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G1.8.1</t>
  </si>
  <si>
    <t>Segregated Network Channels for Administrative and Operational Traffic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</si>
  <si>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</si>
  <si>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</si>
  <si>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</si>
  <si>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</si>
  <si>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</si>
  <si>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</si>
  <si>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G1.9.4</t>
  </si>
  <si>
    <t>Network Traffic Encryption</t>
  </si>
  <si>
    <t>G1.10.1</t>
  </si>
  <si>
    <t>Datastore Encryption Key Management</t>
  </si>
  <si>
    <t>G1.10.2</t>
  </si>
  <si>
    <t>IoT Middleware Secure Communication</t>
  </si>
  <si>
    <t>G1.10.3</t>
  </si>
  <si>
    <t>AGVs Data Encryption and Key Management</t>
  </si>
  <si>
    <t>G1.10.4</t>
  </si>
  <si>
    <t>Administrative Oversight of Key Management System</t>
  </si>
  <si>
    <t>G0.#</t>
  </si>
  <si>
    <t>G0.1.1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</si>
  <si>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</si>
  <si>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</si>
  <si>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</si>
  <si>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</si>
  <si>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</si>
  <si>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</si>
  <si>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</si>
  <si>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</si>
  <si>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</si>
  <si>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G0.3.1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</si>
  <si>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</si>
  <si>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</si>
  <si>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</si>
  <si>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</si>
  <si>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</si>
  <si>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</si>
  <si>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G0.4.3</t>
  </si>
  <si>
    <t>Role-Based Access Control Security</t>
  </si>
  <si>
    <t>G0.5.1</t>
  </si>
  <si>
    <t>Privilege Allocation Record Management</t>
  </si>
  <si>
    <t>G0.5.2</t>
  </si>
  <si>
    <t>Operations Access Control</t>
  </si>
  <si>
    <t>G0.6.1</t>
  </si>
  <si>
    <t>Periodic Privileged Access Review Compliance</t>
  </si>
  <si>
    <t>G0.6.2</t>
  </si>
  <si>
    <t>Competency Validation for Cybersecurity Roles</t>
  </si>
  <si>
    <t>G0.6.3</t>
  </si>
  <si>
    <t>Comprehensive Audit Trail Maintenance</t>
  </si>
  <si>
    <t>G0.7.1</t>
  </si>
  <si>
    <t>Network Access Control for IoT and Automated Systems</t>
  </si>
  <si>
    <t>G0.7.2</t>
  </si>
  <si>
    <t>Secure Network Gateways for External and Internal Connections</t>
  </si>
  <si>
    <t>H.7.2; H.7.3</t>
  </si>
  <si>
    <t>G0.8.1</t>
  </si>
  <si>
    <t>Segregation of Administrative Network Communications</t>
  </si>
  <si>
    <t>G0.9.1</t>
  </si>
  <si>
    <t>Data in Transit Encryption</t>
  </si>
  <si>
    <t>G0.9.2</t>
  </si>
  <si>
    <t>Endpoint Data Storage Security</t>
  </si>
  <si>
    <t>G0.9.3</t>
  </si>
  <si>
    <t>External Network Communication Security</t>
  </si>
  <si>
    <t>G0.9.4</t>
  </si>
  <si>
    <t>Storage Media Encryption Compliance</t>
  </si>
  <si>
    <t>G0.10.1</t>
  </si>
  <si>
    <t>IoT Middleware Key Management Protocol</t>
  </si>
  <si>
    <t>G0.10.2</t>
  </si>
  <si>
    <t>Data Store Encryption and Key Recovery Strategy</t>
  </si>
  <si>
    <t>H.10.2</t>
  </si>
  <si>
    <t>G0.10.3</t>
  </si>
  <si>
    <t>Role-Specific Key Management Responsibilities</t>
  </si>
  <si>
    <t>M2.#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</si>
  <si>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</si>
  <si>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</si>
  <si>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</si>
  <si>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</si>
  <si>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</si>
  <si>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</si>
  <si>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</si>
  <si>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</si>
  <si>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Absurd; unachievable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</si>
  <si>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</si>
  <si>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</si>
  <si>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</si>
  <si>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</si>
  <si>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</si>
  <si>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</si>
  <si>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</si>
  <si>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</si>
  <si>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</si>
  <si>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</si>
  <si>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</si>
  <si>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</si>
  <si>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</si>
  <si>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</si>
  <si>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M2.4.1</t>
  </si>
  <si>
    <t>User-Based Access Control for Factory Data</t>
  </si>
  <si>
    <t>H.4.1; H.4.2; H.4.3; H.4.4; H.4.5; H.4.7</t>
  </si>
  <si>
    <t>M2.4.2</t>
  </si>
  <si>
    <t>Role-Based Access Control for System Administration</t>
  </si>
  <si>
    <t>H.4.8</t>
  </si>
  <si>
    <t>M2.4.3</t>
  </si>
  <si>
    <t>Access Control for Logistic Subprocesses</t>
  </si>
  <si>
    <t>H.4.1; H.4.2; H.4.3; H.4.4; H.4.5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</si>
  <si>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</si>
  <si>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</si>
  <si>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</si>
  <si>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</si>
  <si>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</si>
  <si>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</si>
  <si>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</si>
  <si>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</si>
  <si>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</si>
  <si>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</si>
  <si>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</si>
  <si>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</si>
  <si>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</si>
  <si>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</si>
  <si>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H.7.1; H.7.2</t>
  </si>
  <si>
    <t>M2.7.2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</si>
  <si>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</si>
  <si>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</si>
  <si>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</si>
  <si>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</si>
  <si>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</si>
  <si>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M2.8.1</t>
  </si>
  <si>
    <t>Factory Control Network Segregation</t>
  </si>
  <si>
    <t>M2.8.2</t>
  </si>
  <si>
    <t>Supply Chain Management Network Isolation</t>
  </si>
  <si>
    <t>Extreme measures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</si>
  <si>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</si>
  <si>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</si>
  <si>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</si>
  <si>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</si>
  <si>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</si>
  <si>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</si>
  <si>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M2.9.1</t>
  </si>
  <si>
    <t>Cryptographic Protection for In-Transit Data</t>
  </si>
  <si>
    <t>M2.9.2</t>
  </si>
  <si>
    <t>Cryptographic Protection for Stored Data on Endpoint Devices</t>
  </si>
  <si>
    <t>M2.9.3</t>
  </si>
  <si>
    <t>Cryptographic Protection for Data Stored in the System's Datastores</t>
  </si>
  <si>
    <t>M2.10.1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</si>
  <si>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</si>
  <si>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</si>
  <si>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</si>
  <si>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</si>
  <si>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</si>
  <si>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</si>
  <si>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</si>
  <si>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</si>
  <si>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</si>
  <si>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M2.10.6</t>
  </si>
  <si>
    <t>Secure Key Management for User Management System</t>
  </si>
  <si>
    <t>M1.#</t>
  </si>
  <si>
    <t>M1.1.1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</si>
  <si>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</si>
  <si>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</si>
  <si>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</si>
  <si>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</si>
  <si>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</si>
  <si>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</si>
  <si>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</si>
  <si>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</si>
  <si>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</si>
  <si>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</si>
  <si>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</si>
  <si>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</si>
  <si>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</si>
  <si>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</si>
  <si>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</si>
  <si>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M1.3.4</t>
  </si>
  <si>
    <t>Access Control for System Administration</t>
  </si>
  <si>
    <t>M1.3.5</t>
  </si>
  <si>
    <t>Access Control for IoT Middleware Platform</t>
  </si>
  <si>
    <t>M1.4.1</t>
  </si>
  <si>
    <t>Role-Based Access Control for Factory Data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</si>
  <si>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</si>
  <si>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</si>
  <si>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</si>
  <si>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</si>
  <si>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</si>
  <si>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</si>
  <si>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</si>
  <si>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</si>
  <si>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</si>
  <si>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</si>
  <si>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M1.6.1</t>
  </si>
  <si>
    <t>Regular Review of Privileged Access</t>
  </si>
  <si>
    <t>M1.7.1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</si>
  <si>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</si>
  <si>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</si>
  <si>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</si>
  <si>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</si>
  <si>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</si>
  <si>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</si>
  <si>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</si>
  <si>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H.7.3</t>
  </si>
  <si>
    <t>M1.8.1</t>
  </si>
  <si>
    <t>Segregated Access Control Network</t>
  </si>
  <si>
    <t>M1.8.2</t>
  </si>
  <si>
    <t>Isolated Inventory Management Network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</si>
  <si>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</si>
  <si>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</si>
  <si>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</si>
  <si>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</si>
  <si>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</si>
  <si>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</si>
  <si>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H.9.1; H.9.3</t>
  </si>
  <si>
    <t>M1.9.2</t>
  </si>
  <si>
    <t>Cryptographic Protection for Assembly Line Data</t>
  </si>
  <si>
    <t>M1.9.3</t>
  </si>
  <si>
    <t>Cryptographic Protection for Outbound Logistics Data</t>
  </si>
  <si>
    <t>M1.10.1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</si>
  <si>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</si>
  <si>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</si>
  <si>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</si>
  <si>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</si>
  <si>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</si>
  <si>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</si>
  <si>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</si>
  <si>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</si>
  <si>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</si>
  <si>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M0.#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</si>
  <si>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</si>
  <si>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</si>
  <si>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</si>
  <si>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</si>
  <si>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</si>
  <si>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</si>
  <si>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</si>
  <si>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</si>
  <si>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</si>
  <si>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</si>
  <si>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</si>
  <si>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</si>
  <si>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</si>
  <si>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</si>
  <si>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</si>
  <si>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</si>
  <si>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</si>
  <si>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</si>
  <si>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</si>
  <si>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</si>
  <si>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</si>
  <si>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</si>
  <si>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</si>
  <si>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</si>
  <si>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</si>
  <si>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</si>
  <si>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</si>
  <si>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</si>
  <si>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</si>
  <si>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</si>
  <si>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</si>
  <si>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</si>
  <si>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</si>
  <si>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</si>
  <si>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</si>
  <si>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</si>
  <si>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</si>
  <si>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</si>
  <si>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</si>
  <si>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</si>
  <si>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</si>
  <si>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</si>
  <si>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M0.5.1</t>
  </si>
  <si>
    <t>Record of Employee Access Privileges</t>
  </si>
  <si>
    <t>M0.5.2</t>
  </si>
  <si>
    <t>Record of AGV Access Privileges</t>
  </si>
  <si>
    <t>M0.5.3</t>
  </si>
  <si>
    <t>Record of IoT Middleware Access Privileges</t>
  </si>
  <si>
    <t>M0.6.1</t>
  </si>
  <si>
    <t>Regular Review of Privileged Access for Factory Employees</t>
  </si>
  <si>
    <t>M0.6.2</t>
  </si>
  <si>
    <t>Regular Review of Privileged Access for Logistics Terminal Employees</t>
  </si>
  <si>
    <t>M0.7.1</t>
  </si>
  <si>
    <t>Restricted and Filtered IoT Device Connection</t>
  </si>
  <si>
    <t>M0.7.2</t>
  </si>
  <si>
    <t>Restricted and Filtered Factory System Connection to the Internet</t>
  </si>
  <si>
    <t>H.7.2</t>
  </si>
  <si>
    <t>M0.7.3</t>
  </si>
  <si>
    <t>Restricted and Filtered Employee Device Connection to the Factory Network</t>
  </si>
  <si>
    <t>M0.8.1</t>
  </si>
  <si>
    <t>Segregation of Factory Network Administration Channels</t>
  </si>
  <si>
    <t>M0.9.1</t>
  </si>
  <si>
    <t>Encrypted Communication for Supply Vehicle Identification</t>
  </si>
  <si>
    <t>M0.9.2</t>
  </si>
  <si>
    <t>Secure Storage of Component Identification Data</t>
  </si>
  <si>
    <t>H.9.2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</si>
  <si>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</si>
  <si>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</si>
  <si>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</si>
  <si>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</si>
  <si>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</si>
  <si>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</si>
  <si>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</si>
  <si>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</si>
  <si>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</si>
  <si>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</si>
  <si>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</si>
  <si>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</si>
  <si>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</si>
  <si>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</si>
  <si>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</si>
  <si>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</si>
  <si>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</si>
  <si>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M0.10.5</t>
  </si>
  <si>
    <t>Key Usage Monitoring and Reporting</t>
  </si>
  <si>
    <t>M0.10.6</t>
  </si>
  <si>
    <t>Key Integrity and Authenticity</t>
  </si>
  <si>
    <t>Self-evident redundant of next</t>
  </si>
  <si>
    <t>M0.10.7</t>
  </si>
  <si>
    <t>Key Lifecycle Management</t>
  </si>
  <si>
    <t>Q2.#</t>
  </si>
  <si>
    <t>Q2.1.1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</si>
  <si>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</si>
  <si>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</si>
  <si>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</si>
  <si>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</si>
  <si>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</si>
  <si>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</si>
  <si>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</si>
  <si>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Out of the scope</t>
  </si>
  <si>
    <t>Q2.3.2</t>
  </si>
  <si>
    <t>Digital Access Management for Sensitive Areas</t>
  </si>
  <si>
    <t>Q2.3.3</t>
  </si>
  <si>
    <t>Data Store Security</t>
  </si>
  <si>
    <t>Q2.3.4</t>
  </si>
  <si>
    <t>IoT Middleware Platform Access Control</t>
  </si>
  <si>
    <t>Q2.3.5</t>
  </si>
  <si>
    <t>Employee Role-Based Access</t>
  </si>
  <si>
    <t>Unrealated</t>
  </si>
  <si>
    <t>Q2.4.1</t>
  </si>
  <si>
    <t>Q2.4.2</t>
  </si>
  <si>
    <t>Q2.4.3</t>
  </si>
  <si>
    <t>H.4.1; H.4.3; H.4.5</t>
  </si>
  <si>
    <t>Q2.4.4</t>
  </si>
  <si>
    <t>Q2.4.5</t>
  </si>
  <si>
    <t>Q2.5.1</t>
  </si>
  <si>
    <t>Comprehensive Privilege Recording</t>
  </si>
  <si>
    <t>Q2.6.1</t>
  </si>
  <si>
    <t>PrivilegedAccessReview</t>
  </si>
  <si>
    <t>Q2.7.1</t>
  </si>
  <si>
    <t>Secure Network Access Enforcement</t>
  </si>
  <si>
    <t>Q2.8.1</t>
  </si>
  <si>
    <t>Network Administration Channel Isolation</t>
  </si>
  <si>
    <t>Q2.9.1</t>
  </si>
  <si>
    <t>EndpointDeviceDataProtection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</si>
  <si>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</si>
  <si>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</si>
  <si>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</si>
  <si>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</si>
  <si>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</si>
  <si>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</si>
  <si>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</si>
  <si>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Q2.9.5</t>
  </si>
  <si>
    <t>IoTMiddlewareSecurity</t>
  </si>
  <si>
    <t>Q2.9.6</t>
  </si>
  <si>
    <t>AdministrativeDeviceEncryption</t>
  </si>
  <si>
    <t>Overloaded</t>
  </si>
  <si>
    <t>Q2.10.1</t>
  </si>
  <si>
    <t>Secure Key Lifecycle Management</t>
  </si>
  <si>
    <t>Q2.10.2</t>
  </si>
  <si>
    <t>Key Access Control and User Management</t>
  </si>
  <si>
    <t>Q2.10.3</t>
  </si>
  <si>
    <t>Key-Driven Data Recovery Protocol</t>
  </si>
  <si>
    <t>Q2.10.4</t>
  </si>
  <si>
    <t>System Operation Resilience</t>
  </si>
  <si>
    <t>Not a FR</t>
  </si>
  <si>
    <t>Q2.10.5</t>
  </si>
  <si>
    <t>Security Management Compliance</t>
  </si>
  <si>
    <t>Q1.#</t>
  </si>
  <si>
    <t>Q1.1.1</t>
  </si>
  <si>
    <t>SecureLogOnFeedback</t>
  </si>
  <si>
    <t>Q1.2.1</t>
  </si>
  <si>
    <t>EnhancedLogOnControlsSurveillance</t>
  </si>
  <si>
    <t>Q1.3.1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</si>
  <si>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</si>
  <si>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</si>
  <si>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</si>
  <si>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</si>
  <si>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</si>
  <si>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</si>
  <si>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</si>
  <si>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</si>
  <si>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</si>
  <si>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</si>
  <si>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</si>
  <si>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Out of scope</t>
  </si>
  <si>
    <t>Q1.3.7</t>
  </si>
  <si>
    <t>SecureInboundAndOutboundLogisticProcesses</t>
  </si>
  <si>
    <t>Q1.3.8</t>
  </si>
  <si>
    <t>SecureIoTMiddlewarePlatforms</t>
  </si>
  <si>
    <t>Q1.3.9</t>
  </si>
  <si>
    <t>RoleBasedAccessControlForEmployees</t>
  </si>
  <si>
    <t>Q1.4.1</t>
  </si>
  <si>
    <t>Role-Based Access Control Implementation</t>
  </si>
  <si>
    <t>Q1.5.1</t>
  </si>
  <si>
    <t>PrivilegeAllocationRecordMaintenance</t>
  </si>
  <si>
    <t>H.5.1; H.5.2</t>
  </si>
  <si>
    <t>Q1.6.1</t>
  </si>
  <si>
    <t>Regular Review of Privileged Access Rights</t>
  </si>
  <si>
    <t>Includes irrelevant periodicity</t>
  </si>
  <si>
    <t>Q1.7.1</t>
  </si>
  <si>
    <t>Network_Access_Control</t>
  </si>
  <si>
    <t>Q1.8.1</t>
  </si>
  <si>
    <t>Q1.9.1</t>
  </si>
  <si>
    <t>SecureCommunicationAndDataProtection</t>
  </si>
  <si>
    <t>Q1.10.1</t>
  </si>
  <si>
    <t>Q1.10.2</t>
  </si>
  <si>
    <t>Resilient Key Recovery Mechanisms</t>
  </si>
  <si>
    <t>Q1.10.3</t>
  </si>
  <si>
    <t>Secure Data Store Encryption</t>
  </si>
  <si>
    <t>Q1.10.4</t>
  </si>
  <si>
    <t>Secure Communication Channels</t>
  </si>
  <si>
    <t>Q0.#</t>
  </si>
  <si>
    <t>Q0.1.1</t>
  </si>
  <si>
    <t>Confidential Log-On Feedback</t>
  </si>
  <si>
    <t>Q0.1.2</t>
  </si>
  <si>
    <t>Uniform Login Failure Response</t>
  </si>
  <si>
    <t>Q0.2.1</t>
  </si>
  <si>
    <t>Q0.3.1</t>
  </si>
  <si>
    <t>IsolatedAccessControlSystemForSupplyVehicleManagement</t>
  </si>
  <si>
    <t>H.3.4</t>
  </si>
  <si>
    <t>Q0.3.2</t>
  </si>
  <si>
    <t>SecureProductionManagementSystemAccess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</si>
  <si>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</si>
  <si>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</si>
  <si>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</si>
  <si>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</si>
  <si>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</si>
  <si>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</si>
  <si>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Q0.3.6</t>
  </si>
  <si>
    <t>IsolatedIoTMiddlewarePlatformSecurity</t>
  </si>
  <si>
    <t>Q0.3.7</t>
  </si>
  <si>
    <t>AssemblyLineManagementSystemProtection</t>
  </si>
  <si>
    <t>Q0.3.8</t>
  </si>
  <si>
    <t>SystemAdminRoleAccessControl</t>
  </si>
  <si>
    <t>Q0.3.9</t>
  </si>
  <si>
    <t>SecurityManagerOversightImplementation</t>
  </si>
  <si>
    <t>Q0.4.1</t>
  </si>
  <si>
    <t>Role-Based_Access_Control</t>
  </si>
  <si>
    <t>Q0.4.2</t>
  </si>
  <si>
    <t>User_Authentication_and_Authorization</t>
  </si>
  <si>
    <t>Q0.4.3</t>
  </si>
  <si>
    <t>Access_Control_Manager_Permissions</t>
  </si>
  <si>
    <t>H.4.1</t>
  </si>
  <si>
    <t>Q0.4.4</t>
  </si>
  <si>
    <t>Dock_Manager_Permissions</t>
  </si>
  <si>
    <t>H.4.4</t>
  </si>
  <si>
    <t>Q0.4.5</t>
  </si>
  <si>
    <t>Warehouse_Manager_Permissions</t>
  </si>
  <si>
    <t>H.4.5</t>
  </si>
  <si>
    <t>Q0.4.6</t>
  </si>
  <si>
    <t>Plant_Manager_Permissions</t>
  </si>
  <si>
    <t>Q0.4.7</t>
  </si>
  <si>
    <t>Assembly_Line_Workers_Permissions</t>
  </si>
  <si>
    <t>Incorrect assumption</t>
  </si>
  <si>
    <t>Q0.4.8</t>
  </si>
  <si>
    <t>Finished_Car_Yard_Manager_Permissions</t>
  </si>
  <si>
    <t>Q0.4.9</t>
  </si>
  <si>
    <t>Shipping_Manager_Permissions</t>
  </si>
  <si>
    <t>Q0.4.10</t>
  </si>
  <si>
    <t>Datastore_Access_Control</t>
  </si>
  <si>
    <t>Q0.4.11</t>
  </si>
  <si>
    <t>Subsystem_Specific_Access</t>
  </si>
  <si>
    <t>Q0.4.12</t>
  </si>
  <si>
    <t>Use_Case_Access_Control</t>
  </si>
  <si>
    <t>Partial hall.</t>
  </si>
  <si>
    <t>Q0.5.1</t>
  </si>
  <si>
    <t>Maintain Comprehensive Privilege Allocation Records</t>
  </si>
  <si>
    <t>Q0.6.1</t>
  </si>
  <si>
    <t>Periodic Review of Privileged Access Rights</t>
  </si>
  <si>
    <t>Q0.7.1</t>
  </si>
  <si>
    <t>Network Access Control Enforcement</t>
  </si>
  <si>
    <t>H.7.1; H.7.3</t>
  </si>
  <si>
    <t>Q0.8.1</t>
  </si>
  <si>
    <t>Secure Isolation of Administration Traffic</t>
  </si>
  <si>
    <t>Q0.9.1</t>
  </si>
  <si>
    <t>CryptographicProtectionOfDataAtRest</t>
  </si>
  <si>
    <t>Q0.9.2</t>
  </si>
  <si>
    <t>SecureEncryptionForDataInTransit</t>
  </si>
  <si>
    <t>Q0.9.3</t>
  </si>
  <si>
    <t>ConfidentialityAndIntegrityOfPhysicalDataCarriers</t>
  </si>
  <si>
    <t>Q0.9.4</t>
  </si>
  <si>
    <t>SecureAuthenticationAndKeyManagement</t>
  </si>
  <si>
    <t>Q0.10.1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</si>
  <si>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</si>
  <si>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</si>
  <si>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</si>
  <si>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</si>
  <si>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</si>
  <si>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</si>
  <si>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</si>
  <si>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</si>
  <si>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</si>
  <si>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</si>
  <si>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</si>
  <si>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</si>
  <si>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L5.#</t>
  </si>
  <si>
    <t>L5.1.1</t>
  </si>
  <si>
    <t>Secure Log-on Feedback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</si>
  <si>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</si>
  <si>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</si>
  <si>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</si>
  <si>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</si>
  <si>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</si>
  <si>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</si>
  <si>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</si>
  <si>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</si>
  <si>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</si>
  <si>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</si>
  <si>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</si>
  <si>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</si>
  <si>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Access Control for Requisitions Data Store</t>
  </si>
  <si>
    <t>L5.3.3</t>
  </si>
  <si>
    <t>Production Plan Data Store Isolation</t>
  </si>
  <si>
    <t>L5.3.4</t>
  </si>
  <si>
    <t>Finished Car Registry Access Control</t>
  </si>
  <si>
    <t>L5.4.1</t>
  </si>
  <si>
    <t>Role-Based Access Control</t>
  </si>
  <si>
    <t>L5.4.2</t>
  </si>
  <si>
    <t>Warehouse Inventory Access Control</t>
  </si>
  <si>
    <t>L5.4.3</t>
  </si>
  <si>
    <t>Production Plan Data Store Access Control</t>
  </si>
  <si>
    <t>L5.4.4</t>
  </si>
  <si>
    <t>H.4.3</t>
  </si>
  <si>
    <t>L5.4.5</t>
  </si>
  <si>
    <t>Requisitions Data Store Access Control</t>
  </si>
  <si>
    <t>H.4.2</t>
  </si>
  <si>
    <t>L5.4.6</t>
  </si>
  <si>
    <t>Logistics Terminal Car Registry Access Control</t>
  </si>
  <si>
    <t>L5.4.7</t>
  </si>
  <si>
    <t>Purchase Order and Transport Order Data Stores Access Control</t>
  </si>
  <si>
    <t>L5.5.1</t>
  </si>
  <si>
    <t>Comprehensive Privilege Allocation Record</t>
  </si>
  <si>
    <t>L5.5.2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</si>
  <si>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</si>
  <si>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</si>
  <si>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</si>
  <si>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</si>
  <si>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</si>
  <si>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</si>
  <si>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</si>
  <si>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</si>
  <si>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</si>
  <si>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</si>
  <si>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Privileged Access Review for Car Manufacturer Employees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</si>
  <si>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</si>
  <si>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</si>
  <si>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</si>
  <si>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</si>
  <si>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L5.7.1</t>
  </si>
  <si>
    <t>Restricted Connection to Factory Network</t>
  </si>
  <si>
    <t>L5.7.2</t>
  </si>
  <si>
    <t>Secure IoT Middleware Connection</t>
  </si>
  <si>
    <t>L5.7.3</t>
  </si>
  <si>
    <t>Filtered Front-end Application Access</t>
  </si>
  <si>
    <t>L5.8.1</t>
  </si>
  <si>
    <t>Segregation of Network Administration Channels</t>
  </si>
  <si>
    <t>L5.8.2</t>
  </si>
  <si>
    <t>Segregation of System Admin Channels</t>
  </si>
  <si>
    <t>Excessive</t>
  </si>
  <si>
    <t>L5.8.3</t>
  </si>
  <si>
    <t>Segregation of Security Manager Channels</t>
  </si>
  <si>
    <t>L5.8.4</t>
  </si>
  <si>
    <t>Segregation of Operations Manager Channels</t>
  </si>
  <si>
    <t>L5.9.1</t>
  </si>
  <si>
    <t>Cryptographic Protection of Handheld Device Data</t>
  </si>
  <si>
    <t>L5.9.2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</si>
  <si>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</si>
  <si>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</si>
  <si>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</si>
  <si>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</si>
  <si>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</si>
  <si>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L5.9.5</t>
  </si>
  <si>
    <t>Secure Data Storage on Endpoint Devices</t>
  </si>
  <si>
    <t>L5.10.1</t>
  </si>
  <si>
    <t>Comprehensive Key Management System</t>
  </si>
  <si>
    <t>L5.10.2</t>
  </si>
  <si>
    <t>Secure Key Generation and Protection</t>
  </si>
  <si>
    <t>L5.10.3</t>
  </si>
  <si>
    <t>Encrypted Data Recovery</t>
  </si>
  <si>
    <t>L5.10.4</t>
  </si>
  <si>
    <t>Key Management System Integration</t>
  </si>
  <si>
    <t>L4.#</t>
  </si>
  <si>
    <t>L4.1.1</t>
  </si>
  <si>
    <t>Secure Access Control Feedback</t>
  </si>
  <si>
    <t>L4.1.2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</si>
  <si>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</si>
  <si>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</si>
  <si>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</si>
  <si>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</si>
  <si>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</si>
  <si>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</si>
  <si>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</si>
  <si>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</si>
  <si>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</si>
  <si>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</si>
  <si>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</si>
  <si>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</si>
  <si>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</si>
  <si>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</si>
  <si>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</si>
  <si>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</si>
  <si>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Factory access is out-of-the-scope of system cybersecurity nfrs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</si>
  <si>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</si>
  <si>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</si>
  <si>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</si>
  <si>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</si>
  <si>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</si>
  <si>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</si>
  <si>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</si>
  <si>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</si>
  <si>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L4.4.1</t>
  </si>
  <si>
    <t>Role-Based Access Control for Logistics and Production Data</t>
  </si>
  <si>
    <t>H.4.1; H.4.2; H.4.3; H.4.5; H.4.7</t>
  </si>
  <si>
    <t>L4.4.2</t>
  </si>
  <si>
    <t>L4.5.1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</si>
  <si>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</si>
  <si>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</si>
  <si>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</si>
  <si>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</si>
  <si>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</si>
  <si>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</si>
  <si>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</si>
  <si>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</si>
  <si>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</si>
  <si>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L4.6.1</t>
  </si>
  <si>
    <t>L4.7.1</t>
  </si>
  <si>
    <t>Factory Network Access Restriction</t>
  </si>
  <si>
    <t>L4.7.2</t>
  </si>
  <si>
    <t>Assembly Line Network Access Restriction</t>
  </si>
  <si>
    <t>L4.7.3</t>
  </si>
  <si>
    <t>System Access Role-Based Control</t>
  </si>
  <si>
    <t>L4.8.1</t>
  </si>
  <si>
    <t>L4.8.2</t>
  </si>
  <si>
    <t>L4.8.3</t>
  </si>
  <si>
    <t>L4.9.1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</si>
  <si>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</si>
  <si>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</si>
  <si>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</si>
  <si>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</si>
  <si>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</si>
  <si>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L4.9.4</t>
  </si>
  <si>
    <t>Secure AIDC Data Transmission</t>
  </si>
  <si>
    <t>L4.9.5</t>
  </si>
  <si>
    <t>Protect Supply Vehicle and Driver Information</t>
  </si>
  <si>
    <t>L4.10.1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</si>
  <si>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</si>
  <si>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</si>
  <si>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</si>
  <si>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</si>
  <si>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</si>
  <si>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L3.#</t>
  </si>
  <si>
    <t>L3.1.1</t>
  </si>
  <si>
    <t>L3.1.2</t>
  </si>
  <si>
    <t>Secure Access Gate Log-on Procedure</t>
  </si>
  <si>
    <t>Outside of the scope of the system</t>
  </si>
  <si>
    <t>L3.1.3</t>
  </si>
  <si>
    <t>Secure System Administration Log-on Procedure</t>
  </si>
  <si>
    <t>L3.1.4</t>
  </si>
  <si>
    <t>Secure User Management Feedback</t>
  </si>
  <si>
    <t>L3.1.5</t>
  </si>
  <si>
    <t>Secure Access Gate Entry Feedback</t>
  </si>
  <si>
    <t>L3.1.6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</si>
  <si>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</si>
  <si>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</si>
  <si>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</si>
  <si>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</si>
  <si>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</si>
  <si>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</si>
  <si>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</si>
  <si>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L3.2.4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</si>
  <si>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</si>
  <si>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</si>
  <si>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</si>
  <si>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</si>
  <si>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</si>
  <si>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</si>
  <si>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</si>
  <si>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L3.3.1</t>
  </si>
  <si>
    <t>Access Control for Physical Locations</t>
  </si>
  <si>
    <t>L3.3.2</t>
  </si>
  <si>
    <t>Access Control for Sensitive Factory Systems</t>
  </si>
  <si>
    <t>H.3.2; H.3.5</t>
  </si>
  <si>
    <t>L3.3.3</t>
  </si>
  <si>
    <t>Assembly Line and Warehouse Access Control</t>
  </si>
  <si>
    <t>L3.3.4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</si>
  <si>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</si>
  <si>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</si>
  <si>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</si>
  <si>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</si>
  <si>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</si>
  <si>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</si>
  <si>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</si>
  <si>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L3.3.8</t>
  </si>
  <si>
    <t>Physical Access Control for Factory Premises</t>
  </si>
  <si>
    <t>L3.3.9</t>
  </si>
  <si>
    <t>L3.3.10</t>
  </si>
  <si>
    <t>Role-Based Access Control for Employee Roles</t>
  </si>
  <si>
    <t>L3.3.11</t>
  </si>
  <si>
    <t>Role-Based Access Control for Sensitive Roles</t>
  </si>
  <si>
    <t>L3.3.12</t>
  </si>
  <si>
    <t>Secure Access to Assembly Line and Warehouse Systems</t>
  </si>
  <si>
    <t>L3.3.13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</si>
  <si>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</si>
  <si>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</si>
  <si>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</si>
  <si>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</si>
  <si>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</si>
  <si>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</si>
  <si>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</si>
  <si>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</si>
  <si>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</si>
  <si>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</si>
  <si>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H.4.1; H.4.2</t>
  </si>
  <si>
    <t>L3.4.2</t>
  </si>
  <si>
    <t>Role-Based Access to Supply Vehicles Registry</t>
  </si>
  <si>
    <t>L3.4.3</t>
  </si>
  <si>
    <t>L3.4.4</t>
  </si>
  <si>
    <t>L3.4.5</t>
  </si>
  <si>
    <t>L3.4.6</t>
  </si>
  <si>
    <t>L3.4.7</t>
  </si>
  <si>
    <t>System Administration Access Control</t>
  </si>
  <si>
    <t>L3.4.8</t>
  </si>
  <si>
    <t>L3.4.9</t>
  </si>
  <si>
    <t>User Management and Access Control</t>
  </si>
  <si>
    <t>L3.4.10</t>
  </si>
  <si>
    <t>Factory Employee Data Access Control</t>
  </si>
  <si>
    <t>L3.4.11</t>
  </si>
  <si>
    <t>Role-Based Access to Dealer and Forwarder Information</t>
  </si>
  <si>
    <t>L3.4.12</t>
  </si>
  <si>
    <t>Data Access Control for Finished Car Yard and Logistics Terminal</t>
  </si>
  <si>
    <t>L3.5.1</t>
  </si>
  <si>
    <t>Privilege Allocation Record for Employee Roles</t>
  </si>
  <si>
    <t>L3.5.2</t>
  </si>
  <si>
    <t>Privilege Allocation Record for Automated Systems</t>
  </si>
  <si>
    <t>L3.5.3</t>
  </si>
  <si>
    <t>Privilege Allocation Record for Administration and Management Roles</t>
  </si>
  <si>
    <t>L3.5.4</t>
  </si>
  <si>
    <t>Record of Access Privileges for Car Manufacturer Employees</t>
  </si>
  <si>
    <t>L3.5.5</t>
  </si>
  <si>
    <t>Record of System Privileges for Factory IT Infrastructure</t>
  </si>
  <si>
    <t>L3.5.6</t>
  </si>
  <si>
    <t>Record of Operational Privileges for Assembly Line Management</t>
  </si>
  <si>
    <t>L3.5.7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</si>
  <si>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</si>
  <si>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</si>
  <si>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</si>
  <si>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</si>
  <si>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</si>
  <si>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</si>
  <si>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</si>
  <si>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</si>
  <si>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</si>
  <si>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</si>
  <si>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</si>
  <si>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</si>
  <si>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</si>
  <si>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</si>
  <si>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</si>
  <si>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</si>
  <si>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</si>
  <si>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</si>
  <si>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L3.6.8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</si>
  <si>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</si>
  <si>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</si>
  <si>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</si>
  <si>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</si>
  <si>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</si>
  <si>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</si>
  <si>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</si>
  <si>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</si>
  <si>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L3.7.4</t>
  </si>
  <si>
    <t>Restricted AGV and Robotized System Network Access</t>
  </si>
  <si>
    <t>L3.7.5</t>
  </si>
  <si>
    <t>Restricted IoT Device Connections</t>
  </si>
  <si>
    <t>L3.7.6</t>
  </si>
  <si>
    <t>Secured Administration System Network Access</t>
  </si>
  <si>
    <t>L3.7.7</t>
  </si>
  <si>
    <t>Secured Data Store and Registry Network Connections</t>
  </si>
  <si>
    <t>L3.7.8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</si>
  <si>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</si>
  <si>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</si>
  <si>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</si>
  <si>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</si>
  <si>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</si>
  <si>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</si>
  <si>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</si>
  <si>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</si>
  <si>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</si>
  <si>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</si>
  <si>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</si>
  <si>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</si>
  <si>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</si>
  <si>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</si>
  <si>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</si>
  <si>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</si>
  <si>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</si>
  <si>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</si>
  <si>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</si>
  <si>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</si>
  <si>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</si>
  <si>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</si>
  <si>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</si>
  <si>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</si>
  <si>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</si>
  <si>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</si>
  <si>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</si>
  <si>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</si>
  <si>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</si>
  <si>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</si>
  <si>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</si>
  <si>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</si>
  <si>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</si>
  <si>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</si>
  <si>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</si>
  <si>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</si>
  <si>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</si>
  <si>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</si>
  <si>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</si>
  <si>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</si>
  <si>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</si>
  <si>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</si>
  <si>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</si>
  <si>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</si>
  <si>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</si>
  <si>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</si>
  <si>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</si>
  <si>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</si>
  <si>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</si>
  <si>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L3.7.33</t>
  </si>
  <si>
    <t>Secure External Network Connection</t>
  </si>
  <si>
    <t>L3.8.1</t>
  </si>
  <si>
    <t>Segregation of System Administration Channels</t>
  </si>
  <si>
    <t>L3.8.2</t>
  </si>
  <si>
    <t>Isolation of Network Administration Channels</t>
  </si>
  <si>
    <t>L3.8.3</t>
  </si>
  <si>
    <t>Isolation of IoT Middleware Platforms</t>
  </si>
  <si>
    <t>L3.8.4</t>
  </si>
  <si>
    <t>Protection of Administration Channels</t>
  </si>
  <si>
    <t>L3.8.5</t>
  </si>
  <si>
    <t>Isolation of Operations Management Traffic</t>
  </si>
  <si>
    <t>L3.8.6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</si>
  <si>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</si>
  <si>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</si>
  <si>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</si>
  <si>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</si>
  <si>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</si>
  <si>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L3.9.3</t>
  </si>
  <si>
    <t>Secure Transmission of Delivery Notes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</si>
  <si>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</si>
  <si>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</si>
  <si>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</si>
  <si>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</si>
  <si>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</si>
  <si>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</si>
  <si>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L3.9.7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</si>
  <si>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</si>
  <si>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</si>
  <si>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</si>
  <si>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</si>
  <si>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</si>
  <si>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L3.9.10</t>
  </si>
  <si>
    <t>Cryptographic Protection of Physical Storage Media</t>
  </si>
  <si>
    <t>L3.9.11</t>
  </si>
  <si>
    <t>Secure Handheld Device Data Storage</t>
  </si>
  <si>
    <t>L3.9.12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</si>
  <si>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</si>
  <si>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</si>
  <si>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</si>
  <si>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</si>
  <si>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</si>
  <si>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</si>
  <si>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</si>
  <si>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</si>
  <si>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L3.10.2</t>
  </si>
  <si>
    <t>Secure Key Management for Data Stores</t>
  </si>
  <si>
    <t>L3.10.3</t>
  </si>
  <si>
    <t>Secure Key Management for Employee Authentication</t>
  </si>
  <si>
    <t>L3.10.4</t>
  </si>
  <si>
    <t>Key Recovery for Business Continuity</t>
  </si>
  <si>
    <t>L3.10.5</t>
  </si>
  <si>
    <t>Integration of Key Management with IoT Middleware</t>
  </si>
  <si>
    <t>Not directly inferrable</t>
  </si>
  <si>
    <t>L3.10.6</t>
  </si>
  <si>
    <t>Role-Based Access Control for Key Management</t>
  </si>
  <si>
    <t>L3.10.7</t>
  </si>
  <si>
    <t>Secure Key Management for External Communication</t>
  </si>
  <si>
    <t>L3.10.8</t>
  </si>
  <si>
    <t>Secure Data Transmission</t>
  </si>
  <si>
    <t>L3.10.9</t>
  </si>
  <si>
    <t>Protected Data Storage</t>
  </si>
  <si>
    <t>L3.10.10</t>
  </si>
  <si>
    <t>Factory IT Infrastructure Key Management</t>
  </si>
  <si>
    <t>L3.10.11</t>
  </si>
  <si>
    <t>System Admin Key Management Responsibilities</t>
  </si>
  <si>
    <t>L3.10.12</t>
  </si>
  <si>
    <t>Security Manager Key Management Oversight</t>
  </si>
  <si>
    <t>L2.#</t>
  </si>
  <si>
    <t>L2.1.1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</si>
  <si>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</si>
  <si>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</si>
  <si>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</si>
  <si>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</si>
  <si>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</si>
  <si>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</si>
  <si>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</si>
  <si>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</si>
  <si>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</si>
  <si>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</si>
  <si>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</si>
  <si>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L2.3.1</t>
  </si>
  <si>
    <t>Access Control for Sensitive Data Stores</t>
  </si>
  <si>
    <t>L2.3.2</t>
  </si>
  <si>
    <t>L2.4.1</t>
  </si>
  <si>
    <t>H.4.1; H.4.5</t>
  </si>
  <si>
    <t>L2.4.2</t>
  </si>
  <si>
    <t>Warehouse Inventory Access Restriction</t>
  </si>
  <si>
    <t>L2.4.3</t>
  </si>
  <si>
    <t>L2.4.4</t>
  </si>
  <si>
    <t>L2.4.5</t>
  </si>
  <si>
    <t>Purchase and Transport Order Access Control</t>
  </si>
  <si>
    <t>L2.5.1</t>
  </si>
  <si>
    <t>Factory Privilege Management Record</t>
  </si>
  <si>
    <t>L2.5.2</t>
  </si>
  <si>
    <t>Car Manufacturer Access Control Record [external entities]</t>
  </si>
  <si>
    <t>L2.5.3</t>
  </si>
  <si>
    <t>System Admin Privilege Record</t>
  </si>
  <si>
    <t>L2.5.4</t>
  </si>
  <si>
    <t>Security Manager Incident Response Record</t>
  </si>
  <si>
    <t>L2.6.1</t>
  </si>
  <si>
    <t>L2.7.1</t>
  </si>
  <si>
    <t>Factory Internal Network Access Restriction</t>
  </si>
  <si>
    <t>L2.7.2</t>
  </si>
  <si>
    <t>Logistics Terminal Network Access Restriction</t>
  </si>
  <si>
    <t>L2.7.3</t>
  </si>
  <si>
    <t>IoT Middleware Access Restriction</t>
  </si>
  <si>
    <t>L2.7.4</t>
  </si>
  <si>
    <t>Secure External Communication</t>
  </si>
  <si>
    <t>L2.7.5</t>
  </si>
  <si>
    <t>Firewall Configuration</t>
  </si>
  <si>
    <t>L2.8.1</t>
  </si>
  <si>
    <t>Segregation of System Admin Network Channels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</si>
  <si>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</si>
  <si>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</si>
  <si>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</si>
  <si>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</si>
  <si>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</si>
  <si>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</si>
  <si>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L2.9.3</t>
  </si>
  <si>
    <t>Supply Chain Interaction Security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</si>
  <si>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</si>
  <si>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</si>
  <si>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</si>
  <si>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</si>
  <si>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</si>
  <si>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</si>
  <si>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</si>
  <si>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L2.10.4</t>
  </si>
  <si>
    <t>Access-Controlled Key Management</t>
  </si>
  <si>
    <t>L2.10.5</t>
  </si>
  <si>
    <t>Key Management Roles and Responsibilities</t>
  </si>
  <si>
    <t>L1.#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</si>
  <si>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</si>
  <si>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</si>
  <si>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</si>
  <si>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</si>
  <si>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</si>
  <si>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</si>
  <si>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L1.2.1</t>
  </si>
  <si>
    <t>Supply Vehicle Access Breach Detection</t>
  </si>
  <si>
    <t>L1.2.2</t>
  </si>
  <si>
    <t>Employee Access Breach Detection</t>
  </si>
  <si>
    <t>L1.3.1</t>
  </si>
  <si>
    <t>Sensitive Data Store Access Control</t>
  </si>
  <si>
    <t>L1.3.2</t>
  </si>
  <si>
    <t>Partial hall. also areas non-related to IT</t>
  </si>
  <si>
    <t>L1.3.3</t>
  </si>
  <si>
    <t>IoT Middleware Platform Isolation</t>
  </si>
  <si>
    <t>L1.3.4</t>
  </si>
  <si>
    <t>L1.3.5</t>
  </si>
  <si>
    <t>Secure AIDC Technology Management</t>
  </si>
  <si>
    <t>H.3.5</t>
  </si>
  <si>
    <t>L1.4.1</t>
  </si>
  <si>
    <t>H.4.1; H.4.2; H.4.5</t>
  </si>
  <si>
    <t>L1.4.2</t>
  </si>
  <si>
    <t>L1.4.3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</si>
  <si>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</si>
  <si>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</si>
  <si>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</si>
  <si>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</si>
  <si>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</si>
  <si>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</si>
  <si>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L1.5.3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</si>
  <si>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</si>
  <si>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</si>
  <si>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</si>
  <si>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</si>
  <si>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</si>
  <si>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</si>
  <si>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</si>
  <si>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</si>
  <si>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</si>
  <si>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</si>
  <si>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</si>
  <si>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</si>
  <si>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</si>
  <si>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</si>
  <si>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L1.7.2</t>
  </si>
  <si>
    <t>Secure Logistics Terminal Connections</t>
  </si>
  <si>
    <t>Securize internals</t>
  </si>
  <si>
    <t>L1.7.3</t>
  </si>
  <si>
    <t>Filtered Forwarder Connections</t>
  </si>
  <si>
    <t>L1.7.4</t>
  </si>
  <si>
    <t>Firewalled System Admin Access</t>
  </si>
  <si>
    <t>L1.7.5</t>
  </si>
  <si>
    <t>Security Manager Oversight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</si>
  <si>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</si>
  <si>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</si>
  <si>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</si>
  <si>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</si>
  <si>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</si>
  <si>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</si>
  <si>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</si>
  <si>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</si>
  <si>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</si>
  <si>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</si>
  <si>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</si>
  <si>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</si>
  <si>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</si>
  <si>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</si>
  <si>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</si>
  <si>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</si>
  <si>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L1.10.1</t>
  </si>
  <si>
    <t>Component Identifier Key Management</t>
  </si>
  <si>
    <t>L1.10.2</t>
  </si>
  <si>
    <t>Finished Car Registry Data Protection</t>
  </si>
  <si>
    <t>L1.10.3</t>
  </si>
  <si>
    <t>Access Control Key Management</t>
  </si>
  <si>
    <t>L0.#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</si>
  <si>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</si>
  <si>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</si>
  <si>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</si>
  <si>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</si>
  <si>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</si>
  <si>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</si>
  <si>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</si>
  <si>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</si>
  <si>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</si>
  <si>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</si>
  <si>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L0.2.3</t>
  </si>
  <si>
    <t>Security Event Logging</t>
  </si>
  <si>
    <t>L0.3.1</t>
  </si>
  <si>
    <t>L0.3.2</t>
  </si>
  <si>
    <t>Factory IT Infrastructure Access Control</t>
  </si>
  <si>
    <t>L0.3.3</t>
  </si>
  <si>
    <t>L0.4.1</t>
  </si>
  <si>
    <t>Role-Based Access Control for Factory Datastores</t>
  </si>
  <si>
    <t>L0.4.2</t>
  </si>
  <si>
    <t>Factory Employee Access to Datastores</t>
  </si>
  <si>
    <t>L0.4.3</t>
  </si>
  <si>
    <t>Role-Based Access Control for External Entities</t>
  </si>
  <si>
    <t>Dealer RBAC</t>
  </si>
  <si>
    <t>L0.4.4</t>
  </si>
  <si>
    <t>System Admin Access Control</t>
  </si>
  <si>
    <t>L0.4.5</t>
  </si>
  <si>
    <t>Operations Manager Access Control</t>
  </si>
  <si>
    <t>L0.4.6</t>
  </si>
  <si>
    <t>Security Manager Access Control</t>
  </si>
  <si>
    <t>L0.5.1</t>
  </si>
  <si>
    <t>L0.5.2</t>
  </si>
  <si>
    <t>Record of Privileges for Factory System Admins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</si>
  <si>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</si>
  <si>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</si>
  <si>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</si>
  <si>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</si>
  <si>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</si>
  <si>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</si>
  <si>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L0.6.1</t>
  </si>
  <si>
    <t>L0.6.2</t>
  </si>
  <si>
    <t>Justification of Privileged Access Rights</t>
  </si>
  <si>
    <t>L0.7.1</t>
  </si>
  <si>
    <t>Factory Network Connection Restriction and Filtering</t>
  </si>
  <si>
    <t>L0.7.2</t>
  </si>
  <si>
    <t>Secure IT Infrastructure Configuration</t>
  </si>
  <si>
    <t>Securize internal net</t>
  </si>
  <si>
    <t>L0.7.3</t>
  </si>
  <si>
    <t>Filtered Network Access for IoT Middleware Platforms</t>
  </si>
  <si>
    <t>L0.7.4</t>
  </si>
  <si>
    <t>Secure Network Access for AGVs and Robots</t>
  </si>
  <si>
    <t>L0.8.1</t>
  </si>
  <si>
    <t>L0.8.2</t>
  </si>
  <si>
    <t>Isolation of Network Administration from Logistics Network Traffic</t>
  </si>
  <si>
    <t>Nets must not only be segregated but also isolated</t>
  </si>
  <si>
    <t>L0.9.1</t>
  </si>
  <si>
    <t>Cryptographic Protection of Warehouse Inventory Data</t>
  </si>
  <si>
    <t>L0.9.2</t>
  </si>
  <si>
    <t>Secure Communication for Handheld Devices</t>
  </si>
  <si>
    <t>L0.9.3</t>
  </si>
  <si>
    <t>Encryption of AIDC Data Carriers</t>
  </si>
  <si>
    <t>L0.9.4</t>
  </si>
  <si>
    <t>Secure Transmission of Production Plans and Shipment Details</t>
  </si>
  <si>
    <t>L0.10.1</t>
  </si>
  <si>
    <t>Comprehensive Key Management for Factory IT Infrastructure</t>
  </si>
  <si>
    <t>L0.10.2</t>
  </si>
  <si>
    <t>Secure Key Management for Automated Systems</t>
  </si>
  <si>
    <t>L0.10.3</t>
  </si>
  <si>
    <t>H.#</t>
  </si>
  <si>
    <t>Human requirement name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</si>
  <si>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</si>
  <si>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</si>
  <si>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</si>
  <si>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</si>
  <si>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</si>
  <si>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</si>
  <si>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</si>
  <si>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</si>
  <si>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</si>
  <si>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</si>
  <si>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</si>
  <si>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</si>
  <si>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</si>
  <si>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</si>
  <si>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</si>
  <si>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Employee Auth Info Masking</t>
  </si>
  <si>
    <t>L0.1.1; L0.1.2</t>
  </si>
  <si>
    <t>L1.1.1; L1.1.2</t>
  </si>
  <si>
    <t>L3.1.1; L3.1.3</t>
  </si>
  <si>
    <t>L.5.1.1; L.5.1.2; L.5.1.3</t>
  </si>
  <si>
    <t>Q0.1.1; Q0.1.2</t>
  </si>
  <si>
    <t>M0.1.1; M0.1.2; M0.1.3; M0.1.4; M0.1.5; M0.1.6; M0.1.7; M0.1.8; M0.1.9; M0.1.10</t>
  </si>
  <si>
    <t>M2.1.1; M2.1.2; M2.1.3</t>
  </si>
  <si>
    <t>H.1.2</t>
  </si>
  <si>
    <t>Dealer Auth Info Masking</t>
  </si>
  <si>
    <t>Employee Abnormal Behavior Response</t>
  </si>
  <si>
    <t>L0.2.1; L0.1.2</t>
  </si>
  <si>
    <t>L2.2.1; L2.2.2; L2.2.3; L2.2.4</t>
  </si>
  <si>
    <t>L3.2.1; L3.2.2; L3.2.3; L3.2.5; L3.2.6; L3.2.7</t>
  </si>
  <si>
    <t>L4.2.2; L4.2.3</t>
  </si>
  <si>
    <t>L5.2.1; L5.2.2</t>
  </si>
  <si>
    <t>Q2.2.1; Q2.2.2</t>
  </si>
  <si>
    <t>M1.2.1; M1.2.2; M1.2.3; M1.2.4</t>
  </si>
  <si>
    <t>G0.2.1; G0.2.3</t>
  </si>
  <si>
    <t>G1.2.1; G1.2.2</t>
  </si>
  <si>
    <t>H.2.2</t>
  </si>
  <si>
    <t>Dealer Abnormal Behavior Response</t>
  </si>
  <si>
    <t>Logical Access Control - Data Isolation</t>
  </si>
  <si>
    <t>L3.3.5; L3.3.6; L3.3.7</t>
  </si>
  <si>
    <t>L5.1.1; L5.1.2; L5.1.3; L5.1.4</t>
  </si>
  <si>
    <t>Q0.3.3; Q0.3.4; Q0.3.5</t>
  </si>
  <si>
    <t>Q1.3.2; Q1.3.3; Q1.3.4; Q1.3.5</t>
  </si>
  <si>
    <t>M0.3.1; M0.3.2; M0.3.3</t>
  </si>
  <si>
    <t>M1.3.1; M1.3.2; M1.3.3</t>
  </si>
  <si>
    <t>M2.3.1; M2.3.2; M2.3.3</t>
  </si>
  <si>
    <t>G2.3.1; G2.3.2; G2.3.3; G2.3.4</t>
  </si>
  <si>
    <t>Physical Access Control</t>
  </si>
  <si>
    <t>H.3.3</t>
  </si>
  <si>
    <t>Local Access Control</t>
  </si>
  <si>
    <t>Frontend Access Control</t>
  </si>
  <si>
    <t>L3.3.14; L3.3.15; L3.3.16; L3.3.17</t>
  </si>
  <si>
    <t>Actuator Access Control</t>
  </si>
  <si>
    <t>Access Control for Vehicle &amp; Material Data</t>
  </si>
  <si>
    <t>L0.4.1; L0.4.2</t>
  </si>
  <si>
    <t>L3.4.1; L3.4.2</t>
  </si>
  <si>
    <t>Q0.4.3; Q0.4.10</t>
  </si>
  <si>
    <t>M1.4.1; M1.4.2; M1.4.3; M1.4.4</t>
  </si>
  <si>
    <t>M2.4.1; M2.4.3</t>
  </si>
  <si>
    <t>Access Control for Requisitions Data</t>
  </si>
  <si>
    <t>Vehicle Registry Access</t>
  </si>
  <si>
    <t>L5.4.4; L5.4.7</t>
  </si>
  <si>
    <t>Q0.4.8; Q0.4.10</t>
  </si>
  <si>
    <t>Dock Manager Role for Dock Data</t>
  </si>
  <si>
    <t>Q0.4.4; Q0.4.10</t>
  </si>
  <si>
    <t>Dock Manager Role for Warehouse Inventory</t>
  </si>
  <si>
    <t>Q0.4.5; Q0.4.10</t>
  </si>
  <si>
    <t>H.4.6</t>
  </si>
  <si>
    <t>Role-based Access to AIDC Carriers</t>
  </si>
  <si>
    <t>Role-based Data Access Control</t>
  </si>
  <si>
    <t>M0.4.1; M0.4.2; M0.4.3</t>
  </si>
  <si>
    <t>G1.4.1; G.1.4.2</t>
  </si>
  <si>
    <t>G2.4.1; G2.4.2; G2.4.3</t>
  </si>
  <si>
    <t>Employee User Management Function</t>
  </si>
  <si>
    <t>Employee Privileges Record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</si>
  <si>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</si>
  <si>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</si>
  <si>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</si>
  <si>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</si>
  <si>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</si>
  <si>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</si>
  <si>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M1.5.1; M1.5.2</t>
  </si>
  <si>
    <t>M2.5.1; M2.5.2; M2.5.3; M2.5.4</t>
  </si>
  <si>
    <t>Employee Privileges Record Maintenance</t>
  </si>
  <si>
    <t>G2.5.2; G2.5.3</t>
  </si>
  <si>
    <t>L1.6.1; L1.6.2; L1.6.3; L1.6.4; L1.6.5</t>
  </si>
  <si>
    <t>L3.6.1; L3.6.2; L3.6.3; L3.6.4; L3.6.5; L3.6.6; L3.6.7</t>
  </si>
  <si>
    <t>L5.6.1; L5.6.2; L5.6.3</t>
  </si>
  <si>
    <t>M2.6.1; M2.6.2</t>
  </si>
  <si>
    <t>G1.6.1; G1.6.2; G1.6.3</t>
  </si>
  <si>
    <t>Internal Network Trust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</si>
  <si>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</si>
  <si>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</si>
  <si>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</si>
  <si>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M1.6.2; M1.6.3</t>
  </si>
  <si>
    <t>M2.7.1; M2.7.3; M2.7.4</t>
  </si>
  <si>
    <t>G1.7.1, G1.7.2; G1.7.3</t>
  </si>
  <si>
    <t>G2.7.1; G2.7.2; G2.7.3; G2.7.4</t>
  </si>
  <si>
    <t>Firewall for Perimeter Network Access</t>
  </si>
  <si>
    <t>Limited Access from Perimeter Networks</t>
  </si>
  <si>
    <t>L3.7.1; L3.7.14</t>
  </si>
  <si>
    <t>M1.6.4</t>
  </si>
  <si>
    <t>Maintenance Network Segregation</t>
  </si>
  <si>
    <t>L1.8.1; L1.8.2</t>
  </si>
  <si>
    <t>L2.8.1; L2.8.2</t>
  </si>
  <si>
    <t>Cryptographic Safeguarding of Data Stores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</si>
  <si>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</si>
  <si>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</si>
  <si>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</si>
  <si>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</si>
  <si>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</si>
  <si>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</si>
  <si>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M0.9.1; M0.9.4; M0.9.6</t>
  </si>
  <si>
    <t>M1.9.1; M1.9.2; M1.9.3</t>
  </si>
  <si>
    <t>G1.9.1; G1.9.3</t>
  </si>
  <si>
    <t>G2.9.1; G2.9.3</t>
  </si>
  <si>
    <t>Cryptographic Safeguarding of RFID Data</t>
  </si>
  <si>
    <t>Network Data Encryption</t>
  </si>
  <si>
    <t>L3.9.1; L3.9.5; L3.9.9; L3.9.15</t>
  </si>
  <si>
    <t>Q2.9.3; Q2.9.4</t>
  </si>
  <si>
    <t>M0.9.3; M0.9.5</t>
  </si>
  <si>
    <t>Key Management for AIDC Carriers</t>
  </si>
  <si>
    <t>M0.10.1; M0.10.4</t>
  </si>
  <si>
    <t>Key Management for Employee Access</t>
  </si>
  <si>
    <t>L3.10.1; L3.10.2; L3.10.3; L3.10.9; L3.10.10</t>
  </si>
  <si>
    <t>L5.10.1; L5.10.4</t>
  </si>
  <si>
    <t>M0.10.2; M0.10.4</t>
  </si>
  <si>
    <t>Security Manager for Key Management</t>
  </si>
  <si>
    <t>Covered</t>
  </si>
  <si>
    <t>Uncovered</t>
  </si>
  <si>
    <t>GS.#</t>
  </si>
  <si>
    <t>Relates</t>
  </si>
  <si>
    <t>H</t>
  </si>
  <si>
    <t>GS.1.1</t>
  </si>
  <si>
    <t>GS.1.2</t>
  </si>
  <si>
    <t>GS.1.3</t>
  </si>
  <si>
    <t>GS.2.1</t>
  </si>
  <si>
    <t>GS.2.2</t>
  </si>
  <si>
    <t>GS.2.3</t>
  </si>
  <si>
    <t>GS.3.1</t>
  </si>
  <si>
    <t>GS.3.2</t>
  </si>
  <si>
    <t>GS.3.3</t>
  </si>
  <si>
    <t>GS.3.4</t>
  </si>
  <si>
    <t>GS.3.5</t>
  </si>
  <si>
    <t>GS.3.6</t>
  </si>
  <si>
    <t>GS.3.8</t>
  </si>
  <si>
    <t>GS.4.1</t>
  </si>
  <si>
    <t>GS.4.2</t>
  </si>
  <si>
    <t>GS.4.3</t>
  </si>
  <si>
    <t>GS.4.4</t>
  </si>
  <si>
    <t>GS.4.5</t>
  </si>
  <si>
    <t>GS.4.6</t>
  </si>
  <si>
    <t>GS.4.7</t>
  </si>
  <si>
    <t>GS.4.8</t>
  </si>
  <si>
    <t>GS.4.9</t>
  </si>
  <si>
    <t>GS.4.10</t>
  </si>
  <si>
    <t>M0.4.3p</t>
  </si>
  <si>
    <t>GS.4.11</t>
  </si>
  <si>
    <t>GS.4.12</t>
  </si>
  <si>
    <t>GS.4.14</t>
  </si>
  <si>
    <t>GS.4.15</t>
  </si>
  <si>
    <t>GS.4.16</t>
  </si>
  <si>
    <t>GS.4.17</t>
  </si>
  <si>
    <t>GS.4.18</t>
  </si>
  <si>
    <t>GS.4.19</t>
  </si>
  <si>
    <t>GS.4.20</t>
  </si>
  <si>
    <t>GS.4.21</t>
  </si>
  <si>
    <t>GS.5.1</t>
  </si>
  <si>
    <t>GS.5.2</t>
  </si>
  <si>
    <t>GS.5.3</t>
  </si>
  <si>
    <t>GS.5.4</t>
  </si>
  <si>
    <t>GS.5.5</t>
  </si>
  <si>
    <t>GS.5.6</t>
  </si>
  <si>
    <t>GS.6.1</t>
  </si>
  <si>
    <t>GS.6.2</t>
  </si>
  <si>
    <t>GS.6.3</t>
  </si>
  <si>
    <t>GS.6.4</t>
  </si>
  <si>
    <t>GS.7.1</t>
  </si>
  <si>
    <t>GS.7.2</t>
  </si>
  <si>
    <t>GS.7.3</t>
  </si>
  <si>
    <t>GS.7.4</t>
  </si>
  <si>
    <t>GS.7.5</t>
  </si>
  <si>
    <t>GS.7.6</t>
  </si>
  <si>
    <t>GS.7.7</t>
  </si>
  <si>
    <t>GS.7.8</t>
  </si>
  <si>
    <t>GS.7.9</t>
  </si>
  <si>
    <t>GS.7.10</t>
  </si>
  <si>
    <t>GS.7.11</t>
  </si>
  <si>
    <t>GS.8.1</t>
  </si>
  <si>
    <t>GS.8.2</t>
  </si>
  <si>
    <t>GS.8.3</t>
  </si>
  <si>
    <t>GS.9.1</t>
  </si>
  <si>
    <t>GS.9.2</t>
  </si>
  <si>
    <t>GS.9.3</t>
  </si>
  <si>
    <t>GS.9.4</t>
  </si>
  <si>
    <t>Secure Transmission and Storage of Production Plans</t>
  </si>
  <si>
    <t>GS.9.5</t>
  </si>
  <si>
    <t>GS.9.6</t>
  </si>
  <si>
    <t>GS.9.7</t>
  </si>
  <si>
    <t>GS.9.8</t>
  </si>
  <si>
    <t>GS.10.1</t>
  </si>
  <si>
    <t>GS.10.2</t>
  </si>
  <si>
    <t>GS.10.3</t>
  </si>
  <si>
    <t>GS.10.4</t>
  </si>
  <si>
    <t>GS.10.5</t>
  </si>
  <si>
    <t>Key Recovery</t>
  </si>
  <si>
    <t>L2.10.3p</t>
  </si>
  <si>
    <t>GS.10.6</t>
  </si>
  <si>
    <t>Key Revocation</t>
  </si>
  <si>
    <t>M0.10.3p</t>
  </si>
  <si>
    <t>GS.10.7</t>
  </si>
  <si>
    <t>GS.10.8</t>
  </si>
  <si>
    <t>GS.10.9</t>
  </si>
  <si>
    <t>Automatic Key Rotation</t>
  </si>
  <si>
    <t>GS.10.10</t>
  </si>
  <si>
    <t>Total GS requirements</t>
  </si>
  <si>
    <t>Total discoveries</t>
  </si>
  <si>
    <t>Discoveries over total (%)</t>
  </si>
  <si>
    <t>Total H + L0 requirements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</si>
  <si>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</si>
  <si>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</si>
  <si>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</si>
  <si>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</si>
  <si>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</si>
  <si>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</si>
  <si>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</si>
  <si>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</si>
  <si>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</si>
  <si>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</si>
  <si>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</si>
  <si>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</si>
  <si>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</si>
  <si>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</si>
  <si>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</si>
  <si>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</si>
  <si>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</si>
  <si>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</si>
  <si>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X</t>
  </si>
  <si>
    <t>Totales</t>
  </si>
  <si>
    <t>Avg.</t>
  </si>
  <si>
    <t>J-index</t>
  </si>
  <si>
    <t>Including hallucinations</t>
  </si>
  <si>
    <t>Excluding hallucinations</t>
  </si>
  <si>
    <t>Intersec.</t>
  </si>
  <si>
    <t>Union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</si>
  <si>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</si>
  <si>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</si>
  <si>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</si>
  <si>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</si>
  <si>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</si>
  <si>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</si>
  <si>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</si>
  <si>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</si>
  <si>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</si>
  <si>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</si>
  <si>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</si>
  <si>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</si>
  <si>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</si>
  <si>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</si>
  <si>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</si>
  <si>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</si>
  <si>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</si>
  <si>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</si>
  <si>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</si>
  <si>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</si>
  <si>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</si>
  <si>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</si>
  <si>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</si>
  <si>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</si>
  <si>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</si>
  <si>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</si>
  <si>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uplift worst</t>
  </si>
  <si>
    <t>Recall uplift best</t>
  </si>
  <si>
    <t>F1 worst</t>
  </si>
  <si>
    <t>F1 best</t>
  </si>
  <si>
    <t>F2 worst</t>
  </si>
  <si>
    <t>F2 best</t>
  </si>
  <si>
    <t>Relative F2 worst</t>
  </si>
  <si>
    <t>Relative F2 best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</si>
  <si>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</si>
  <si>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</si>
  <si>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</si>
  <si>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</si>
  <si>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</si>
  <si>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</si>
  <si>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</si>
  <si>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</si>
  <si>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</si>
  <si>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</si>
  <si>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ID</t>
  </si>
  <si>
    <t>Model</t>
  </si>
  <si>
    <t>Pipeline/Prompt</t>
  </si>
  <si>
    <t>Hyperparameter config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</si>
  <si>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</si>
  <si>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</si>
  <si>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</si>
  <si>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CHECK_APPLICABILITY_CHAIN: {top_p: 0.95; temperature: 0.6}
SEARCH_DOMAIN_ELEMENTS_CHAIN: {top_p: 0.85; temperature: 0.55}
GENERATE_CHAIN: {top_p: 0.85; temperature: 0.6}
FORMAT_CHAIN: {top_p: 0.95; temperature: 0.5}</t>
  </si>
  <si>
    <t>CHECK_APPLICABILITY_CHAIN: {top_p: 0.95; temperature: 0.6}
SEARCH_DOMAIN_ELEMENTS_CHAIN: {top_p: 0.95; temperature: 0.75}
GENERATE_CHAIN: {top_p: 0.95; temperature: 0.8}
FORMAT_CHAIN: {top_p: 0.95; temperature: 0.5}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</si>
  <si>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</si>
  <si>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</si>
  <si>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AiO</t>
  </si>
  <si>
    <t>GENERATE_CHAIN (x1): {top_p: 0.95; temperature: 0.7}
FORMAT_CHAIN: {top_p: 0.95; temperature: 0.5}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</si>
  <si>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</si>
  <si>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</si>
  <si>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QWen</t>
  </si>
  <si>
    <t>Mistral</t>
  </si>
  <si>
    <t>GPT4</t>
  </si>
  <si>
    <t>CHECK_APPLICABILITY_CHAIN: {temperature: 0.6}
SEARCH_DOMAIN_ELEMENTS_CHAIN: {temperature: 0.65}
GENERATE_CHAIN: {temperature: 0.7}
FORMAT_CHAIN: {temperature: 0.5}</t>
  </si>
  <si>
    <t>CHECK_APPLICABILITY_CHAIN: {temperature: 0.6}
SEARCH_DOMAIN_ELEMENTS_CHAIN: { temperature: 0.55}
GENERATE_CHAIN: {temperature: 0.6}
FORMAT_CHAIN: {temperature: 0.5}</t>
  </si>
  <si>
    <t>CHECK_APPLICABILITY_CHAIN: {temperature: 0.6}
SEARCH_DOMAIN_ELEMENTS_CHAIN: {temperature: 0.75}
GENERATE_CHAIN: {temperature: 0.8}
FORMAT_CHAIN: {temperature: 0.5}</t>
  </si>
  <si>
    <t>Manual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</si>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</sst>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%"/>
    <numFmt numFmtId="165" formatCode="#,##0.000"/>
    <numFmt numFmtId="166" formatCode="#,##0.0000"/>
    <numFmt numFmtId="167" formatCode="#,##0.000%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9c0006"/>
      <name val="Aptos Narrow"/>
      <family val="2"/>
    </font>
    <font>
      <sz val="11"/>
      <color rgb="FF000000"/>
      <name val="Aptos Narrow"/>
      <family val="2"/>
    </font>
    <font>
      <sz val="11"/>
      <color rgb="FF006100"/>
      <name val="Aptos Narrow"/>
      <family val="2"/>
    </font>
    <font>
      <sz val="11"/>
      <color rgb="FF9c5700"/>
      <name val="Aptos Narrow"/>
      <family val="2"/>
    </font>
    <font>
      <i/>
      <sz val="11"/>
      <color rgb="FF000000"/>
      <name val="Aptos Narrow"/>
      <family val="2"/>
    </font>
    <font>
      <b/>
      <i/>
      <u/>
      <sz val="11"/>
      <color rgb="FF000000"/>
      <name val="Aptos Narrow"/>
      <family val="2"/>
    </font>
    <font>
      <b/>
      <i/>
      <sz val="11"/>
      <color rgb="FF000000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6dcf8"/>
      </patternFill>
    </fill>
    <fill>
      <patternFill patternType="solid">
        <fgColor rgb="FF4e95d9"/>
      </patternFill>
    </fill>
    <fill>
      <patternFill patternType="solid">
        <fgColor rgb="FFa6caec"/>
      </patternFill>
    </fill>
    <fill>
      <patternFill patternType="solid">
        <fgColor rgb="FFdceaf7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right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 vertical="top" wrapText="1"/>
    </xf>
    <xf xfId="0" numFmtId="0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 wrapText="1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6" applyFont="1" fillId="4" applyFill="1" applyAlignment="1">
      <alignment horizontal="left"/>
    </xf>
    <xf xfId="0" numFmtId="0" borderId="1" applyBorder="1" fontId="1" applyFont="1" fillId="0" applyAlignment="1">
      <alignment horizontal="left" vertical="top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3" applyNumberFormat="1" borderId="1" applyBorder="1" fontId="1" applyFont="1" fillId="0" applyAlignment="1">
      <alignment horizontal="left" vertical="top" wrapText="1"/>
    </xf>
    <xf xfId="0" numFmtId="164" applyNumberFormat="1" borderId="1" applyBorder="1" fontId="1" applyFont="1" fillId="0" applyAlignment="1">
      <alignment horizontal="left" wrapText="1"/>
    </xf>
    <xf xfId="0" numFmtId="0" borderId="1" applyBorder="1" fontId="4" applyFont="1" fillId="0" applyAlignment="1">
      <alignment horizontal="left" vertical="top" wrapText="1"/>
    </xf>
    <xf xfId="0" numFmtId="3" applyNumberFormat="1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164" applyNumberFormat="1" borderId="1" applyBorder="1" fontId="4" applyFont="1" fillId="0" applyAlignment="1">
      <alignment horizontal="left" wrapText="1"/>
    </xf>
    <xf xfId="0" numFmtId="164" applyNumberFormat="1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166" applyNumberFormat="1" borderId="2" applyBorder="1" fontId="2" applyFont="1" fillId="5" applyFill="1" applyAlignment="1">
      <alignment horizontal="left"/>
    </xf>
    <xf xfId="0" numFmtId="166" applyNumberFormat="1" borderId="1" applyBorder="1" fontId="2" applyFont="1" fillId="0" applyAlignment="1">
      <alignment horizontal="left"/>
    </xf>
    <xf xfId="0" numFmtId="0" borderId="1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1" applyBorder="1" fontId="8" applyFont="1" fillId="0" applyAlignment="1">
      <alignment horizontal="left"/>
    </xf>
    <xf xfId="0" numFmtId="4" applyNumberFormat="1" borderId="1" applyBorder="1" fontId="7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7" applyNumberFormat="1" borderId="1" applyBorder="1" fontId="2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1" applyBorder="1" fontId="9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left"/>
    </xf>
    <xf xfId="0" numFmtId="166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2" applyBorder="1" fontId="1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0" borderId="2" applyBorder="1" fontId="2" applyFont="1" fillId="8" applyFill="1" applyAlignment="1">
      <alignment horizontal="left" vertical="top"/>
    </xf>
    <xf xfId="0" numFmtId="0" borderId="2" applyBorder="1" fontId="2" applyFont="1" fillId="8" applyFill="1" applyAlignment="1">
      <alignment horizontal="left" wrapText="1"/>
    </xf>
    <xf xfId="0" numFmtId="0" borderId="2" applyBorder="1" fontId="2" applyFont="1" fillId="8" applyFill="1" applyAlignment="1">
      <alignment horizontal="left"/>
    </xf>
    <xf xfId="0" numFmtId="0" borderId="2" applyBorder="1" fontId="2" applyFont="1" fillId="9" applyFill="1" applyAlignment="1">
      <alignment horizontal="left" vertical="top"/>
    </xf>
    <xf xfId="0" numFmtId="0" borderId="2" applyBorder="1" fontId="2" applyFont="1" fillId="9" applyFill="1" applyAlignment="1">
      <alignment horizontal="left" wrapText="1"/>
    </xf>
    <xf xfId="0" numFmtId="0" borderId="2" applyBorder="1" fontId="2" applyFont="1" fillId="9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sharedStrings.xml" Type="http://schemas.openxmlformats.org/officeDocument/2006/relationships/sharedStrings" Id="rId22"/><Relationship Target="styles.xml" Type="http://schemas.openxmlformats.org/officeDocument/2006/relationships/styles" Id="rId23"/><Relationship Target="theme/theme1.xml" Type="http://schemas.openxmlformats.org/officeDocument/2006/relationships/theme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17" width="9.43357142857143" customWidth="1" bestFit="1"/>
    <col min="2" max="2" style="17" width="13.005" customWidth="1" bestFit="1"/>
    <col min="3" max="3" style="17" width="19.576428571428572" customWidth="1" bestFit="1"/>
    <col min="4" max="4" style="17" width="85.57642857142856" customWidth="1" bestFit="1"/>
  </cols>
  <sheetData>
    <row x14ac:dyDescent="0.25" r="1" customHeight="1" ht="18">
      <c r="A1" s="74" t="s">
        <v>1536</v>
      </c>
      <c r="B1" s="75" t="s">
        <v>1537</v>
      </c>
      <c r="C1" s="75" t="s">
        <v>1538</v>
      </c>
      <c r="D1" s="75" t="s">
        <v>1539</v>
      </c>
    </row>
    <row x14ac:dyDescent="0.25" r="2" customHeight="1" ht="18">
      <c r="A2" s="75" t="s">
        <v>1178</v>
      </c>
      <c r="B2" s="76" t="s">
        <v>1540</v>
      </c>
      <c r="C2" s="76" t="s">
        <v>1541</v>
      </c>
      <c r="D2" s="77" t="s">
        <v>1542</v>
      </c>
    </row>
    <row x14ac:dyDescent="0.25" r="3" customHeight="1" ht="18">
      <c r="A3" s="75" t="s">
        <v>1101</v>
      </c>
      <c r="B3" s="78"/>
      <c r="C3" s="78"/>
      <c r="D3" s="77" t="s">
        <v>1543</v>
      </c>
    </row>
    <row x14ac:dyDescent="0.25" r="4" customHeight="1" ht="18">
      <c r="A4" s="75" t="s">
        <v>1037</v>
      </c>
      <c r="B4" s="78"/>
      <c r="C4" s="78"/>
      <c r="D4" s="77" t="s">
        <v>1544</v>
      </c>
    </row>
    <row x14ac:dyDescent="0.25" r="5" customHeight="1" ht="18">
      <c r="A5" s="75" t="s">
        <v>791</v>
      </c>
      <c r="B5" s="78"/>
      <c r="C5" s="78" t="s">
        <v>1545</v>
      </c>
      <c r="D5" s="77" t="s">
        <v>1546</v>
      </c>
    </row>
    <row x14ac:dyDescent="0.25" r="6" customHeight="1" ht="18">
      <c r="A6" s="75" t="s">
        <v>722</v>
      </c>
      <c r="B6" s="78"/>
      <c r="C6" s="78" t="s">
        <v>1547</v>
      </c>
      <c r="D6" s="77" t="s">
        <v>1548</v>
      </c>
    </row>
    <row x14ac:dyDescent="0.25" r="7" customHeight="1" ht="18">
      <c r="A7" s="75" t="s">
        <v>636</v>
      </c>
      <c r="B7" s="78"/>
      <c r="C7" s="78" t="s">
        <v>1549</v>
      </c>
      <c r="D7" s="77" t="s">
        <v>1550</v>
      </c>
    </row>
    <row x14ac:dyDescent="0.25" r="8" customHeight="1" ht="18">
      <c r="A8" s="75" t="s">
        <v>552</v>
      </c>
      <c r="B8" s="79" t="s">
        <v>1551</v>
      </c>
      <c r="C8" s="79" t="s">
        <v>1541</v>
      </c>
      <c r="D8" s="80" t="s">
        <v>1542</v>
      </c>
    </row>
    <row x14ac:dyDescent="0.25" r="9" customHeight="1" ht="18">
      <c r="A9" s="75" t="s">
        <v>508</v>
      </c>
      <c r="B9" s="81"/>
      <c r="C9" s="81"/>
      <c r="D9" s="80" t="s">
        <v>1543</v>
      </c>
    </row>
    <row x14ac:dyDescent="0.25" r="10" customHeight="1" ht="18">
      <c r="A10" s="75" t="s">
        <v>450</v>
      </c>
      <c r="B10" s="81"/>
      <c r="C10" s="81"/>
      <c r="D10" s="80" t="s">
        <v>1544</v>
      </c>
    </row>
    <row x14ac:dyDescent="0.25" r="11" customHeight="1" ht="18">
      <c r="A11" s="75" t="s">
        <v>359</v>
      </c>
      <c r="B11" s="76" t="s">
        <v>1552</v>
      </c>
      <c r="C11" s="76" t="s">
        <v>1541</v>
      </c>
      <c r="D11" s="77" t="s">
        <v>1542</v>
      </c>
    </row>
    <row x14ac:dyDescent="0.25" r="12" customHeight="1" ht="18">
      <c r="A12" s="75" t="s">
        <v>290</v>
      </c>
      <c r="B12" s="78"/>
      <c r="C12" s="78"/>
      <c r="D12" s="77" t="s">
        <v>1543</v>
      </c>
    </row>
    <row x14ac:dyDescent="0.25" r="13" customHeight="1" ht="18">
      <c r="A13" s="75" t="s">
        <v>207</v>
      </c>
      <c r="B13" s="78"/>
      <c r="C13" s="78"/>
      <c r="D13" s="77" t="s">
        <v>1544</v>
      </c>
    </row>
    <row x14ac:dyDescent="0.25" r="14" customHeight="1" ht="18">
      <c r="A14" s="75" t="s">
        <v>155</v>
      </c>
      <c r="B14" s="79" t="s">
        <v>1553</v>
      </c>
      <c r="C14" s="79" t="s">
        <v>1541</v>
      </c>
      <c r="D14" s="80" t="s">
        <v>1554</v>
      </c>
    </row>
    <row x14ac:dyDescent="0.25" r="15" customHeight="1" ht="18">
      <c r="A15" s="75" t="s">
        <v>93</v>
      </c>
      <c r="B15" s="81"/>
      <c r="C15" s="81"/>
      <c r="D15" s="80" t="s">
        <v>1555</v>
      </c>
    </row>
    <row x14ac:dyDescent="0.25" r="16" customHeight="1" ht="18">
      <c r="A16" s="75" t="s">
        <v>1</v>
      </c>
      <c r="B16" s="81"/>
      <c r="C16" s="81"/>
      <c r="D16" s="80" t="s">
        <v>1556</v>
      </c>
    </row>
    <row x14ac:dyDescent="0.25" r="17" customHeight="1" ht="18">
      <c r="A17" s="75" t="s">
        <v>1246</v>
      </c>
      <c r="B17" s="78" t="s">
        <v>1557</v>
      </c>
      <c r="C17" s="78" t="s">
        <v>1558</v>
      </c>
      <c r="D17" s="78" t="s">
        <v>1558</v>
      </c>
    </row>
  </sheetData>
  <mergeCells count="8">
    <mergeCell ref="B2:B7"/>
    <mergeCell ref="C2:C4"/>
    <mergeCell ref="B8:B10"/>
    <mergeCell ref="C8:C10"/>
    <mergeCell ref="B11:B13"/>
    <mergeCell ref="C11:C13"/>
    <mergeCell ref="B14:B16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27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791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792</v>
      </c>
      <c r="C2" s="6" t="s">
        <v>638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793</v>
      </c>
      <c r="C3" s="6" t="s">
        <v>794</v>
      </c>
      <c r="D3" s="7" t="s">
        <v>28</v>
      </c>
      <c r="E3" s="8"/>
      <c r="F3" s="7" t="s">
        <v>10</v>
      </c>
      <c r="G3" s="8" t="s">
        <v>795</v>
      </c>
    </row>
    <row x14ac:dyDescent="0.25" r="4" customHeight="1" ht="15" customFormat="1" s="4">
      <c r="A4" s="5"/>
      <c r="B4" s="6" t="s">
        <v>796</v>
      </c>
      <c r="C4" s="6" t="s">
        <v>797</v>
      </c>
      <c r="D4" s="7" t="s">
        <v>10</v>
      </c>
      <c r="E4" s="8" t="s">
        <v>11</v>
      </c>
      <c r="F4" s="7"/>
      <c r="G4" s="8"/>
    </row>
    <row x14ac:dyDescent="0.25" r="5" customHeight="1" ht="15" customFormat="1" s="4">
      <c r="A5" s="5"/>
      <c r="B5" s="6" t="s">
        <v>798</v>
      </c>
      <c r="C5" s="6" t="s">
        <v>799</v>
      </c>
      <c r="D5" s="7" t="s">
        <v>28</v>
      </c>
      <c r="E5" s="8"/>
      <c r="F5" s="7" t="s">
        <v>28</v>
      </c>
      <c r="G5" s="8"/>
    </row>
    <row x14ac:dyDescent="0.25" r="6" customHeight="1" ht="15" customFormat="1" s="4">
      <c r="A6" s="5"/>
      <c r="B6" s="6" t="s">
        <v>800</v>
      </c>
      <c r="C6" s="6" t="s">
        <v>801</v>
      </c>
      <c r="D6" s="7" t="s">
        <v>28</v>
      </c>
      <c r="E6" s="8"/>
      <c r="F6" s="7" t="s">
        <v>10</v>
      </c>
      <c r="G6" s="8" t="s">
        <v>795</v>
      </c>
    </row>
    <row x14ac:dyDescent="0.25" r="7" customHeight="1" ht="15" customFormat="1" s="4">
      <c r="A7" s="5"/>
      <c r="B7" s="6" t="s">
        <v>802</v>
      </c>
      <c r="C7" s="6" t="s">
        <v>803</v>
      </c>
      <c r="D7" s="7" t="s">
        <v>28</v>
      </c>
      <c r="E7" s="8"/>
      <c r="F7" s="7" t="s">
        <v>10</v>
      </c>
      <c r="G7" s="8" t="s">
        <v>795</v>
      </c>
    </row>
    <row x14ac:dyDescent="0.25" r="8" customHeight="1" ht="18" customFormat="1" s="4">
      <c r="A8" s="9" t="s">
        <v>12</v>
      </c>
      <c r="B8" s="6" t="s">
        <v>804</v>
      </c>
      <c r="C8" s="6" t="s">
        <v>805</v>
      </c>
      <c r="D8" s="7" t="s">
        <v>10</v>
      </c>
      <c r="E8" s="8" t="s">
        <v>15</v>
      </c>
      <c r="F8" s="7"/>
      <c r="G8" s="8"/>
    </row>
    <row x14ac:dyDescent="0.25" r="9" customHeight="1" ht="14.449999999999998" customFormat="1" s="4">
      <c r="A9" s="5"/>
      <c r="B9" s="6" t="s">
        <v>806</v>
      </c>
      <c r="C9" s="6" t="s">
        <v>807</v>
      </c>
      <c r="D9" s="7" t="s">
        <v>10</v>
      </c>
      <c r="E9" s="8" t="s">
        <v>15</v>
      </c>
      <c r="F9" s="7"/>
      <c r="G9" s="8"/>
    </row>
    <row x14ac:dyDescent="0.25" r="10" customHeight="1" ht="14.449999999999998" customFormat="1" s="4">
      <c r="A10" s="5"/>
      <c r="B10" s="6" t="s">
        <v>808</v>
      </c>
      <c r="C10" s="6" t="s">
        <v>809</v>
      </c>
      <c r="D10" s="7" t="s">
        <v>10</v>
      </c>
      <c r="E10" s="8" t="s">
        <v>15</v>
      </c>
      <c r="F10" s="7"/>
      <c r="G10" s="8"/>
    </row>
    <row x14ac:dyDescent="0.25" r="11" customHeight="1" ht="18" customFormat="1" s="4">
      <c r="A11" s="5"/>
      <c r="B11" s="6" t="s">
        <v>810</v>
      </c>
      <c r="C11" s="6" t="s">
        <v>811</v>
      </c>
      <c r="D11" s="7" t="s">
        <v>28</v>
      </c>
      <c r="E11" s="8"/>
      <c r="F11" s="7" t="s">
        <v>10</v>
      </c>
      <c r="G11" s="8"/>
    </row>
    <row x14ac:dyDescent="0.25" r="12" customHeight="1" ht="18" customFormat="1" s="4">
      <c r="A12" s="5"/>
      <c r="B12" s="6" t="s">
        <v>812</v>
      </c>
      <c r="C12" s="6" t="s">
        <v>813</v>
      </c>
      <c r="D12" s="7" t="s">
        <v>10</v>
      </c>
      <c r="E12" s="8" t="s">
        <v>15</v>
      </c>
      <c r="F12" s="7"/>
      <c r="G12" s="8"/>
    </row>
    <row x14ac:dyDescent="0.25" r="13" customHeight="1" ht="18" customFormat="1" s="4">
      <c r="A13" s="5"/>
      <c r="B13" s="6" t="s">
        <v>814</v>
      </c>
      <c r="C13" s="6" t="s">
        <v>815</v>
      </c>
      <c r="D13" s="7" t="s">
        <v>10</v>
      </c>
      <c r="E13" s="8" t="s">
        <v>15</v>
      </c>
      <c r="F13" s="7"/>
      <c r="G13" s="8"/>
    </row>
    <row x14ac:dyDescent="0.25" r="14" customHeight="1" ht="18" customFormat="1" s="4">
      <c r="A14" s="5"/>
      <c r="B14" s="6" t="s">
        <v>816</v>
      </c>
      <c r="C14" s="6" t="s">
        <v>817</v>
      </c>
      <c r="D14" s="7" t="s">
        <v>10</v>
      </c>
      <c r="E14" s="8" t="s">
        <v>15</v>
      </c>
      <c r="F14" s="7"/>
      <c r="G14" s="8"/>
    </row>
    <row x14ac:dyDescent="0.25" r="15" customHeight="1" ht="15" customFormat="1" s="4">
      <c r="A15" s="9" t="s">
        <v>16</v>
      </c>
      <c r="B15" s="6" t="s">
        <v>818</v>
      </c>
      <c r="C15" s="6" t="s">
        <v>819</v>
      </c>
      <c r="D15" s="7" t="s">
        <v>28</v>
      </c>
      <c r="E15" s="8"/>
      <c r="F15" s="7" t="s">
        <v>10</v>
      </c>
      <c r="G15" s="8" t="s">
        <v>742</v>
      </c>
    </row>
    <row x14ac:dyDescent="0.25" r="16" customHeight="1" ht="15" customFormat="1" s="4">
      <c r="A16" s="5"/>
      <c r="B16" s="6" t="s">
        <v>820</v>
      </c>
      <c r="C16" s="6" t="s">
        <v>821</v>
      </c>
      <c r="D16" s="7" t="s">
        <v>10</v>
      </c>
      <c r="E16" s="8" t="s">
        <v>822</v>
      </c>
      <c r="F16" s="7"/>
      <c r="G16" s="8"/>
    </row>
    <row x14ac:dyDescent="0.25" r="17" customHeight="1" ht="15" customFormat="1" s="4">
      <c r="A17" s="5"/>
      <c r="B17" s="6" t="s">
        <v>823</v>
      </c>
      <c r="C17" s="6" t="s">
        <v>824</v>
      </c>
      <c r="D17" s="7" t="s">
        <v>28</v>
      </c>
      <c r="E17" s="8"/>
      <c r="F17" s="7" t="s">
        <v>10</v>
      </c>
      <c r="G17" s="8" t="s">
        <v>742</v>
      </c>
    </row>
    <row x14ac:dyDescent="0.25" r="18" customHeight="1" ht="15" customFormat="1" s="4">
      <c r="A18" s="5"/>
      <c r="B18" s="6" t="s">
        <v>825</v>
      </c>
      <c r="C18" s="6" t="s">
        <v>826</v>
      </c>
      <c r="D18" s="7" t="s">
        <v>28</v>
      </c>
      <c r="E18" s="8"/>
      <c r="F18" s="7" t="s">
        <v>10</v>
      </c>
      <c r="G18" s="8" t="s">
        <v>742</v>
      </c>
    </row>
    <row x14ac:dyDescent="0.25" r="19" customHeight="1" ht="15" customFormat="1" s="4">
      <c r="A19" s="5"/>
      <c r="B19" s="6" t="s">
        <v>827</v>
      </c>
      <c r="C19" s="6" t="s">
        <v>828</v>
      </c>
      <c r="D19" s="7" t="s">
        <v>10</v>
      </c>
      <c r="E19" s="8" t="s">
        <v>19</v>
      </c>
      <c r="F19" s="7"/>
      <c r="G19" s="8"/>
    </row>
    <row x14ac:dyDescent="0.25" r="20" customHeight="1" ht="15" customFormat="1" s="4">
      <c r="A20" s="5"/>
      <c r="B20" s="6" t="s">
        <v>829</v>
      </c>
      <c r="C20" s="6" t="s">
        <v>830</v>
      </c>
      <c r="D20" s="7" t="s">
        <v>10</v>
      </c>
      <c r="E20" s="8" t="s">
        <v>19</v>
      </c>
      <c r="F20" s="7"/>
      <c r="G20" s="8"/>
    </row>
    <row x14ac:dyDescent="0.25" r="21" customHeight="1" ht="15" customFormat="1" s="4">
      <c r="A21" s="5"/>
      <c r="B21" s="6" t="s">
        <v>831</v>
      </c>
      <c r="C21" s="6" t="s">
        <v>832</v>
      </c>
      <c r="D21" s="7" t="s">
        <v>10</v>
      </c>
      <c r="E21" s="8" t="s">
        <v>19</v>
      </c>
      <c r="F21" s="7"/>
      <c r="G21" s="8"/>
    </row>
    <row x14ac:dyDescent="0.25" r="22" customHeight="1" ht="15" customFormat="1" s="4">
      <c r="A22" s="5"/>
      <c r="B22" s="6" t="s">
        <v>833</v>
      </c>
      <c r="C22" s="6" t="s">
        <v>834</v>
      </c>
      <c r="D22" s="7" t="s">
        <v>28</v>
      </c>
      <c r="E22" s="8"/>
      <c r="F22" s="7" t="s">
        <v>10</v>
      </c>
      <c r="G22" s="8" t="s">
        <v>742</v>
      </c>
    </row>
    <row x14ac:dyDescent="0.25" r="23" customHeight="1" ht="15" customFormat="1" s="4">
      <c r="A23" s="5"/>
      <c r="B23" s="6" t="s">
        <v>835</v>
      </c>
      <c r="C23" s="6" t="s">
        <v>657</v>
      </c>
      <c r="D23" s="7" t="s">
        <v>28</v>
      </c>
      <c r="E23" s="8"/>
      <c r="F23" s="7" t="s">
        <v>10</v>
      </c>
      <c r="G23" s="8"/>
    </row>
    <row x14ac:dyDescent="0.25" r="24" customHeight="1" ht="15" customFormat="1" s="4">
      <c r="A24" s="5"/>
      <c r="B24" s="6" t="s">
        <v>836</v>
      </c>
      <c r="C24" s="6" t="s">
        <v>837</v>
      </c>
      <c r="D24" s="7" t="s">
        <v>28</v>
      </c>
      <c r="E24" s="8"/>
      <c r="F24" s="7" t="s">
        <v>10</v>
      </c>
      <c r="G24" s="8"/>
    </row>
    <row x14ac:dyDescent="0.25" r="25" customHeight="1" ht="15" customFormat="1" s="4">
      <c r="A25" s="5"/>
      <c r="B25" s="6" t="s">
        <v>838</v>
      </c>
      <c r="C25" s="6" t="s">
        <v>839</v>
      </c>
      <c r="D25" s="7" t="s">
        <v>28</v>
      </c>
      <c r="E25" s="8"/>
      <c r="F25" s="7" t="s">
        <v>10</v>
      </c>
      <c r="G25" s="8"/>
    </row>
    <row x14ac:dyDescent="0.25" r="26" customHeight="1" ht="15" customFormat="1" s="4">
      <c r="A26" s="5"/>
      <c r="B26" s="6" t="s">
        <v>840</v>
      </c>
      <c r="C26" s="6" t="s">
        <v>841</v>
      </c>
      <c r="D26" s="7" t="s">
        <v>28</v>
      </c>
      <c r="E26" s="8"/>
      <c r="F26" s="7" t="s">
        <v>10</v>
      </c>
      <c r="G26" s="8" t="s">
        <v>742</v>
      </c>
    </row>
    <row x14ac:dyDescent="0.25" r="27" customHeight="1" ht="15" customFormat="1" s="4">
      <c r="A27" s="5"/>
      <c r="B27" s="6" t="s">
        <v>842</v>
      </c>
      <c r="C27" s="6" t="s">
        <v>843</v>
      </c>
      <c r="D27" s="7" t="s">
        <v>28</v>
      </c>
      <c r="E27" s="8"/>
      <c r="F27" s="7" t="s">
        <v>10</v>
      </c>
      <c r="G27" s="8" t="s">
        <v>742</v>
      </c>
    </row>
    <row x14ac:dyDescent="0.25" r="28" customHeight="1" ht="15" customFormat="1" s="4">
      <c r="A28" s="5"/>
      <c r="B28" s="6" t="s">
        <v>844</v>
      </c>
      <c r="C28" s="6" t="s">
        <v>845</v>
      </c>
      <c r="D28" s="7" t="s">
        <v>10</v>
      </c>
      <c r="E28" s="8" t="s">
        <v>560</v>
      </c>
      <c r="F28" s="7"/>
      <c r="G28" s="8"/>
    </row>
    <row x14ac:dyDescent="0.25" r="29" customHeight="1" ht="15" customFormat="1" s="4">
      <c r="A29" s="5"/>
      <c r="B29" s="6" t="s">
        <v>846</v>
      </c>
      <c r="C29" s="6" t="s">
        <v>847</v>
      </c>
      <c r="D29" s="7" t="s">
        <v>10</v>
      </c>
      <c r="E29" s="8" t="s">
        <v>560</v>
      </c>
      <c r="F29" s="7"/>
      <c r="G29" s="8"/>
    </row>
    <row x14ac:dyDescent="0.25" r="30" customHeight="1" ht="15" customFormat="1" s="4">
      <c r="A30" s="5"/>
      <c r="B30" s="6" t="s">
        <v>848</v>
      </c>
      <c r="C30" s="6" t="s">
        <v>849</v>
      </c>
      <c r="D30" s="7" t="s">
        <v>10</v>
      </c>
      <c r="E30" s="8" t="s">
        <v>560</v>
      </c>
      <c r="F30" s="7"/>
      <c r="G30" s="8"/>
    </row>
    <row x14ac:dyDescent="0.25" r="31" customHeight="1" ht="15" customFormat="1" s="4">
      <c r="A31" s="5"/>
      <c r="B31" s="6" t="s">
        <v>850</v>
      </c>
      <c r="C31" s="6" t="s">
        <v>851</v>
      </c>
      <c r="D31" s="7" t="s">
        <v>10</v>
      </c>
      <c r="E31" s="8" t="s">
        <v>560</v>
      </c>
      <c r="F31" s="7"/>
      <c r="G31" s="8"/>
    </row>
    <row x14ac:dyDescent="0.25" r="32" customHeight="1" ht="18" customFormat="1" s="4">
      <c r="A32" s="9" t="s">
        <v>32</v>
      </c>
      <c r="B32" s="6" t="s">
        <v>852</v>
      </c>
      <c r="C32" s="6" t="s">
        <v>651</v>
      </c>
      <c r="D32" s="7" t="s">
        <v>10</v>
      </c>
      <c r="E32" s="8" t="s">
        <v>853</v>
      </c>
      <c r="F32" s="7"/>
      <c r="G32" s="8"/>
    </row>
    <row x14ac:dyDescent="0.25" r="33" customHeight="1" ht="14.449999999999998" customFormat="1" s="4">
      <c r="A33" s="5"/>
      <c r="B33" s="6" t="s">
        <v>854</v>
      </c>
      <c r="C33" s="6" t="s">
        <v>855</v>
      </c>
      <c r="D33" s="7" t="s">
        <v>10</v>
      </c>
      <c r="E33" s="8" t="s">
        <v>853</v>
      </c>
      <c r="F33" s="7"/>
      <c r="G33" s="8"/>
    </row>
    <row x14ac:dyDescent="0.25" r="34" customHeight="1" ht="14.449999999999998" customFormat="1" s="4">
      <c r="A34" s="5"/>
      <c r="B34" s="6" t="s">
        <v>856</v>
      </c>
      <c r="C34" s="6" t="s">
        <v>659</v>
      </c>
      <c r="D34" s="7" t="s">
        <v>10</v>
      </c>
      <c r="E34" s="8" t="s">
        <v>589</v>
      </c>
      <c r="F34" s="7"/>
      <c r="G34" s="8"/>
    </row>
    <row x14ac:dyDescent="0.25" r="35" customHeight="1" ht="14.449999999999998" customFormat="1" s="4">
      <c r="A35" s="5"/>
      <c r="B35" s="6" t="s">
        <v>857</v>
      </c>
      <c r="C35" s="6" t="s">
        <v>661</v>
      </c>
      <c r="D35" s="7" t="s">
        <v>28</v>
      </c>
      <c r="E35" s="8"/>
      <c r="F35" s="7" t="s">
        <v>28</v>
      </c>
      <c r="G35" s="8"/>
    </row>
    <row x14ac:dyDescent="0.25" r="36" customHeight="1" ht="14.449999999999998" customFormat="1" s="4">
      <c r="A36" s="5"/>
      <c r="B36" s="6" t="s">
        <v>858</v>
      </c>
      <c r="C36" s="6" t="s">
        <v>655</v>
      </c>
      <c r="D36" s="7" t="s">
        <v>10</v>
      </c>
      <c r="E36" s="8" t="s">
        <v>663</v>
      </c>
      <c r="F36" s="7"/>
      <c r="G36" s="8"/>
    </row>
    <row x14ac:dyDescent="0.25" r="37" customHeight="1" ht="18" customFormat="1" s="4">
      <c r="A37" s="5"/>
      <c r="B37" s="6" t="s">
        <v>859</v>
      </c>
      <c r="C37" s="6" t="s">
        <v>670</v>
      </c>
      <c r="D37" s="7" t="s">
        <v>10</v>
      </c>
      <c r="E37" s="8" t="s">
        <v>663</v>
      </c>
      <c r="F37" s="7"/>
      <c r="G37" s="8"/>
    </row>
    <row x14ac:dyDescent="0.25" r="38" customHeight="1" ht="18" customFormat="1" s="4">
      <c r="A38" s="5"/>
      <c r="B38" s="6" t="s">
        <v>860</v>
      </c>
      <c r="C38" s="6" t="s">
        <v>861</v>
      </c>
      <c r="D38" s="7" t="s">
        <v>28</v>
      </c>
      <c r="E38" s="8"/>
      <c r="F38" s="7" t="s">
        <v>28</v>
      </c>
      <c r="G38" s="8"/>
    </row>
    <row x14ac:dyDescent="0.25" r="39" customHeight="1" ht="18" customFormat="1" s="4">
      <c r="A39" s="5"/>
      <c r="B39" s="6" t="s">
        <v>862</v>
      </c>
      <c r="C39" s="6" t="s">
        <v>668</v>
      </c>
      <c r="D39" s="7" t="s">
        <v>28</v>
      </c>
      <c r="E39" s="8"/>
      <c r="F39" s="7" t="s">
        <v>28</v>
      </c>
      <c r="G39" s="8"/>
    </row>
    <row x14ac:dyDescent="0.25" r="40" customHeight="1" ht="18" customFormat="1" s="4">
      <c r="A40" s="5"/>
      <c r="B40" s="6" t="s">
        <v>863</v>
      </c>
      <c r="C40" s="6" t="s">
        <v>864</v>
      </c>
      <c r="D40" s="7" t="s">
        <v>10</v>
      </c>
      <c r="E40" s="8" t="s">
        <v>236</v>
      </c>
      <c r="F40" s="7"/>
      <c r="G40" s="8"/>
    </row>
    <row x14ac:dyDescent="0.25" r="41" customHeight="1" ht="18" customFormat="1" s="4">
      <c r="A41" s="5"/>
      <c r="B41" s="6" t="s">
        <v>865</v>
      </c>
      <c r="C41" s="6" t="s">
        <v>866</v>
      </c>
      <c r="D41" s="7" t="s">
        <v>28</v>
      </c>
      <c r="E41" s="8"/>
      <c r="F41" s="7" t="s">
        <v>28</v>
      </c>
      <c r="G41" s="8"/>
    </row>
    <row x14ac:dyDescent="0.25" r="42" customHeight="1" ht="18" customFormat="1" s="4">
      <c r="A42" s="5"/>
      <c r="B42" s="6" t="s">
        <v>867</v>
      </c>
      <c r="C42" s="6" t="s">
        <v>868</v>
      </c>
      <c r="D42" s="7" t="s">
        <v>10</v>
      </c>
      <c r="E42" s="8" t="s">
        <v>35</v>
      </c>
      <c r="F42" s="7"/>
      <c r="G42" s="8"/>
    </row>
    <row x14ac:dyDescent="0.25" r="43" customHeight="1" ht="18" customFormat="1" s="4">
      <c r="A43" s="5"/>
      <c r="B43" s="6" t="s">
        <v>869</v>
      </c>
      <c r="C43" s="6" t="s">
        <v>870</v>
      </c>
      <c r="D43" s="7" t="s">
        <v>10</v>
      </c>
      <c r="E43" s="8" t="s">
        <v>586</v>
      </c>
      <c r="F43" s="7"/>
      <c r="G43" s="8"/>
    </row>
    <row x14ac:dyDescent="0.25" r="44" customHeight="1" ht="18" customFormat="1" s="4">
      <c r="A44" s="9" t="s">
        <v>40</v>
      </c>
      <c r="B44" s="6" t="s">
        <v>871</v>
      </c>
      <c r="C44" s="6" t="s">
        <v>872</v>
      </c>
      <c r="D44" s="7" t="s">
        <v>10</v>
      </c>
      <c r="E44" s="8" t="s">
        <v>43</v>
      </c>
      <c r="F44" s="7"/>
      <c r="G44" s="8"/>
    </row>
    <row x14ac:dyDescent="0.25" r="45" customHeight="1" ht="14.449999999999998" customFormat="1" s="4">
      <c r="A45" s="5"/>
      <c r="B45" s="6" t="s">
        <v>873</v>
      </c>
      <c r="C45" s="6" t="s">
        <v>874</v>
      </c>
      <c r="D45" s="7" t="s">
        <v>28</v>
      </c>
      <c r="E45" s="8"/>
      <c r="F45" s="7" t="s">
        <v>28</v>
      </c>
      <c r="G45" s="8"/>
    </row>
    <row x14ac:dyDescent="0.25" r="46" customHeight="1" ht="14.449999999999998" customFormat="1" s="4">
      <c r="A46" s="5"/>
      <c r="B46" s="6" t="s">
        <v>875</v>
      </c>
      <c r="C46" s="6" t="s">
        <v>876</v>
      </c>
      <c r="D46" s="7" t="s">
        <v>28</v>
      </c>
      <c r="E46" s="8"/>
      <c r="F46" s="7" t="s">
        <v>28</v>
      </c>
      <c r="G46" s="8"/>
    </row>
    <row x14ac:dyDescent="0.25" r="47" customHeight="1" ht="18" customFormat="1" s="4">
      <c r="A47" s="5"/>
      <c r="B47" s="6" t="s">
        <v>877</v>
      </c>
      <c r="C47" s="6" t="s">
        <v>878</v>
      </c>
      <c r="D47" s="7" t="s">
        <v>10</v>
      </c>
      <c r="E47" s="8" t="s">
        <v>43</v>
      </c>
      <c r="F47" s="7"/>
      <c r="G47" s="8"/>
    </row>
    <row x14ac:dyDescent="0.25" r="48" customHeight="1" ht="18" customFormat="1" s="4">
      <c r="A48" s="5"/>
      <c r="B48" s="6" t="s">
        <v>879</v>
      </c>
      <c r="C48" s="6" t="s">
        <v>880</v>
      </c>
      <c r="D48" s="7" t="s">
        <v>10</v>
      </c>
      <c r="E48" s="8" t="s">
        <v>43</v>
      </c>
      <c r="F48" s="7"/>
      <c r="G48" s="8"/>
    </row>
    <row x14ac:dyDescent="0.25" r="49" customHeight="1" ht="18" customFormat="1" s="4">
      <c r="A49" s="5"/>
      <c r="B49" s="6" t="s">
        <v>881</v>
      </c>
      <c r="C49" s="6" t="s">
        <v>882</v>
      </c>
      <c r="D49" s="7" t="s">
        <v>28</v>
      </c>
      <c r="E49" s="8"/>
      <c r="F49" s="7" t="s">
        <v>10</v>
      </c>
      <c r="G49" s="8" t="s">
        <v>795</v>
      </c>
    </row>
    <row x14ac:dyDescent="0.25" r="50" customHeight="1" ht="18" customFormat="1" s="4">
      <c r="A50" s="5"/>
      <c r="B50" s="6" t="s">
        <v>883</v>
      </c>
      <c r="C50" s="6" t="s">
        <v>884</v>
      </c>
      <c r="D50" s="7" t="s">
        <v>28</v>
      </c>
      <c r="E50" s="8"/>
      <c r="F50" s="7" t="s">
        <v>10</v>
      </c>
      <c r="G50" s="8" t="s">
        <v>795</v>
      </c>
    </row>
    <row x14ac:dyDescent="0.25" r="51" customHeight="1" ht="18" customFormat="1" s="4">
      <c r="A51" s="5"/>
      <c r="B51" s="6" t="s">
        <v>885</v>
      </c>
      <c r="C51" s="6" t="s">
        <v>886</v>
      </c>
      <c r="D51" s="7" t="s">
        <v>10</v>
      </c>
      <c r="E51" s="8" t="s">
        <v>43</v>
      </c>
      <c r="F51" s="7"/>
      <c r="G51" s="8"/>
    </row>
    <row x14ac:dyDescent="0.25" r="52" customHeight="1" ht="18" customFormat="1" s="4">
      <c r="A52" s="5"/>
      <c r="B52" s="6" t="s">
        <v>887</v>
      </c>
      <c r="C52" s="6" t="s">
        <v>888</v>
      </c>
      <c r="D52" s="7" t="s">
        <v>10</v>
      </c>
      <c r="E52" s="8" t="s">
        <v>43</v>
      </c>
      <c r="F52" s="7"/>
      <c r="G52" s="8"/>
    </row>
    <row x14ac:dyDescent="0.25" r="53" customHeight="1" ht="18" customFormat="1" s="4">
      <c r="A53" s="9" t="s">
        <v>49</v>
      </c>
      <c r="B53" s="6" t="s">
        <v>889</v>
      </c>
      <c r="C53" s="6" t="s">
        <v>890</v>
      </c>
      <c r="D53" s="7" t="s">
        <v>10</v>
      </c>
      <c r="E53" s="8" t="s">
        <v>52</v>
      </c>
      <c r="F53" s="7"/>
      <c r="G53" s="8"/>
    </row>
    <row x14ac:dyDescent="0.25" r="54" customHeight="1" ht="18" customFormat="1" s="4">
      <c r="A54" s="5"/>
      <c r="B54" s="6" t="s">
        <v>891</v>
      </c>
      <c r="C54" s="6" t="s">
        <v>892</v>
      </c>
      <c r="D54" s="7" t="s">
        <v>10</v>
      </c>
      <c r="E54" s="8" t="s">
        <v>52</v>
      </c>
      <c r="F54" s="7"/>
      <c r="G54" s="8"/>
    </row>
    <row x14ac:dyDescent="0.25" r="55" customHeight="1" ht="18" customFormat="1" s="4">
      <c r="A55" s="5"/>
      <c r="B55" s="6" t="s">
        <v>893</v>
      </c>
      <c r="C55" s="6" t="s">
        <v>894</v>
      </c>
      <c r="D55" s="7" t="s">
        <v>10</v>
      </c>
      <c r="E55" s="8" t="s">
        <v>52</v>
      </c>
      <c r="F55" s="7"/>
      <c r="G55" s="8"/>
    </row>
    <row x14ac:dyDescent="0.25" r="56" customHeight="1" ht="18" customFormat="1" s="4">
      <c r="A56" s="5"/>
      <c r="B56" s="6" t="s">
        <v>895</v>
      </c>
      <c r="C56" s="6" t="s">
        <v>684</v>
      </c>
      <c r="D56" s="7" t="s">
        <v>10</v>
      </c>
      <c r="E56" s="8" t="s">
        <v>52</v>
      </c>
      <c r="F56" s="7"/>
      <c r="G56" s="8"/>
    </row>
    <row x14ac:dyDescent="0.25" r="57" customHeight="1" ht="18" customFormat="1" s="4">
      <c r="A57" s="5"/>
      <c r="B57" s="6" t="s">
        <v>896</v>
      </c>
      <c r="C57" s="6" t="s">
        <v>897</v>
      </c>
      <c r="D57" s="7" t="s">
        <v>10</v>
      </c>
      <c r="E57" s="8" t="s">
        <v>52</v>
      </c>
      <c r="F57" s="7"/>
      <c r="G57" s="8"/>
    </row>
    <row x14ac:dyDescent="0.25" r="58" customHeight="1" ht="18" customFormat="1" s="4">
      <c r="A58" s="5"/>
      <c r="B58" s="6" t="s">
        <v>898</v>
      </c>
      <c r="C58" s="6" t="s">
        <v>899</v>
      </c>
      <c r="D58" s="7" t="s">
        <v>10</v>
      </c>
      <c r="E58" s="8" t="s">
        <v>52</v>
      </c>
      <c r="F58" s="7"/>
      <c r="G58" s="8"/>
    </row>
    <row x14ac:dyDescent="0.25" r="59" customHeight="1" ht="18" customFormat="1" s="4">
      <c r="A59" s="5"/>
      <c r="B59" s="6" t="s">
        <v>900</v>
      </c>
      <c r="C59" s="6" t="s">
        <v>901</v>
      </c>
      <c r="D59" s="7" t="s">
        <v>10</v>
      </c>
      <c r="E59" s="8" t="s">
        <v>52</v>
      </c>
      <c r="F59" s="7"/>
      <c r="G59" s="8"/>
    </row>
    <row x14ac:dyDescent="0.25" r="60" customHeight="1" ht="18" customFormat="1" s="4">
      <c r="A60" s="5"/>
      <c r="B60" s="6" t="s">
        <v>902</v>
      </c>
      <c r="C60" s="6" t="s">
        <v>903</v>
      </c>
      <c r="D60" s="7" t="s">
        <v>28</v>
      </c>
      <c r="E60" s="8"/>
      <c r="F60" s="7" t="s">
        <v>28</v>
      </c>
      <c r="G60" s="8"/>
    </row>
    <row x14ac:dyDescent="0.25" r="61" customHeight="1" ht="18" customFormat="1" s="4">
      <c r="A61" s="9" t="s">
        <v>53</v>
      </c>
      <c r="B61" s="6" t="s">
        <v>904</v>
      </c>
      <c r="C61" s="6" t="s">
        <v>905</v>
      </c>
      <c r="D61" s="7" t="s">
        <v>10</v>
      </c>
      <c r="E61" s="8" t="s">
        <v>333</v>
      </c>
      <c r="F61" s="7"/>
      <c r="G61" s="8" t="s">
        <v>906</v>
      </c>
    </row>
    <row x14ac:dyDescent="0.25" r="62" customHeight="1" ht="14.449999999999998" customFormat="1" s="4">
      <c r="A62" s="5"/>
      <c r="B62" s="6" t="s">
        <v>907</v>
      </c>
      <c r="C62" s="6" t="s">
        <v>908</v>
      </c>
      <c r="D62" s="7" t="s">
        <v>10</v>
      </c>
      <c r="E62" s="8" t="s">
        <v>56</v>
      </c>
      <c r="F62" s="7"/>
      <c r="G62" s="8"/>
    </row>
    <row x14ac:dyDescent="0.25" r="63" customHeight="1" ht="14.449999999999998" customFormat="1" s="4">
      <c r="A63" s="5"/>
      <c r="B63" s="6" t="s">
        <v>909</v>
      </c>
      <c r="C63" s="6" t="s">
        <v>910</v>
      </c>
      <c r="D63" s="7" t="s">
        <v>10</v>
      </c>
      <c r="E63" s="8" t="s">
        <v>56</v>
      </c>
      <c r="F63" s="7"/>
      <c r="G63" s="8"/>
    </row>
    <row x14ac:dyDescent="0.25" r="64" customHeight="1" ht="18" customFormat="1" s="4">
      <c r="A64" s="5"/>
      <c r="B64" s="6" t="s">
        <v>911</v>
      </c>
      <c r="C64" s="6" t="s">
        <v>912</v>
      </c>
      <c r="D64" s="7" t="s">
        <v>28</v>
      </c>
      <c r="E64" s="8"/>
      <c r="F64" s="7" t="s">
        <v>28</v>
      </c>
      <c r="G64" s="8"/>
    </row>
    <row x14ac:dyDescent="0.25" r="65" customHeight="1" ht="18" customFormat="1" s="4">
      <c r="A65" s="5"/>
      <c r="B65" s="6" t="s">
        <v>913</v>
      </c>
      <c r="C65" s="6" t="s">
        <v>914</v>
      </c>
      <c r="D65" s="7" t="s">
        <v>28</v>
      </c>
      <c r="E65" s="8"/>
      <c r="F65" s="7" t="s">
        <v>28</v>
      </c>
      <c r="G65" s="8"/>
    </row>
    <row x14ac:dyDescent="0.25" r="66" customHeight="1" ht="18" customFormat="1" s="4">
      <c r="A66" s="5"/>
      <c r="B66" s="6" t="s">
        <v>915</v>
      </c>
      <c r="C66" s="6" t="s">
        <v>916</v>
      </c>
      <c r="D66" s="7" t="s">
        <v>28</v>
      </c>
      <c r="E66" s="8"/>
      <c r="F66" s="7" t="s">
        <v>28</v>
      </c>
      <c r="G66" s="8"/>
    </row>
    <row x14ac:dyDescent="0.25" r="67" customHeight="1" ht="18" customFormat="1" s="4">
      <c r="A67" s="5"/>
      <c r="B67" s="6" t="s">
        <v>917</v>
      </c>
      <c r="C67" s="6" t="s">
        <v>918</v>
      </c>
      <c r="D67" s="7" t="s">
        <v>10</v>
      </c>
      <c r="E67" s="8" t="s">
        <v>56</v>
      </c>
      <c r="F67" s="7"/>
      <c r="G67" s="8"/>
    </row>
    <row x14ac:dyDescent="0.25" r="68" customHeight="1" ht="18" customFormat="1" s="4">
      <c r="A68" s="5"/>
      <c r="B68" s="6" t="s">
        <v>919</v>
      </c>
      <c r="C68" s="6" t="s">
        <v>920</v>
      </c>
      <c r="D68" s="7" t="s">
        <v>28</v>
      </c>
      <c r="E68" s="8"/>
      <c r="F68" s="7" t="s">
        <v>28</v>
      </c>
      <c r="G68" s="8"/>
    </row>
    <row x14ac:dyDescent="0.25" r="69" customHeight="1" ht="18" customFormat="1" s="4">
      <c r="A69" s="5"/>
      <c r="B69" s="6" t="s">
        <v>921</v>
      </c>
      <c r="C69" s="6" t="s">
        <v>922</v>
      </c>
      <c r="D69" s="7" t="s">
        <v>10</v>
      </c>
      <c r="E69" s="8" t="s">
        <v>56</v>
      </c>
      <c r="F69" s="7"/>
      <c r="G69" s="8"/>
    </row>
    <row x14ac:dyDescent="0.25" r="70" customHeight="1" ht="18" customFormat="1" s="4">
      <c r="A70" s="5"/>
      <c r="B70" s="6" t="s">
        <v>923</v>
      </c>
      <c r="C70" s="6" t="s">
        <v>924</v>
      </c>
      <c r="D70" s="7" t="s">
        <v>10</v>
      </c>
      <c r="E70" s="8" t="s">
        <v>56</v>
      </c>
      <c r="F70" s="7"/>
      <c r="G70" s="8"/>
    </row>
    <row x14ac:dyDescent="0.25" r="71" customHeight="1" ht="18" customFormat="1" s="4">
      <c r="A71" s="5"/>
      <c r="B71" s="6" t="s">
        <v>925</v>
      </c>
      <c r="C71" s="6" t="s">
        <v>926</v>
      </c>
      <c r="D71" s="7" t="s">
        <v>10</v>
      </c>
      <c r="E71" s="8" t="s">
        <v>56</v>
      </c>
      <c r="F71" s="7"/>
      <c r="G71" s="8"/>
    </row>
    <row x14ac:dyDescent="0.25" r="72" customHeight="1" ht="18" customFormat="1" s="4">
      <c r="A72" s="5"/>
      <c r="B72" s="6" t="s">
        <v>927</v>
      </c>
      <c r="C72" s="6" t="s">
        <v>928</v>
      </c>
      <c r="D72" s="7" t="s">
        <v>10</v>
      </c>
      <c r="E72" s="8" t="s">
        <v>56</v>
      </c>
      <c r="F72" s="7"/>
      <c r="G72" s="8"/>
    </row>
    <row x14ac:dyDescent="0.25" r="73" customHeight="1" ht="18" customFormat="1" s="4">
      <c r="A73" s="5"/>
      <c r="B73" s="6" t="s">
        <v>929</v>
      </c>
      <c r="C73" s="6" t="s">
        <v>930</v>
      </c>
      <c r="D73" s="7" t="s">
        <v>10</v>
      </c>
      <c r="E73" s="8" t="s">
        <v>56</v>
      </c>
      <c r="F73" s="7"/>
      <c r="G73" s="8"/>
    </row>
    <row x14ac:dyDescent="0.25" r="74" customHeight="1" ht="18" customFormat="1" s="4">
      <c r="A74" s="5"/>
      <c r="B74" s="6" t="s">
        <v>931</v>
      </c>
      <c r="C74" s="6" t="s">
        <v>932</v>
      </c>
      <c r="D74" s="7" t="s">
        <v>10</v>
      </c>
      <c r="E74" s="8" t="s">
        <v>333</v>
      </c>
      <c r="F74" s="7"/>
      <c r="G74" s="8"/>
    </row>
    <row x14ac:dyDescent="0.25" r="75" customHeight="1" ht="18" customFormat="1" s="4">
      <c r="A75" s="5"/>
      <c r="B75" s="6" t="s">
        <v>933</v>
      </c>
      <c r="C75" s="6" t="s">
        <v>934</v>
      </c>
      <c r="D75" s="7" t="s">
        <v>10</v>
      </c>
      <c r="E75" s="8" t="s">
        <v>56</v>
      </c>
      <c r="F75" s="7"/>
      <c r="G75" s="8"/>
    </row>
    <row x14ac:dyDescent="0.25" r="76" customHeight="1" ht="18" customFormat="1" s="4">
      <c r="A76" s="5"/>
      <c r="B76" s="6" t="s">
        <v>935</v>
      </c>
      <c r="C76" s="6" t="s">
        <v>936</v>
      </c>
      <c r="D76" s="7" t="s">
        <v>10</v>
      </c>
      <c r="E76" s="8" t="s">
        <v>56</v>
      </c>
      <c r="F76" s="7"/>
      <c r="G76" s="8"/>
    </row>
    <row x14ac:dyDescent="0.25" r="77" customHeight="1" ht="18" customFormat="1" s="4">
      <c r="A77" s="5"/>
      <c r="B77" s="6" t="s">
        <v>937</v>
      </c>
      <c r="C77" s="6" t="s">
        <v>938</v>
      </c>
      <c r="D77" s="7" t="s">
        <v>10</v>
      </c>
      <c r="E77" s="8" t="s">
        <v>56</v>
      </c>
      <c r="F77" s="7"/>
      <c r="G77" s="8"/>
    </row>
    <row x14ac:dyDescent="0.25" r="78" customHeight="1" ht="18" customFormat="1" s="4">
      <c r="A78" s="5"/>
      <c r="B78" s="6" t="s">
        <v>939</v>
      </c>
      <c r="C78" s="6" t="s">
        <v>940</v>
      </c>
      <c r="D78" s="7" t="s">
        <v>10</v>
      </c>
      <c r="E78" s="8" t="s">
        <v>56</v>
      </c>
      <c r="F78" s="7"/>
      <c r="G78" s="8"/>
    </row>
    <row x14ac:dyDescent="0.25" r="79" customHeight="1" ht="18" customFormat="1" s="4">
      <c r="A79" s="5"/>
      <c r="B79" s="6" t="s">
        <v>941</v>
      </c>
      <c r="C79" s="6" t="s">
        <v>942</v>
      </c>
      <c r="D79" s="7" t="s">
        <v>10</v>
      </c>
      <c r="E79" s="8" t="s">
        <v>56</v>
      </c>
      <c r="F79" s="7"/>
      <c r="G79" s="8"/>
    </row>
    <row x14ac:dyDescent="0.25" r="80" customHeight="1" ht="18" customFormat="1" s="4">
      <c r="A80" s="5"/>
      <c r="B80" s="6" t="s">
        <v>943</v>
      </c>
      <c r="C80" s="6" t="s">
        <v>944</v>
      </c>
      <c r="D80" s="7" t="s">
        <v>10</v>
      </c>
      <c r="E80" s="8" t="s">
        <v>56</v>
      </c>
      <c r="F80" s="7"/>
      <c r="G80" s="8"/>
    </row>
    <row x14ac:dyDescent="0.25" r="81" customHeight="1" ht="18" customFormat="1" s="4">
      <c r="A81" s="5"/>
      <c r="B81" s="6" t="s">
        <v>945</v>
      </c>
      <c r="C81" s="6" t="s">
        <v>946</v>
      </c>
      <c r="D81" s="7" t="s">
        <v>10</v>
      </c>
      <c r="E81" s="8" t="s">
        <v>56</v>
      </c>
      <c r="F81" s="7"/>
      <c r="G81" s="8"/>
    </row>
    <row x14ac:dyDescent="0.25" r="82" customHeight="1" ht="18" customFormat="1" s="4">
      <c r="A82" s="5"/>
      <c r="B82" s="6" t="s">
        <v>947</v>
      </c>
      <c r="C82" s="6" t="s">
        <v>948</v>
      </c>
      <c r="D82" s="7" t="s">
        <v>10</v>
      </c>
      <c r="E82" s="8" t="s">
        <v>56</v>
      </c>
      <c r="F82" s="7"/>
      <c r="G82" s="8"/>
    </row>
    <row x14ac:dyDescent="0.25" r="83" customHeight="1" ht="18" customFormat="1" s="4">
      <c r="A83" s="5"/>
      <c r="B83" s="6" t="s">
        <v>949</v>
      </c>
      <c r="C83" s="6" t="s">
        <v>950</v>
      </c>
      <c r="D83" s="7" t="s">
        <v>10</v>
      </c>
      <c r="E83" s="8" t="s">
        <v>56</v>
      </c>
      <c r="F83" s="7"/>
      <c r="G83" s="8"/>
    </row>
    <row x14ac:dyDescent="0.25" r="84" customHeight="1" ht="18" customFormat="1" s="4">
      <c r="A84" s="5"/>
      <c r="B84" s="6" t="s">
        <v>951</v>
      </c>
      <c r="C84" s="6" t="s">
        <v>952</v>
      </c>
      <c r="D84" s="7" t="s">
        <v>10</v>
      </c>
      <c r="E84" s="8" t="s">
        <v>56</v>
      </c>
      <c r="F84" s="7"/>
      <c r="G84" s="8"/>
    </row>
    <row x14ac:dyDescent="0.25" r="85" customHeight="1" ht="18" customFormat="1" s="4">
      <c r="A85" s="5"/>
      <c r="B85" s="6" t="s">
        <v>953</v>
      </c>
      <c r="C85" s="6" t="s">
        <v>954</v>
      </c>
      <c r="D85" s="7" t="s">
        <v>10</v>
      </c>
      <c r="E85" s="8" t="s">
        <v>56</v>
      </c>
      <c r="F85" s="7"/>
      <c r="G85" s="8"/>
    </row>
    <row x14ac:dyDescent="0.25" r="86" customHeight="1" ht="18" customFormat="1" s="4">
      <c r="A86" s="5"/>
      <c r="B86" s="6" t="s">
        <v>955</v>
      </c>
      <c r="C86" s="6" t="s">
        <v>956</v>
      </c>
      <c r="D86" s="7" t="s">
        <v>10</v>
      </c>
      <c r="E86" s="8" t="s">
        <v>56</v>
      </c>
      <c r="F86" s="7"/>
      <c r="G86" s="8"/>
    </row>
    <row x14ac:dyDescent="0.25" r="87" customHeight="1" ht="18" customFormat="1" s="4">
      <c r="A87" s="5"/>
      <c r="B87" s="6" t="s">
        <v>957</v>
      </c>
      <c r="C87" s="6" t="s">
        <v>958</v>
      </c>
      <c r="D87" s="7" t="s">
        <v>10</v>
      </c>
      <c r="E87" s="8" t="s">
        <v>56</v>
      </c>
      <c r="F87" s="7"/>
      <c r="G87" s="8"/>
    </row>
    <row x14ac:dyDescent="0.25" r="88" customHeight="1" ht="18" customFormat="1" s="4">
      <c r="A88" s="5"/>
      <c r="B88" s="6" t="s">
        <v>959</v>
      </c>
      <c r="C88" s="6" t="s">
        <v>960</v>
      </c>
      <c r="D88" s="7" t="s">
        <v>10</v>
      </c>
      <c r="E88" s="8" t="s">
        <v>56</v>
      </c>
      <c r="F88" s="7"/>
      <c r="G88" s="8"/>
    </row>
    <row x14ac:dyDescent="0.25" r="89" customHeight="1" ht="18" customFormat="1" s="4">
      <c r="A89" s="5"/>
      <c r="B89" s="6" t="s">
        <v>961</v>
      </c>
      <c r="C89" s="6" t="s">
        <v>962</v>
      </c>
      <c r="D89" s="7" t="s">
        <v>10</v>
      </c>
      <c r="E89" s="8" t="s">
        <v>56</v>
      </c>
      <c r="F89" s="7"/>
      <c r="G89" s="8"/>
    </row>
    <row x14ac:dyDescent="0.25" r="90" customHeight="1" ht="18" customFormat="1" s="4">
      <c r="A90" s="5"/>
      <c r="B90" s="6" t="s">
        <v>963</v>
      </c>
      <c r="C90" s="6" t="s">
        <v>964</v>
      </c>
      <c r="D90" s="7" t="s">
        <v>10</v>
      </c>
      <c r="E90" s="8" t="s">
        <v>56</v>
      </c>
      <c r="F90" s="7"/>
      <c r="G90" s="8"/>
    </row>
    <row x14ac:dyDescent="0.25" r="91" customHeight="1" ht="18" customFormat="1" s="4">
      <c r="A91" s="5"/>
      <c r="B91" s="6" t="s">
        <v>965</v>
      </c>
      <c r="C91" s="6" t="s">
        <v>966</v>
      </c>
      <c r="D91" s="7" t="s">
        <v>10</v>
      </c>
      <c r="E91" s="8" t="s">
        <v>56</v>
      </c>
      <c r="F91" s="7"/>
      <c r="G91" s="8"/>
    </row>
    <row x14ac:dyDescent="0.25" r="92" customHeight="1" ht="18" customFormat="1" s="4">
      <c r="A92" s="5"/>
      <c r="B92" s="6" t="s">
        <v>967</v>
      </c>
      <c r="C92" s="6" t="s">
        <v>968</v>
      </c>
      <c r="D92" s="7" t="s">
        <v>10</v>
      </c>
      <c r="E92" s="8" t="s">
        <v>56</v>
      </c>
      <c r="F92" s="7"/>
      <c r="G92" s="8"/>
    </row>
    <row x14ac:dyDescent="0.25" r="93" customHeight="1" ht="18" customFormat="1" s="4">
      <c r="A93" s="5"/>
      <c r="B93" s="6" t="s">
        <v>969</v>
      </c>
      <c r="C93" s="6" t="s">
        <v>970</v>
      </c>
      <c r="D93" s="7" t="s">
        <v>10</v>
      </c>
      <c r="E93" s="8" t="s">
        <v>416</v>
      </c>
      <c r="F93" s="7"/>
      <c r="G93" s="8"/>
    </row>
    <row x14ac:dyDescent="0.25" r="94" customHeight="1" ht="15" customFormat="1" s="4">
      <c r="A94" s="9" t="s">
        <v>63</v>
      </c>
      <c r="B94" s="6" t="s">
        <v>971</v>
      </c>
      <c r="C94" s="6" t="s">
        <v>972</v>
      </c>
      <c r="D94" s="7" t="s">
        <v>10</v>
      </c>
      <c r="E94" s="8" t="s">
        <v>66</v>
      </c>
      <c r="F94" s="7"/>
      <c r="G94" s="8"/>
    </row>
    <row x14ac:dyDescent="0.25" r="95" customHeight="1" ht="18" customFormat="1" s="4">
      <c r="A95" s="5"/>
      <c r="B95" s="6" t="s">
        <v>973</v>
      </c>
      <c r="C95" s="6" t="s">
        <v>974</v>
      </c>
      <c r="D95" s="7" t="s">
        <v>28</v>
      </c>
      <c r="E95" s="8"/>
      <c r="F95" s="7" t="s">
        <v>28</v>
      </c>
      <c r="G95" s="8"/>
    </row>
    <row x14ac:dyDescent="0.25" r="96" customHeight="1" ht="18" customFormat="1" s="4">
      <c r="A96" s="5"/>
      <c r="B96" s="6" t="s">
        <v>975</v>
      </c>
      <c r="C96" s="6" t="s">
        <v>976</v>
      </c>
      <c r="D96" s="7" t="s">
        <v>28</v>
      </c>
      <c r="E96" s="8"/>
      <c r="F96" s="7" t="s">
        <v>10</v>
      </c>
      <c r="G96" s="8" t="s">
        <v>699</v>
      </c>
    </row>
    <row x14ac:dyDescent="0.25" r="97" customHeight="1" ht="18" customFormat="1" s="4">
      <c r="A97" s="5"/>
      <c r="B97" s="6" t="s">
        <v>977</v>
      </c>
      <c r="C97" s="6" t="s">
        <v>978</v>
      </c>
      <c r="D97" s="7" t="s">
        <v>28</v>
      </c>
      <c r="E97" s="8"/>
      <c r="F97" s="7" t="s">
        <v>28</v>
      </c>
      <c r="G97" s="8"/>
    </row>
    <row x14ac:dyDescent="0.25" r="98" customHeight="1" ht="18" customFormat="1" s="4">
      <c r="A98" s="5"/>
      <c r="B98" s="6" t="s">
        <v>979</v>
      </c>
      <c r="C98" s="6" t="s">
        <v>980</v>
      </c>
      <c r="D98" s="7" t="s">
        <v>28</v>
      </c>
      <c r="E98" s="8"/>
      <c r="F98" s="7" t="s">
        <v>10</v>
      </c>
      <c r="G98" s="8" t="s">
        <v>699</v>
      </c>
    </row>
    <row x14ac:dyDescent="0.25" r="99" customHeight="1" ht="18" customFormat="1" s="4">
      <c r="A99" s="5"/>
      <c r="B99" s="6" t="s">
        <v>981</v>
      </c>
      <c r="C99" s="6" t="s">
        <v>982</v>
      </c>
      <c r="D99" s="7" t="s">
        <v>28</v>
      </c>
      <c r="E99" s="8"/>
      <c r="F99" s="7" t="s">
        <v>10</v>
      </c>
      <c r="G99" s="8" t="s">
        <v>699</v>
      </c>
    </row>
    <row x14ac:dyDescent="0.25" r="100" customHeight="1" ht="18" customFormat="1" s="4">
      <c r="A100" s="9" t="s">
        <v>68</v>
      </c>
      <c r="B100" s="6" t="s">
        <v>983</v>
      </c>
      <c r="C100" s="6" t="s">
        <v>984</v>
      </c>
      <c r="D100" s="7" t="s">
        <v>10</v>
      </c>
      <c r="E100" s="8" t="s">
        <v>74</v>
      </c>
      <c r="F100" s="7"/>
      <c r="G100" s="8"/>
    </row>
    <row x14ac:dyDescent="0.25" r="101" customHeight="1" ht="14.449999999999998" customFormat="1" s="4">
      <c r="A101" s="5"/>
      <c r="B101" s="6" t="s">
        <v>985</v>
      </c>
      <c r="C101" s="6" t="s">
        <v>986</v>
      </c>
      <c r="D101" s="7" t="s">
        <v>10</v>
      </c>
      <c r="E101" s="8" t="s">
        <v>71</v>
      </c>
      <c r="F101" s="7"/>
      <c r="G101" s="8"/>
    </row>
    <row x14ac:dyDescent="0.25" r="102" customHeight="1" ht="14.449999999999998">
      <c r="A102" s="5"/>
      <c r="B102" s="18" t="s">
        <v>987</v>
      </c>
      <c r="C102" s="18" t="s">
        <v>988</v>
      </c>
      <c r="D102" s="23" t="s">
        <v>28</v>
      </c>
      <c r="E102" s="20"/>
      <c r="F102" s="23" t="s">
        <v>10</v>
      </c>
      <c r="G102" s="13" t="s">
        <v>79</v>
      </c>
    </row>
    <row x14ac:dyDescent="0.25" r="103" customHeight="1" ht="18" customFormat="1" s="4">
      <c r="A103" s="5"/>
      <c r="B103" s="6" t="s">
        <v>989</v>
      </c>
      <c r="C103" s="6" t="s">
        <v>990</v>
      </c>
      <c r="D103" s="7" t="s">
        <v>10</v>
      </c>
      <c r="E103" s="8" t="s">
        <v>71</v>
      </c>
      <c r="F103" s="7"/>
      <c r="G103" s="8"/>
    </row>
    <row x14ac:dyDescent="0.25" r="104" customHeight="1" ht="18" customFormat="1" s="4">
      <c r="A104" s="5"/>
      <c r="B104" s="6" t="s">
        <v>991</v>
      </c>
      <c r="C104" s="6" t="s">
        <v>992</v>
      </c>
      <c r="D104" s="7" t="s">
        <v>10</v>
      </c>
      <c r="E104" s="8" t="s">
        <v>74</v>
      </c>
      <c r="F104" s="7"/>
      <c r="G104" s="8"/>
    </row>
    <row x14ac:dyDescent="0.25" r="105" customHeight="1" ht="18" customFormat="1" s="4">
      <c r="A105" s="5"/>
      <c r="B105" s="6" t="s">
        <v>993</v>
      </c>
      <c r="C105" s="6" t="s">
        <v>994</v>
      </c>
      <c r="D105" s="7" t="s">
        <v>10</v>
      </c>
      <c r="E105" s="8" t="s">
        <v>71</v>
      </c>
      <c r="F105" s="7"/>
      <c r="G105" s="8"/>
    </row>
    <row x14ac:dyDescent="0.25" r="106" customHeight="1" ht="18" customFormat="1" s="4">
      <c r="A106" s="5"/>
      <c r="B106" s="6" t="s">
        <v>995</v>
      </c>
      <c r="C106" s="6" t="s">
        <v>996</v>
      </c>
      <c r="D106" s="7" t="s">
        <v>28</v>
      </c>
      <c r="E106" s="8"/>
      <c r="F106" s="7" t="s">
        <v>28</v>
      </c>
      <c r="G106" s="8"/>
    </row>
    <row x14ac:dyDescent="0.25" r="107" customHeight="1" ht="18" customFormat="1" s="4">
      <c r="A107" s="5"/>
      <c r="B107" s="6" t="s">
        <v>997</v>
      </c>
      <c r="C107" s="6" t="s">
        <v>998</v>
      </c>
      <c r="D107" s="7" t="s">
        <v>10</v>
      </c>
      <c r="E107" s="8" t="s">
        <v>71</v>
      </c>
      <c r="F107" s="7"/>
      <c r="G107" s="8"/>
    </row>
    <row x14ac:dyDescent="0.25" r="108" customHeight="1" ht="18" customFormat="1" s="4">
      <c r="A108" s="5"/>
      <c r="B108" s="6" t="s">
        <v>999</v>
      </c>
      <c r="C108" s="6" t="s">
        <v>1000</v>
      </c>
      <c r="D108" s="7" t="s">
        <v>10</v>
      </c>
      <c r="E108" s="8" t="s">
        <v>74</v>
      </c>
      <c r="F108" s="7"/>
      <c r="G108" s="8"/>
    </row>
    <row x14ac:dyDescent="0.25" r="109" customHeight="1" ht="18">
      <c r="A109" s="5"/>
      <c r="B109" s="18" t="s">
        <v>1001</v>
      </c>
      <c r="C109" s="18" t="s">
        <v>1002</v>
      </c>
      <c r="D109" s="23" t="s">
        <v>10</v>
      </c>
      <c r="E109" s="20" t="s">
        <v>425</v>
      </c>
      <c r="F109" s="23"/>
      <c r="G109" s="13"/>
    </row>
    <row x14ac:dyDescent="0.25" r="110" customHeight="1" ht="18">
      <c r="A110" s="5"/>
      <c r="B110" s="18" t="s">
        <v>1003</v>
      </c>
      <c r="C110" s="18" t="s">
        <v>1004</v>
      </c>
      <c r="D110" s="23" t="s">
        <v>28</v>
      </c>
      <c r="E110" s="20"/>
      <c r="F110" s="23" t="s">
        <v>28</v>
      </c>
      <c r="G110" s="13"/>
    </row>
    <row x14ac:dyDescent="0.25" r="111" customHeight="1" ht="18">
      <c r="A111" s="5"/>
      <c r="B111" s="18" t="s">
        <v>1005</v>
      </c>
      <c r="C111" s="18" t="s">
        <v>1006</v>
      </c>
      <c r="D111" s="23" t="s">
        <v>28</v>
      </c>
      <c r="E111" s="20"/>
      <c r="F111" s="23" t="s">
        <v>28</v>
      </c>
      <c r="G111" s="13"/>
    </row>
    <row x14ac:dyDescent="0.25" r="112" customHeight="1" ht="18">
      <c r="A112" s="5"/>
      <c r="B112" s="18" t="s">
        <v>1007</v>
      </c>
      <c r="C112" s="18" t="s">
        <v>1008</v>
      </c>
      <c r="D112" s="23" t="s">
        <v>10</v>
      </c>
      <c r="E112" s="20" t="s">
        <v>71</v>
      </c>
      <c r="F112" s="23"/>
      <c r="G112" s="13"/>
    </row>
    <row x14ac:dyDescent="0.25" r="113" customHeight="1" ht="18">
      <c r="A113" s="5"/>
      <c r="B113" s="18" t="s">
        <v>1009</v>
      </c>
      <c r="C113" s="18" t="s">
        <v>1010</v>
      </c>
      <c r="D113" s="23" t="s">
        <v>10</v>
      </c>
      <c r="E113" s="20" t="s">
        <v>71</v>
      </c>
      <c r="F113" s="23"/>
      <c r="G113" s="13"/>
    </row>
    <row x14ac:dyDescent="0.25" r="114" customHeight="1" ht="18" customFormat="1" s="4">
      <c r="A114" s="5"/>
      <c r="B114" s="6" t="s">
        <v>1011</v>
      </c>
      <c r="C114" s="6" t="s">
        <v>1012</v>
      </c>
      <c r="D114" s="7" t="s">
        <v>10</v>
      </c>
      <c r="E114" s="8" t="s">
        <v>74</v>
      </c>
      <c r="F114" s="7"/>
      <c r="G114" s="8"/>
    </row>
    <row x14ac:dyDescent="0.25" r="115" customHeight="1" ht="18" customFormat="1" s="4">
      <c r="A115" s="9" t="s">
        <v>80</v>
      </c>
      <c r="B115" s="6" t="s">
        <v>1013</v>
      </c>
      <c r="C115" s="6" t="s">
        <v>715</v>
      </c>
      <c r="D115" s="7" t="s">
        <v>10</v>
      </c>
      <c r="E115" s="8" t="s">
        <v>204</v>
      </c>
      <c r="F115" s="7"/>
      <c r="G115" s="8"/>
    </row>
    <row x14ac:dyDescent="0.25" r="116" customHeight="1" ht="14.449999999999998" customFormat="1" s="4">
      <c r="A116" s="5"/>
      <c r="B116" s="6" t="s">
        <v>1014</v>
      </c>
      <c r="C116" s="6" t="s">
        <v>1015</v>
      </c>
      <c r="D116" s="7" t="s">
        <v>10</v>
      </c>
      <c r="E116" s="8" t="s">
        <v>204</v>
      </c>
      <c r="F116" s="7"/>
      <c r="G116" s="8"/>
    </row>
    <row x14ac:dyDescent="0.25" r="117" customHeight="1" ht="18" customFormat="1" s="4">
      <c r="A117" s="5"/>
      <c r="B117" s="6" t="s">
        <v>1016</v>
      </c>
      <c r="C117" s="6" t="s">
        <v>1017</v>
      </c>
      <c r="D117" s="7" t="s">
        <v>10</v>
      </c>
      <c r="E117" s="8" t="s">
        <v>204</v>
      </c>
      <c r="F117" s="7"/>
      <c r="G117" s="8"/>
    </row>
    <row x14ac:dyDescent="0.25" r="118" customHeight="1" ht="18" customFormat="1" s="4">
      <c r="A118" s="5"/>
      <c r="B118" s="6" t="s">
        <v>1018</v>
      </c>
      <c r="C118" s="6" t="s">
        <v>1019</v>
      </c>
      <c r="D118" s="7" t="s">
        <v>28</v>
      </c>
      <c r="E118" s="8"/>
      <c r="F118" s="7" t="s">
        <v>28</v>
      </c>
      <c r="G118" s="8"/>
    </row>
    <row x14ac:dyDescent="0.25" r="119" customHeight="1" ht="18" customFormat="1" s="4">
      <c r="A119" s="5"/>
      <c r="B119" s="6" t="s">
        <v>1020</v>
      </c>
      <c r="C119" s="6" t="s">
        <v>1021</v>
      </c>
      <c r="D119" s="7" t="s">
        <v>28</v>
      </c>
      <c r="E119" s="8"/>
      <c r="F119" s="7" t="s">
        <v>10</v>
      </c>
      <c r="G119" s="8" t="s">
        <v>1022</v>
      </c>
    </row>
    <row x14ac:dyDescent="0.25" r="120" customHeight="1" ht="18" customFormat="1" s="4">
      <c r="A120" s="5"/>
      <c r="B120" s="6" t="s">
        <v>1023</v>
      </c>
      <c r="C120" s="6" t="s">
        <v>1024</v>
      </c>
      <c r="D120" s="7" t="s">
        <v>28</v>
      </c>
      <c r="E120" s="8"/>
      <c r="F120" s="7" t="s">
        <v>10</v>
      </c>
      <c r="G120" s="8" t="s">
        <v>1022</v>
      </c>
    </row>
    <row x14ac:dyDescent="0.25" r="121" customHeight="1" ht="18" customFormat="1" s="4">
      <c r="A121" s="5"/>
      <c r="B121" s="6" t="s">
        <v>1025</v>
      </c>
      <c r="C121" s="6" t="s">
        <v>1026</v>
      </c>
      <c r="D121" s="7" t="s">
        <v>28</v>
      </c>
      <c r="E121" s="8"/>
      <c r="F121" s="7" t="s">
        <v>10</v>
      </c>
      <c r="G121" s="8" t="s">
        <v>79</v>
      </c>
    </row>
    <row x14ac:dyDescent="0.25" r="122" customHeight="1" ht="18" customFormat="1" s="4">
      <c r="A122" s="5"/>
      <c r="B122" s="6" t="s">
        <v>1027</v>
      </c>
      <c r="C122" s="6" t="s">
        <v>1028</v>
      </c>
      <c r="D122" s="7" t="s">
        <v>28</v>
      </c>
      <c r="E122" s="8"/>
      <c r="F122" s="7" t="s">
        <v>10</v>
      </c>
      <c r="G122" s="8" t="s">
        <v>459</v>
      </c>
    </row>
    <row x14ac:dyDescent="0.25" r="123" customHeight="1" ht="18" customFormat="1" s="4">
      <c r="A123" s="5"/>
      <c r="B123" s="6" t="s">
        <v>1029</v>
      </c>
      <c r="C123" s="6" t="s">
        <v>1030</v>
      </c>
      <c r="D123" s="7" t="s">
        <v>10</v>
      </c>
      <c r="E123" s="8" t="s">
        <v>204</v>
      </c>
      <c r="F123" s="7"/>
      <c r="G123" s="8"/>
    </row>
    <row x14ac:dyDescent="0.25" r="124" customHeight="1" ht="18" customFormat="1" s="4">
      <c r="A124" s="5"/>
      <c r="B124" s="6" t="s">
        <v>1031</v>
      </c>
      <c r="C124" s="6" t="s">
        <v>1032</v>
      </c>
      <c r="D124" s="7" t="s">
        <v>10</v>
      </c>
      <c r="E124" s="8" t="s">
        <v>204</v>
      </c>
      <c r="F124" s="7"/>
      <c r="G124" s="8"/>
    </row>
    <row x14ac:dyDescent="0.25" r="125" customHeight="1" ht="18" customFormat="1" s="4">
      <c r="A125" s="5"/>
      <c r="B125" s="6" t="s">
        <v>1033</v>
      </c>
      <c r="C125" s="6" t="s">
        <v>1034</v>
      </c>
      <c r="D125" s="7" t="s">
        <v>28</v>
      </c>
      <c r="E125" s="8"/>
      <c r="F125" s="7" t="s">
        <v>10</v>
      </c>
      <c r="G125" s="8" t="s">
        <v>1022</v>
      </c>
    </row>
    <row x14ac:dyDescent="0.25" r="126" customHeight="1" ht="18" customFormat="1" s="4">
      <c r="A126" s="5"/>
      <c r="B126" s="6" t="s">
        <v>1035</v>
      </c>
      <c r="C126" s="6" t="s">
        <v>1036</v>
      </c>
      <c r="D126" s="7" t="s">
        <v>10</v>
      </c>
      <c r="E126" s="8" t="s">
        <v>84</v>
      </c>
      <c r="F126" s="7"/>
      <c r="G126" s="8"/>
    </row>
    <row x14ac:dyDescent="0.25" r="127" customHeight="1" ht="18">
      <c r="A127" s="10" t="s">
        <v>92</v>
      </c>
      <c r="B127" s="11"/>
      <c r="C127" s="11"/>
      <c r="D127" s="12">
        <f>COUNTIF(D2:D117,"No")</f>
      </c>
      <c r="E127" s="13"/>
      <c r="F127" s="12">
        <f>COUNTIF(F2:F117,"Yes")</f>
      </c>
      <c r="G127" s="13"/>
    </row>
  </sheetData>
  <mergeCells count="11">
    <mergeCell ref="A2:A7"/>
    <mergeCell ref="A8:A14"/>
    <mergeCell ref="A15:A31"/>
    <mergeCell ref="A32:A43"/>
    <mergeCell ref="A44:A52"/>
    <mergeCell ref="A53:A60"/>
    <mergeCell ref="A61:A93"/>
    <mergeCell ref="A94:A99"/>
    <mergeCell ref="A100:A114"/>
    <mergeCell ref="A115:A126"/>
    <mergeCell ref="A127:C1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7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722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723</v>
      </c>
      <c r="C2" s="6" t="s">
        <v>724</v>
      </c>
      <c r="D2" s="7" t="s">
        <v>28</v>
      </c>
      <c r="E2" s="8"/>
      <c r="F2" s="7" t="s">
        <v>10</v>
      </c>
      <c r="G2" s="8"/>
    </row>
    <row x14ac:dyDescent="0.25" r="3" customHeight="1" ht="15" customFormat="1" s="4">
      <c r="A3" s="5"/>
      <c r="B3" s="6" t="s">
        <v>725</v>
      </c>
      <c r="C3" s="6" t="s">
        <v>726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727</v>
      </c>
      <c r="C4" s="6" t="s">
        <v>728</v>
      </c>
      <c r="D4" s="7" t="s">
        <v>28</v>
      </c>
      <c r="E4" s="8"/>
      <c r="F4" s="7" t="s">
        <v>10</v>
      </c>
      <c r="G4" s="8"/>
    </row>
    <row x14ac:dyDescent="0.25" r="5" customHeight="1" ht="18" customFormat="1" s="4">
      <c r="A5" s="9" t="s">
        <v>12</v>
      </c>
      <c r="B5" s="6" t="s">
        <v>729</v>
      </c>
      <c r="C5" s="6" t="s">
        <v>730</v>
      </c>
      <c r="D5" s="7" t="s">
        <v>28</v>
      </c>
      <c r="E5" s="8"/>
      <c r="F5" s="7" t="s">
        <v>10</v>
      </c>
      <c r="G5" s="8" t="s">
        <v>731</v>
      </c>
    </row>
    <row x14ac:dyDescent="0.25" r="6" customHeight="1" ht="18" customFormat="1" s="4">
      <c r="A6" s="5"/>
      <c r="B6" s="6" t="s">
        <v>732</v>
      </c>
      <c r="C6" s="6" t="s">
        <v>733</v>
      </c>
      <c r="D6" s="7" t="s">
        <v>10</v>
      </c>
      <c r="E6" s="8" t="s">
        <v>15</v>
      </c>
      <c r="F6" s="7"/>
      <c r="G6" s="8"/>
    </row>
    <row x14ac:dyDescent="0.25" r="7" customHeight="1" ht="18" customFormat="1" s="4">
      <c r="A7" s="5"/>
      <c r="B7" s="6" t="s">
        <v>734</v>
      </c>
      <c r="C7" s="6" t="s">
        <v>735</v>
      </c>
      <c r="D7" s="7" t="s">
        <v>10</v>
      </c>
      <c r="E7" s="8" t="s">
        <v>15</v>
      </c>
      <c r="F7" s="7"/>
      <c r="G7" s="8"/>
    </row>
    <row x14ac:dyDescent="0.25" r="8" customHeight="1" ht="18" customFormat="1" s="4">
      <c r="A8" s="5"/>
      <c r="B8" s="6" t="s">
        <v>736</v>
      </c>
      <c r="C8" s="6" t="s">
        <v>737</v>
      </c>
      <c r="D8" s="7" t="s">
        <v>28</v>
      </c>
      <c r="E8" s="8"/>
      <c r="F8" s="7" t="s">
        <v>10</v>
      </c>
      <c r="G8" s="8" t="s">
        <v>731</v>
      </c>
    </row>
    <row x14ac:dyDescent="0.25" r="9" customHeight="1" ht="18" customFormat="1" s="4">
      <c r="A9" s="5"/>
      <c r="B9" s="6" t="s">
        <v>738</v>
      </c>
      <c r="C9" s="6" t="s">
        <v>739</v>
      </c>
      <c r="D9" s="7" t="s">
        <v>28</v>
      </c>
      <c r="E9" s="8"/>
      <c r="F9" s="7" t="s">
        <v>10</v>
      </c>
      <c r="G9" s="8" t="s">
        <v>731</v>
      </c>
    </row>
    <row x14ac:dyDescent="0.25" r="10" customHeight="1" ht="15" customFormat="1" s="4">
      <c r="A10" s="9" t="s">
        <v>16</v>
      </c>
      <c r="B10" s="6" t="s">
        <v>740</v>
      </c>
      <c r="C10" s="6" t="s">
        <v>741</v>
      </c>
      <c r="D10" s="7" t="s">
        <v>28</v>
      </c>
      <c r="E10" s="8"/>
      <c r="F10" s="7" t="s">
        <v>10</v>
      </c>
      <c r="G10" s="8" t="s">
        <v>742</v>
      </c>
    </row>
    <row x14ac:dyDescent="0.25" r="11" customHeight="1" ht="15" customFormat="1" s="4">
      <c r="A11" s="5"/>
      <c r="B11" s="6" t="s">
        <v>743</v>
      </c>
      <c r="C11" s="6" t="s">
        <v>744</v>
      </c>
      <c r="D11" s="7" t="s">
        <v>28</v>
      </c>
      <c r="E11" s="8"/>
      <c r="F11" s="7" t="s">
        <v>10</v>
      </c>
      <c r="G11" s="8" t="s">
        <v>742</v>
      </c>
    </row>
    <row x14ac:dyDescent="0.25" r="12" customHeight="1" ht="15" customFormat="1" s="4">
      <c r="A12" s="5"/>
      <c r="B12" s="6" t="s">
        <v>745</v>
      </c>
      <c r="C12" s="6" t="s">
        <v>746</v>
      </c>
      <c r="D12" s="7" t="s">
        <v>28</v>
      </c>
      <c r="E12" s="8"/>
      <c r="F12" s="7" t="s">
        <v>10</v>
      </c>
      <c r="G12" s="8" t="s">
        <v>742</v>
      </c>
    </row>
    <row x14ac:dyDescent="0.25" r="13" customHeight="1" ht="15" customFormat="1" s="4">
      <c r="A13" s="5"/>
      <c r="B13" s="6" t="s">
        <v>747</v>
      </c>
      <c r="C13" s="6" t="s">
        <v>748</v>
      </c>
      <c r="D13" s="7" t="s">
        <v>28</v>
      </c>
      <c r="E13" s="8"/>
      <c r="F13" s="7" t="s">
        <v>10</v>
      </c>
      <c r="G13" s="8" t="s">
        <v>742</v>
      </c>
    </row>
    <row x14ac:dyDescent="0.25" r="14" customHeight="1" ht="15" customFormat="1" s="4">
      <c r="A14" s="5"/>
      <c r="B14" s="6" t="s">
        <v>749</v>
      </c>
      <c r="C14" s="6" t="s">
        <v>750</v>
      </c>
      <c r="D14" s="7" t="s">
        <v>28</v>
      </c>
      <c r="E14" s="8"/>
      <c r="F14" s="7" t="s">
        <v>10</v>
      </c>
      <c r="G14" s="8" t="s">
        <v>742</v>
      </c>
    </row>
    <row x14ac:dyDescent="0.25" r="15" customHeight="1" ht="18" customFormat="1" s="4">
      <c r="A15" s="9" t="s">
        <v>32</v>
      </c>
      <c r="B15" s="6" t="s">
        <v>751</v>
      </c>
      <c r="C15" s="6" t="s">
        <v>752</v>
      </c>
      <c r="D15" s="7" t="s">
        <v>10</v>
      </c>
      <c r="E15" s="8" t="s">
        <v>753</v>
      </c>
      <c r="F15" s="7"/>
      <c r="G15" s="8"/>
    </row>
    <row x14ac:dyDescent="0.25" r="16" customHeight="1" ht="18" customFormat="1" s="4">
      <c r="A16" s="5"/>
      <c r="B16" s="6" t="s">
        <v>754</v>
      </c>
      <c r="C16" s="6" t="s">
        <v>235</v>
      </c>
      <c r="D16" s="7" t="s">
        <v>28</v>
      </c>
      <c r="E16" s="8"/>
      <c r="F16" s="7" t="s">
        <v>28</v>
      </c>
      <c r="G16" s="8"/>
    </row>
    <row x14ac:dyDescent="0.25" r="17" customHeight="1" ht="18" customFormat="1" s="4">
      <c r="A17" s="9" t="s">
        <v>40</v>
      </c>
      <c r="B17" s="6" t="s">
        <v>755</v>
      </c>
      <c r="C17" s="6" t="s">
        <v>756</v>
      </c>
      <c r="D17" s="7" t="s">
        <v>28</v>
      </c>
      <c r="E17" s="8"/>
      <c r="F17" s="7" t="s">
        <v>28</v>
      </c>
      <c r="G17" s="8"/>
    </row>
    <row x14ac:dyDescent="0.25" r="18" customHeight="1" ht="14.449999999999998" customFormat="1" s="4">
      <c r="A18" s="5"/>
      <c r="B18" s="6" t="s">
        <v>757</v>
      </c>
      <c r="C18" s="6" t="s">
        <v>758</v>
      </c>
      <c r="D18" s="7" t="s">
        <v>10</v>
      </c>
      <c r="E18" s="8" t="s">
        <v>43</v>
      </c>
      <c r="F18" s="7"/>
      <c r="G18" s="8"/>
    </row>
    <row x14ac:dyDescent="0.25" r="19" customHeight="1" ht="14.449999999999998" customFormat="1" s="4">
      <c r="A19" s="5"/>
      <c r="B19" s="6" t="s">
        <v>759</v>
      </c>
      <c r="C19" s="6" t="s">
        <v>760</v>
      </c>
      <c r="D19" s="7" t="s">
        <v>10</v>
      </c>
      <c r="E19" s="8" t="s">
        <v>43</v>
      </c>
      <c r="F19" s="7"/>
      <c r="G19" s="8"/>
    </row>
    <row x14ac:dyDescent="0.25" r="20" customHeight="1" ht="18" customFormat="1" s="4">
      <c r="A20" s="5"/>
      <c r="B20" s="6" t="s">
        <v>761</v>
      </c>
      <c r="C20" s="6" t="s">
        <v>762</v>
      </c>
      <c r="D20" s="7" t="s">
        <v>10</v>
      </c>
      <c r="E20" s="8" t="s">
        <v>43</v>
      </c>
      <c r="F20" s="7"/>
      <c r="G20" s="8"/>
    </row>
    <row x14ac:dyDescent="0.25" r="21" customHeight="1" ht="18" customFormat="1" s="4">
      <c r="A21" s="5"/>
      <c r="B21" s="6" t="s">
        <v>763</v>
      </c>
      <c r="C21" s="6" t="s">
        <v>764</v>
      </c>
      <c r="D21" s="7" t="s">
        <v>10</v>
      </c>
      <c r="E21" s="8" t="s">
        <v>43</v>
      </c>
      <c r="F21" s="7"/>
      <c r="G21" s="8"/>
    </row>
    <row x14ac:dyDescent="0.25" r="22" customHeight="1" ht="15" customFormat="1" s="4">
      <c r="A22" s="5" t="s">
        <v>49</v>
      </c>
      <c r="B22" s="6" t="s">
        <v>765</v>
      </c>
      <c r="C22" s="6" t="s">
        <v>538</v>
      </c>
      <c r="D22" s="7" t="s">
        <v>10</v>
      </c>
      <c r="E22" s="8" t="s">
        <v>52</v>
      </c>
      <c r="F22" s="7"/>
      <c r="G22" s="8"/>
    </row>
    <row x14ac:dyDescent="0.25" r="23" customHeight="1" ht="18" customFormat="1" s="4">
      <c r="A23" s="9" t="s">
        <v>53</v>
      </c>
      <c r="B23" s="6" t="s">
        <v>766</v>
      </c>
      <c r="C23" s="6" t="s">
        <v>767</v>
      </c>
      <c r="D23" s="7" t="s">
        <v>28</v>
      </c>
      <c r="E23" s="8"/>
      <c r="F23" s="7" t="s">
        <v>28</v>
      </c>
      <c r="G23" s="8"/>
    </row>
    <row x14ac:dyDescent="0.25" r="24" customHeight="1" ht="18" customFormat="1" s="4">
      <c r="A24" s="5"/>
      <c r="B24" s="6" t="s">
        <v>768</v>
      </c>
      <c r="C24" s="6" t="s">
        <v>769</v>
      </c>
      <c r="D24" s="7" t="s">
        <v>28</v>
      </c>
      <c r="E24" s="8"/>
      <c r="F24" s="7" t="s">
        <v>10</v>
      </c>
      <c r="G24" s="8"/>
    </row>
    <row x14ac:dyDescent="0.25" r="25" customHeight="1" ht="18" customFormat="1" s="4">
      <c r="A25" s="5"/>
      <c r="B25" s="6" t="s">
        <v>770</v>
      </c>
      <c r="C25" s="6" t="s">
        <v>771</v>
      </c>
      <c r="D25" s="7" t="s">
        <v>10</v>
      </c>
      <c r="E25" s="8" t="s">
        <v>56</v>
      </c>
      <c r="F25" s="7" t="s">
        <v>28</v>
      </c>
      <c r="G25" s="8"/>
    </row>
    <row x14ac:dyDescent="0.25" r="26" customHeight="1" ht="15" customFormat="1" s="4">
      <c r="A26" s="9" t="s">
        <v>63</v>
      </c>
      <c r="B26" s="6" t="s">
        <v>772</v>
      </c>
      <c r="C26" s="6" t="s">
        <v>698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5"/>
      <c r="B27" s="6" t="s">
        <v>773</v>
      </c>
      <c r="C27" s="6" t="s">
        <v>703</v>
      </c>
      <c r="D27" s="7" t="s">
        <v>28</v>
      </c>
      <c r="E27" s="8"/>
      <c r="F27" s="7" t="s">
        <v>10</v>
      </c>
      <c r="G27" s="8" t="s">
        <v>699</v>
      </c>
    </row>
    <row x14ac:dyDescent="0.25" r="28" customHeight="1" ht="18" customFormat="1" s="4">
      <c r="A28" s="5"/>
      <c r="B28" s="6" t="s">
        <v>774</v>
      </c>
      <c r="C28" s="6" t="s">
        <v>701</v>
      </c>
      <c r="D28" s="7" t="s">
        <v>28</v>
      </c>
      <c r="E28" s="8"/>
      <c r="F28" s="7" t="s">
        <v>10</v>
      </c>
      <c r="G28" s="8" t="s">
        <v>699</v>
      </c>
    </row>
    <row x14ac:dyDescent="0.25" r="29" customHeight="1" ht="18" customFormat="1" s="4">
      <c r="A29" s="9" t="s">
        <v>68</v>
      </c>
      <c r="B29" s="6" t="s">
        <v>775</v>
      </c>
      <c r="C29" s="6" t="s">
        <v>776</v>
      </c>
      <c r="D29" s="7" t="s">
        <v>10</v>
      </c>
      <c r="E29" s="8" t="s">
        <v>425</v>
      </c>
      <c r="F29" s="7"/>
      <c r="G29" s="8"/>
    </row>
    <row x14ac:dyDescent="0.25" r="30" customHeight="1" ht="18" customFormat="1" s="4">
      <c r="A30" s="5"/>
      <c r="B30" s="6" t="s">
        <v>777</v>
      </c>
      <c r="C30" s="6" t="s">
        <v>778</v>
      </c>
      <c r="D30" s="7" t="s">
        <v>10</v>
      </c>
      <c r="E30" s="8" t="s">
        <v>71</v>
      </c>
      <c r="F30" s="7"/>
      <c r="G30" s="8"/>
    </row>
    <row x14ac:dyDescent="0.25" r="31" customHeight="1" ht="18">
      <c r="A31" s="5"/>
      <c r="B31" s="18" t="s">
        <v>779</v>
      </c>
      <c r="C31" s="18" t="s">
        <v>780</v>
      </c>
      <c r="D31" s="23" t="s">
        <v>10</v>
      </c>
      <c r="E31" s="20" t="s">
        <v>71</v>
      </c>
      <c r="F31" s="23"/>
      <c r="G31" s="13"/>
    </row>
    <row x14ac:dyDescent="0.25" r="32" customHeight="1" ht="18">
      <c r="A32" s="5"/>
      <c r="B32" s="18" t="s">
        <v>781</v>
      </c>
      <c r="C32" s="18" t="s">
        <v>782</v>
      </c>
      <c r="D32" s="23" t="s">
        <v>10</v>
      </c>
      <c r="E32" s="20" t="s">
        <v>74</v>
      </c>
      <c r="F32" s="23"/>
      <c r="G32" s="13"/>
    </row>
    <row x14ac:dyDescent="0.25" r="33" customHeight="1" ht="18">
      <c r="A33" s="5"/>
      <c r="B33" s="18" t="s">
        <v>783</v>
      </c>
      <c r="C33" s="18" t="s">
        <v>784</v>
      </c>
      <c r="D33" s="23" t="s">
        <v>10</v>
      </c>
      <c r="E33" s="20" t="s">
        <v>71</v>
      </c>
      <c r="F33" s="23"/>
      <c r="G33" s="13"/>
    </row>
    <row x14ac:dyDescent="0.25" r="34" customHeight="1" ht="18" customFormat="1" s="4">
      <c r="A34" s="9" t="s">
        <v>80</v>
      </c>
      <c r="B34" s="6" t="s">
        <v>785</v>
      </c>
      <c r="C34" s="6" t="s">
        <v>786</v>
      </c>
      <c r="D34" s="7" t="s">
        <v>10</v>
      </c>
      <c r="E34" s="8" t="s">
        <v>204</v>
      </c>
      <c r="F34" s="7"/>
      <c r="G34" s="8"/>
    </row>
    <row x14ac:dyDescent="0.25" r="35" customHeight="1" ht="18" customFormat="1" s="4">
      <c r="A35" s="5"/>
      <c r="B35" s="6" t="s">
        <v>787</v>
      </c>
      <c r="C35" s="6" t="s">
        <v>788</v>
      </c>
      <c r="D35" s="7" t="s">
        <v>28</v>
      </c>
      <c r="E35" s="8"/>
      <c r="F35" s="7" t="s">
        <v>10</v>
      </c>
      <c r="G35" s="8" t="s">
        <v>79</v>
      </c>
    </row>
    <row x14ac:dyDescent="0.25" r="36" customHeight="1" ht="18" customFormat="1" s="4">
      <c r="A36" s="5"/>
      <c r="B36" s="6" t="s">
        <v>789</v>
      </c>
      <c r="C36" s="6" t="s">
        <v>790</v>
      </c>
      <c r="D36" s="7" t="s">
        <v>28</v>
      </c>
      <c r="E36" s="8"/>
      <c r="F36" s="7" t="s">
        <v>10</v>
      </c>
      <c r="G36" s="8" t="s">
        <v>79</v>
      </c>
    </row>
    <row x14ac:dyDescent="0.25" r="37" customHeight="1" ht="18">
      <c r="A37" s="10" t="s">
        <v>92</v>
      </c>
      <c r="B37" s="11"/>
      <c r="C37" s="11"/>
      <c r="D37" s="12">
        <f>COUNTIF(D2:D36,"No")</f>
      </c>
      <c r="E37" s="13"/>
      <c r="F37" s="12">
        <f>COUNTIF(F2:F36,"Yes")</f>
      </c>
      <c r="G37" s="13"/>
    </row>
  </sheetData>
  <mergeCells count="10">
    <mergeCell ref="A2:A4"/>
    <mergeCell ref="A5:A9"/>
    <mergeCell ref="A10:A14"/>
    <mergeCell ref="A15:A16"/>
    <mergeCell ref="A17:A21"/>
    <mergeCell ref="A23:A25"/>
    <mergeCell ref="A26:A28"/>
    <mergeCell ref="A29:A33"/>
    <mergeCell ref="A34:A36"/>
    <mergeCell ref="A37:C3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2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636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637</v>
      </c>
      <c r="C2" s="6" t="s">
        <v>638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639</v>
      </c>
      <c r="C3" s="6" t="s">
        <v>640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641</v>
      </c>
      <c r="C4" s="6" t="s">
        <v>642</v>
      </c>
      <c r="D4" s="7" t="s">
        <v>10</v>
      </c>
      <c r="E4" s="8" t="s">
        <v>11</v>
      </c>
      <c r="F4" s="7"/>
      <c r="G4" s="8"/>
    </row>
    <row x14ac:dyDescent="0.25" r="5" customHeight="1" ht="18" customFormat="1" s="4">
      <c r="A5" s="9" t="s">
        <v>12</v>
      </c>
      <c r="B5" s="6" t="s">
        <v>643</v>
      </c>
      <c r="C5" s="6" t="s">
        <v>644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645</v>
      </c>
      <c r="C6" s="6" t="s">
        <v>646</v>
      </c>
      <c r="D6" s="7" t="s">
        <v>10</v>
      </c>
      <c r="E6" s="8" t="s">
        <v>15</v>
      </c>
      <c r="F6" s="7"/>
      <c r="G6" s="8"/>
    </row>
    <row x14ac:dyDescent="0.25" r="7" customHeight="1" ht="15" customFormat="1" s="4">
      <c r="A7" s="9" t="s">
        <v>16</v>
      </c>
      <c r="B7" s="6" t="s">
        <v>647</v>
      </c>
      <c r="C7" s="6" t="s">
        <v>648</v>
      </c>
      <c r="D7" s="7" t="s">
        <v>10</v>
      </c>
      <c r="E7" s="8" t="s">
        <v>649</v>
      </c>
      <c r="F7" s="7"/>
      <c r="G7" s="8"/>
    </row>
    <row x14ac:dyDescent="0.25" r="8" customHeight="1" ht="15" customFormat="1" s="4">
      <c r="A8" s="5"/>
      <c r="B8" s="6" t="s">
        <v>650</v>
      </c>
      <c r="C8" s="6" t="s">
        <v>651</v>
      </c>
      <c r="D8" s="7" t="s">
        <v>10</v>
      </c>
      <c r="E8" s="8" t="s">
        <v>19</v>
      </c>
      <c r="F8" s="7"/>
      <c r="G8" s="8"/>
    </row>
    <row x14ac:dyDescent="0.25" r="9" customHeight="1" ht="15" customFormat="1" s="4">
      <c r="A9" s="5"/>
      <c r="B9" s="6" t="s">
        <v>652</v>
      </c>
      <c r="C9" s="6" t="s">
        <v>653</v>
      </c>
      <c r="D9" s="7" t="s">
        <v>10</v>
      </c>
      <c r="E9" s="8" t="s">
        <v>19</v>
      </c>
      <c r="F9" s="7"/>
      <c r="G9" s="8"/>
    </row>
    <row x14ac:dyDescent="0.25" r="10" customHeight="1" ht="15" customFormat="1" s="4">
      <c r="A10" s="5"/>
      <c r="B10" s="6" t="s">
        <v>654</v>
      </c>
      <c r="C10" s="6" t="s">
        <v>655</v>
      </c>
      <c r="D10" s="7" t="s">
        <v>10</v>
      </c>
      <c r="E10" s="8" t="s">
        <v>19</v>
      </c>
      <c r="F10" s="7"/>
      <c r="G10" s="8"/>
    </row>
    <row x14ac:dyDescent="0.25" r="11" customHeight="1" ht="18" customFormat="1" s="4">
      <c r="A11" s="9" t="s">
        <v>32</v>
      </c>
      <c r="B11" s="6" t="s">
        <v>656</v>
      </c>
      <c r="C11" s="6" t="s">
        <v>657</v>
      </c>
      <c r="D11" s="7" t="s">
        <v>10</v>
      </c>
      <c r="E11" s="8" t="s">
        <v>35</v>
      </c>
      <c r="F11" s="7"/>
      <c r="G11" s="8"/>
    </row>
    <row x14ac:dyDescent="0.25" r="12" customHeight="1" ht="14.449999999999998" customFormat="1" s="4">
      <c r="A12" s="5"/>
      <c r="B12" s="6" t="s">
        <v>658</v>
      </c>
      <c r="C12" s="6" t="s">
        <v>659</v>
      </c>
      <c r="D12" s="7" t="s">
        <v>10</v>
      </c>
      <c r="E12" s="8" t="s">
        <v>589</v>
      </c>
      <c r="F12" s="7"/>
      <c r="G12" s="8"/>
    </row>
    <row x14ac:dyDescent="0.25" r="13" customHeight="1" ht="14.449999999999998" customFormat="1" s="4">
      <c r="A13" s="5"/>
      <c r="B13" s="6" t="s">
        <v>660</v>
      </c>
      <c r="C13" s="6" t="s">
        <v>661</v>
      </c>
      <c r="D13" s="7" t="s">
        <v>28</v>
      </c>
      <c r="E13" s="8"/>
      <c r="F13" s="7" t="s">
        <v>28</v>
      </c>
      <c r="G13" s="8"/>
    </row>
    <row x14ac:dyDescent="0.25" r="14" customHeight="1" ht="14.449999999999998" customFormat="1" s="4">
      <c r="A14" s="5"/>
      <c r="B14" s="6" t="s">
        <v>662</v>
      </c>
      <c r="C14" s="6" t="s">
        <v>655</v>
      </c>
      <c r="D14" s="7" t="s">
        <v>10</v>
      </c>
      <c r="E14" s="8" t="s">
        <v>663</v>
      </c>
      <c r="F14" s="7"/>
      <c r="G14" s="8"/>
    </row>
    <row x14ac:dyDescent="0.25" r="15" customHeight="1" ht="14.449999999999998" customFormat="1" s="4">
      <c r="A15" s="5"/>
      <c r="B15" s="6" t="s">
        <v>664</v>
      </c>
      <c r="C15" s="6" t="s">
        <v>665</v>
      </c>
      <c r="D15" s="7" t="s">
        <v>10</v>
      </c>
      <c r="E15" s="8" t="s">
        <v>666</v>
      </c>
      <c r="F15" s="7"/>
      <c r="G15" s="8"/>
    </row>
    <row x14ac:dyDescent="0.25" r="16" customHeight="1" ht="18" customFormat="1" s="4">
      <c r="A16" s="5"/>
      <c r="B16" s="6" t="s">
        <v>667</v>
      </c>
      <c r="C16" s="6" t="s">
        <v>668</v>
      </c>
      <c r="D16" s="7" t="s">
        <v>28</v>
      </c>
      <c r="E16" s="8"/>
      <c r="F16" s="7" t="s">
        <v>28</v>
      </c>
      <c r="G16" s="8"/>
    </row>
    <row x14ac:dyDescent="0.25" r="17" customHeight="1" ht="18" customFormat="1" s="4">
      <c r="A17" s="5"/>
      <c r="B17" s="6" t="s">
        <v>669</v>
      </c>
      <c r="C17" s="6" t="s">
        <v>670</v>
      </c>
      <c r="D17" s="7" t="s">
        <v>10</v>
      </c>
      <c r="E17" s="8" t="s">
        <v>663</v>
      </c>
      <c r="F17" s="7"/>
      <c r="G17" s="8"/>
    </row>
    <row x14ac:dyDescent="0.25" r="18" customHeight="1" ht="18" customFormat="1" s="4">
      <c r="A18" s="9" t="s">
        <v>40</v>
      </c>
      <c r="B18" s="6" t="s">
        <v>671</v>
      </c>
      <c r="C18" s="6" t="s">
        <v>672</v>
      </c>
      <c r="D18" s="7" t="s">
        <v>10</v>
      </c>
      <c r="E18" s="8" t="s">
        <v>43</v>
      </c>
      <c r="F18" s="7"/>
      <c r="G18" s="8"/>
    </row>
    <row x14ac:dyDescent="0.25" r="19" customHeight="1" ht="18" customFormat="1" s="4">
      <c r="A19" s="5"/>
      <c r="B19" s="6" t="s">
        <v>673</v>
      </c>
      <c r="C19" s="6" t="s">
        <v>674</v>
      </c>
      <c r="D19" s="7" t="s">
        <v>83</v>
      </c>
      <c r="E19" s="8" t="s">
        <v>46</v>
      </c>
      <c r="F19" s="7" t="s">
        <v>28</v>
      </c>
      <c r="G19" s="8"/>
    </row>
    <row x14ac:dyDescent="0.25" r="20" customHeight="1" ht="18" customFormat="1" s="4">
      <c r="A20" s="5"/>
      <c r="B20" s="6" t="s">
        <v>675</v>
      </c>
      <c r="C20" s="6" t="s">
        <v>676</v>
      </c>
      <c r="D20" s="7" t="s">
        <v>10</v>
      </c>
      <c r="E20" s="8" t="s">
        <v>43</v>
      </c>
      <c r="F20" s="7"/>
      <c r="G20" s="8"/>
    </row>
    <row x14ac:dyDescent="0.25" r="21" customHeight="1" ht="18" customFormat="1" s="4">
      <c r="A21" s="5"/>
      <c r="B21" s="6" t="s">
        <v>677</v>
      </c>
      <c r="C21" s="6" t="s">
        <v>678</v>
      </c>
      <c r="D21" s="7" t="s">
        <v>28</v>
      </c>
      <c r="E21" s="8"/>
      <c r="F21" s="7" t="s">
        <v>10</v>
      </c>
      <c r="G21" s="8" t="s">
        <v>679</v>
      </c>
    </row>
    <row x14ac:dyDescent="0.25" r="22" customHeight="1" ht="18" customFormat="1" s="4">
      <c r="A22" s="5"/>
      <c r="B22" s="6" t="s">
        <v>680</v>
      </c>
      <c r="C22" s="6" t="s">
        <v>681</v>
      </c>
      <c r="D22" s="7" t="s">
        <v>28</v>
      </c>
      <c r="E22" s="8"/>
      <c r="F22" s="7" t="s">
        <v>10</v>
      </c>
      <c r="G22" s="8" t="s">
        <v>682</v>
      </c>
    </row>
    <row x14ac:dyDescent="0.25" r="23" customHeight="1" ht="14.449999999999998" customFormat="1" s="4">
      <c r="A23" s="9" t="s">
        <v>49</v>
      </c>
      <c r="B23" s="6" t="s">
        <v>683</v>
      </c>
      <c r="C23" s="6" t="s">
        <v>684</v>
      </c>
      <c r="D23" s="7" t="s">
        <v>10</v>
      </c>
      <c r="E23" s="8" t="s">
        <v>52</v>
      </c>
      <c r="F23" s="7"/>
      <c r="G23" s="8"/>
    </row>
    <row x14ac:dyDescent="0.25" r="24" customHeight="1" ht="14.449999999999998" customFormat="1" s="4">
      <c r="A24" s="5"/>
      <c r="B24" s="6" t="s">
        <v>685</v>
      </c>
      <c r="C24" s="6" t="s">
        <v>686</v>
      </c>
      <c r="D24" s="7" t="s">
        <v>10</v>
      </c>
      <c r="E24" s="8" t="s">
        <v>52</v>
      </c>
      <c r="F24" s="7"/>
      <c r="G24" s="8"/>
    </row>
    <row x14ac:dyDescent="0.25" r="25" customHeight="1" ht="18" customFormat="1" s="4">
      <c r="A25" s="5"/>
      <c r="B25" s="6" t="s">
        <v>687</v>
      </c>
      <c r="C25" s="6" t="s">
        <v>688</v>
      </c>
      <c r="D25" s="7" t="s">
        <v>10</v>
      </c>
      <c r="E25" s="8" t="s">
        <v>52</v>
      </c>
      <c r="F25" s="7"/>
      <c r="G25" s="8"/>
    </row>
    <row x14ac:dyDescent="0.25" r="26" customHeight="1" ht="18" customFormat="1" s="4">
      <c r="A26" s="9" t="s">
        <v>53</v>
      </c>
      <c r="B26" s="6" t="s">
        <v>689</v>
      </c>
      <c r="C26" s="6" t="s">
        <v>690</v>
      </c>
      <c r="D26" s="7" t="s">
        <v>28</v>
      </c>
      <c r="E26" s="8"/>
      <c r="F26" s="7" t="s">
        <v>28</v>
      </c>
      <c r="G26" s="8"/>
    </row>
    <row x14ac:dyDescent="0.25" r="27" customHeight="1" ht="18" customFormat="1" s="4">
      <c r="A27" s="5"/>
      <c r="B27" s="6" t="s">
        <v>691</v>
      </c>
      <c r="C27" s="6" t="s">
        <v>692</v>
      </c>
      <c r="D27" s="7" t="s">
        <v>28</v>
      </c>
      <c r="E27" s="8"/>
      <c r="F27" s="7" t="s">
        <v>28</v>
      </c>
      <c r="G27" s="8"/>
    </row>
    <row x14ac:dyDescent="0.25" r="28" customHeight="1" ht="18" customFormat="1" s="4">
      <c r="A28" s="5"/>
      <c r="B28" s="6" t="s">
        <v>693</v>
      </c>
      <c r="C28" s="6" t="s">
        <v>694</v>
      </c>
      <c r="D28" s="7" t="s">
        <v>28</v>
      </c>
      <c r="E28" s="8"/>
      <c r="F28" s="7" t="s">
        <v>10</v>
      </c>
      <c r="G28" s="8" t="s">
        <v>79</v>
      </c>
    </row>
    <row x14ac:dyDescent="0.25" r="29" customHeight="1" ht="15" customFormat="1" s="4">
      <c r="A29" s="9" t="s">
        <v>63</v>
      </c>
      <c r="B29" s="6" t="s">
        <v>695</v>
      </c>
      <c r="C29" s="6" t="s">
        <v>696</v>
      </c>
      <c r="D29" s="7" t="s">
        <v>10</v>
      </c>
      <c r="E29" s="8" t="s">
        <v>66</v>
      </c>
      <c r="F29" s="7"/>
      <c r="G29" s="8"/>
    </row>
    <row x14ac:dyDescent="0.25" r="30" customHeight="1" ht="18" customFormat="1" s="4">
      <c r="A30" s="5"/>
      <c r="B30" s="6" t="s">
        <v>697</v>
      </c>
      <c r="C30" s="6" t="s">
        <v>698</v>
      </c>
      <c r="D30" s="7" t="s">
        <v>28</v>
      </c>
      <c r="E30" s="8"/>
      <c r="F30" s="7" t="s">
        <v>10</v>
      </c>
      <c r="G30" s="8" t="s">
        <v>699</v>
      </c>
    </row>
    <row x14ac:dyDescent="0.25" r="31" customHeight="1" ht="18" customFormat="1" s="4">
      <c r="A31" s="5"/>
      <c r="B31" s="6" t="s">
        <v>700</v>
      </c>
      <c r="C31" s="6" t="s">
        <v>701</v>
      </c>
      <c r="D31" s="7" t="s">
        <v>28</v>
      </c>
      <c r="E31" s="8"/>
      <c r="F31" s="7" t="s">
        <v>10</v>
      </c>
      <c r="G31" s="8" t="s">
        <v>699</v>
      </c>
    </row>
    <row x14ac:dyDescent="0.25" r="32" customHeight="1" ht="18" customFormat="1" s="4">
      <c r="A32" s="5"/>
      <c r="B32" s="6" t="s">
        <v>702</v>
      </c>
      <c r="C32" s="6" t="s">
        <v>703</v>
      </c>
      <c r="D32" s="7" t="s">
        <v>28</v>
      </c>
      <c r="E32" s="8"/>
      <c r="F32" s="7" t="s">
        <v>10</v>
      </c>
      <c r="G32" s="8" t="s">
        <v>699</v>
      </c>
    </row>
    <row x14ac:dyDescent="0.25" r="33" customHeight="1" ht="18" customFormat="1" s="4">
      <c r="A33" s="9" t="s">
        <v>68</v>
      </c>
      <c r="B33" s="6" t="s">
        <v>704</v>
      </c>
      <c r="C33" s="6" t="s">
        <v>705</v>
      </c>
      <c r="D33" s="7" t="s">
        <v>10</v>
      </c>
      <c r="E33" s="8" t="s">
        <v>71</v>
      </c>
      <c r="F33" s="7"/>
      <c r="G33" s="8"/>
    </row>
    <row x14ac:dyDescent="0.25" r="34" customHeight="1" ht="18" customFormat="1" s="4">
      <c r="A34" s="5"/>
      <c r="B34" s="6" t="s">
        <v>706</v>
      </c>
      <c r="C34" s="6" t="s">
        <v>707</v>
      </c>
      <c r="D34" s="7" t="s">
        <v>10</v>
      </c>
      <c r="E34" s="8" t="s">
        <v>74</v>
      </c>
      <c r="F34" s="7"/>
      <c r="G34" s="8"/>
    </row>
    <row x14ac:dyDescent="0.25" r="35" customHeight="1" ht="18">
      <c r="A35" s="5"/>
      <c r="B35" s="18" t="s">
        <v>708</v>
      </c>
      <c r="C35" s="18" t="s">
        <v>709</v>
      </c>
      <c r="D35" s="23" t="s">
        <v>10</v>
      </c>
      <c r="E35" s="20" t="s">
        <v>71</v>
      </c>
      <c r="F35" s="23"/>
      <c r="G35" s="13"/>
    </row>
    <row x14ac:dyDescent="0.25" r="36" customHeight="1" ht="18">
      <c r="A36" s="5"/>
      <c r="B36" s="18" t="s">
        <v>710</v>
      </c>
      <c r="C36" s="18" t="s">
        <v>711</v>
      </c>
      <c r="D36" s="23" t="s">
        <v>10</v>
      </c>
      <c r="E36" s="20" t="s">
        <v>71</v>
      </c>
      <c r="F36" s="23"/>
      <c r="G36" s="13"/>
    </row>
    <row x14ac:dyDescent="0.25" r="37" customHeight="1" ht="18" customFormat="1" s="4">
      <c r="A37" s="5"/>
      <c r="B37" s="6" t="s">
        <v>712</v>
      </c>
      <c r="C37" s="6" t="s">
        <v>713</v>
      </c>
      <c r="D37" s="7" t="s">
        <v>28</v>
      </c>
      <c r="E37" s="8"/>
      <c r="F37" s="7" t="s">
        <v>28</v>
      </c>
      <c r="G37" s="8"/>
    </row>
    <row x14ac:dyDescent="0.25" r="38" customHeight="1" ht="14.449999999999998" customFormat="1" s="4">
      <c r="A38" s="9" t="s">
        <v>80</v>
      </c>
      <c r="B38" s="6" t="s">
        <v>714</v>
      </c>
      <c r="C38" s="6" t="s">
        <v>715</v>
      </c>
      <c r="D38" s="7" t="s">
        <v>10</v>
      </c>
      <c r="E38" s="8" t="s">
        <v>204</v>
      </c>
      <c r="F38" s="7"/>
      <c r="G38" s="8"/>
    </row>
    <row x14ac:dyDescent="0.25" r="39" customHeight="1" ht="14.449999999999998" customFormat="1" s="4">
      <c r="A39" s="5"/>
      <c r="B39" s="6" t="s">
        <v>716</v>
      </c>
      <c r="C39" s="6" t="s">
        <v>717</v>
      </c>
      <c r="D39" s="7" t="s">
        <v>10</v>
      </c>
      <c r="E39" s="8" t="s">
        <v>84</v>
      </c>
      <c r="F39" s="7"/>
      <c r="G39" s="8"/>
    </row>
    <row x14ac:dyDescent="0.25" r="40" customHeight="1" ht="18" customFormat="1" s="4">
      <c r="A40" s="5"/>
      <c r="B40" s="6" t="s">
        <v>718</v>
      </c>
      <c r="C40" s="6" t="s">
        <v>719</v>
      </c>
      <c r="D40" s="7" t="s">
        <v>28</v>
      </c>
      <c r="E40" s="8"/>
      <c r="F40" s="7" t="s">
        <v>28</v>
      </c>
      <c r="G40" s="8"/>
    </row>
    <row x14ac:dyDescent="0.25" r="41" customHeight="1" ht="18" customFormat="1" s="4">
      <c r="A41" s="5"/>
      <c r="B41" s="6" t="s">
        <v>720</v>
      </c>
      <c r="C41" s="6" t="s">
        <v>721</v>
      </c>
      <c r="D41" s="7" t="s">
        <v>10</v>
      </c>
      <c r="E41" s="8" t="s">
        <v>204</v>
      </c>
      <c r="F41" s="7"/>
      <c r="G41" s="8"/>
    </row>
    <row x14ac:dyDescent="0.25" r="42" customHeight="1" ht="18">
      <c r="A42" s="10" t="s">
        <v>92</v>
      </c>
      <c r="B42" s="11"/>
      <c r="C42" s="11"/>
      <c r="D42" s="12">
        <f>COUNTIF(D2:D40,"No")</f>
      </c>
      <c r="E42" s="13"/>
      <c r="F42" s="12">
        <f>COUNTIF(F2:F40,"Yes")</f>
      </c>
      <c r="G42" s="13"/>
    </row>
  </sheetData>
  <mergeCells count="11">
    <mergeCell ref="A2:A4"/>
    <mergeCell ref="A5:A6"/>
    <mergeCell ref="A7:A10"/>
    <mergeCell ref="A11:A17"/>
    <mergeCell ref="A18:A22"/>
    <mergeCell ref="A23:A25"/>
    <mergeCell ref="A26:A28"/>
    <mergeCell ref="A29:A32"/>
    <mergeCell ref="A33:A37"/>
    <mergeCell ref="A38:A41"/>
    <mergeCell ref="A42:C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3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26" width="14.719285714285713" customWidth="1" bestFit="1"/>
    <col min="5" max="5" style="17" width="30.719285714285714" customWidth="1" bestFit="1"/>
    <col min="6" max="6" style="2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552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553</v>
      </c>
      <c r="C2" s="6" t="s">
        <v>554</v>
      </c>
      <c r="D2" s="24" t="s">
        <v>10</v>
      </c>
      <c r="E2" s="8" t="s">
        <v>11</v>
      </c>
      <c r="F2" s="24"/>
      <c r="G2" s="8"/>
    </row>
    <row x14ac:dyDescent="0.25" r="3" customHeight="1" ht="15" customFormat="1" s="4">
      <c r="A3" s="5"/>
      <c r="B3" s="6" t="s">
        <v>555</v>
      </c>
      <c r="C3" s="6" t="s">
        <v>556</v>
      </c>
      <c r="D3" s="24" t="s">
        <v>10</v>
      </c>
      <c r="E3" s="8" t="s">
        <v>11</v>
      </c>
      <c r="F3" s="24"/>
      <c r="G3" s="8"/>
    </row>
    <row x14ac:dyDescent="0.25" r="4" customHeight="1" ht="15" customFormat="1" s="4">
      <c r="A4" s="5" t="s">
        <v>12</v>
      </c>
      <c r="B4" s="6" t="s">
        <v>557</v>
      </c>
      <c r="C4" s="6" t="s">
        <v>512</v>
      </c>
      <c r="D4" s="24" t="s">
        <v>10</v>
      </c>
      <c r="E4" s="8" t="s">
        <v>15</v>
      </c>
      <c r="F4" s="24"/>
      <c r="G4" s="8"/>
    </row>
    <row x14ac:dyDescent="0.25" r="5" customHeight="1" ht="18" customFormat="1" s="4">
      <c r="A5" s="9" t="s">
        <v>16</v>
      </c>
      <c r="B5" s="6" t="s">
        <v>558</v>
      </c>
      <c r="C5" s="6" t="s">
        <v>559</v>
      </c>
      <c r="D5" s="24" t="s">
        <v>10</v>
      </c>
      <c r="E5" s="8" t="s">
        <v>560</v>
      </c>
      <c r="F5" s="24"/>
      <c r="G5" s="8"/>
    </row>
    <row x14ac:dyDescent="0.25" r="6" customHeight="1" ht="18" customFormat="1" s="4">
      <c r="A6" s="5"/>
      <c r="B6" s="6" t="s">
        <v>561</v>
      </c>
      <c r="C6" s="6" t="s">
        <v>562</v>
      </c>
      <c r="D6" s="24" t="s">
        <v>28</v>
      </c>
      <c r="E6" s="8"/>
      <c r="F6" s="24" t="s">
        <v>10</v>
      </c>
      <c r="G6" s="8" t="s">
        <v>525</v>
      </c>
    </row>
    <row x14ac:dyDescent="0.25" r="7" customHeight="1" ht="15" customFormat="1" s="4">
      <c r="A7" s="5"/>
      <c r="B7" s="6" t="s">
        <v>563</v>
      </c>
      <c r="C7" s="6" t="s">
        <v>564</v>
      </c>
      <c r="D7" s="24" t="s">
        <v>10</v>
      </c>
      <c r="E7" s="8" t="s">
        <v>19</v>
      </c>
      <c r="F7" s="24"/>
      <c r="G7" s="8"/>
    </row>
    <row x14ac:dyDescent="0.25" r="8" customHeight="1" ht="15" customFormat="1" s="4">
      <c r="A8" s="5"/>
      <c r="B8" s="6" t="s">
        <v>565</v>
      </c>
      <c r="C8" s="6" t="s">
        <v>566</v>
      </c>
      <c r="D8" s="24" t="s">
        <v>10</v>
      </c>
      <c r="E8" s="8" t="s">
        <v>19</v>
      </c>
      <c r="F8" s="24"/>
      <c r="G8" s="8"/>
    </row>
    <row x14ac:dyDescent="0.25" r="9" customHeight="1" ht="15" customFormat="1" s="4">
      <c r="A9" s="5"/>
      <c r="B9" s="6" t="s">
        <v>567</v>
      </c>
      <c r="C9" s="6" t="s">
        <v>568</v>
      </c>
      <c r="D9" s="24" t="s">
        <v>10</v>
      </c>
      <c r="E9" s="8" t="s">
        <v>19</v>
      </c>
      <c r="F9" s="24"/>
      <c r="G9" s="8"/>
    </row>
    <row x14ac:dyDescent="0.25" r="10" customHeight="1" ht="15" customFormat="1" s="4">
      <c r="A10" s="5"/>
      <c r="B10" s="6" t="s">
        <v>569</v>
      </c>
      <c r="C10" s="6" t="s">
        <v>570</v>
      </c>
      <c r="D10" s="24" t="s">
        <v>28</v>
      </c>
      <c r="E10" s="8"/>
      <c r="F10" s="24" t="s">
        <v>28</v>
      </c>
      <c r="G10" s="8"/>
    </row>
    <row x14ac:dyDescent="0.25" r="11" customHeight="1" ht="15" customFormat="1" s="4">
      <c r="A11" s="5"/>
      <c r="B11" s="6" t="s">
        <v>571</v>
      </c>
      <c r="C11" s="6" t="s">
        <v>572</v>
      </c>
      <c r="D11" s="24" t="s">
        <v>28</v>
      </c>
      <c r="E11" s="8"/>
      <c r="F11" s="24" t="s">
        <v>10</v>
      </c>
      <c r="G11" s="8" t="s">
        <v>525</v>
      </c>
    </row>
    <row x14ac:dyDescent="0.25" r="12" customHeight="1" ht="15" customFormat="1" s="4">
      <c r="A12" s="5"/>
      <c r="B12" s="6" t="s">
        <v>573</v>
      </c>
      <c r="C12" s="6" t="s">
        <v>574</v>
      </c>
      <c r="D12" s="24" t="s">
        <v>28</v>
      </c>
      <c r="E12" s="8"/>
      <c r="F12" s="24" t="s">
        <v>10</v>
      </c>
      <c r="G12" s="8" t="s">
        <v>29</v>
      </c>
    </row>
    <row x14ac:dyDescent="0.25" r="13" customHeight="1" ht="15" customFormat="1" s="4">
      <c r="A13" s="5"/>
      <c r="B13" s="6" t="s">
        <v>575</v>
      </c>
      <c r="C13" s="6" t="s">
        <v>576</v>
      </c>
      <c r="D13" s="24" t="s">
        <v>28</v>
      </c>
      <c r="E13" s="8"/>
      <c r="F13" s="24" t="s">
        <v>10</v>
      </c>
      <c r="G13" s="8" t="s">
        <v>29</v>
      </c>
    </row>
    <row x14ac:dyDescent="0.25" r="14" customHeight="1" ht="15" customFormat="1" s="4">
      <c r="A14" s="9" t="s">
        <v>32</v>
      </c>
      <c r="B14" s="6" t="s">
        <v>577</v>
      </c>
      <c r="C14" s="6" t="s">
        <v>578</v>
      </c>
      <c r="D14" s="24" t="s">
        <v>10</v>
      </c>
      <c r="E14" s="8" t="s">
        <v>35</v>
      </c>
      <c r="F14" s="24"/>
      <c r="G14" s="8"/>
    </row>
    <row x14ac:dyDescent="0.25" r="15" customHeight="1" ht="15" customFormat="1" s="4">
      <c r="A15" s="5"/>
      <c r="B15" s="6" t="s">
        <v>579</v>
      </c>
      <c r="C15" s="6" t="s">
        <v>580</v>
      </c>
      <c r="D15" s="24" t="s">
        <v>28</v>
      </c>
      <c r="E15" s="8"/>
      <c r="F15" s="24" t="s">
        <v>10</v>
      </c>
      <c r="G15" s="8" t="s">
        <v>29</v>
      </c>
    </row>
    <row x14ac:dyDescent="0.25" r="16" customHeight="1" ht="15" customFormat="1" s="4">
      <c r="A16" s="5"/>
      <c r="B16" s="6" t="s">
        <v>581</v>
      </c>
      <c r="C16" s="6" t="s">
        <v>582</v>
      </c>
      <c r="D16" s="24" t="s">
        <v>10</v>
      </c>
      <c r="E16" s="8" t="s">
        <v>583</v>
      </c>
      <c r="F16" s="24"/>
      <c r="G16" s="8"/>
    </row>
    <row x14ac:dyDescent="0.25" r="17" customHeight="1" ht="18" customFormat="1" s="4">
      <c r="A17" s="5"/>
      <c r="B17" s="6" t="s">
        <v>584</v>
      </c>
      <c r="C17" s="6" t="s">
        <v>585</v>
      </c>
      <c r="D17" s="24" t="s">
        <v>10</v>
      </c>
      <c r="E17" s="8" t="s">
        <v>586</v>
      </c>
      <c r="F17" s="24"/>
      <c r="G17" s="8"/>
    </row>
    <row x14ac:dyDescent="0.25" r="18" customHeight="1" ht="18" customFormat="1" s="4">
      <c r="A18" s="5"/>
      <c r="B18" s="6" t="s">
        <v>587</v>
      </c>
      <c r="C18" s="6" t="s">
        <v>588</v>
      </c>
      <c r="D18" s="24" t="s">
        <v>10</v>
      </c>
      <c r="E18" s="8" t="s">
        <v>589</v>
      </c>
      <c r="F18" s="24"/>
      <c r="G18" s="8"/>
    </row>
    <row x14ac:dyDescent="0.25" r="19" customHeight="1" ht="18" customFormat="1" s="4">
      <c r="A19" s="5"/>
      <c r="B19" s="6" t="s">
        <v>590</v>
      </c>
      <c r="C19" s="6" t="s">
        <v>591</v>
      </c>
      <c r="D19" s="24" t="s">
        <v>28</v>
      </c>
      <c r="E19" s="8"/>
      <c r="F19" s="24" t="s">
        <v>28</v>
      </c>
      <c r="G19" s="8"/>
    </row>
    <row x14ac:dyDescent="0.25" r="20" customHeight="1" ht="18" customFormat="1" s="4">
      <c r="A20" s="5"/>
      <c r="B20" s="6" t="s">
        <v>592</v>
      </c>
      <c r="C20" s="6" t="s">
        <v>593</v>
      </c>
      <c r="D20" s="24" t="s">
        <v>28</v>
      </c>
      <c r="E20" s="8"/>
      <c r="F20" s="24" t="s">
        <v>10</v>
      </c>
      <c r="G20" s="8" t="s">
        <v>594</v>
      </c>
    </row>
    <row x14ac:dyDescent="0.25" r="21" customHeight="1" ht="18" customFormat="1" s="4">
      <c r="A21" s="5"/>
      <c r="B21" s="6" t="s">
        <v>595</v>
      </c>
      <c r="C21" s="6" t="s">
        <v>596</v>
      </c>
      <c r="D21" s="24" t="s">
        <v>28</v>
      </c>
      <c r="E21" s="8"/>
      <c r="F21" s="24" t="s">
        <v>28</v>
      </c>
      <c r="G21" s="8"/>
    </row>
    <row x14ac:dyDescent="0.25" r="22" customHeight="1" ht="18" customFormat="1" s="4">
      <c r="A22" s="5"/>
      <c r="B22" s="6" t="s">
        <v>597</v>
      </c>
      <c r="C22" s="6" t="s">
        <v>598</v>
      </c>
      <c r="D22" s="24" t="s">
        <v>28</v>
      </c>
      <c r="E22" s="8"/>
      <c r="F22" s="24" t="s">
        <v>28</v>
      </c>
      <c r="G22" s="8"/>
    </row>
    <row x14ac:dyDescent="0.25" r="23" customHeight="1" ht="18" customFormat="1" s="4">
      <c r="A23" s="5"/>
      <c r="B23" s="6" t="s">
        <v>599</v>
      </c>
      <c r="C23" s="6" t="s">
        <v>600</v>
      </c>
      <c r="D23" s="24" t="s">
        <v>10</v>
      </c>
      <c r="E23" s="8" t="s">
        <v>239</v>
      </c>
      <c r="F23" s="24"/>
      <c r="G23" s="8"/>
    </row>
    <row x14ac:dyDescent="0.25" r="24" customHeight="1" ht="18" customFormat="1" s="4">
      <c r="A24" s="5"/>
      <c r="B24" s="6" t="s">
        <v>601</v>
      </c>
      <c r="C24" s="6" t="s">
        <v>602</v>
      </c>
      <c r="D24" s="24" t="s">
        <v>28</v>
      </c>
      <c r="E24" s="8"/>
      <c r="F24" s="24" t="s">
        <v>10</v>
      </c>
      <c r="G24" s="8"/>
    </row>
    <row x14ac:dyDescent="0.25" r="25" customHeight="1" ht="18" customFormat="1" s="4">
      <c r="A25" s="5"/>
      <c r="B25" s="6" t="s">
        <v>603</v>
      </c>
      <c r="C25" s="6" t="s">
        <v>604</v>
      </c>
      <c r="D25" s="24" t="s">
        <v>83</v>
      </c>
      <c r="E25" s="8" t="s">
        <v>236</v>
      </c>
      <c r="F25" s="24"/>
      <c r="G25" s="8" t="s">
        <v>605</v>
      </c>
    </row>
    <row x14ac:dyDescent="0.25" r="26" customHeight="1" ht="18" customFormat="1" s="4">
      <c r="A26" s="5" t="s">
        <v>40</v>
      </c>
      <c r="B26" s="6" t="s">
        <v>606</v>
      </c>
      <c r="C26" s="6" t="s">
        <v>607</v>
      </c>
      <c r="D26" s="24" t="s">
        <v>10</v>
      </c>
      <c r="E26" s="8" t="s">
        <v>536</v>
      </c>
      <c r="F26" s="24"/>
      <c r="G26" s="8"/>
    </row>
    <row x14ac:dyDescent="0.25" r="27" customHeight="1" ht="18" customFormat="1" s="4">
      <c r="A27" s="5" t="s">
        <v>49</v>
      </c>
      <c r="B27" s="6" t="s">
        <v>608</v>
      </c>
      <c r="C27" s="6" t="s">
        <v>609</v>
      </c>
      <c r="D27" s="24" t="s">
        <v>10</v>
      </c>
      <c r="E27" s="8" t="s">
        <v>52</v>
      </c>
      <c r="F27" s="24"/>
      <c r="G27" s="8" t="s">
        <v>539</v>
      </c>
    </row>
    <row x14ac:dyDescent="0.25" r="28" customHeight="1" ht="18" customFormat="1" s="4">
      <c r="A28" s="5" t="s">
        <v>53</v>
      </c>
      <c r="B28" s="6" t="s">
        <v>610</v>
      </c>
      <c r="C28" s="6" t="s">
        <v>611</v>
      </c>
      <c r="D28" s="24" t="s">
        <v>10</v>
      </c>
      <c r="E28" s="8" t="s">
        <v>612</v>
      </c>
      <c r="F28" s="24"/>
      <c r="G28" s="8"/>
    </row>
    <row x14ac:dyDescent="0.25" r="29" customHeight="1" ht="15" customFormat="1" s="4">
      <c r="A29" s="5" t="s">
        <v>63</v>
      </c>
      <c r="B29" s="6" t="s">
        <v>613</v>
      </c>
      <c r="C29" s="6" t="s">
        <v>614</v>
      </c>
      <c r="D29" s="24" t="s">
        <v>10</v>
      </c>
      <c r="E29" s="8" t="s">
        <v>66</v>
      </c>
      <c r="F29" s="24"/>
      <c r="G29" s="8"/>
    </row>
    <row x14ac:dyDescent="0.25" r="30" customHeight="1" ht="15" customFormat="1" s="4">
      <c r="A30" s="9" t="s">
        <v>68</v>
      </c>
      <c r="B30" s="6" t="s">
        <v>615</v>
      </c>
      <c r="C30" s="6" t="s">
        <v>616</v>
      </c>
      <c r="D30" s="24" t="s">
        <v>10</v>
      </c>
      <c r="E30" s="8" t="s">
        <v>71</v>
      </c>
      <c r="F30" s="24"/>
      <c r="G30" s="8"/>
    </row>
    <row x14ac:dyDescent="0.25" r="31" customHeight="1" ht="18" customFormat="1" s="4">
      <c r="A31" s="5"/>
      <c r="B31" s="6" t="s">
        <v>617</v>
      </c>
      <c r="C31" s="6" t="s">
        <v>618</v>
      </c>
      <c r="D31" s="24" t="s">
        <v>10</v>
      </c>
      <c r="E31" s="8" t="s">
        <v>74</v>
      </c>
      <c r="F31" s="24"/>
      <c r="G31" s="8"/>
    </row>
    <row x14ac:dyDescent="0.25" r="32" customHeight="1" ht="15" customFormat="1" s="4">
      <c r="A32" s="5"/>
      <c r="B32" s="6" t="s">
        <v>619</v>
      </c>
      <c r="C32" s="6" t="s">
        <v>620</v>
      </c>
      <c r="D32" s="24" t="s">
        <v>10</v>
      </c>
      <c r="E32" s="8" t="s">
        <v>425</v>
      </c>
      <c r="F32" s="24"/>
      <c r="G32" s="8"/>
    </row>
    <row x14ac:dyDescent="0.25" r="33" customHeight="1" ht="18" customFormat="1" s="4">
      <c r="A33" s="5"/>
      <c r="B33" s="6" t="s">
        <v>621</v>
      </c>
      <c r="C33" s="6" t="s">
        <v>622</v>
      </c>
      <c r="D33" s="24" t="s">
        <v>28</v>
      </c>
      <c r="E33" s="8"/>
      <c r="F33" s="24" t="s">
        <v>10</v>
      </c>
      <c r="G33" s="8" t="s">
        <v>29</v>
      </c>
    </row>
    <row x14ac:dyDescent="0.25" r="34" customHeight="1" ht="18" customFormat="1" s="4">
      <c r="A34" s="9" t="s">
        <v>80</v>
      </c>
      <c r="B34" s="6" t="s">
        <v>623</v>
      </c>
      <c r="C34" s="6" t="s">
        <v>498</v>
      </c>
      <c r="D34" s="24" t="s">
        <v>10</v>
      </c>
      <c r="E34" s="8" t="s">
        <v>84</v>
      </c>
      <c r="F34" s="24"/>
      <c r="G34" s="8"/>
    </row>
    <row x14ac:dyDescent="0.25" r="35" customHeight="1" ht="18" customFormat="1" s="4">
      <c r="A35" s="5"/>
      <c r="B35" s="6" t="s">
        <v>624</v>
      </c>
      <c r="C35" s="6" t="s">
        <v>625</v>
      </c>
      <c r="D35" s="24" t="s">
        <v>28</v>
      </c>
      <c r="E35" s="8"/>
      <c r="F35" s="24" t="s">
        <v>10</v>
      </c>
      <c r="G35" s="8" t="s">
        <v>29</v>
      </c>
    </row>
    <row x14ac:dyDescent="0.25" r="36" customHeight="1" ht="15" customFormat="1" s="4">
      <c r="A36" s="5"/>
      <c r="B36" s="6" t="s">
        <v>626</v>
      </c>
      <c r="C36" s="6" t="s">
        <v>627</v>
      </c>
      <c r="D36" s="24" t="s">
        <v>28</v>
      </c>
      <c r="E36" s="8"/>
      <c r="F36" s="24" t="s">
        <v>10</v>
      </c>
      <c r="G36" s="8" t="s">
        <v>29</v>
      </c>
    </row>
    <row x14ac:dyDescent="0.25" r="37" customHeight="1" ht="18" customFormat="1" s="4">
      <c r="A37" s="5"/>
      <c r="B37" s="6" t="s">
        <v>628</v>
      </c>
      <c r="C37" s="6" t="s">
        <v>629</v>
      </c>
      <c r="D37" s="24" t="s">
        <v>28</v>
      </c>
      <c r="E37" s="8"/>
      <c r="F37" s="24" t="s">
        <v>10</v>
      </c>
      <c r="G37" s="8" t="s">
        <v>29</v>
      </c>
    </row>
    <row x14ac:dyDescent="0.25" r="38" customHeight="1" ht="18" customFormat="1" s="4">
      <c r="A38" s="5"/>
      <c r="B38" s="6" t="s">
        <v>630</v>
      </c>
      <c r="C38" s="6" t="s">
        <v>631</v>
      </c>
      <c r="D38" s="24" t="s">
        <v>28</v>
      </c>
      <c r="E38" s="8"/>
      <c r="F38" s="24" t="s">
        <v>10</v>
      </c>
      <c r="G38" s="8" t="s">
        <v>29</v>
      </c>
    </row>
    <row x14ac:dyDescent="0.25" r="39" customHeight="1" ht="18" customFormat="1" s="4">
      <c r="A39" s="5"/>
      <c r="B39" s="6" t="s">
        <v>632</v>
      </c>
      <c r="C39" s="6" t="s">
        <v>633</v>
      </c>
      <c r="D39" s="24" t="s">
        <v>28</v>
      </c>
      <c r="E39" s="8"/>
      <c r="F39" s="24" t="s">
        <v>10</v>
      </c>
      <c r="G39" s="8" t="s">
        <v>29</v>
      </c>
    </row>
    <row x14ac:dyDescent="0.25" r="40" customHeight="1" ht="18" customFormat="1" s="4">
      <c r="A40" s="5"/>
      <c r="B40" s="6" t="s">
        <v>634</v>
      </c>
      <c r="C40" s="6" t="s">
        <v>635</v>
      </c>
      <c r="D40" s="24" t="s">
        <v>28</v>
      </c>
      <c r="E40" s="8"/>
      <c r="F40" s="24" t="s">
        <v>10</v>
      </c>
      <c r="G40" s="8" t="s">
        <v>29</v>
      </c>
    </row>
    <row x14ac:dyDescent="0.25" r="41" customHeight="1" ht="18">
      <c r="A41" s="10" t="s">
        <v>92</v>
      </c>
      <c r="B41" s="11"/>
      <c r="C41" s="11"/>
      <c r="D41" s="12">
        <f>COUNTIF(D2:D40,"Yes")</f>
      </c>
      <c r="E41" s="13"/>
      <c r="F41" s="12">
        <f>COUNTIF(F2:F40,"Yes")</f>
      </c>
      <c r="G41" s="13"/>
    </row>
    <row x14ac:dyDescent="0.25" r="42" customHeight="1" ht="18" customFormat="1" s="4">
      <c r="A42" s="5"/>
      <c r="B42" s="6"/>
      <c r="C42" s="6"/>
      <c r="D42" s="24"/>
      <c r="E42" s="8"/>
      <c r="F42" s="24"/>
      <c r="G42" s="8"/>
    </row>
    <row x14ac:dyDescent="0.25" r="43" customHeight="1" ht="18">
      <c r="A43" s="10"/>
      <c r="B43" s="11"/>
      <c r="C43" s="11"/>
      <c r="D43" s="25"/>
      <c r="E43" s="13"/>
      <c r="F43" s="25"/>
      <c r="G43" s="13"/>
    </row>
  </sheetData>
  <mergeCells count="7">
    <mergeCell ref="A2:A3"/>
    <mergeCell ref="A5:A13"/>
    <mergeCell ref="A14:A25"/>
    <mergeCell ref="A30:A33"/>
    <mergeCell ref="A34:A40"/>
    <mergeCell ref="A41:C41"/>
    <mergeCell ref="A43:C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508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509</v>
      </c>
      <c r="C2" s="6" t="s">
        <v>510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 t="s">
        <v>12</v>
      </c>
      <c r="B3" s="6" t="s">
        <v>511</v>
      </c>
      <c r="C3" s="6" t="s">
        <v>512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9" t="s">
        <v>16</v>
      </c>
      <c r="B4" s="6" t="s">
        <v>513</v>
      </c>
      <c r="C4" s="6" t="s">
        <v>514</v>
      </c>
      <c r="D4" s="7" t="s">
        <v>10</v>
      </c>
      <c r="E4" s="8" t="s">
        <v>104</v>
      </c>
      <c r="F4" s="7"/>
      <c r="G4" s="8"/>
    </row>
    <row x14ac:dyDescent="0.25" r="5" customHeight="1" ht="18" customFormat="1" s="4">
      <c r="A5" s="5"/>
      <c r="B5" s="6" t="s">
        <v>515</v>
      </c>
      <c r="C5" s="6" t="s">
        <v>516</v>
      </c>
      <c r="D5" s="7" t="s">
        <v>10</v>
      </c>
      <c r="E5" s="8" t="s">
        <v>19</v>
      </c>
      <c r="F5" s="7"/>
      <c r="G5" s="8"/>
    </row>
    <row x14ac:dyDescent="0.25" r="6" customHeight="1" ht="15" customFormat="1" s="4">
      <c r="A6" s="5"/>
      <c r="B6" s="6" t="s">
        <v>517</v>
      </c>
      <c r="C6" s="6" t="s">
        <v>518</v>
      </c>
      <c r="D6" s="7" t="s">
        <v>10</v>
      </c>
      <c r="E6" s="8" t="s">
        <v>19</v>
      </c>
      <c r="F6" s="7"/>
      <c r="G6" s="8"/>
    </row>
    <row x14ac:dyDescent="0.25" r="7" customHeight="1" ht="15" customFormat="1" s="4">
      <c r="A7" s="5"/>
      <c r="B7" s="6" t="s">
        <v>519</v>
      </c>
      <c r="C7" s="6" t="s">
        <v>520</v>
      </c>
      <c r="D7" s="7" t="s">
        <v>10</v>
      </c>
      <c r="E7" s="8" t="s">
        <v>19</v>
      </c>
      <c r="F7" s="7"/>
      <c r="G7" s="8"/>
    </row>
    <row x14ac:dyDescent="0.25" r="8" customHeight="1" ht="18" customFormat="1" s="4">
      <c r="A8" s="5"/>
      <c r="B8" s="6" t="s">
        <v>521</v>
      </c>
      <c r="C8" s="6" t="s">
        <v>522</v>
      </c>
      <c r="D8" s="7" t="s">
        <v>10</v>
      </c>
      <c r="E8" s="8" t="s">
        <v>19</v>
      </c>
      <c r="F8" s="7"/>
      <c r="G8" s="8"/>
    </row>
    <row x14ac:dyDescent="0.25" r="9" customHeight="1" ht="18" customFormat="1" s="4">
      <c r="A9" s="5"/>
      <c r="B9" s="6" t="s">
        <v>523</v>
      </c>
      <c r="C9" s="6" t="s">
        <v>524</v>
      </c>
      <c r="D9" s="7" t="s">
        <v>28</v>
      </c>
      <c r="E9" s="8"/>
      <c r="F9" s="7" t="s">
        <v>10</v>
      </c>
      <c r="G9" s="8" t="s">
        <v>525</v>
      </c>
    </row>
    <row x14ac:dyDescent="0.25" r="10" customHeight="1" ht="18" customFormat="1" s="4">
      <c r="A10" s="5"/>
      <c r="B10" s="6" t="s">
        <v>526</v>
      </c>
      <c r="C10" s="6" t="s">
        <v>527</v>
      </c>
      <c r="D10" s="7" t="s">
        <v>28</v>
      </c>
      <c r="E10" s="8"/>
      <c r="F10" s="7" t="s">
        <v>10</v>
      </c>
      <c r="G10" s="8" t="s">
        <v>525</v>
      </c>
    </row>
    <row x14ac:dyDescent="0.25" r="11" customHeight="1" ht="18" customFormat="1" s="4">
      <c r="A11" s="5"/>
      <c r="B11" s="6" t="s">
        <v>528</v>
      </c>
      <c r="C11" s="6" t="s">
        <v>529</v>
      </c>
      <c r="D11" s="7" t="s">
        <v>28</v>
      </c>
      <c r="E11" s="8"/>
      <c r="F11" s="7" t="s">
        <v>28</v>
      </c>
      <c r="G11" s="8"/>
    </row>
    <row x14ac:dyDescent="0.25" r="12" customHeight="1" ht="15" customFormat="1" s="4">
      <c r="A12" s="5"/>
      <c r="B12" s="6" t="s">
        <v>530</v>
      </c>
      <c r="C12" s="6" t="s">
        <v>531</v>
      </c>
      <c r="D12" s="7" t="s">
        <v>28</v>
      </c>
      <c r="E12" s="8"/>
      <c r="F12" s="7" t="s">
        <v>10</v>
      </c>
      <c r="G12" s="8" t="s">
        <v>29</v>
      </c>
    </row>
    <row x14ac:dyDescent="0.25" r="13" customHeight="1" ht="18" customFormat="1" s="4">
      <c r="A13" s="5" t="s">
        <v>32</v>
      </c>
      <c r="B13" s="6" t="s">
        <v>532</v>
      </c>
      <c r="C13" s="6" t="s">
        <v>533</v>
      </c>
      <c r="D13" s="7" t="s">
        <v>10</v>
      </c>
      <c r="E13" s="8" t="s">
        <v>35</v>
      </c>
      <c r="F13" s="7"/>
      <c r="G13" s="8"/>
    </row>
    <row x14ac:dyDescent="0.25" r="14" customHeight="1" ht="18" customFormat="1" s="4">
      <c r="A14" s="5" t="s">
        <v>40</v>
      </c>
      <c r="B14" s="6" t="s">
        <v>534</v>
      </c>
      <c r="C14" s="6" t="s">
        <v>535</v>
      </c>
      <c r="D14" s="7" t="s">
        <v>10</v>
      </c>
      <c r="E14" s="8" t="s">
        <v>536</v>
      </c>
      <c r="F14" s="7"/>
      <c r="G14" s="8"/>
    </row>
    <row x14ac:dyDescent="0.25" r="15" customHeight="1" ht="15" customFormat="1" s="4">
      <c r="A15" s="5" t="s">
        <v>49</v>
      </c>
      <c r="B15" s="6" t="s">
        <v>537</v>
      </c>
      <c r="C15" s="6" t="s">
        <v>538</v>
      </c>
      <c r="D15" s="7" t="s">
        <v>10</v>
      </c>
      <c r="E15" s="8" t="s">
        <v>52</v>
      </c>
      <c r="F15" s="7"/>
      <c r="G15" s="8" t="s">
        <v>539</v>
      </c>
    </row>
    <row x14ac:dyDescent="0.25" r="16" customHeight="1" ht="18" customFormat="1" s="4">
      <c r="A16" s="5" t="s">
        <v>53</v>
      </c>
      <c r="B16" s="6" t="s">
        <v>540</v>
      </c>
      <c r="C16" s="6" t="s">
        <v>541</v>
      </c>
      <c r="D16" s="7" t="s">
        <v>10</v>
      </c>
      <c r="E16" s="8" t="s">
        <v>56</v>
      </c>
      <c r="F16" s="7"/>
      <c r="G16" s="8"/>
    </row>
    <row x14ac:dyDescent="0.25" r="17" customHeight="1" ht="18" customFormat="1" s="4">
      <c r="A17" s="5" t="s">
        <v>63</v>
      </c>
      <c r="B17" s="6" t="s">
        <v>542</v>
      </c>
      <c r="C17" s="6" t="s">
        <v>420</v>
      </c>
      <c r="D17" s="7" t="s">
        <v>10</v>
      </c>
      <c r="E17" s="8" t="s">
        <v>66</v>
      </c>
      <c r="F17" s="7"/>
      <c r="G17" s="8"/>
    </row>
    <row x14ac:dyDescent="0.25" r="18" customHeight="1" ht="15" customFormat="1" s="4">
      <c r="A18" s="5" t="s">
        <v>68</v>
      </c>
      <c r="B18" s="6" t="s">
        <v>543</v>
      </c>
      <c r="C18" s="6" t="s">
        <v>544</v>
      </c>
      <c r="D18" s="7" t="s">
        <v>10</v>
      </c>
      <c r="E18" s="8" t="s">
        <v>344</v>
      </c>
      <c r="F18" s="7"/>
      <c r="G18" s="8"/>
    </row>
    <row x14ac:dyDescent="0.25" r="19" customHeight="1" ht="18" customFormat="1" s="4">
      <c r="A19" s="9" t="s">
        <v>80</v>
      </c>
      <c r="B19" s="6" t="s">
        <v>545</v>
      </c>
      <c r="C19" s="6" t="s">
        <v>498</v>
      </c>
      <c r="D19" s="7" t="s">
        <v>10</v>
      </c>
      <c r="E19" s="8" t="s">
        <v>84</v>
      </c>
      <c r="F19" s="7"/>
      <c r="G19" s="8"/>
    </row>
    <row x14ac:dyDescent="0.25" r="20" customHeight="1" ht="18" customFormat="1" s="4">
      <c r="A20" s="5"/>
      <c r="B20" s="6" t="s">
        <v>546</v>
      </c>
      <c r="C20" s="6" t="s">
        <v>547</v>
      </c>
      <c r="D20" s="7" t="s">
        <v>28</v>
      </c>
      <c r="E20" s="8"/>
      <c r="F20" s="7" t="s">
        <v>28</v>
      </c>
      <c r="G20" s="8"/>
    </row>
    <row x14ac:dyDescent="0.25" r="21" customHeight="1" ht="18" customFormat="1" s="4">
      <c r="A21" s="5"/>
      <c r="B21" s="6" t="s">
        <v>548</v>
      </c>
      <c r="C21" s="6" t="s">
        <v>549</v>
      </c>
      <c r="D21" s="7" t="s">
        <v>28</v>
      </c>
      <c r="E21" s="8"/>
      <c r="F21" s="7" t="s">
        <v>10</v>
      </c>
      <c r="G21" s="8" t="s">
        <v>29</v>
      </c>
    </row>
    <row x14ac:dyDescent="0.25" r="22" customHeight="1" ht="15" customFormat="1" s="4">
      <c r="A22" s="5"/>
      <c r="B22" s="6" t="s">
        <v>550</v>
      </c>
      <c r="C22" s="6" t="s">
        <v>551</v>
      </c>
      <c r="D22" s="7" t="s">
        <v>28</v>
      </c>
      <c r="E22" s="8"/>
      <c r="F22" s="7" t="s">
        <v>10</v>
      </c>
      <c r="G22" s="8" t="s">
        <v>29</v>
      </c>
    </row>
    <row x14ac:dyDescent="0.25" r="23" customHeight="1" ht="18">
      <c r="A23" s="10" t="s">
        <v>92</v>
      </c>
      <c r="B23" s="11"/>
      <c r="C23" s="11"/>
      <c r="D23" s="12">
        <f>COUNTIF(D2:D22,"Yes")</f>
      </c>
      <c r="E23" s="13"/>
      <c r="F23" s="12">
        <f>COUNTIF(F2:F22,"Yes")</f>
      </c>
      <c r="G23" s="13"/>
    </row>
  </sheetData>
  <mergeCells count="3">
    <mergeCell ref="A4:A12"/>
    <mergeCell ref="A19:A22"/>
    <mergeCell ref="A23:C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0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450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451</v>
      </c>
      <c r="C2" s="6" t="s">
        <v>452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9" t="s">
        <v>12</v>
      </c>
      <c r="B3" s="6" t="s">
        <v>453</v>
      </c>
      <c r="C3" s="6" t="s">
        <v>454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455</v>
      </c>
      <c r="C4" s="6" t="s">
        <v>456</v>
      </c>
      <c r="D4" s="7" t="s">
        <v>10</v>
      </c>
      <c r="E4" s="8" t="s">
        <v>15</v>
      </c>
      <c r="F4" s="7"/>
      <c r="G4" s="8"/>
    </row>
    <row x14ac:dyDescent="0.25" r="5" customHeight="1" ht="29.25" customFormat="1" s="4">
      <c r="A5" s="9" t="s">
        <v>16</v>
      </c>
      <c r="B5" s="6" t="s">
        <v>457</v>
      </c>
      <c r="C5" s="6" t="s">
        <v>458</v>
      </c>
      <c r="D5" s="7" t="s">
        <v>28</v>
      </c>
      <c r="E5" s="8"/>
      <c r="F5" s="7" t="s">
        <v>10</v>
      </c>
      <c r="G5" s="8" t="s">
        <v>459</v>
      </c>
    </row>
    <row x14ac:dyDescent="0.25" r="6" customHeight="1" ht="18" customFormat="1" s="4">
      <c r="A6" s="5"/>
      <c r="B6" s="6" t="s">
        <v>460</v>
      </c>
      <c r="C6" s="6" t="s">
        <v>461</v>
      </c>
      <c r="D6" s="7" t="s">
        <v>10</v>
      </c>
      <c r="E6" s="8" t="s">
        <v>104</v>
      </c>
      <c r="F6" s="7"/>
      <c r="G6" s="8"/>
    </row>
    <row x14ac:dyDescent="0.25" r="7" customHeight="1" ht="18" customFormat="1" s="4">
      <c r="A7" s="5"/>
      <c r="B7" s="6" t="s">
        <v>462</v>
      </c>
      <c r="C7" s="6" t="s">
        <v>463</v>
      </c>
      <c r="D7" s="7" t="s">
        <v>10</v>
      </c>
      <c r="E7" s="8" t="s">
        <v>19</v>
      </c>
      <c r="F7" s="7"/>
      <c r="G7" s="8"/>
    </row>
    <row x14ac:dyDescent="0.25" r="8" customHeight="1" ht="18" customFormat="1" s="4">
      <c r="A8" s="5"/>
      <c r="B8" s="6" t="s">
        <v>464</v>
      </c>
      <c r="C8" s="6" t="s">
        <v>465</v>
      </c>
      <c r="D8" s="7" t="s">
        <v>28</v>
      </c>
      <c r="E8" s="8"/>
      <c r="F8" s="7" t="s">
        <v>28</v>
      </c>
      <c r="G8" s="8"/>
    </row>
    <row x14ac:dyDescent="0.25" r="9" customHeight="1" ht="15" customFormat="1" s="4">
      <c r="A9" s="5"/>
      <c r="B9" s="6" t="s">
        <v>466</v>
      </c>
      <c r="C9" s="6" t="s">
        <v>467</v>
      </c>
      <c r="D9" s="7" t="s">
        <v>28</v>
      </c>
      <c r="E9" s="8"/>
      <c r="F9" s="7" t="s">
        <v>10</v>
      </c>
      <c r="G9" s="8" t="s">
        <v>468</v>
      </c>
    </row>
    <row x14ac:dyDescent="0.25" r="10" customHeight="1" ht="15" customFormat="1" s="4">
      <c r="A10" s="9" t="s">
        <v>32</v>
      </c>
      <c r="B10" s="6" t="s">
        <v>469</v>
      </c>
      <c r="C10" s="6" t="s">
        <v>458</v>
      </c>
      <c r="D10" s="7" t="s">
        <v>28</v>
      </c>
      <c r="E10" s="8"/>
      <c r="F10" s="7" t="s">
        <v>10</v>
      </c>
      <c r="G10" s="8" t="s">
        <v>459</v>
      </c>
    </row>
    <row x14ac:dyDescent="0.25" r="11" customHeight="1" ht="18" customFormat="1" s="4">
      <c r="A11" s="5"/>
      <c r="B11" s="6" t="s">
        <v>470</v>
      </c>
      <c r="C11" s="6" t="s">
        <v>461</v>
      </c>
      <c r="D11" s="7" t="s">
        <v>28</v>
      </c>
      <c r="E11" s="8"/>
      <c r="F11" s="7" t="s">
        <v>10</v>
      </c>
      <c r="G11" s="8" t="s">
        <v>459</v>
      </c>
    </row>
    <row x14ac:dyDescent="0.25" r="12" customHeight="1" ht="18" customFormat="1" s="4">
      <c r="A12" s="5"/>
      <c r="B12" s="6" t="s">
        <v>471</v>
      </c>
      <c r="C12" s="6" t="s">
        <v>463</v>
      </c>
      <c r="D12" s="7" t="s">
        <v>10</v>
      </c>
      <c r="E12" s="8" t="s">
        <v>472</v>
      </c>
      <c r="F12" s="7"/>
      <c r="G12" s="8"/>
    </row>
    <row x14ac:dyDescent="0.25" r="13" customHeight="1" ht="18" customFormat="1" s="4">
      <c r="A13" s="5"/>
      <c r="B13" s="6" t="s">
        <v>473</v>
      </c>
      <c r="C13" s="6" t="s">
        <v>465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474</v>
      </c>
      <c r="C14" s="6" t="s">
        <v>467</v>
      </c>
      <c r="D14" s="7" t="s">
        <v>10</v>
      </c>
      <c r="E14" s="8" t="s">
        <v>35</v>
      </c>
      <c r="F14" s="7"/>
      <c r="G14" s="8"/>
    </row>
    <row x14ac:dyDescent="0.25" r="15" customHeight="1" ht="18" customFormat="1" s="4">
      <c r="A15" s="5" t="s">
        <v>40</v>
      </c>
      <c r="B15" s="6" t="s">
        <v>475</v>
      </c>
      <c r="C15" s="6" t="s">
        <v>476</v>
      </c>
      <c r="D15" s="7" t="s">
        <v>10</v>
      </c>
      <c r="E15" s="8" t="s">
        <v>43</v>
      </c>
      <c r="F15" s="7"/>
      <c r="G15" s="8"/>
    </row>
    <row x14ac:dyDescent="0.25" r="16" customHeight="1" ht="15" customFormat="1" s="4">
      <c r="A16" s="5" t="s">
        <v>49</v>
      </c>
      <c r="B16" s="6" t="s">
        <v>477</v>
      </c>
      <c r="C16" s="6" t="s">
        <v>478</v>
      </c>
      <c r="D16" s="7" t="s">
        <v>10</v>
      </c>
      <c r="E16" s="8" t="s">
        <v>52</v>
      </c>
      <c r="F16" s="7"/>
      <c r="G16" s="8"/>
    </row>
    <row x14ac:dyDescent="0.25" r="17" customHeight="1" ht="15" customFormat="1" s="4">
      <c r="A17" s="5" t="s">
        <v>53</v>
      </c>
      <c r="B17" s="6" t="s">
        <v>479</v>
      </c>
      <c r="C17" s="6" t="s">
        <v>480</v>
      </c>
      <c r="D17" s="7" t="s">
        <v>10</v>
      </c>
      <c r="E17" s="8" t="s">
        <v>254</v>
      </c>
      <c r="F17" s="7"/>
      <c r="G17" s="8"/>
    </row>
    <row x14ac:dyDescent="0.25" r="18" customHeight="1" ht="18" customFormat="1" s="4">
      <c r="A18" s="5" t="s">
        <v>63</v>
      </c>
      <c r="B18" s="6" t="s">
        <v>481</v>
      </c>
      <c r="C18" s="6" t="s">
        <v>482</v>
      </c>
      <c r="D18" s="7" t="s">
        <v>10</v>
      </c>
      <c r="E18" s="8" t="s">
        <v>66</v>
      </c>
      <c r="F18" s="7"/>
      <c r="G18" s="8"/>
    </row>
    <row x14ac:dyDescent="0.25" r="19" customHeight="1" ht="15" customFormat="1" s="4">
      <c r="A19" s="9" t="s">
        <v>68</v>
      </c>
      <c r="B19" s="6" t="s">
        <v>483</v>
      </c>
      <c r="C19" s="6" t="s">
        <v>484</v>
      </c>
      <c r="D19" s="7" t="s">
        <v>28</v>
      </c>
      <c r="E19" s="8"/>
      <c r="F19" s="7" t="s">
        <v>28</v>
      </c>
      <c r="G19" s="8"/>
    </row>
    <row x14ac:dyDescent="0.25" r="20" customHeight="1" ht="18" customFormat="1" s="4">
      <c r="A20" s="5"/>
      <c r="B20" s="6" t="s">
        <v>485</v>
      </c>
      <c r="C20" s="6" t="s">
        <v>486</v>
      </c>
      <c r="D20" s="7" t="s">
        <v>28</v>
      </c>
      <c r="E20" s="8"/>
      <c r="F20" s="7" t="s">
        <v>10</v>
      </c>
      <c r="G20" s="8" t="s">
        <v>487</v>
      </c>
    </row>
    <row x14ac:dyDescent="0.25" r="21" customHeight="1" ht="18" customFormat="1" s="4">
      <c r="A21" s="5"/>
      <c r="B21" s="6" t="s">
        <v>488</v>
      </c>
      <c r="C21" s="6" t="s">
        <v>489</v>
      </c>
      <c r="D21" s="7" t="s">
        <v>10</v>
      </c>
      <c r="E21" s="8" t="s">
        <v>74</v>
      </c>
      <c r="F21" s="7"/>
      <c r="G21" s="8"/>
    </row>
    <row x14ac:dyDescent="0.25" r="22" customHeight="1" ht="18" customFormat="1" s="4">
      <c r="A22" s="5"/>
      <c r="B22" s="6" t="s">
        <v>490</v>
      </c>
      <c r="C22" s="6" t="s">
        <v>491</v>
      </c>
      <c r="D22" s="7" t="s">
        <v>10</v>
      </c>
      <c r="E22" s="8" t="s">
        <v>74</v>
      </c>
      <c r="F22" s="7"/>
      <c r="G22" s="8"/>
    </row>
    <row x14ac:dyDescent="0.25" r="23" customHeight="1" ht="18" customFormat="1" s="4">
      <c r="A23" s="5"/>
      <c r="B23" s="6" t="s">
        <v>492</v>
      </c>
      <c r="C23" s="6" t="s">
        <v>493</v>
      </c>
      <c r="D23" s="7" t="s">
        <v>10</v>
      </c>
      <c r="E23" s="8"/>
      <c r="F23" s="7" t="s">
        <v>28</v>
      </c>
      <c r="G23" s="8"/>
    </row>
    <row x14ac:dyDescent="0.25" r="24" customHeight="1" ht="18" customFormat="1" s="4">
      <c r="A24" s="5"/>
      <c r="B24" s="6" t="s">
        <v>494</v>
      </c>
      <c r="C24" s="6" t="s">
        <v>495</v>
      </c>
      <c r="D24" s="7" t="s">
        <v>10</v>
      </c>
      <c r="E24" s="8"/>
      <c r="F24" s="7" t="s">
        <v>10</v>
      </c>
      <c r="G24" s="8" t="s">
        <v>496</v>
      </c>
    </row>
    <row x14ac:dyDescent="0.25" r="25" customHeight="1" ht="15" customFormat="1" s="4">
      <c r="A25" s="9" t="s">
        <v>80</v>
      </c>
      <c r="B25" s="6" t="s">
        <v>497</v>
      </c>
      <c r="C25" s="6" t="s">
        <v>498</v>
      </c>
      <c r="D25" s="7" t="s">
        <v>10</v>
      </c>
      <c r="E25" s="8" t="s">
        <v>84</v>
      </c>
      <c r="F25" s="7"/>
      <c r="G25" s="8"/>
    </row>
    <row x14ac:dyDescent="0.25" r="26" customHeight="1" ht="18" customFormat="1" s="4">
      <c r="A26" s="5"/>
      <c r="B26" s="6" t="s">
        <v>499</v>
      </c>
      <c r="C26" s="6" t="s">
        <v>500</v>
      </c>
      <c r="D26" s="7" t="s">
        <v>10</v>
      </c>
      <c r="E26" s="8" t="s">
        <v>204</v>
      </c>
      <c r="F26" s="7"/>
      <c r="G26" s="8"/>
    </row>
    <row x14ac:dyDescent="0.25" r="27" customHeight="1" ht="18" customFormat="1" s="4">
      <c r="A27" s="5"/>
      <c r="B27" s="6" t="s">
        <v>501</v>
      </c>
      <c r="C27" s="6" t="s">
        <v>502</v>
      </c>
      <c r="D27" s="7" t="s">
        <v>28</v>
      </c>
      <c r="E27" s="8"/>
      <c r="F27" s="7" t="s">
        <v>28</v>
      </c>
      <c r="G27" s="8"/>
    </row>
    <row x14ac:dyDescent="0.25" r="28" customHeight="1" ht="18" customFormat="1" s="4">
      <c r="A28" s="5"/>
      <c r="B28" s="6" t="s">
        <v>503</v>
      </c>
      <c r="C28" s="6" t="s">
        <v>504</v>
      </c>
      <c r="D28" s="7" t="s">
        <v>28</v>
      </c>
      <c r="E28" s="8"/>
      <c r="F28" s="7" t="s">
        <v>10</v>
      </c>
      <c r="G28" s="8" t="s">
        <v>505</v>
      </c>
    </row>
    <row x14ac:dyDescent="0.25" r="29" customHeight="1" ht="18" customFormat="1" s="4">
      <c r="A29" s="5"/>
      <c r="B29" s="6" t="s">
        <v>506</v>
      </c>
      <c r="C29" s="6" t="s">
        <v>507</v>
      </c>
      <c r="D29" s="7" t="s">
        <v>28</v>
      </c>
      <c r="E29" s="8"/>
      <c r="F29" s="7" t="s">
        <v>10</v>
      </c>
      <c r="G29" s="8" t="s">
        <v>505</v>
      </c>
    </row>
    <row x14ac:dyDescent="0.25" r="30" customHeight="1" ht="18">
      <c r="A30" s="10" t="s">
        <v>92</v>
      </c>
      <c r="B30" s="11"/>
      <c r="C30" s="11"/>
      <c r="D30" s="12">
        <f>COUNTIF(D2:D29,"Yes")</f>
      </c>
      <c r="E30" s="13"/>
      <c r="F30" s="12">
        <f>COUNTIF(F2:F29,"Yes")</f>
      </c>
      <c r="G30" s="13"/>
    </row>
  </sheetData>
  <mergeCells count="6">
    <mergeCell ref="A3:A4"/>
    <mergeCell ref="A5:A9"/>
    <mergeCell ref="A10:A14"/>
    <mergeCell ref="A19:A24"/>
    <mergeCell ref="A25:A29"/>
    <mergeCell ref="A30:C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359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360</v>
      </c>
      <c r="C2" s="6" t="s">
        <v>361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362</v>
      </c>
      <c r="C3" s="6" t="s">
        <v>363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364</v>
      </c>
      <c r="C4" s="6" t="s">
        <v>365</v>
      </c>
      <c r="D4" s="7" t="s">
        <v>10</v>
      </c>
      <c r="E4" s="8" t="s">
        <v>11</v>
      </c>
      <c r="F4" s="7"/>
      <c r="G4" s="8"/>
    </row>
    <row x14ac:dyDescent="0.25" r="5" customHeight="1" ht="15" customFormat="1" s="4">
      <c r="A5" s="5"/>
      <c r="B5" s="6" t="s">
        <v>366</v>
      </c>
      <c r="C5" s="6" t="s">
        <v>367</v>
      </c>
      <c r="D5" s="7" t="s">
        <v>10</v>
      </c>
      <c r="E5" s="8" t="s">
        <v>11</v>
      </c>
      <c r="F5" s="7"/>
      <c r="G5" s="8"/>
    </row>
    <row x14ac:dyDescent="0.25" r="6" customHeight="1" ht="15" customFormat="1" s="4">
      <c r="A6" s="5"/>
      <c r="B6" s="6" t="s">
        <v>368</v>
      </c>
      <c r="C6" s="6" t="s">
        <v>369</v>
      </c>
      <c r="D6" s="7" t="s">
        <v>10</v>
      </c>
      <c r="E6" s="8" t="s">
        <v>11</v>
      </c>
      <c r="F6" s="7"/>
      <c r="G6" s="8"/>
    </row>
    <row x14ac:dyDescent="0.25" r="7" customHeight="1" ht="15" customFormat="1" s="4">
      <c r="A7" s="5"/>
      <c r="B7" s="6" t="s">
        <v>370</v>
      </c>
      <c r="C7" s="6" t="s">
        <v>371</v>
      </c>
      <c r="D7" s="7" t="s">
        <v>10</v>
      </c>
      <c r="E7" s="8" t="s">
        <v>11</v>
      </c>
      <c r="F7" s="7"/>
      <c r="G7" s="8"/>
    </row>
    <row x14ac:dyDescent="0.25" r="8" customHeight="1" ht="15" customFormat="1" s="4">
      <c r="A8" s="5"/>
      <c r="B8" s="6" t="s">
        <v>372</v>
      </c>
      <c r="C8" s="6" t="s">
        <v>371</v>
      </c>
      <c r="D8" s="7" t="s">
        <v>10</v>
      </c>
      <c r="E8" s="8" t="s">
        <v>11</v>
      </c>
      <c r="F8" s="7"/>
      <c r="G8" s="8" t="s">
        <v>373</v>
      </c>
    </row>
    <row x14ac:dyDescent="0.25" r="9" customHeight="1" ht="15" customFormat="1" s="4">
      <c r="A9" s="5"/>
      <c r="B9" s="6" t="s">
        <v>374</v>
      </c>
      <c r="C9" s="6" t="s">
        <v>375</v>
      </c>
      <c r="D9" s="7" t="s">
        <v>10</v>
      </c>
      <c r="E9" s="8" t="s">
        <v>11</v>
      </c>
      <c r="F9" s="7"/>
      <c r="G9" s="8"/>
    </row>
    <row x14ac:dyDescent="0.25" r="10" customHeight="1" ht="15" customFormat="1" s="4">
      <c r="A10" s="5"/>
      <c r="B10" s="6" t="s">
        <v>376</v>
      </c>
      <c r="C10" s="6" t="s">
        <v>377</v>
      </c>
      <c r="D10" s="7" t="s">
        <v>10</v>
      </c>
      <c r="E10" s="8" t="s">
        <v>11</v>
      </c>
      <c r="F10" s="7"/>
      <c r="G10" s="8"/>
    </row>
    <row x14ac:dyDescent="0.25" r="11" customHeight="1" ht="15" customFormat="1" s="4">
      <c r="A11" s="5"/>
      <c r="B11" s="6" t="s">
        <v>378</v>
      </c>
      <c r="C11" s="6" t="s">
        <v>379</v>
      </c>
      <c r="D11" s="7" t="s">
        <v>10</v>
      </c>
      <c r="E11" s="8" t="s">
        <v>11</v>
      </c>
      <c r="F11" s="7"/>
      <c r="G11" s="8"/>
    </row>
    <row x14ac:dyDescent="0.25" r="12" customHeight="1" ht="15" customFormat="1" s="4">
      <c r="A12" s="9" t="s">
        <v>12</v>
      </c>
      <c r="B12" s="6" t="s">
        <v>380</v>
      </c>
      <c r="C12" s="6" t="s">
        <v>381</v>
      </c>
      <c r="D12" s="7" t="s">
        <v>28</v>
      </c>
      <c r="E12" s="8"/>
      <c r="F12" s="7" t="s">
        <v>10</v>
      </c>
      <c r="G12" s="8" t="s">
        <v>216</v>
      </c>
    </row>
    <row x14ac:dyDescent="0.25" r="13" customHeight="1" ht="18" customFormat="1" s="4">
      <c r="A13" s="5"/>
      <c r="B13" s="6" t="s">
        <v>382</v>
      </c>
      <c r="C13" s="6" t="s">
        <v>383</v>
      </c>
      <c r="D13" s="7" t="s">
        <v>28</v>
      </c>
      <c r="E13" s="8"/>
      <c r="F13" s="7" t="s">
        <v>10</v>
      </c>
      <c r="G13" s="8" t="s">
        <v>216</v>
      </c>
    </row>
    <row x14ac:dyDescent="0.25" r="14" customHeight="1" ht="18" customFormat="1" s="4">
      <c r="A14" s="5"/>
      <c r="B14" s="6" t="s">
        <v>384</v>
      </c>
      <c r="C14" s="6" t="s">
        <v>385</v>
      </c>
      <c r="D14" s="7" t="s">
        <v>28</v>
      </c>
      <c r="E14" s="8"/>
      <c r="F14" s="7" t="s">
        <v>10</v>
      </c>
      <c r="G14" s="8" t="s">
        <v>216</v>
      </c>
    </row>
    <row x14ac:dyDescent="0.25" r="15" customHeight="1" ht="18" customFormat="1" s="4">
      <c r="A15" s="5"/>
      <c r="B15" s="6" t="s">
        <v>386</v>
      </c>
      <c r="C15" s="6" t="s">
        <v>387</v>
      </c>
      <c r="D15" s="7" t="s">
        <v>28</v>
      </c>
      <c r="E15" s="8"/>
      <c r="F15" s="7" t="s">
        <v>10</v>
      </c>
      <c r="G15" s="8" t="s">
        <v>216</v>
      </c>
    </row>
    <row x14ac:dyDescent="0.25" r="16" customHeight="1" ht="15" customFormat="1" s="4">
      <c r="A16" s="9" t="s">
        <v>16</v>
      </c>
      <c r="B16" s="6" t="s">
        <v>388</v>
      </c>
      <c r="C16" s="6" t="s">
        <v>389</v>
      </c>
      <c r="D16" s="7" t="s">
        <v>10</v>
      </c>
      <c r="E16" s="8" t="s">
        <v>19</v>
      </c>
      <c r="F16" s="7"/>
      <c r="G16" s="8"/>
    </row>
    <row x14ac:dyDescent="0.25" r="17" customHeight="1" ht="15" customFormat="1" s="4">
      <c r="A17" s="5"/>
      <c r="B17" s="6" t="s">
        <v>390</v>
      </c>
      <c r="C17" s="6" t="s">
        <v>391</v>
      </c>
      <c r="D17" s="7" t="s">
        <v>10</v>
      </c>
      <c r="E17" s="8" t="s">
        <v>19</v>
      </c>
      <c r="F17" s="7"/>
      <c r="G17" s="8"/>
    </row>
    <row x14ac:dyDescent="0.25" r="18" customHeight="1" ht="15" customFormat="1" s="4">
      <c r="A18" s="5"/>
      <c r="B18" s="6" t="s">
        <v>392</v>
      </c>
      <c r="C18" s="6" t="s">
        <v>393</v>
      </c>
      <c r="D18" s="7" t="s">
        <v>10</v>
      </c>
      <c r="E18" s="8" t="s">
        <v>19</v>
      </c>
      <c r="F18" s="7"/>
      <c r="G18" s="8"/>
    </row>
    <row x14ac:dyDescent="0.25" r="19" customHeight="1" ht="15" customFormat="1" s="4">
      <c r="A19" s="5"/>
      <c r="B19" s="6" t="s">
        <v>394</v>
      </c>
      <c r="C19" s="6" t="s">
        <v>395</v>
      </c>
      <c r="D19" s="7" t="s">
        <v>28</v>
      </c>
      <c r="E19" s="8"/>
      <c r="F19" s="7" t="s">
        <v>10</v>
      </c>
      <c r="G19" s="8" t="s">
        <v>29</v>
      </c>
    </row>
    <row x14ac:dyDescent="0.25" r="20" customHeight="1" ht="15" customFormat="1" s="4">
      <c r="A20" s="9" t="s">
        <v>32</v>
      </c>
      <c r="B20" s="6" t="s">
        <v>396</v>
      </c>
      <c r="C20" s="6" t="s">
        <v>397</v>
      </c>
      <c r="D20" s="7" t="s">
        <v>10</v>
      </c>
      <c r="E20" s="8" t="s">
        <v>35</v>
      </c>
      <c r="F20" s="7"/>
      <c r="G20" s="8"/>
    </row>
    <row x14ac:dyDescent="0.25" r="21" customHeight="1" ht="18" customFormat="1" s="4">
      <c r="A21" s="5"/>
      <c r="B21" s="6" t="s">
        <v>398</v>
      </c>
      <c r="C21" s="6" t="s">
        <v>399</v>
      </c>
      <c r="D21" s="7" t="s">
        <v>10</v>
      </c>
      <c r="E21" s="8" t="s">
        <v>35</v>
      </c>
      <c r="F21" s="7"/>
      <c r="G21" s="8"/>
    </row>
    <row x14ac:dyDescent="0.25" r="22" customHeight="1" ht="18" customFormat="1" s="4">
      <c r="A22" s="5"/>
      <c r="B22" s="6" t="s">
        <v>400</v>
      </c>
      <c r="C22" s="6" t="s">
        <v>401</v>
      </c>
      <c r="D22" s="7" t="s">
        <v>83</v>
      </c>
      <c r="E22" s="8" t="s">
        <v>35</v>
      </c>
      <c r="F22" s="7" t="s">
        <v>28</v>
      </c>
      <c r="G22" s="8"/>
    </row>
    <row x14ac:dyDescent="0.25" r="23" customHeight="1" ht="18" customFormat="1" s="4">
      <c r="A23" s="9" t="s">
        <v>40</v>
      </c>
      <c r="B23" s="6" t="s">
        <v>402</v>
      </c>
      <c r="C23" s="6" t="s">
        <v>403</v>
      </c>
      <c r="D23" s="7" t="s">
        <v>10</v>
      </c>
      <c r="E23" s="8" t="s">
        <v>43</v>
      </c>
      <c r="F23" s="7"/>
      <c r="G23" s="8"/>
    </row>
    <row x14ac:dyDescent="0.25" r="24" customHeight="1" ht="18" customFormat="1" s="4">
      <c r="A24" s="5"/>
      <c r="B24" s="6" t="s">
        <v>404</v>
      </c>
      <c r="C24" s="6" t="s">
        <v>405</v>
      </c>
      <c r="D24" s="7" t="s">
        <v>28</v>
      </c>
      <c r="E24" s="8"/>
      <c r="F24" s="7" t="s">
        <v>28</v>
      </c>
      <c r="G24" s="8"/>
    </row>
    <row x14ac:dyDescent="0.25" r="25" customHeight="1" ht="18" customFormat="1" s="4">
      <c r="A25" s="5"/>
      <c r="B25" s="6" t="s">
        <v>406</v>
      </c>
      <c r="C25" s="6" t="s">
        <v>407</v>
      </c>
      <c r="D25" s="7" t="s">
        <v>28</v>
      </c>
      <c r="E25" s="8"/>
      <c r="F25" s="7" t="s">
        <v>10</v>
      </c>
      <c r="G25" s="8" t="s">
        <v>79</v>
      </c>
    </row>
    <row x14ac:dyDescent="0.25" r="26" customHeight="1" ht="15" customFormat="1" s="4">
      <c r="A26" s="9" t="s">
        <v>49</v>
      </c>
      <c r="B26" s="6" t="s">
        <v>408</v>
      </c>
      <c r="C26" s="6" t="s">
        <v>409</v>
      </c>
      <c r="D26" s="7" t="s">
        <v>10</v>
      </c>
      <c r="E26" s="8" t="s">
        <v>52</v>
      </c>
      <c r="F26" s="7"/>
      <c r="G26" s="8"/>
    </row>
    <row x14ac:dyDescent="0.25" r="27" customHeight="1" ht="18" customFormat="1" s="4">
      <c r="A27" s="5"/>
      <c r="B27" s="6" t="s">
        <v>410</v>
      </c>
      <c r="C27" s="6" t="s">
        <v>411</v>
      </c>
      <c r="D27" s="7" t="s">
        <v>28</v>
      </c>
      <c r="E27" s="8"/>
      <c r="F27" s="7" t="s">
        <v>28</v>
      </c>
      <c r="G27" s="8"/>
    </row>
    <row x14ac:dyDescent="0.25" r="28" customHeight="1" ht="15" customFormat="1" s="4">
      <c r="A28" s="9" t="s">
        <v>53</v>
      </c>
      <c r="B28" s="6" t="s">
        <v>412</v>
      </c>
      <c r="C28" s="6" t="s">
        <v>413</v>
      </c>
      <c r="D28" s="7" t="s">
        <v>28</v>
      </c>
      <c r="E28" s="8"/>
      <c r="F28" s="7" t="s">
        <v>28</v>
      </c>
      <c r="G28" s="8"/>
    </row>
    <row x14ac:dyDescent="0.25" r="29" customHeight="1" ht="18" customFormat="1" s="4">
      <c r="A29" s="5"/>
      <c r="B29" s="6" t="s">
        <v>414</v>
      </c>
      <c r="C29" s="6" t="s">
        <v>415</v>
      </c>
      <c r="D29" s="7" t="s">
        <v>10</v>
      </c>
      <c r="E29" s="8" t="s">
        <v>416</v>
      </c>
      <c r="F29" s="7"/>
      <c r="G29" s="8"/>
    </row>
    <row x14ac:dyDescent="0.25" r="30" customHeight="1" ht="18" customFormat="1" s="4">
      <c r="A30" s="5"/>
      <c r="B30" s="6" t="s">
        <v>417</v>
      </c>
      <c r="C30" s="6" t="s">
        <v>418</v>
      </c>
      <c r="D30" s="7" t="s">
        <v>10</v>
      </c>
      <c r="E30" s="8" t="s">
        <v>56</v>
      </c>
      <c r="F30" s="7"/>
      <c r="G30" s="8"/>
    </row>
    <row x14ac:dyDescent="0.25" r="31" customHeight="1" ht="18" customFormat="1" s="4">
      <c r="A31" s="5" t="s">
        <v>63</v>
      </c>
      <c r="B31" s="6" t="s">
        <v>419</v>
      </c>
      <c r="C31" s="6" t="s">
        <v>420</v>
      </c>
      <c r="D31" s="7" t="s">
        <v>10</v>
      </c>
      <c r="E31" s="8" t="s">
        <v>66</v>
      </c>
      <c r="F31" s="7"/>
      <c r="G31" s="8"/>
    </row>
    <row x14ac:dyDescent="0.25" r="32" customHeight="1" ht="15" customFormat="1" s="4">
      <c r="A32" s="9" t="s">
        <v>68</v>
      </c>
      <c r="B32" s="6" t="s">
        <v>421</v>
      </c>
      <c r="C32" s="6" t="s">
        <v>422</v>
      </c>
      <c r="D32" s="7" t="s">
        <v>10</v>
      </c>
      <c r="E32" s="8" t="s">
        <v>71</v>
      </c>
      <c r="F32" s="7"/>
      <c r="G32" s="8"/>
    </row>
    <row x14ac:dyDescent="0.25" r="33" customHeight="1" ht="18" customFormat="1" s="4">
      <c r="A33" s="5"/>
      <c r="B33" s="6" t="s">
        <v>423</v>
      </c>
      <c r="C33" s="6" t="s">
        <v>424</v>
      </c>
      <c r="D33" s="7" t="s">
        <v>10</v>
      </c>
      <c r="E33" s="8" t="s">
        <v>425</v>
      </c>
      <c r="F33" s="7"/>
      <c r="G33" s="8"/>
    </row>
    <row x14ac:dyDescent="0.25" r="34" customHeight="1" ht="18" customFormat="1" s="4">
      <c r="A34" s="5"/>
      <c r="B34" s="6" t="s">
        <v>426</v>
      </c>
      <c r="C34" s="6" t="s">
        <v>427</v>
      </c>
      <c r="D34" s="7" t="s">
        <v>10</v>
      </c>
      <c r="E34" s="8" t="s">
        <v>74</v>
      </c>
      <c r="F34" s="7"/>
      <c r="G34" s="8"/>
    </row>
    <row x14ac:dyDescent="0.25" r="35" customHeight="1" ht="18" customFormat="1" s="4">
      <c r="A35" s="5"/>
      <c r="B35" s="6" t="s">
        <v>428</v>
      </c>
      <c r="C35" s="6" t="s">
        <v>429</v>
      </c>
      <c r="D35" s="7" t="s">
        <v>10</v>
      </c>
      <c r="E35" s="8" t="s">
        <v>71</v>
      </c>
      <c r="F35" s="7"/>
      <c r="G35" s="8"/>
    </row>
    <row x14ac:dyDescent="0.25" r="36" customHeight="1" ht="18" customFormat="1" s="4">
      <c r="A36" s="5"/>
      <c r="B36" s="6" t="s">
        <v>430</v>
      </c>
      <c r="C36" s="6" t="s">
        <v>431</v>
      </c>
      <c r="D36" s="7" t="s">
        <v>10</v>
      </c>
      <c r="E36" s="8" t="s">
        <v>74</v>
      </c>
      <c r="F36" s="7"/>
      <c r="G36" s="8"/>
    </row>
    <row x14ac:dyDescent="0.25" r="37" customHeight="1" ht="18" customFormat="1" s="4">
      <c r="A37" s="5"/>
      <c r="B37" s="6" t="s">
        <v>432</v>
      </c>
      <c r="C37" s="6" t="s">
        <v>433</v>
      </c>
      <c r="D37" s="7" t="s">
        <v>10</v>
      </c>
      <c r="E37" s="8" t="s">
        <v>71</v>
      </c>
      <c r="F37" s="7"/>
      <c r="G37" s="8"/>
    </row>
    <row x14ac:dyDescent="0.25" r="38" customHeight="1" ht="15" customFormat="1" s="4">
      <c r="A38" s="9" t="s">
        <v>80</v>
      </c>
      <c r="B38" s="6" t="s">
        <v>434</v>
      </c>
      <c r="C38" s="6" t="s">
        <v>435</v>
      </c>
      <c r="D38" s="7" t="s">
        <v>10</v>
      </c>
      <c r="E38" s="8" t="s">
        <v>91</v>
      </c>
      <c r="F38" s="7"/>
      <c r="G38" s="8"/>
    </row>
    <row x14ac:dyDescent="0.25" r="39" customHeight="1" ht="18" customFormat="1" s="4">
      <c r="A39" s="5"/>
      <c r="B39" s="6" t="s">
        <v>436</v>
      </c>
      <c r="C39" s="6" t="s">
        <v>437</v>
      </c>
      <c r="D39" s="7" t="s">
        <v>10</v>
      </c>
      <c r="E39" s="8" t="s">
        <v>204</v>
      </c>
      <c r="F39" s="7"/>
      <c r="G39" s="8"/>
    </row>
    <row x14ac:dyDescent="0.25" r="40" customHeight="1" ht="18" customFormat="1" s="4">
      <c r="A40" s="5"/>
      <c r="B40" s="6" t="s">
        <v>438</v>
      </c>
      <c r="C40" s="6" t="s">
        <v>439</v>
      </c>
      <c r="D40" s="7" t="s">
        <v>28</v>
      </c>
      <c r="E40" s="8"/>
      <c r="F40" s="7" t="s">
        <v>28</v>
      </c>
      <c r="G40" s="8"/>
    </row>
    <row x14ac:dyDescent="0.25" r="41" customHeight="1" ht="18" customFormat="1" s="4">
      <c r="A41" s="5"/>
      <c r="B41" s="6" t="s">
        <v>440</v>
      </c>
      <c r="C41" s="6" t="s">
        <v>441</v>
      </c>
      <c r="D41" s="7" t="s">
        <v>10</v>
      </c>
      <c r="E41" s="8" t="s">
        <v>442</v>
      </c>
      <c r="F41" s="7"/>
      <c r="G41" s="8"/>
    </row>
    <row x14ac:dyDescent="0.25" r="42" customHeight="1" ht="18" customFormat="1" s="4">
      <c r="A42" s="5"/>
      <c r="B42" s="6" t="s">
        <v>443</v>
      </c>
      <c r="C42" s="6" t="s">
        <v>444</v>
      </c>
      <c r="D42" s="7" t="s">
        <v>28</v>
      </c>
      <c r="E42" s="8"/>
      <c r="F42" s="7" t="s">
        <v>28</v>
      </c>
      <c r="G42" s="8"/>
    </row>
    <row x14ac:dyDescent="0.25" r="43" customHeight="1" ht="18" customFormat="1" s="4">
      <c r="A43" s="5"/>
      <c r="B43" s="6" t="s">
        <v>445</v>
      </c>
      <c r="C43" s="6" t="s">
        <v>446</v>
      </c>
      <c r="D43" s="7" t="s">
        <v>10</v>
      </c>
      <c r="E43" s="8"/>
      <c r="F43" s="7" t="s">
        <v>28</v>
      </c>
      <c r="G43" s="8" t="s">
        <v>447</v>
      </c>
    </row>
    <row x14ac:dyDescent="0.25" r="44" customHeight="1" ht="18" customFormat="1" s="4">
      <c r="A44" s="5"/>
      <c r="B44" s="6" t="s">
        <v>448</v>
      </c>
      <c r="C44" s="6" t="s">
        <v>449</v>
      </c>
      <c r="D44" s="7" t="s">
        <v>10</v>
      </c>
      <c r="E44" s="8" t="s">
        <v>84</v>
      </c>
      <c r="F44" s="7"/>
      <c r="G44" s="8"/>
    </row>
    <row x14ac:dyDescent="0.25" r="45" customHeight="1" ht="18">
      <c r="A45" s="10" t="s">
        <v>92</v>
      </c>
      <c r="B45" s="11"/>
      <c r="C45" s="11"/>
      <c r="D45" s="12">
        <f>COUNTIF(D2:D40,"Yes")</f>
      </c>
      <c r="E45" s="13"/>
      <c r="F45" s="12">
        <f>COUNTIF(F2:F40,"Yes")</f>
      </c>
      <c r="G45" s="13"/>
    </row>
  </sheetData>
  <mergeCells count="10">
    <mergeCell ref="A2:A11"/>
    <mergeCell ref="A12:A15"/>
    <mergeCell ref="A16:A19"/>
    <mergeCell ref="A20:A22"/>
    <mergeCell ref="A23:A25"/>
    <mergeCell ref="A26:A27"/>
    <mergeCell ref="A28:A30"/>
    <mergeCell ref="A32:A37"/>
    <mergeCell ref="A38:A44"/>
    <mergeCell ref="A45:C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290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291</v>
      </c>
      <c r="C2" s="6" t="s">
        <v>292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9" t="s">
        <v>12</v>
      </c>
      <c r="B3" s="6" t="s">
        <v>293</v>
      </c>
      <c r="C3" s="6" t="s">
        <v>294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295</v>
      </c>
      <c r="C4" s="6" t="s">
        <v>296</v>
      </c>
      <c r="D4" s="7" t="s">
        <v>10</v>
      </c>
      <c r="E4" s="8" t="s">
        <v>15</v>
      </c>
      <c r="F4" s="7"/>
      <c r="G4" s="8"/>
    </row>
    <row x14ac:dyDescent="0.25" r="5" customHeight="1" ht="18" customFormat="1" s="4">
      <c r="A5" s="5"/>
      <c r="B5" s="6" t="s">
        <v>297</v>
      </c>
      <c r="C5" s="6" t="s">
        <v>298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299</v>
      </c>
      <c r="C6" s="6" t="s">
        <v>300</v>
      </c>
      <c r="D6" s="7" t="s">
        <v>10</v>
      </c>
      <c r="E6" s="8" t="s">
        <v>15</v>
      </c>
      <c r="F6" s="7"/>
      <c r="G6" s="8"/>
    </row>
    <row x14ac:dyDescent="0.25" r="7" customHeight="1" ht="15" customFormat="1" s="4">
      <c r="A7" s="9" t="s">
        <v>16</v>
      </c>
      <c r="B7" s="6" t="s">
        <v>301</v>
      </c>
      <c r="C7" s="6" t="s">
        <v>302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303</v>
      </c>
      <c r="C8" s="6" t="s">
        <v>304</v>
      </c>
      <c r="D8" s="7" t="s">
        <v>10</v>
      </c>
      <c r="E8" s="8" t="s">
        <v>19</v>
      </c>
      <c r="F8" s="7"/>
      <c r="G8" s="8"/>
    </row>
    <row x14ac:dyDescent="0.25" r="9" customHeight="1" ht="15" customFormat="1" s="4">
      <c r="A9" s="5"/>
      <c r="B9" s="6" t="s">
        <v>305</v>
      </c>
      <c r="C9" s="6" t="s">
        <v>306</v>
      </c>
      <c r="D9" s="7" t="s">
        <v>10</v>
      </c>
      <c r="E9" s="8" t="s">
        <v>19</v>
      </c>
      <c r="F9" s="7"/>
      <c r="G9" s="8"/>
    </row>
    <row x14ac:dyDescent="0.25" r="10" customHeight="1" ht="15" customFormat="1" s="4">
      <c r="A10" s="5"/>
      <c r="B10" s="6" t="s">
        <v>307</v>
      </c>
      <c r="C10" s="6" t="s">
        <v>308</v>
      </c>
      <c r="D10" s="7" t="s">
        <v>28</v>
      </c>
      <c r="E10" s="8"/>
      <c r="F10" s="7" t="s">
        <v>28</v>
      </c>
      <c r="G10" s="8"/>
    </row>
    <row x14ac:dyDescent="0.25" r="11" customHeight="1" ht="15" customFormat="1" s="4">
      <c r="A11" s="5"/>
      <c r="B11" s="6" t="s">
        <v>309</v>
      </c>
      <c r="C11" s="6" t="s">
        <v>310</v>
      </c>
      <c r="D11" s="7" t="s">
        <v>28</v>
      </c>
      <c r="E11" s="8"/>
      <c r="F11" s="7" t="s">
        <v>28</v>
      </c>
      <c r="G11" s="8"/>
    </row>
    <row x14ac:dyDescent="0.25" r="12" customHeight="1" ht="15" customFormat="1" s="4">
      <c r="A12" s="9" t="s">
        <v>32</v>
      </c>
      <c r="B12" s="6" t="s">
        <v>311</v>
      </c>
      <c r="C12" s="6" t="s">
        <v>312</v>
      </c>
      <c r="D12" s="7" t="s">
        <v>10</v>
      </c>
      <c r="E12" s="8" t="s">
        <v>233</v>
      </c>
      <c r="F12" s="7"/>
      <c r="G12" s="8"/>
    </row>
    <row x14ac:dyDescent="0.25" r="13" customHeight="1" ht="18" customFormat="1" s="4">
      <c r="A13" s="5"/>
      <c r="B13" s="6" t="s">
        <v>313</v>
      </c>
      <c r="C13" s="6" t="s">
        <v>314</v>
      </c>
      <c r="D13" s="7" t="s">
        <v>10</v>
      </c>
      <c r="E13" s="8" t="s">
        <v>233</v>
      </c>
      <c r="F13" s="7"/>
      <c r="G13" s="8"/>
    </row>
    <row x14ac:dyDescent="0.25" r="14" customHeight="1" ht="18" customFormat="1" s="4">
      <c r="A14" s="5"/>
      <c r="B14" s="6" t="s">
        <v>315</v>
      </c>
      <c r="C14" s="6" t="s">
        <v>316</v>
      </c>
      <c r="D14" s="7" t="s">
        <v>10</v>
      </c>
      <c r="E14" s="8" t="s">
        <v>233</v>
      </c>
      <c r="F14" s="7"/>
      <c r="G14" s="8"/>
    </row>
    <row x14ac:dyDescent="0.25" r="15" customHeight="1" ht="18" customFormat="1" s="4">
      <c r="A15" s="5"/>
      <c r="B15" s="6" t="s">
        <v>317</v>
      </c>
      <c r="C15" s="6" t="s">
        <v>318</v>
      </c>
      <c r="D15" s="7" t="s">
        <v>10</v>
      </c>
      <c r="E15" s="8" t="s">
        <v>233</v>
      </c>
      <c r="F15" s="7"/>
      <c r="G15" s="8"/>
    </row>
    <row x14ac:dyDescent="0.25" r="16" customHeight="1" ht="18" customFormat="1" s="4">
      <c r="A16" s="9" t="s">
        <v>40</v>
      </c>
      <c r="B16" s="6" t="s">
        <v>319</v>
      </c>
      <c r="C16" s="6" t="s">
        <v>320</v>
      </c>
      <c r="D16" s="7" t="s">
        <v>10</v>
      </c>
      <c r="E16" s="8" t="s">
        <v>43</v>
      </c>
      <c r="F16" s="7"/>
      <c r="G16" s="8"/>
    </row>
    <row x14ac:dyDescent="0.25" r="17" customHeight="1" ht="18" customFormat="1" s="4">
      <c r="A17" s="5"/>
      <c r="B17" s="6" t="s">
        <v>321</v>
      </c>
      <c r="C17" s="6" t="s">
        <v>322</v>
      </c>
      <c r="D17" s="7" t="s">
        <v>10</v>
      </c>
      <c r="E17" s="8" t="s">
        <v>43</v>
      </c>
      <c r="F17" s="7"/>
      <c r="G17" s="8"/>
    </row>
    <row x14ac:dyDescent="0.25" r="18" customHeight="1" ht="15" customFormat="1" s="4">
      <c r="A18" s="5" t="s">
        <v>49</v>
      </c>
      <c r="B18" s="6" t="s">
        <v>323</v>
      </c>
      <c r="C18" s="6" t="s">
        <v>324</v>
      </c>
      <c r="D18" s="7" t="s">
        <v>10</v>
      </c>
      <c r="E18" s="8" t="s">
        <v>52</v>
      </c>
      <c r="F18" s="7"/>
      <c r="G18" s="8"/>
    </row>
    <row x14ac:dyDescent="0.25" r="19" customHeight="1" ht="15" customFormat="1" s="4">
      <c r="A19" s="9" t="s">
        <v>53</v>
      </c>
      <c r="B19" s="6" t="s">
        <v>325</v>
      </c>
      <c r="C19" s="6" t="s">
        <v>326</v>
      </c>
      <c r="D19" s="7" t="s">
        <v>28</v>
      </c>
      <c r="E19" s="8"/>
      <c r="F19" s="7" t="s">
        <v>28</v>
      </c>
      <c r="G19" s="8"/>
    </row>
    <row x14ac:dyDescent="0.25" r="20" customHeight="1" ht="18" customFormat="1" s="4">
      <c r="A20" s="5"/>
      <c r="B20" s="6" t="s">
        <v>327</v>
      </c>
      <c r="C20" s="6" t="s">
        <v>328</v>
      </c>
      <c r="D20" s="7" t="s">
        <v>10</v>
      </c>
      <c r="E20" s="8" t="s">
        <v>254</v>
      </c>
      <c r="F20" s="7"/>
      <c r="G20" s="8"/>
    </row>
    <row x14ac:dyDescent="0.25" r="21" customHeight="1" ht="18" customFormat="1" s="4">
      <c r="A21" s="5"/>
      <c r="B21" s="6" t="s">
        <v>329</v>
      </c>
      <c r="C21" s="6" t="s">
        <v>330</v>
      </c>
      <c r="D21" s="7" t="s">
        <v>10</v>
      </c>
      <c r="E21" s="8" t="s">
        <v>254</v>
      </c>
      <c r="F21" s="7"/>
      <c r="G21" s="8"/>
    </row>
    <row x14ac:dyDescent="0.25" r="22" customHeight="1" ht="18" customFormat="1" s="4">
      <c r="A22" s="5"/>
      <c r="B22" s="6" t="s">
        <v>331</v>
      </c>
      <c r="C22" s="6" t="s">
        <v>332</v>
      </c>
      <c r="D22" s="7" t="s">
        <v>10</v>
      </c>
      <c r="E22" s="8" t="s">
        <v>333</v>
      </c>
      <c r="F22" s="7"/>
      <c r="G22" s="8"/>
    </row>
    <row x14ac:dyDescent="0.25" r="23" customHeight="1" ht="29.25" customFormat="1" s="4">
      <c r="A23" s="9" t="s">
        <v>63</v>
      </c>
      <c r="B23" s="6" t="s">
        <v>334</v>
      </c>
      <c r="C23" s="6" t="s">
        <v>335</v>
      </c>
      <c r="D23" s="7" t="s">
        <v>10</v>
      </c>
      <c r="E23" s="8" t="s">
        <v>66</v>
      </c>
      <c r="F23" s="7"/>
      <c r="G23" s="8"/>
    </row>
    <row x14ac:dyDescent="0.25" r="24" customHeight="1" ht="18" customFormat="1" s="4">
      <c r="A24" s="5"/>
      <c r="B24" s="6" t="s">
        <v>336</v>
      </c>
      <c r="C24" s="6" t="s">
        <v>337</v>
      </c>
      <c r="D24" s="7" t="s">
        <v>28</v>
      </c>
      <c r="E24" s="8"/>
      <c r="F24" s="7" t="s">
        <v>10</v>
      </c>
      <c r="G24" s="8" t="s">
        <v>265</v>
      </c>
    </row>
    <row x14ac:dyDescent="0.25" r="25" customHeight="1" ht="18" customFormat="1" s="4">
      <c r="A25" s="5"/>
      <c r="B25" s="6" t="s">
        <v>338</v>
      </c>
      <c r="C25" s="6" t="s">
        <v>339</v>
      </c>
      <c r="D25" s="7" t="s">
        <v>28</v>
      </c>
      <c r="E25" s="8"/>
      <c r="F25" s="7" t="s">
        <v>10</v>
      </c>
      <c r="G25" s="8" t="s">
        <v>265</v>
      </c>
    </row>
    <row x14ac:dyDescent="0.25" r="26" customHeight="1" ht="18" customFormat="1" s="4">
      <c r="A26" s="5"/>
      <c r="B26" s="6" t="s">
        <v>340</v>
      </c>
      <c r="C26" s="6" t="s">
        <v>341</v>
      </c>
      <c r="D26" s="7" t="s">
        <v>28</v>
      </c>
      <c r="E26" s="8"/>
      <c r="F26" s="7" t="s">
        <v>10</v>
      </c>
      <c r="G26" s="8" t="s">
        <v>265</v>
      </c>
    </row>
    <row x14ac:dyDescent="0.25" r="27" customHeight="1" ht="15" customFormat="1" s="4">
      <c r="A27" s="9" t="s">
        <v>68</v>
      </c>
      <c r="B27" s="6" t="s">
        <v>342</v>
      </c>
      <c r="C27" s="6" t="s">
        <v>343</v>
      </c>
      <c r="D27" s="7" t="s">
        <v>10</v>
      </c>
      <c r="E27" s="8" t="s">
        <v>344</v>
      </c>
      <c r="F27" s="7"/>
      <c r="G27" s="8"/>
    </row>
    <row x14ac:dyDescent="0.25" r="28" customHeight="1" ht="18" customFormat="1" s="4">
      <c r="A28" s="5"/>
      <c r="B28" s="6" t="s">
        <v>345</v>
      </c>
      <c r="C28" s="6" t="s">
        <v>346</v>
      </c>
      <c r="D28" s="7" t="s">
        <v>10</v>
      </c>
      <c r="E28" s="8" t="s">
        <v>344</v>
      </c>
      <c r="F28" s="7"/>
      <c r="G28" s="8"/>
    </row>
    <row x14ac:dyDescent="0.25" r="29" customHeight="1" ht="18" customFormat="1" s="4">
      <c r="A29" s="5"/>
      <c r="B29" s="6" t="s">
        <v>347</v>
      </c>
      <c r="C29" s="6" t="s">
        <v>348</v>
      </c>
      <c r="D29" s="7" t="s">
        <v>10</v>
      </c>
      <c r="E29" s="8" t="s">
        <v>344</v>
      </c>
      <c r="F29" s="7"/>
      <c r="G29" s="8"/>
    </row>
    <row x14ac:dyDescent="0.25" r="30" customHeight="1" ht="15" customFormat="1" s="4">
      <c r="A30" s="9" t="s">
        <v>80</v>
      </c>
      <c r="B30" s="6" t="s">
        <v>349</v>
      </c>
      <c r="C30" s="6" t="s">
        <v>350</v>
      </c>
      <c r="D30" s="7" t="s">
        <v>10</v>
      </c>
      <c r="E30" s="8" t="s">
        <v>91</v>
      </c>
      <c r="F30" s="7"/>
      <c r="G30" s="8"/>
    </row>
    <row x14ac:dyDescent="0.25" r="31" customHeight="1" ht="18" customFormat="1" s="4">
      <c r="A31" s="5"/>
      <c r="B31" s="6" t="s">
        <v>351</v>
      </c>
      <c r="C31" s="6" t="s">
        <v>352</v>
      </c>
      <c r="D31" s="7" t="s">
        <v>28</v>
      </c>
      <c r="E31" s="8"/>
      <c r="F31" s="7" t="s">
        <v>10</v>
      </c>
      <c r="G31" s="8" t="s">
        <v>79</v>
      </c>
    </row>
    <row x14ac:dyDescent="0.25" r="32" customHeight="1" ht="18" customFormat="1" s="4">
      <c r="A32" s="5"/>
      <c r="B32" s="6" t="s">
        <v>353</v>
      </c>
      <c r="C32" s="6" t="s">
        <v>354</v>
      </c>
      <c r="D32" s="7" t="s">
        <v>28</v>
      </c>
      <c r="E32" s="8"/>
      <c r="F32" s="7" t="s">
        <v>10</v>
      </c>
      <c r="G32" s="8" t="s">
        <v>79</v>
      </c>
    </row>
    <row x14ac:dyDescent="0.25" r="33" customHeight="1" ht="18" customFormat="1" s="4">
      <c r="A33" s="5"/>
      <c r="B33" s="6" t="s">
        <v>355</v>
      </c>
      <c r="C33" s="6" t="s">
        <v>356</v>
      </c>
      <c r="D33" s="7" t="s">
        <v>28</v>
      </c>
      <c r="E33" s="8"/>
      <c r="F33" s="7" t="s">
        <v>10</v>
      </c>
      <c r="G33" s="8" t="s">
        <v>79</v>
      </c>
    </row>
    <row x14ac:dyDescent="0.25" r="34" customHeight="1" ht="18" customFormat="1" s="4">
      <c r="A34" s="5"/>
      <c r="B34" s="6" t="s">
        <v>357</v>
      </c>
      <c r="C34" s="6" t="s">
        <v>358</v>
      </c>
      <c r="D34" s="7" t="s">
        <v>28</v>
      </c>
      <c r="E34" s="8"/>
      <c r="F34" s="7" t="s">
        <v>10</v>
      </c>
      <c r="G34" s="8" t="s">
        <v>79</v>
      </c>
    </row>
    <row x14ac:dyDescent="0.25" r="35" customHeight="1" ht="18">
      <c r="A35" s="10" t="s">
        <v>92</v>
      </c>
      <c r="B35" s="11"/>
      <c r="C35" s="11"/>
      <c r="D35" s="12">
        <f>COUNTIF(D2:D32,"Yes")</f>
      </c>
      <c r="E35" s="13"/>
      <c r="F35" s="12">
        <f>COUNTIF(F2:F32,"Yes")</f>
      </c>
      <c r="G35" s="13"/>
    </row>
  </sheetData>
  <mergeCells count="9">
    <mergeCell ref="A3:A6"/>
    <mergeCell ref="A7:A11"/>
    <mergeCell ref="A12:A15"/>
    <mergeCell ref="A16:A17"/>
    <mergeCell ref="A19:A22"/>
    <mergeCell ref="A23:A26"/>
    <mergeCell ref="A27:A29"/>
    <mergeCell ref="A30:A34"/>
    <mergeCell ref="A35:C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0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207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208</v>
      </c>
      <c r="C2" s="6" t="s">
        <v>209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210</v>
      </c>
      <c r="C3" s="6" t="s">
        <v>211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212</v>
      </c>
      <c r="C4" s="6" t="s">
        <v>213</v>
      </c>
      <c r="D4" s="7" t="s">
        <v>10</v>
      </c>
      <c r="E4" s="8" t="s">
        <v>11</v>
      </c>
      <c r="F4" s="7"/>
      <c r="G4" s="8"/>
    </row>
    <row x14ac:dyDescent="0.25" r="5" customHeight="1" ht="15" customFormat="1" s="4">
      <c r="A5" s="9" t="s">
        <v>12</v>
      </c>
      <c r="B5" s="6" t="s">
        <v>214</v>
      </c>
      <c r="C5" s="6" t="s">
        <v>215</v>
      </c>
      <c r="D5" s="7" t="s">
        <v>28</v>
      </c>
      <c r="E5" s="8"/>
      <c r="F5" s="7" t="s">
        <v>10</v>
      </c>
      <c r="G5" s="8" t="s">
        <v>216</v>
      </c>
    </row>
    <row x14ac:dyDescent="0.25" r="6" customHeight="1" ht="18" customFormat="1" s="4">
      <c r="A6" s="5"/>
      <c r="B6" s="6" t="s">
        <v>217</v>
      </c>
      <c r="C6" s="6" t="s">
        <v>218</v>
      </c>
      <c r="D6" s="7" t="s">
        <v>28</v>
      </c>
      <c r="E6" s="8"/>
      <c r="F6" s="7" t="s">
        <v>10</v>
      </c>
      <c r="G6" s="8" t="s">
        <v>216</v>
      </c>
    </row>
    <row x14ac:dyDescent="0.25" r="7" customHeight="1" ht="18" customFormat="1" s="4">
      <c r="A7" s="5"/>
      <c r="B7" s="6" t="s">
        <v>219</v>
      </c>
      <c r="C7" s="6" t="s">
        <v>220</v>
      </c>
      <c r="D7" s="7" t="s">
        <v>28</v>
      </c>
      <c r="E7" s="8"/>
      <c r="F7" s="7" t="s">
        <v>10</v>
      </c>
      <c r="G7" s="8" t="s">
        <v>216</v>
      </c>
    </row>
    <row x14ac:dyDescent="0.25" r="8" customHeight="1" ht="18" customFormat="1" s="4">
      <c r="A8" s="5"/>
      <c r="B8" s="6" t="s">
        <v>221</v>
      </c>
      <c r="C8" s="6" t="s">
        <v>222</v>
      </c>
      <c r="D8" s="7" t="s">
        <v>28</v>
      </c>
      <c r="E8" s="8"/>
      <c r="F8" s="7" t="s">
        <v>10</v>
      </c>
      <c r="G8" s="8" t="s">
        <v>216</v>
      </c>
    </row>
    <row x14ac:dyDescent="0.25" r="9" customHeight="1" ht="18" customFormat="1" s="4">
      <c r="A9" s="5"/>
      <c r="B9" s="6" t="s">
        <v>223</v>
      </c>
      <c r="C9" s="6" t="s">
        <v>224</v>
      </c>
      <c r="D9" s="7" t="s">
        <v>28</v>
      </c>
      <c r="E9" s="8"/>
      <c r="F9" s="7" t="s">
        <v>10</v>
      </c>
      <c r="G9" s="8" t="s">
        <v>216</v>
      </c>
    </row>
    <row x14ac:dyDescent="0.25" r="10" customHeight="1" ht="15" customFormat="1" s="4">
      <c r="A10" s="9" t="s">
        <v>16</v>
      </c>
      <c r="B10" s="6" t="s">
        <v>225</v>
      </c>
      <c r="C10" s="6" t="s">
        <v>226</v>
      </c>
      <c r="D10" s="7" t="s">
        <v>10</v>
      </c>
      <c r="E10" s="8" t="s">
        <v>19</v>
      </c>
      <c r="F10" s="7"/>
      <c r="G10" s="8"/>
    </row>
    <row x14ac:dyDescent="0.25" r="11" customHeight="1" ht="15" customFormat="1" s="4">
      <c r="A11" s="5"/>
      <c r="B11" s="6" t="s">
        <v>227</v>
      </c>
      <c r="C11" s="6" t="s">
        <v>228</v>
      </c>
      <c r="D11" s="7" t="s">
        <v>10</v>
      </c>
      <c r="E11" s="8" t="s">
        <v>19</v>
      </c>
      <c r="F11" s="7"/>
      <c r="G11" s="8"/>
    </row>
    <row x14ac:dyDescent="0.25" r="12" customHeight="1" ht="15" customFormat="1" s="4">
      <c r="A12" s="5"/>
      <c r="B12" s="6" t="s">
        <v>229</v>
      </c>
      <c r="C12" s="6" t="s">
        <v>230</v>
      </c>
      <c r="D12" s="7" t="s">
        <v>10</v>
      </c>
      <c r="E12" s="8" t="s">
        <v>19</v>
      </c>
      <c r="F12" s="7"/>
      <c r="G12" s="8"/>
    </row>
    <row x14ac:dyDescent="0.25" r="13" customHeight="1" ht="15" customFormat="1" s="4">
      <c r="A13" s="9" t="s">
        <v>32</v>
      </c>
      <c r="B13" s="6" t="s">
        <v>231</v>
      </c>
      <c r="C13" s="6" t="s">
        <v>232</v>
      </c>
      <c r="D13" s="7" t="s">
        <v>10</v>
      </c>
      <c r="E13" s="8" t="s">
        <v>233</v>
      </c>
      <c r="F13" s="7"/>
      <c r="G13" s="8"/>
    </row>
    <row x14ac:dyDescent="0.25" r="14" customHeight="1" ht="18" customFormat="1" s="4">
      <c r="A14" s="5"/>
      <c r="B14" s="6" t="s">
        <v>234</v>
      </c>
      <c r="C14" s="6" t="s">
        <v>235</v>
      </c>
      <c r="D14" s="7" t="s">
        <v>10</v>
      </c>
      <c r="E14" s="8" t="s">
        <v>236</v>
      </c>
      <c r="F14" s="7"/>
      <c r="G14" s="8"/>
    </row>
    <row x14ac:dyDescent="0.25" r="15" customHeight="1" ht="18" customFormat="1" s="4">
      <c r="A15" s="5"/>
      <c r="B15" s="6" t="s">
        <v>237</v>
      </c>
      <c r="C15" s="6" t="s">
        <v>238</v>
      </c>
      <c r="D15" s="7" t="s">
        <v>10</v>
      </c>
      <c r="E15" s="8" t="s">
        <v>239</v>
      </c>
      <c r="F15" s="7"/>
      <c r="G15" s="8"/>
    </row>
    <row x14ac:dyDescent="0.25" r="16" customHeight="1" ht="18" customFormat="1" s="4">
      <c r="A16" s="9" t="s">
        <v>40</v>
      </c>
      <c r="B16" s="6" t="s">
        <v>240</v>
      </c>
      <c r="C16" s="6" t="s">
        <v>241</v>
      </c>
      <c r="D16" s="7" t="s">
        <v>10</v>
      </c>
      <c r="E16" s="8" t="s">
        <v>43</v>
      </c>
      <c r="F16" s="7"/>
      <c r="G16" s="8"/>
    </row>
    <row x14ac:dyDescent="0.25" r="17" customHeight="1" ht="18" customFormat="1" s="4">
      <c r="A17" s="5"/>
      <c r="B17" s="6" t="s">
        <v>242</v>
      </c>
      <c r="C17" s="6" t="s">
        <v>243</v>
      </c>
      <c r="D17" s="7" t="s">
        <v>10</v>
      </c>
      <c r="E17" s="8" t="s">
        <v>43</v>
      </c>
      <c r="F17" s="7"/>
      <c r="G17" s="8"/>
    </row>
    <row x14ac:dyDescent="0.25" r="18" customHeight="1" ht="18" customFormat="1" s="4">
      <c r="A18" s="5"/>
      <c r="B18" s="6" t="s">
        <v>244</v>
      </c>
      <c r="C18" s="6" t="s">
        <v>245</v>
      </c>
      <c r="D18" s="7" t="s">
        <v>10</v>
      </c>
      <c r="E18" s="8" t="s">
        <v>43</v>
      </c>
      <c r="F18" s="7"/>
      <c r="G18" s="8"/>
    </row>
    <row x14ac:dyDescent="0.25" r="19" customHeight="1" ht="18" customFormat="1" s="4">
      <c r="A19" s="5"/>
      <c r="B19" s="6" t="s">
        <v>246</v>
      </c>
      <c r="C19" s="6" t="s">
        <v>247</v>
      </c>
      <c r="D19" s="7" t="s">
        <v>10</v>
      </c>
      <c r="E19" s="8" t="s">
        <v>43</v>
      </c>
      <c r="F19" s="7"/>
      <c r="G19" s="8"/>
    </row>
    <row x14ac:dyDescent="0.25" r="20" customHeight="1" ht="15" customFormat="1" s="4">
      <c r="A20" s="9" t="s">
        <v>49</v>
      </c>
      <c r="B20" s="6" t="s">
        <v>248</v>
      </c>
      <c r="C20" s="6" t="s">
        <v>249</v>
      </c>
      <c r="D20" s="7" t="s">
        <v>10</v>
      </c>
      <c r="E20" s="8" t="s">
        <v>52</v>
      </c>
      <c r="F20" s="7"/>
      <c r="G20" s="8"/>
    </row>
    <row x14ac:dyDescent="0.25" r="21" customHeight="1" ht="18" customFormat="1" s="4">
      <c r="A21" s="5"/>
      <c r="B21" s="6" t="s">
        <v>250</v>
      </c>
      <c r="C21" s="6" t="s">
        <v>251</v>
      </c>
      <c r="D21" s="7" t="s">
        <v>10</v>
      </c>
      <c r="E21" s="8" t="s">
        <v>52</v>
      </c>
      <c r="F21" s="7"/>
      <c r="G21" s="8"/>
    </row>
    <row x14ac:dyDescent="0.25" r="22" customHeight="1" ht="15" customFormat="1" s="4">
      <c r="A22" s="9" t="s">
        <v>53</v>
      </c>
      <c r="B22" s="6" t="s">
        <v>252</v>
      </c>
      <c r="C22" s="6" t="s">
        <v>253</v>
      </c>
      <c r="D22" s="7" t="s">
        <v>10</v>
      </c>
      <c r="E22" s="8" t="s">
        <v>254</v>
      </c>
      <c r="F22" s="7"/>
      <c r="G22" s="8"/>
    </row>
    <row x14ac:dyDescent="0.25" r="23" customHeight="1" ht="18" customFormat="1" s="4">
      <c r="A23" s="5"/>
      <c r="B23" s="6" t="s">
        <v>255</v>
      </c>
      <c r="C23" s="6" t="s">
        <v>256</v>
      </c>
      <c r="D23" s="7" t="s">
        <v>28</v>
      </c>
      <c r="E23" s="8"/>
      <c r="F23" s="7" t="s">
        <v>28</v>
      </c>
      <c r="G23" s="8"/>
    </row>
    <row x14ac:dyDescent="0.25" r="24" customHeight="1" ht="18" customFormat="1" s="4">
      <c r="A24" s="5"/>
      <c r="B24" s="6" t="s">
        <v>257</v>
      </c>
      <c r="C24" s="6" t="s">
        <v>258</v>
      </c>
      <c r="D24" s="7" t="s">
        <v>10</v>
      </c>
      <c r="E24" s="8" t="s">
        <v>254</v>
      </c>
      <c r="F24" s="7"/>
      <c r="G24" s="8"/>
    </row>
    <row x14ac:dyDescent="0.25" r="25" customHeight="1" ht="18" customFormat="1" s="4">
      <c r="A25" s="5"/>
      <c r="B25" s="6" t="s">
        <v>259</v>
      </c>
      <c r="C25" s="6" t="s">
        <v>260</v>
      </c>
      <c r="D25" s="7" t="s">
        <v>10</v>
      </c>
      <c r="E25" s="8" t="s">
        <v>254</v>
      </c>
      <c r="F25" s="7"/>
      <c r="G25" s="8"/>
    </row>
    <row x14ac:dyDescent="0.25" r="26" customHeight="1" ht="29.25" customFormat="1" s="4">
      <c r="A26" s="9" t="s">
        <v>63</v>
      </c>
      <c r="B26" s="6" t="s">
        <v>261</v>
      </c>
      <c r="C26" s="6" t="s">
        <v>262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5"/>
      <c r="B27" s="6" t="s">
        <v>263</v>
      </c>
      <c r="C27" s="6" t="s">
        <v>264</v>
      </c>
      <c r="D27" s="7" t="s">
        <v>28</v>
      </c>
      <c r="E27" s="8"/>
      <c r="F27" s="7" t="s">
        <v>10</v>
      </c>
      <c r="G27" s="8" t="s">
        <v>265</v>
      </c>
    </row>
    <row x14ac:dyDescent="0.25" r="28" customHeight="1" ht="18" customFormat="1" s="4">
      <c r="A28" s="5"/>
      <c r="B28" s="6" t="s">
        <v>266</v>
      </c>
      <c r="C28" s="6" t="s">
        <v>267</v>
      </c>
      <c r="D28" s="7" t="s">
        <v>28</v>
      </c>
      <c r="E28" s="8"/>
      <c r="F28" s="7" t="s">
        <v>10</v>
      </c>
      <c r="G28" s="8" t="s">
        <v>265</v>
      </c>
    </row>
    <row x14ac:dyDescent="0.25" r="29" customHeight="1" ht="18" customFormat="1" s="4">
      <c r="A29" s="5"/>
      <c r="B29" s="6" t="s">
        <v>268</v>
      </c>
      <c r="C29" s="6" t="s">
        <v>269</v>
      </c>
      <c r="D29" s="7" t="s">
        <v>28</v>
      </c>
      <c r="E29" s="8"/>
      <c r="F29" s="7" t="s">
        <v>10</v>
      </c>
      <c r="G29" s="8" t="s">
        <v>265</v>
      </c>
    </row>
    <row x14ac:dyDescent="0.25" r="30" customHeight="1" ht="18" customFormat="1" s="4">
      <c r="A30" s="5"/>
      <c r="B30" s="6" t="s">
        <v>270</v>
      </c>
      <c r="C30" s="6" t="s">
        <v>271</v>
      </c>
      <c r="D30" s="7" t="s">
        <v>28</v>
      </c>
      <c r="E30" s="8"/>
      <c r="F30" s="7" t="s">
        <v>10</v>
      </c>
      <c r="G30" s="8" t="s">
        <v>265</v>
      </c>
    </row>
    <row x14ac:dyDescent="0.25" r="31" customHeight="1" ht="15" customFormat="1" s="4">
      <c r="A31" s="9" t="s">
        <v>68</v>
      </c>
      <c r="B31" s="6" t="s">
        <v>272</v>
      </c>
      <c r="C31" s="6" t="s">
        <v>273</v>
      </c>
      <c r="D31" s="7" t="s">
        <v>10</v>
      </c>
      <c r="E31" s="8" t="s">
        <v>74</v>
      </c>
      <c r="F31" s="7"/>
      <c r="G31" s="8"/>
    </row>
    <row x14ac:dyDescent="0.25" r="32" customHeight="1" ht="18" customFormat="1" s="4">
      <c r="A32" s="5"/>
      <c r="B32" s="6" t="s">
        <v>274</v>
      </c>
      <c r="C32" s="6" t="s">
        <v>275</v>
      </c>
      <c r="D32" s="7" t="s">
        <v>28</v>
      </c>
      <c r="E32" s="8"/>
      <c r="F32" s="7" t="s">
        <v>28</v>
      </c>
      <c r="G32" s="8"/>
    </row>
    <row x14ac:dyDescent="0.25" r="33" customHeight="1" ht="18" customFormat="1" s="4">
      <c r="A33" s="5"/>
      <c r="B33" s="6" t="s">
        <v>276</v>
      </c>
      <c r="C33" s="6" t="s">
        <v>277</v>
      </c>
      <c r="D33" s="7" t="s">
        <v>10</v>
      </c>
      <c r="E33" s="8" t="s">
        <v>71</v>
      </c>
      <c r="F33" s="7"/>
      <c r="G33" s="8"/>
    </row>
    <row x14ac:dyDescent="0.25" r="34" customHeight="1" ht="15" customFormat="1" s="4">
      <c r="A34" s="9" t="s">
        <v>80</v>
      </c>
      <c r="B34" s="6" t="s">
        <v>278</v>
      </c>
      <c r="C34" s="6" t="s">
        <v>279</v>
      </c>
      <c r="D34" s="7" t="s">
        <v>10</v>
      </c>
      <c r="E34" s="8" t="s">
        <v>91</v>
      </c>
      <c r="F34" s="7"/>
      <c r="G34" s="8"/>
    </row>
    <row x14ac:dyDescent="0.25" r="35" customHeight="1" ht="18" customFormat="1" s="4">
      <c r="A35" s="5"/>
      <c r="B35" s="6" t="s">
        <v>280</v>
      </c>
      <c r="C35" s="6" t="s">
        <v>281</v>
      </c>
      <c r="D35" s="7" t="s">
        <v>28</v>
      </c>
      <c r="E35" s="8"/>
      <c r="F35" s="7" t="s">
        <v>10</v>
      </c>
      <c r="G35" s="8" t="s">
        <v>79</v>
      </c>
    </row>
    <row x14ac:dyDescent="0.25" r="36" customHeight="1" ht="18" customFormat="1" s="4">
      <c r="A36" s="5"/>
      <c r="B36" s="6" t="s">
        <v>282</v>
      </c>
      <c r="C36" s="6" t="s">
        <v>283</v>
      </c>
      <c r="D36" s="7" t="s">
        <v>28</v>
      </c>
      <c r="E36" s="8"/>
      <c r="F36" s="7" t="s">
        <v>10</v>
      </c>
      <c r="G36" s="8" t="s">
        <v>79</v>
      </c>
    </row>
    <row x14ac:dyDescent="0.25" r="37" customHeight="1" ht="18" customFormat="1" s="4">
      <c r="A37" s="5"/>
      <c r="B37" s="6" t="s">
        <v>284</v>
      </c>
      <c r="C37" s="6" t="s">
        <v>285</v>
      </c>
      <c r="D37" s="7" t="s">
        <v>28</v>
      </c>
      <c r="E37" s="8"/>
      <c r="F37" s="7" t="s">
        <v>10</v>
      </c>
      <c r="G37" s="8" t="s">
        <v>79</v>
      </c>
    </row>
    <row x14ac:dyDescent="0.25" r="38" customHeight="1" ht="18" customFormat="1" s="4">
      <c r="A38" s="5"/>
      <c r="B38" s="6" t="s">
        <v>286</v>
      </c>
      <c r="C38" s="6" t="s">
        <v>287</v>
      </c>
      <c r="D38" s="7" t="s">
        <v>28</v>
      </c>
      <c r="E38" s="8"/>
      <c r="F38" s="7" t="s">
        <v>10</v>
      </c>
      <c r="G38" s="8" t="s">
        <v>79</v>
      </c>
    </row>
    <row x14ac:dyDescent="0.25" r="39" customHeight="1" ht="18" customFormat="1" s="4">
      <c r="A39" s="5"/>
      <c r="B39" s="6" t="s">
        <v>288</v>
      </c>
      <c r="C39" s="6" t="s">
        <v>289</v>
      </c>
      <c r="D39" s="7" t="s">
        <v>10</v>
      </c>
      <c r="E39" s="8" t="s">
        <v>204</v>
      </c>
      <c r="F39" s="7"/>
      <c r="G39" s="8"/>
    </row>
    <row x14ac:dyDescent="0.25" r="40" customHeight="1" ht="18">
      <c r="A40" s="10" t="s">
        <v>92</v>
      </c>
      <c r="B40" s="11"/>
      <c r="C40" s="11"/>
      <c r="D40" s="12">
        <f>COUNTIF(D2:D36,"Yes")</f>
      </c>
      <c r="E40" s="13"/>
      <c r="F40" s="12">
        <f>COUNTIF(F2:F36,"Yes")</f>
      </c>
      <c r="G40" s="13"/>
    </row>
  </sheetData>
  <mergeCells count="11">
    <mergeCell ref="A2:A4"/>
    <mergeCell ref="A5:A9"/>
    <mergeCell ref="A10:A12"/>
    <mergeCell ref="A13:A15"/>
    <mergeCell ref="A16:A19"/>
    <mergeCell ref="A20:A21"/>
    <mergeCell ref="A22:A25"/>
    <mergeCell ref="A26:A30"/>
    <mergeCell ref="A31:A33"/>
    <mergeCell ref="A34:A39"/>
    <mergeCell ref="A40:C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155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156</v>
      </c>
      <c r="C2" s="6" t="s">
        <v>157</v>
      </c>
      <c r="D2" s="7" t="s">
        <v>10</v>
      </c>
      <c r="E2" s="8" t="s">
        <v>11</v>
      </c>
      <c r="F2" s="7"/>
      <c r="G2" s="8" t="s">
        <v>158</v>
      </c>
    </row>
    <row x14ac:dyDescent="0.25" r="3" customHeight="1" ht="15" customFormat="1" s="4">
      <c r="A3" s="9" t="s">
        <v>12</v>
      </c>
      <c r="B3" s="6" t="s">
        <v>159</v>
      </c>
      <c r="C3" s="6" t="s">
        <v>160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161</v>
      </c>
      <c r="C4" s="6" t="s">
        <v>162</v>
      </c>
      <c r="D4" s="7" t="s">
        <v>28</v>
      </c>
      <c r="E4" s="8"/>
      <c r="F4" s="7" t="s">
        <v>10</v>
      </c>
      <c r="G4" s="8" t="s">
        <v>163</v>
      </c>
    </row>
    <row x14ac:dyDescent="0.25" r="5" customHeight="1" ht="18" customFormat="1" s="4">
      <c r="A5" s="5"/>
      <c r="B5" s="6" t="s">
        <v>164</v>
      </c>
      <c r="C5" s="6" t="s">
        <v>165</v>
      </c>
      <c r="D5" s="7" t="s">
        <v>10</v>
      </c>
      <c r="E5" s="8" t="s">
        <v>15</v>
      </c>
      <c r="F5" s="7"/>
      <c r="G5" s="8"/>
    </row>
    <row x14ac:dyDescent="0.25" r="6" customHeight="1" ht="15" customFormat="1" s="4">
      <c r="A6" s="5" t="s">
        <v>16</v>
      </c>
      <c r="B6" s="6" t="s">
        <v>166</v>
      </c>
      <c r="C6" s="6" t="s">
        <v>167</v>
      </c>
      <c r="D6" s="7" t="s">
        <v>10</v>
      </c>
      <c r="E6" s="8" t="s">
        <v>168</v>
      </c>
      <c r="F6" s="7"/>
      <c r="G6" s="8"/>
    </row>
    <row x14ac:dyDescent="0.25" r="7" customHeight="1" ht="15" customFormat="1" s="4">
      <c r="A7" s="9" t="s">
        <v>32</v>
      </c>
      <c r="B7" s="6" t="s">
        <v>169</v>
      </c>
      <c r="C7" s="6" t="s">
        <v>170</v>
      </c>
      <c r="D7" s="7" t="s">
        <v>28</v>
      </c>
      <c r="E7" s="8"/>
      <c r="F7" s="7" t="s">
        <v>10</v>
      </c>
      <c r="G7" s="8"/>
    </row>
    <row x14ac:dyDescent="0.25" r="8" customHeight="1" ht="18" customFormat="1" s="4">
      <c r="A8" s="5"/>
      <c r="B8" s="6" t="s">
        <v>171</v>
      </c>
      <c r="C8" s="6" t="s">
        <v>172</v>
      </c>
      <c r="D8" s="7" t="s">
        <v>28</v>
      </c>
      <c r="E8" s="8"/>
      <c r="F8" s="7" t="s">
        <v>10</v>
      </c>
      <c r="G8" s="8"/>
    </row>
    <row x14ac:dyDescent="0.25" r="9" customHeight="1" ht="18" customFormat="1" s="4">
      <c r="A9" s="5"/>
      <c r="B9" s="6" t="s">
        <v>173</v>
      </c>
      <c r="C9" s="6" t="s">
        <v>174</v>
      </c>
      <c r="D9" s="7" t="s">
        <v>28</v>
      </c>
      <c r="E9" s="8"/>
      <c r="F9" s="7" t="s">
        <v>28</v>
      </c>
      <c r="G9" s="8"/>
    </row>
    <row x14ac:dyDescent="0.25" r="10" customHeight="1" ht="18" customFormat="1" s="4">
      <c r="A10" s="9" t="s">
        <v>40</v>
      </c>
      <c r="B10" s="6" t="s">
        <v>175</v>
      </c>
      <c r="C10" s="6" t="s">
        <v>176</v>
      </c>
      <c r="D10" s="7" t="s">
        <v>10</v>
      </c>
      <c r="E10" s="8" t="s">
        <v>43</v>
      </c>
      <c r="F10" s="7"/>
      <c r="G10" s="8"/>
    </row>
    <row x14ac:dyDescent="0.25" r="11" customHeight="1" ht="18" customFormat="1" s="4">
      <c r="A11" s="5"/>
      <c r="B11" s="6" t="s">
        <v>177</v>
      </c>
      <c r="C11" s="6" t="s">
        <v>178</v>
      </c>
      <c r="D11" s="7" t="s">
        <v>10</v>
      </c>
      <c r="E11" s="8" t="s">
        <v>46</v>
      </c>
      <c r="F11" s="7"/>
      <c r="G11" s="8"/>
    </row>
    <row x14ac:dyDescent="0.25" r="12" customHeight="1" ht="15" customFormat="1" s="4">
      <c r="A12" s="9" t="s">
        <v>49</v>
      </c>
      <c r="B12" s="6" t="s">
        <v>179</v>
      </c>
      <c r="C12" s="6" t="s">
        <v>180</v>
      </c>
      <c r="D12" s="7" t="s">
        <v>10</v>
      </c>
      <c r="E12" s="8" t="s">
        <v>52</v>
      </c>
      <c r="F12" s="7"/>
      <c r="G12" s="8"/>
    </row>
    <row x14ac:dyDescent="0.25" r="13" customHeight="1" ht="18">
      <c r="A13" s="5"/>
      <c r="B13" s="18" t="s">
        <v>181</v>
      </c>
      <c r="C13" s="20" t="s">
        <v>182</v>
      </c>
      <c r="D13" s="23" t="s">
        <v>28</v>
      </c>
      <c r="E13" s="13"/>
      <c r="F13" s="23" t="s">
        <v>28</v>
      </c>
      <c r="G13" s="13"/>
    </row>
    <row x14ac:dyDescent="0.25" r="14" customHeight="1" ht="18" customFormat="1" s="4">
      <c r="A14" s="5"/>
      <c r="B14" s="6" t="s">
        <v>183</v>
      </c>
      <c r="C14" s="6" t="s">
        <v>184</v>
      </c>
      <c r="D14" s="7" t="s">
        <v>28</v>
      </c>
      <c r="E14" s="8"/>
      <c r="F14" s="7" t="s">
        <v>10</v>
      </c>
      <c r="G14" s="8" t="s">
        <v>29</v>
      </c>
    </row>
    <row x14ac:dyDescent="0.25" r="15" customHeight="1" ht="15" customFormat="1" s="4">
      <c r="A15" s="9" t="s">
        <v>53</v>
      </c>
      <c r="B15" s="6" t="s">
        <v>185</v>
      </c>
      <c r="C15" s="6" t="s">
        <v>186</v>
      </c>
      <c r="D15" s="7" t="s">
        <v>10</v>
      </c>
      <c r="E15" s="8" t="s">
        <v>56</v>
      </c>
      <c r="F15" s="7"/>
      <c r="G15" s="8"/>
    </row>
    <row x14ac:dyDescent="0.25" r="16" customHeight="1" ht="18" customFormat="1" s="4">
      <c r="A16" s="5"/>
      <c r="B16" s="6" t="s">
        <v>187</v>
      </c>
      <c r="C16" s="6" t="s">
        <v>188</v>
      </c>
      <c r="D16" s="7" t="s">
        <v>10</v>
      </c>
      <c r="E16" s="8" t="s">
        <v>189</v>
      </c>
      <c r="F16" s="7"/>
      <c r="G16" s="8"/>
    </row>
    <row x14ac:dyDescent="0.25" r="17" customHeight="1" ht="18" customFormat="1" s="4">
      <c r="A17" s="5" t="s">
        <v>63</v>
      </c>
      <c r="B17" s="6" t="s">
        <v>190</v>
      </c>
      <c r="C17" s="6" t="s">
        <v>191</v>
      </c>
      <c r="D17" s="7" t="s">
        <v>10</v>
      </c>
      <c r="E17" s="8" t="s">
        <v>66</v>
      </c>
      <c r="F17" s="7"/>
      <c r="G17" s="8"/>
    </row>
    <row x14ac:dyDescent="0.25" r="18" customHeight="1" ht="15" customFormat="1" s="4">
      <c r="A18" s="9" t="s">
        <v>68</v>
      </c>
      <c r="B18" s="6" t="s">
        <v>192</v>
      </c>
      <c r="C18" s="6" t="s">
        <v>193</v>
      </c>
      <c r="D18" s="7" t="s">
        <v>10</v>
      </c>
      <c r="E18" s="8" t="s">
        <v>74</v>
      </c>
      <c r="F18" s="7"/>
      <c r="G18" s="8"/>
    </row>
    <row x14ac:dyDescent="0.25" r="19" customHeight="1" ht="18" customFormat="1" s="4">
      <c r="A19" s="5"/>
      <c r="B19" s="6" t="s">
        <v>194</v>
      </c>
      <c r="C19" s="6" t="s">
        <v>195</v>
      </c>
      <c r="D19" s="7" t="s">
        <v>28</v>
      </c>
      <c r="E19" s="8"/>
      <c r="F19" s="7" t="s">
        <v>28</v>
      </c>
      <c r="G19" s="8"/>
    </row>
    <row x14ac:dyDescent="0.25" r="20" customHeight="1" ht="18" customFormat="1" s="4">
      <c r="A20" s="5"/>
      <c r="B20" s="6" t="s">
        <v>196</v>
      </c>
      <c r="C20" s="6" t="s">
        <v>197</v>
      </c>
      <c r="D20" s="7" t="s">
        <v>28</v>
      </c>
      <c r="E20" s="8"/>
      <c r="F20" s="7" t="s">
        <v>28</v>
      </c>
      <c r="G20" s="8"/>
    </row>
    <row x14ac:dyDescent="0.25" r="21" customHeight="1" ht="18" customFormat="1" s="4">
      <c r="A21" s="5"/>
      <c r="B21" s="6" t="s">
        <v>198</v>
      </c>
      <c r="C21" s="6" t="s">
        <v>199</v>
      </c>
      <c r="D21" s="7" t="s">
        <v>10</v>
      </c>
      <c r="E21" s="8" t="s">
        <v>71</v>
      </c>
      <c r="F21" s="7"/>
      <c r="G21" s="8"/>
    </row>
    <row x14ac:dyDescent="0.25" r="22" customHeight="1" ht="15" customFormat="1" s="4">
      <c r="A22" s="9" t="s">
        <v>80</v>
      </c>
      <c r="B22" s="6" t="s">
        <v>200</v>
      </c>
      <c r="C22" s="6" t="s">
        <v>201</v>
      </c>
      <c r="D22" s="7" t="s">
        <v>28</v>
      </c>
      <c r="E22" s="8"/>
      <c r="F22" s="7" t="s">
        <v>10</v>
      </c>
      <c r="G22" s="8"/>
    </row>
    <row x14ac:dyDescent="0.25" r="23" customHeight="1" ht="18" customFormat="1" s="4">
      <c r="A23" s="5"/>
      <c r="B23" s="6" t="s">
        <v>202</v>
      </c>
      <c r="C23" s="6" t="s">
        <v>203</v>
      </c>
      <c r="D23" s="7" t="s">
        <v>83</v>
      </c>
      <c r="E23" s="8" t="s">
        <v>204</v>
      </c>
      <c r="F23" s="7" t="s">
        <v>28</v>
      </c>
      <c r="G23" s="8"/>
    </row>
    <row x14ac:dyDescent="0.25" r="24" customHeight="1" ht="18" customFormat="1" s="4">
      <c r="A24" s="5"/>
      <c r="B24" s="6" t="s">
        <v>205</v>
      </c>
      <c r="C24" s="6" t="s">
        <v>206</v>
      </c>
      <c r="D24" s="7" t="s">
        <v>10</v>
      </c>
      <c r="E24" s="8" t="s">
        <v>84</v>
      </c>
      <c r="F24" s="7"/>
      <c r="G24" s="8"/>
    </row>
    <row x14ac:dyDescent="0.25" r="25" customHeight="1" ht="18">
      <c r="A25" s="10" t="s">
        <v>92</v>
      </c>
      <c r="B25" s="11"/>
      <c r="C25" s="11"/>
      <c r="D25" s="12">
        <f>COUNTIF(D2:D24,"Yes")</f>
      </c>
      <c r="E25" s="13"/>
      <c r="F25" s="12">
        <f>COUNTIF(F2:F24,"Yes")</f>
      </c>
      <c r="G25" s="13"/>
    </row>
  </sheetData>
  <mergeCells count="8">
    <mergeCell ref="A3:A5"/>
    <mergeCell ref="A7:A9"/>
    <mergeCell ref="A10:A11"/>
    <mergeCell ref="A12:A14"/>
    <mergeCell ref="A15:A16"/>
    <mergeCell ref="A18:A21"/>
    <mergeCell ref="A22:A24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7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25.719285714285714" customWidth="1" bestFit="1"/>
    <col min="2" max="2" style="72" width="9.147857142857141" customWidth="1" bestFit="1"/>
    <col min="3" max="3" style="73" width="9.290714285714287" customWidth="1" bestFit="1"/>
    <col min="4" max="4" style="73" width="9.290714285714287" customWidth="1" bestFit="1"/>
    <col min="5" max="5" style="73" width="9.290714285714287" customWidth="1" bestFit="1"/>
    <col min="6" max="6" style="73" width="9.147857142857141" customWidth="1" bestFit="1"/>
    <col min="7" max="7" style="73" width="9.147857142857141" customWidth="1" bestFit="1"/>
    <col min="8" max="8" style="73" width="9.147857142857141" customWidth="1" bestFit="1"/>
    <col min="9" max="9" style="73" width="9.290714285714287" customWidth="1" bestFit="1"/>
    <col min="10" max="10" style="73" width="9.290714285714287" customWidth="1" bestFit="1"/>
    <col min="11" max="11" style="73" width="9.290714285714287" customWidth="1" bestFit="1"/>
    <col min="12" max="12" style="73" width="9.290714285714287" customWidth="1" bestFit="1"/>
    <col min="13" max="13" style="73" width="9.290714285714287" customWidth="1" bestFit="1"/>
    <col min="14" max="14" style="73" width="9.290714285714287" customWidth="1" bestFit="1"/>
    <col min="15" max="15" style="73" width="9.290714285714287" customWidth="1" bestFit="1"/>
    <col min="16" max="16" style="73" width="9.290714285714287" customWidth="1" bestFit="1"/>
    <col min="17" max="17" style="73" width="9.290714285714287" customWidth="1" bestFit="1"/>
    <col min="18" max="18" style="17" width="13.005" customWidth="1" bestFit="1"/>
    <col min="19" max="19" style="17" width="13.005" customWidth="1" bestFit="1"/>
    <col min="20" max="20" style="17" width="13.005" customWidth="1" bestFit="1"/>
    <col min="21" max="21" style="17" width="13.005" customWidth="1" bestFit="1"/>
    <col min="22" max="22" style="17" width="13.005" customWidth="1" bestFit="1"/>
    <col min="23" max="23" style="17" width="13.005" customWidth="1" bestFit="1"/>
    <col min="24" max="24" style="17" width="13.005" customWidth="1" bestFit="1"/>
    <col min="25" max="25" style="17" width="13.005" customWidth="1" bestFit="1"/>
    <col min="26" max="26" style="17" width="13.005" customWidth="1" bestFit="1"/>
    <col min="27" max="27" style="17" width="13.005" customWidth="1" bestFit="1"/>
  </cols>
  <sheetData>
    <row x14ac:dyDescent="0.25" r="1" customHeight="1" ht="18">
      <c r="A1" s="18"/>
      <c r="B1" s="54" t="s">
        <v>1379</v>
      </c>
      <c r="C1" s="55" t="s">
        <v>1248</v>
      </c>
      <c r="D1" s="56" t="s">
        <v>1249</v>
      </c>
      <c r="E1" s="56" t="s">
        <v>1250</v>
      </c>
      <c r="F1" s="56" t="s">
        <v>1251</v>
      </c>
      <c r="G1" s="56" t="s">
        <v>1252</v>
      </c>
      <c r="H1" s="56" t="s">
        <v>1253</v>
      </c>
      <c r="I1" s="55" t="s">
        <v>1254</v>
      </c>
      <c r="J1" s="56" t="s">
        <v>1255</v>
      </c>
      <c r="K1" s="56" t="s">
        <v>1256</v>
      </c>
      <c r="L1" s="55" t="s">
        <v>1257</v>
      </c>
      <c r="M1" s="56" t="s">
        <v>1258</v>
      </c>
      <c r="N1" s="56" t="s">
        <v>1259</v>
      </c>
      <c r="O1" s="55" t="s">
        <v>1260</v>
      </c>
      <c r="P1" s="56" t="s">
        <v>1261</v>
      </c>
      <c r="Q1" s="56" t="s">
        <v>1262</v>
      </c>
      <c r="R1" s="13"/>
      <c r="S1" s="13"/>
      <c r="T1" s="13"/>
      <c r="U1" s="13"/>
      <c r="V1" s="13"/>
      <c r="W1" s="13"/>
      <c r="X1" s="13"/>
      <c r="Y1" s="13"/>
      <c r="Z1" s="13"/>
      <c r="AA1" s="13"/>
    </row>
    <row x14ac:dyDescent="0.25" r="2" customHeight="1" ht="18">
      <c r="A2" s="18" t="s">
        <v>1500</v>
      </c>
      <c r="B2" s="12">
        <v>30</v>
      </c>
      <c r="C2" s="12">
        <f>'Human to Auto Comparison'!D33</f>
      </c>
      <c r="D2" s="12">
        <f>'Human to Auto Comparison'!F33</f>
      </c>
      <c r="E2" s="12">
        <f>'Human to Auto Comparison'!H33</f>
      </c>
      <c r="F2" s="12">
        <f>'Human to Auto Comparison'!J33</f>
      </c>
      <c r="G2" s="12">
        <f>'Human to Auto Comparison'!L33</f>
      </c>
      <c r="H2" s="12">
        <f>'Human to Auto Comparison'!N33</f>
      </c>
      <c r="I2" s="12">
        <f>'Human to Auto Comparison'!P33</f>
      </c>
      <c r="J2" s="12">
        <f>'Human to Auto Comparison'!R33</f>
      </c>
      <c r="K2" s="12">
        <f>'Human to Auto Comparison'!T33</f>
      </c>
      <c r="L2" s="12">
        <f>'Human to Auto Comparison'!V33</f>
      </c>
      <c r="M2" s="12">
        <f>'Human to Auto Comparison'!X33</f>
      </c>
      <c r="N2" s="12">
        <f>'Human to Auto Comparison'!Z33</f>
      </c>
      <c r="O2" s="12">
        <f>'Human to Auto Comparison'!AB33</f>
      </c>
      <c r="P2" s="12">
        <f>'Human to Auto Comparison'!AD33</f>
      </c>
      <c r="Q2" s="12">
        <f>'Human to Auto Comparison'!AF33</f>
      </c>
      <c r="R2" s="13"/>
      <c r="S2" s="13"/>
      <c r="T2" s="13"/>
      <c r="U2" s="13"/>
      <c r="V2" s="13"/>
      <c r="W2" s="13"/>
      <c r="X2" s="13"/>
      <c r="Y2" s="13"/>
      <c r="Z2" s="13"/>
      <c r="AA2" s="13"/>
    </row>
    <row x14ac:dyDescent="0.25" r="3" customHeight="1" ht="18">
      <c r="A3" s="18" t="s">
        <v>1501</v>
      </c>
      <c r="B3" s="12">
        <v>0</v>
      </c>
      <c r="C3" s="12">
        <f>'Human to Auto Comparison'!D34</f>
      </c>
      <c r="D3" s="12">
        <f>'Human to Auto Comparison'!F34</f>
      </c>
      <c r="E3" s="12">
        <f>'Human to Auto Comparison'!H34</f>
      </c>
      <c r="F3" s="12">
        <f>'Human to Auto Comparison'!J34</f>
      </c>
      <c r="G3" s="12">
        <f>'Human to Auto Comparison'!L34</f>
      </c>
      <c r="H3" s="12">
        <f>'Human to Auto Comparison'!N34</f>
      </c>
      <c r="I3" s="12">
        <f>'Human to Auto Comparison'!P34</f>
      </c>
      <c r="J3" s="12">
        <f>'Human to Auto Comparison'!R34</f>
      </c>
      <c r="K3" s="12">
        <f>'Human to Auto Comparison'!T34</f>
      </c>
      <c r="L3" s="12">
        <f>'Human to Auto Comparison'!V34</f>
      </c>
      <c r="M3" s="12">
        <f>'Human to Auto Comparison'!X34</f>
      </c>
      <c r="N3" s="12">
        <f>'Human to Auto Comparison'!Z34</f>
      </c>
      <c r="O3" s="12">
        <f>'Human to Auto Comparison'!AB34</f>
      </c>
      <c r="P3" s="12">
        <f>'Human to Auto Comparison'!AD34</f>
      </c>
      <c r="Q3" s="12">
        <f>'Human to Auto Comparison'!AF34</f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x14ac:dyDescent="0.25" r="4" customHeight="1" ht="18">
      <c r="A4" s="18" t="s">
        <v>1502</v>
      </c>
      <c r="B4" s="12">
        <v>0</v>
      </c>
      <c r="C4" s="12">
        <f>'Human to Auto Comparison'!D35</f>
      </c>
      <c r="D4" s="12">
        <f>'Human to Auto Comparison'!F35</f>
      </c>
      <c r="E4" s="12">
        <f>'Human to Auto Comparison'!H35</f>
      </c>
      <c r="F4" s="12">
        <f>'Human to Auto Comparison'!J35</f>
      </c>
      <c r="G4" s="12">
        <f>'Human to Auto Comparison'!L35</f>
      </c>
      <c r="H4" s="12">
        <f>'Human to Auto Comparison'!N35</f>
      </c>
      <c r="I4" s="12">
        <f>'Human to Auto Comparison'!P35</f>
      </c>
      <c r="J4" s="12">
        <f>'Human to Auto Comparison'!R35</f>
      </c>
      <c r="K4" s="12">
        <f>'Human to Auto Comparison'!T35</f>
      </c>
      <c r="L4" s="12">
        <f>'Human to Auto Comparison'!V35</f>
      </c>
      <c r="M4" s="12">
        <f>'Human to Auto Comparison'!X35</f>
      </c>
      <c r="N4" s="12">
        <f>'Human to Auto Comparison'!Z35</f>
      </c>
      <c r="O4" s="12">
        <f>'Human to Auto Comparison'!AB35</f>
      </c>
      <c r="P4" s="12">
        <f>'Human to Auto Comparison'!AD35</f>
      </c>
      <c r="Q4" s="12">
        <f>'Human to Auto Comparison'!AF35</f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x14ac:dyDescent="0.25" r="5" customHeight="1" ht="18">
      <c r="A5" s="57" t="s">
        <v>1503</v>
      </c>
      <c r="B5" s="58">
        <f>B2+B3+B4</f>
      </c>
      <c r="C5" s="58">
        <f>C2+C3+C4</f>
      </c>
      <c r="D5" s="58">
        <f>D2+D3+D4</f>
      </c>
      <c r="E5" s="58">
        <f>E2+E3+E4</f>
      </c>
      <c r="F5" s="58">
        <f>F2+F3+F4</f>
      </c>
      <c r="G5" s="58">
        <f>G2+G3+G4</f>
      </c>
      <c r="H5" s="58">
        <f>H2+H3+H4</f>
      </c>
      <c r="I5" s="58">
        <f>I2+I3+I4</f>
      </c>
      <c r="J5" s="58">
        <f>J2+J3+J4</f>
      </c>
      <c r="K5" s="58">
        <f>K2+K3+K4</f>
      </c>
      <c r="L5" s="58">
        <f>L2+L3+L4</f>
      </c>
      <c r="M5" s="58">
        <f>M2+M3+M4</f>
      </c>
      <c r="N5" s="58">
        <f>N2+N3+N4</f>
      </c>
      <c r="O5" s="58">
        <f>O2+O3+O4</f>
      </c>
      <c r="P5" s="58">
        <f>P2+P3+P4</f>
      </c>
      <c r="Q5" s="58">
        <f>Q2+Q3+Q4</f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x14ac:dyDescent="0.25" r="6" customHeight="1" ht="18">
      <c r="A6" s="18" t="s">
        <v>1504</v>
      </c>
      <c r="B6" s="12">
        <v>0</v>
      </c>
      <c r="C6" s="12">
        <f>'L0 to Human Comparison'!F35</f>
      </c>
      <c r="D6" s="12">
        <f>'L1 to Human Comparison'!F40</f>
      </c>
      <c r="E6" s="12">
        <f>'L2 to Human Comparison'!F35</f>
      </c>
      <c r="F6" s="12">
        <f>'L3 to Human Comparison'!F127</f>
      </c>
      <c r="G6" s="12">
        <f>'L4 to Human Comparison'!F37</f>
      </c>
      <c r="H6" s="12">
        <f>'L5 to Human Comparison'!F42</f>
      </c>
      <c r="I6" s="12">
        <f>'Q0 to Human Comparison'!F41</f>
      </c>
      <c r="J6" s="12">
        <f>'Q1 to Human Comparison'!F23</f>
      </c>
      <c r="K6" s="12">
        <f>'Q2 to Human Comparison'!F30</f>
      </c>
      <c r="L6" s="12">
        <f>'M0 to Human Comparison'!F45</f>
      </c>
      <c r="M6" s="12">
        <f>'M1 to Human Comparison'!F35</f>
      </c>
      <c r="N6" s="12">
        <f>'M2 to Human Comparison'!F40</f>
      </c>
      <c r="O6" s="12">
        <f>'G0 to Human Comparison'!F25</f>
      </c>
      <c r="P6" s="12">
        <f>'G1 to Human Comparison'!F31</f>
      </c>
      <c r="Q6" s="12">
        <f>'G2 to Human Comparison'!F29</f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x14ac:dyDescent="0.25" r="7" customHeight="1" ht="18">
      <c r="A7" s="18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13"/>
      <c r="S7" s="13"/>
      <c r="T7" s="13"/>
      <c r="U7" s="13"/>
      <c r="V7" s="13"/>
      <c r="W7" s="13"/>
      <c r="X7" s="13"/>
      <c r="Y7" s="13"/>
      <c r="Z7" s="13"/>
      <c r="AA7" s="13"/>
    </row>
    <row x14ac:dyDescent="0.25" r="8" customHeight="1" ht="18">
      <c r="A8" s="61" t="s">
        <v>1505</v>
      </c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13"/>
      <c r="S8" s="13"/>
      <c r="T8" s="13"/>
      <c r="U8" s="13"/>
      <c r="V8" s="13"/>
      <c r="W8" s="13"/>
      <c r="X8" s="13"/>
      <c r="Y8" s="13"/>
      <c r="Z8" s="13"/>
      <c r="AA8" s="13"/>
    </row>
    <row x14ac:dyDescent="0.25" r="9" customHeight="1" ht="18">
      <c r="A9" s="18" t="s">
        <v>1506</v>
      </c>
      <c r="B9" s="12">
        <f>B2+B4</f>
      </c>
      <c r="C9" s="12">
        <f>C2+C4</f>
      </c>
      <c r="D9" s="12">
        <f>D2+D4</f>
      </c>
      <c r="E9" s="12">
        <f>E2+E4</f>
      </c>
      <c r="F9" s="12">
        <f>F2+F4</f>
      </c>
      <c r="G9" s="12">
        <f>G2+G4</f>
      </c>
      <c r="H9" s="12">
        <f>H2+H4</f>
      </c>
      <c r="I9" s="12">
        <f>I2+I4</f>
      </c>
      <c r="J9" s="12">
        <f>J2+J4</f>
      </c>
      <c r="K9" s="12">
        <f>K2+K4</f>
      </c>
      <c r="L9" s="12">
        <f>L2+L4</f>
      </c>
      <c r="M9" s="12">
        <f>M2+M4</f>
      </c>
      <c r="N9" s="12">
        <f>N2+N4</f>
      </c>
      <c r="O9" s="12">
        <f>O2+O4</f>
      </c>
      <c r="P9" s="12">
        <f>P2+P4</f>
      </c>
      <c r="Q9" s="12">
        <f>Q2+Q4</f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x14ac:dyDescent="0.25" r="10" customHeight="1" ht="18">
      <c r="A10" s="18" t="s">
        <v>1507</v>
      </c>
      <c r="B10" s="12">
        <f>B3+B4</f>
      </c>
      <c r="C10" s="12">
        <f>C3+C4</f>
      </c>
      <c r="D10" s="12">
        <f>D3+D4</f>
      </c>
      <c r="E10" s="12">
        <f>E3+E4</f>
      </c>
      <c r="F10" s="12">
        <f>F3+F4</f>
      </c>
      <c r="G10" s="12">
        <f>G3+G4</f>
      </c>
      <c r="H10" s="12">
        <f>H3+H4</f>
      </c>
      <c r="I10" s="12">
        <f>I3+I4</f>
      </c>
      <c r="J10" s="12">
        <f>J3+J4</f>
      </c>
      <c r="K10" s="12">
        <f>K3+K4</f>
      </c>
      <c r="L10" s="12">
        <f>L3+L4</f>
      </c>
      <c r="M10" s="12">
        <f>M3+M4</f>
      </c>
      <c r="N10" s="12">
        <f>N3+N4</f>
      </c>
      <c r="O10" s="12">
        <f>O3+O4</f>
      </c>
      <c r="P10" s="12">
        <f>P3+P4</f>
      </c>
      <c r="Q10" s="12">
        <f>Q3+Q4</f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x14ac:dyDescent="0.25" r="11" customHeight="1" ht="18">
      <c r="A11" s="11" t="s">
        <v>1508</v>
      </c>
      <c r="B11" s="64">
        <f>B9/(B9+B6)</f>
      </c>
      <c r="C11" s="64">
        <f>C9/(C9+C6)</f>
      </c>
      <c r="D11" s="64">
        <f>D9/(D9+D6)</f>
      </c>
      <c r="E11" s="64">
        <f>E9/(E9+E6)</f>
      </c>
      <c r="F11" s="64">
        <f>F9/(F9+F6)</f>
      </c>
      <c r="G11" s="64">
        <f>G9/(G9+G6)</f>
      </c>
      <c r="H11" s="64">
        <f>H9/(H9+H6)</f>
      </c>
      <c r="I11" s="64">
        <f>I9/(I9+I6)</f>
      </c>
      <c r="J11" s="64">
        <f>J9/(J9+J6)</f>
      </c>
      <c r="K11" s="64">
        <f>K9/(K9+K6)</f>
      </c>
      <c r="L11" s="64">
        <f>L9/(L9+L6)</f>
      </c>
      <c r="M11" s="64">
        <f>M9/(M9+M6)</f>
      </c>
      <c r="N11" s="64">
        <f>N9/(N9+N6)</f>
      </c>
      <c r="O11" s="64">
        <f>O9/(O9+O6)</f>
      </c>
      <c r="P11" s="64">
        <f>P9/(P9+P6)</f>
      </c>
      <c r="Q11" s="64">
        <f>Q9/(Q9+Q6)</f>
      </c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x14ac:dyDescent="0.25" r="12" customHeight="1" ht="18">
      <c r="A12" s="11" t="s">
        <v>1509</v>
      </c>
      <c r="B12" s="64">
        <f>B2/(B2+B10)</f>
      </c>
      <c r="C12" s="64">
        <f>C2/(C2+C10)</f>
      </c>
      <c r="D12" s="64">
        <f>D2/(D2+D10)</f>
      </c>
      <c r="E12" s="64">
        <f>E2/(E2+E10)</f>
      </c>
      <c r="F12" s="64">
        <f>F2/(F2+F10)</f>
      </c>
      <c r="G12" s="64">
        <f>G2/(G2+G10)</f>
      </c>
      <c r="H12" s="64">
        <f>H2/(H2+H10)</f>
      </c>
      <c r="I12" s="64">
        <f>I2/(I2+I10)</f>
      </c>
      <c r="J12" s="64">
        <f>J2/(J2+J10)</f>
      </c>
      <c r="K12" s="64">
        <f>K2/(K2+K10)</f>
      </c>
      <c r="L12" s="64">
        <f>L2/(L2+L10)</f>
      </c>
      <c r="M12" s="64">
        <f>M2/(M2+M10)</f>
      </c>
      <c r="N12" s="64">
        <f>N2/(N2+N10)</f>
      </c>
      <c r="O12" s="64">
        <f>O2/(O2+O10)</f>
      </c>
      <c r="P12" s="64">
        <f>P2/(P2+P10)</f>
      </c>
      <c r="Q12" s="64">
        <f>Q2/(Q2+Q10)</f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x14ac:dyDescent="0.25" r="13" customHeight="1" ht="18">
      <c r="A13" s="11" t="s">
        <v>1510</v>
      </c>
      <c r="B13" s="64">
        <f>B9/(B9+B3)</f>
      </c>
      <c r="C13" s="64">
        <f>C9/(C9+C3)</f>
      </c>
      <c r="D13" s="64">
        <f>D9/(D9+D3)</f>
      </c>
      <c r="E13" s="64">
        <f>E9/(E9+E3)</f>
      </c>
      <c r="F13" s="64">
        <f>F9/(F9+F3)</f>
      </c>
      <c r="G13" s="64">
        <f>G9/(G9+G3)</f>
      </c>
      <c r="H13" s="64">
        <f>H9/(H9+H3)</f>
      </c>
      <c r="I13" s="64">
        <f>I9/(I9+I3)</f>
      </c>
      <c r="J13" s="64">
        <f>J9/(J9+J3)</f>
      </c>
      <c r="K13" s="64">
        <f>K9/(K9+K3)</f>
      </c>
      <c r="L13" s="64">
        <f>L9/(L9+L3)</f>
      </c>
      <c r="M13" s="64">
        <f>M9/(M9+M3)</f>
      </c>
      <c r="N13" s="64">
        <f>N9/(N9+N3)</f>
      </c>
      <c r="O13" s="64">
        <f>O9/(O9+O3)</f>
      </c>
      <c r="P13" s="64">
        <f>P9/(P9+P3)</f>
      </c>
      <c r="Q13" s="64">
        <f>Q9/(Q9+Q3)</f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x14ac:dyDescent="0.25" r="14" customHeight="1" ht="18">
      <c r="A14" s="1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x14ac:dyDescent="0.25" r="15" customHeight="1" ht="18">
      <c r="A15" s="61" t="s">
        <v>1511</v>
      </c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x14ac:dyDescent="0.25" r="16" customHeight="1" ht="18">
      <c r="A16" s="66" t="s">
        <v>1512</v>
      </c>
      <c r="B16" s="58">
        <f>'Gold Standard to… Comparison'!$B$78</f>
      </c>
      <c r="C16" s="58">
        <f>'Gold Standard to… Comparison'!$B$78</f>
      </c>
      <c r="D16" s="58">
        <f>'Gold Standard to… Comparison'!$B$78</f>
      </c>
      <c r="E16" s="58">
        <f>'Gold Standard to… Comparison'!$B$78</f>
      </c>
      <c r="F16" s="58">
        <f>'Gold Standard to… Comparison'!$B$78</f>
      </c>
      <c r="G16" s="58">
        <f>'Gold Standard to… Comparison'!$B$78</f>
      </c>
      <c r="H16" s="58">
        <f>'Gold Standard to… Comparison'!$B$78</f>
      </c>
      <c r="I16" s="58">
        <f>'Gold Standard to… Comparison'!$B$78</f>
      </c>
      <c r="J16" s="58">
        <f>'Gold Standard to… Comparison'!$B$78</f>
      </c>
      <c r="K16" s="58">
        <f>'Gold Standard to… Comparison'!$B$78</f>
      </c>
      <c r="L16" s="58">
        <f>'Gold Standard to… Comparison'!$B$78</f>
      </c>
      <c r="M16" s="58">
        <f>'Gold Standard to… Comparison'!$B$78</f>
      </c>
      <c r="N16" s="58">
        <f>'Gold Standard to… Comparison'!$B$78</f>
      </c>
      <c r="O16" s="58">
        <f>'Gold Standard to… Comparison'!$B$78</f>
      </c>
      <c r="P16" s="58">
        <f>'Gold Standard to… Comparison'!$B$78</f>
      </c>
      <c r="Q16" s="58">
        <f>'Gold Standard to… Comparison'!$B$78</f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x14ac:dyDescent="0.25" r="17" customHeight="1" ht="18">
      <c r="A17" s="18" t="s">
        <v>1513</v>
      </c>
      <c r="B17" s="12">
        <v>0</v>
      </c>
      <c r="C17" s="12">
        <f>'Gold Standard to… Comparison'!E78</f>
      </c>
      <c r="D17" s="12">
        <f>'Gold Standard to… Comparison'!F78</f>
      </c>
      <c r="E17" s="12">
        <f>'Gold Standard to… Comparison'!G78</f>
      </c>
      <c r="F17" s="12">
        <f>'Gold Standard to… Comparison'!H78</f>
      </c>
      <c r="G17" s="12">
        <f>'Gold Standard to… Comparison'!I78</f>
      </c>
      <c r="H17" s="12">
        <f>'Gold Standard to… Comparison'!J78</f>
      </c>
      <c r="I17" s="12">
        <f>'Gold Standard to… Comparison'!K78</f>
      </c>
      <c r="J17" s="12">
        <f>'Gold Standard to… Comparison'!L78</f>
      </c>
      <c r="K17" s="12">
        <f>'Gold Standard to… Comparison'!M78</f>
      </c>
      <c r="L17" s="12">
        <f>'Gold Standard to… Comparison'!N78</f>
      </c>
      <c r="M17" s="12">
        <f>'Gold Standard to… Comparison'!O78</f>
      </c>
      <c r="N17" s="12">
        <f>'Gold Standard to… Comparison'!P78</f>
      </c>
      <c r="O17" s="12">
        <f>'Gold Standard to… Comparison'!Q78</f>
      </c>
      <c r="P17" s="12">
        <f>'Gold Standard to… Comparison'!R78</f>
      </c>
      <c r="Q17" s="12">
        <f>'Gold Standard to… Comparison'!S78</f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x14ac:dyDescent="0.25" r="18" customHeight="1" ht="18">
      <c r="A18" s="18" t="s">
        <v>1514</v>
      </c>
      <c r="B18" s="12">
        <f>B2+B17</f>
      </c>
      <c r="C18" s="12">
        <f>C2+C17</f>
      </c>
      <c r="D18" s="12">
        <f>D2+D17</f>
      </c>
      <c r="E18" s="12">
        <f>E2+E17</f>
      </c>
      <c r="F18" s="12">
        <f>F2+F17</f>
      </c>
      <c r="G18" s="12">
        <f>G2+G17</f>
      </c>
      <c r="H18" s="12">
        <f>H2+H17</f>
      </c>
      <c r="I18" s="12">
        <f>I2+I17</f>
      </c>
      <c r="J18" s="12">
        <f>J2+J17</f>
      </c>
      <c r="K18" s="12">
        <f>K2+K17</f>
      </c>
      <c r="L18" s="12">
        <f>L2+L17</f>
      </c>
      <c r="M18" s="12">
        <f>M2+M17</f>
      </c>
      <c r="N18" s="12">
        <f>N2+N17</f>
      </c>
      <c r="O18" s="12">
        <f>O2+O17</f>
      </c>
      <c r="P18" s="12">
        <f>P2+P17</f>
      </c>
      <c r="Q18" s="12">
        <f>Q2+Q17</f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x14ac:dyDescent="0.25" r="19" customHeight="1" ht="18">
      <c r="A19" s="18" t="s">
        <v>1515</v>
      </c>
      <c r="B19" s="12">
        <f>B16-B18-B4</f>
      </c>
      <c r="C19" s="12">
        <f>C16-C18-C4</f>
      </c>
      <c r="D19" s="12">
        <f>D16-D18-D4</f>
      </c>
      <c r="E19" s="12">
        <f>E16-E18-E4</f>
      </c>
      <c r="F19" s="12">
        <f>F16-F18-F4</f>
      </c>
      <c r="G19" s="12">
        <f>G16-G18-G4</f>
      </c>
      <c r="H19" s="12">
        <f>H16-H18-H4</f>
      </c>
      <c r="I19" s="12">
        <f>I16-I18-I4</f>
      </c>
      <c r="J19" s="12">
        <f>J16-J18-J4</f>
      </c>
      <c r="K19" s="12">
        <f>K16-K18-K4</f>
      </c>
      <c r="L19" s="12">
        <f>L16-L18-L4</f>
      </c>
      <c r="M19" s="12">
        <f>M16-M18-M4</f>
      </c>
      <c r="N19" s="12">
        <f>N16-N18-N4</f>
      </c>
      <c r="O19" s="12">
        <f>O16-O18-O4</f>
      </c>
      <c r="P19" s="12">
        <f>P16-P18-P4</f>
      </c>
      <c r="Q19" s="12">
        <f>Q16-Q18-Q4</f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x14ac:dyDescent="0.25" r="20" customHeight="1" ht="18">
      <c r="A20" s="18" t="s">
        <v>1516</v>
      </c>
      <c r="B20" s="12">
        <f>B18+B4</f>
      </c>
      <c r="C20" s="12">
        <f>C18+C4</f>
      </c>
      <c r="D20" s="12">
        <f>D18+D4</f>
      </c>
      <c r="E20" s="12">
        <f>E18+E4</f>
      </c>
      <c r="F20" s="12">
        <f>F18+F4</f>
      </c>
      <c r="G20" s="12">
        <f>G18+G4</f>
      </c>
      <c r="H20" s="12">
        <f>H18+H4</f>
      </c>
      <c r="I20" s="12">
        <f>I18+I4</f>
      </c>
      <c r="J20" s="12">
        <f>J18+J4</f>
      </c>
      <c r="K20" s="12">
        <f>K18+K4</f>
      </c>
      <c r="L20" s="12">
        <f>L18+L4</f>
      </c>
      <c r="M20" s="12">
        <f>M18+M4</f>
      </c>
      <c r="N20" s="12">
        <f>N18+N4</f>
      </c>
      <c r="O20" s="12">
        <f>O18+O4</f>
      </c>
      <c r="P20" s="12">
        <f>P18+P4</f>
      </c>
      <c r="Q20" s="12">
        <f>Q18+Q4</f>
      </c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x14ac:dyDescent="0.25" r="21" customHeight="1" ht="18">
      <c r="A21" s="18" t="s">
        <v>1517</v>
      </c>
      <c r="B21" s="12">
        <f>B19+B4</f>
      </c>
      <c r="C21" s="12">
        <f>C19+C4</f>
      </c>
      <c r="D21" s="12">
        <f>D19+D4</f>
      </c>
      <c r="E21" s="12">
        <f>E19+E4</f>
      </c>
      <c r="F21" s="12">
        <f>F19+F4</f>
      </c>
      <c r="G21" s="12">
        <f>G19+G4</f>
      </c>
      <c r="H21" s="12">
        <f>H19+H4</f>
      </c>
      <c r="I21" s="12">
        <f>I19+I4</f>
      </c>
      <c r="J21" s="12">
        <f>J19+J4</f>
      </c>
      <c r="K21" s="12">
        <f>K19+K4</f>
      </c>
      <c r="L21" s="12">
        <f>L19+L4</f>
      </c>
      <c r="M21" s="12">
        <f>M19+M4</f>
      </c>
      <c r="N21" s="12">
        <f>N19+N4</f>
      </c>
      <c r="O21" s="12">
        <f>O19+O4</f>
      </c>
      <c r="P21" s="12">
        <f>P19+P4</f>
      </c>
      <c r="Q21" s="12">
        <f>Q19+Q4</f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x14ac:dyDescent="0.25" r="22" customHeight="1" ht="18">
      <c r="A22" s="18" t="s">
        <v>1504</v>
      </c>
      <c r="B22" s="12">
        <f>B6</f>
      </c>
      <c r="C22" s="12">
        <f>C6</f>
      </c>
      <c r="D22" s="12">
        <f>D6</f>
      </c>
      <c r="E22" s="12">
        <f>E6</f>
      </c>
      <c r="F22" s="12">
        <f>F6</f>
      </c>
      <c r="G22" s="12">
        <f>G6</f>
      </c>
      <c r="H22" s="12">
        <f>H6</f>
      </c>
      <c r="I22" s="12">
        <f>I6</f>
      </c>
      <c r="J22" s="12">
        <f>J6</f>
      </c>
      <c r="K22" s="12">
        <f>K6</f>
      </c>
      <c r="L22" s="12">
        <f>L6</f>
      </c>
      <c r="M22" s="12">
        <f>M6</f>
      </c>
      <c r="N22" s="12">
        <f>N6</f>
      </c>
      <c r="O22" s="12">
        <f>O6</f>
      </c>
      <c r="P22" s="12">
        <f>P6</f>
      </c>
      <c r="Q22" s="12">
        <f>Q6</f>
      </c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x14ac:dyDescent="0.25" r="23" customHeight="1" ht="18">
      <c r="A23" s="1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x14ac:dyDescent="0.25" r="24" customHeight="1" ht="18">
      <c r="A24" s="2" t="s">
        <v>1509</v>
      </c>
      <c r="B24" s="64">
        <f>B18/(B18+B21)</f>
      </c>
      <c r="C24" s="64">
        <f>C18/(C18+C21)</f>
      </c>
      <c r="D24" s="64">
        <f>D18/(D18+D21)</f>
      </c>
      <c r="E24" s="64">
        <f>E18/(E18+E21)</f>
      </c>
      <c r="F24" s="64">
        <f>F18/(F18+F21)</f>
      </c>
      <c r="G24" s="64">
        <f>G18/(G18+G21)</f>
      </c>
      <c r="H24" s="64">
        <f>H18/(H18+H21)</f>
      </c>
      <c r="I24" s="64">
        <f>I18/(I18+I21)</f>
      </c>
      <c r="J24" s="64">
        <f>J18/(J18+J21)</f>
      </c>
      <c r="K24" s="64">
        <f>K18/(K18+K21)</f>
      </c>
      <c r="L24" s="64">
        <f>L18/(L18+L21)</f>
      </c>
      <c r="M24" s="64">
        <f>M18/(M18+M21)</f>
      </c>
      <c r="N24" s="64">
        <f>N18/(N18+N21)</f>
      </c>
      <c r="O24" s="64">
        <f>O18/(O18+O21)</f>
      </c>
      <c r="P24" s="64">
        <f>P18/(P18+P21)</f>
      </c>
      <c r="Q24" s="64">
        <f>Q18/(Q18+Q21)</f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x14ac:dyDescent="0.25" r="25" customHeight="1" ht="18">
      <c r="A25" s="2" t="s">
        <v>1510</v>
      </c>
      <c r="B25" s="64">
        <f>B20/(B20+B19)</f>
      </c>
      <c r="C25" s="64">
        <f>C20/(C20+C19)</f>
      </c>
      <c r="D25" s="64">
        <f>D20/(D20+D19)</f>
      </c>
      <c r="E25" s="64">
        <f>E20/(E20+E19)</f>
      </c>
      <c r="F25" s="64">
        <f>F20/(F20+F19)</f>
      </c>
      <c r="G25" s="64">
        <f>G20/(G20+G19)</f>
      </c>
      <c r="H25" s="64">
        <f>H20/(H20+H19)</f>
      </c>
      <c r="I25" s="64">
        <f>I20/(I20+I19)</f>
      </c>
      <c r="J25" s="64">
        <f>J20/(J20+J19)</f>
      </c>
      <c r="K25" s="64">
        <f>K20/(K20+K19)</f>
      </c>
      <c r="L25" s="64">
        <f>L20/(L20+L19)</f>
      </c>
      <c r="M25" s="64">
        <f>M20/(M20+M19)</f>
      </c>
      <c r="N25" s="64">
        <f>N20/(N20+N19)</f>
      </c>
      <c r="O25" s="64">
        <f>O20/(O20+O19)</f>
      </c>
      <c r="P25" s="64">
        <f>P20/(P20+P19)</f>
      </c>
      <c r="Q25" s="64">
        <f>Q20/(Q20+Q19)</f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x14ac:dyDescent="0.25" r="26" customHeight="1" ht="18">
      <c r="A26" s="2" t="s">
        <v>1508</v>
      </c>
      <c r="B26" s="64">
        <f>B20/(B20+B6)</f>
      </c>
      <c r="C26" s="64">
        <f>C20/(C20+C6)</f>
      </c>
      <c r="D26" s="64">
        <f>D20/(D20+D6)</f>
      </c>
      <c r="E26" s="64">
        <f>E20/(E20+E6)</f>
      </c>
      <c r="F26" s="64">
        <f>F20/(F20+F6)</f>
      </c>
      <c r="G26" s="64">
        <f>G20/(G20+G6)</f>
      </c>
      <c r="H26" s="64">
        <f>H20/(H20+H6)</f>
      </c>
      <c r="I26" s="64">
        <f>I20/(I20+I6)</f>
      </c>
      <c r="J26" s="64">
        <f>J20/(J20+J6)</f>
      </c>
      <c r="K26" s="64">
        <f>K20/(K20+K6)</f>
      </c>
      <c r="L26" s="64">
        <f>L20/(L20+L6)</f>
      </c>
      <c r="M26" s="64">
        <f>M20/(M20+M6)</f>
      </c>
      <c r="N26" s="64">
        <f>N20/(N20+N6)</f>
      </c>
      <c r="O26" s="64">
        <f>O20/(O20+O6)</f>
      </c>
      <c r="P26" s="64">
        <f>P20/(P20+P6)</f>
      </c>
      <c r="Q26" s="64">
        <f>Q20/(Q20+Q6)</f>
      </c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x14ac:dyDescent="0.25" r="27" customHeight="1" ht="18">
      <c r="A27" s="2" t="s">
        <v>1518</v>
      </c>
      <c r="B27" s="64">
        <f>B24/$B24</f>
      </c>
      <c r="C27" s="64">
        <f>C24/$B24</f>
      </c>
      <c r="D27" s="64">
        <f>D24/$B24</f>
      </c>
      <c r="E27" s="64">
        <f>E24/$B24</f>
      </c>
      <c r="F27" s="64">
        <f>F24/$B24</f>
      </c>
      <c r="G27" s="64">
        <f>G24/$B24</f>
      </c>
      <c r="H27" s="64">
        <f>H24/$B24</f>
      </c>
      <c r="I27" s="64">
        <f>I24/$B24</f>
      </c>
      <c r="J27" s="64">
        <f>J24/$B24</f>
      </c>
      <c r="K27" s="64">
        <f>K24/$B24</f>
      </c>
      <c r="L27" s="64">
        <f>L24/$B24</f>
      </c>
      <c r="M27" s="64">
        <f>M24/$B24</f>
      </c>
      <c r="N27" s="64">
        <f>N24/$B24</f>
      </c>
      <c r="O27" s="64">
        <f>O24/$B24</f>
      </c>
      <c r="P27" s="64">
        <f>P24/$B24</f>
      </c>
      <c r="Q27" s="64">
        <f>Q24/$B24</f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x14ac:dyDescent="0.25" r="28" customHeight="1" ht="18">
      <c r="A28" s="2" t="s">
        <v>1519</v>
      </c>
      <c r="B28" s="64">
        <f>B25/$B25</f>
      </c>
      <c r="C28" s="64">
        <f>C25/$B25</f>
      </c>
      <c r="D28" s="64">
        <f>D25/$B25</f>
      </c>
      <c r="E28" s="64">
        <f>E25/$B25</f>
      </c>
      <c r="F28" s="64">
        <f>F25/$B25</f>
      </c>
      <c r="G28" s="64">
        <f>G25/$B25</f>
      </c>
      <c r="H28" s="64">
        <f>H25/$B25</f>
      </c>
      <c r="I28" s="64">
        <f>I25/$B25</f>
      </c>
      <c r="J28" s="64">
        <f>J25/$B25</f>
      </c>
      <c r="K28" s="64">
        <f>K25/$B25</f>
      </c>
      <c r="L28" s="64">
        <f>L25/$B25</f>
      </c>
      <c r="M28" s="64">
        <f>M25/$B25</f>
      </c>
      <c r="N28" s="64">
        <f>N25/$B25</f>
      </c>
      <c r="O28" s="64">
        <f>O25/$B25</f>
      </c>
      <c r="P28" s="64">
        <f>P25/$B25</f>
      </c>
      <c r="Q28" s="64">
        <f>Q25/$B25</f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x14ac:dyDescent="0.25" r="29" customHeight="1" ht="18">
      <c r="A29" s="18"/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x14ac:dyDescent="0.25" r="30" customHeight="1" ht="18">
      <c r="A30" s="2" t="s">
        <v>1520</v>
      </c>
      <c r="B30" s="67">
        <f>HARMEAN(B24,B26)</f>
      </c>
      <c r="C30" s="67">
        <f>HARMEAN(C24,C26)</f>
      </c>
      <c r="D30" s="67">
        <f>HARMEAN(D24,D26)</f>
      </c>
      <c r="E30" s="67">
        <f>HARMEAN(E24,E26)</f>
      </c>
      <c r="F30" s="67">
        <f>HARMEAN(F24,F26)</f>
      </c>
      <c r="G30" s="67">
        <f>HARMEAN(G24,G26)</f>
      </c>
      <c r="H30" s="67">
        <f>HARMEAN(H24,H26)</f>
      </c>
      <c r="I30" s="67">
        <f>HARMEAN(I24,I26)</f>
      </c>
      <c r="J30" s="67">
        <f>HARMEAN(J24,J26)</f>
      </c>
      <c r="K30" s="67">
        <f>HARMEAN(K24,K26)</f>
      </c>
      <c r="L30" s="67">
        <f>HARMEAN(L24,L26)</f>
      </c>
      <c r="M30" s="67">
        <f>HARMEAN(M24,M26)</f>
      </c>
      <c r="N30" s="67">
        <f>HARMEAN(N24,N26)</f>
      </c>
      <c r="O30" s="67">
        <f>HARMEAN(O24,O26)</f>
      </c>
      <c r="P30" s="67">
        <f>HARMEAN(P24,P26)</f>
      </c>
      <c r="Q30" s="67">
        <f>HARMEAN(Q24,Q26)</f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x14ac:dyDescent="0.25" r="31" customHeight="1" ht="18">
      <c r="A31" s="2" t="s">
        <v>1521</v>
      </c>
      <c r="B31" s="67">
        <f>HARMEAN(B25,B26)</f>
      </c>
      <c r="C31" s="67">
        <f>HARMEAN(C25,C26)</f>
      </c>
      <c r="D31" s="67">
        <f>HARMEAN(D25,D26)</f>
      </c>
      <c r="E31" s="67">
        <f>HARMEAN(E25,E26)</f>
      </c>
      <c r="F31" s="67">
        <f>HARMEAN(F25,F26)</f>
      </c>
      <c r="G31" s="67">
        <f>HARMEAN(G25,G26)</f>
      </c>
      <c r="H31" s="67">
        <f>HARMEAN(H25,H26)</f>
      </c>
      <c r="I31" s="67">
        <f>HARMEAN(I25,I26)</f>
      </c>
      <c r="J31" s="67">
        <f>HARMEAN(J25,J26)</f>
      </c>
      <c r="K31" s="67">
        <f>HARMEAN(K25,K26)</f>
      </c>
      <c r="L31" s="67">
        <f>HARMEAN(L25,L26)</f>
      </c>
      <c r="M31" s="67">
        <f>HARMEAN(M25,M26)</f>
      </c>
      <c r="N31" s="67">
        <f>HARMEAN(N25,N26)</f>
      </c>
      <c r="O31" s="67">
        <f>HARMEAN(O25,O26)</f>
      </c>
      <c r="P31" s="67">
        <f>HARMEAN(P25,P26)</f>
      </c>
      <c r="Q31" s="67">
        <f>HARMEAN(Q25,Q26)</f>
      </c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x14ac:dyDescent="0.25" r="32" customHeight="1" ht="18">
      <c r="A32" s="2" t="s">
        <v>1522</v>
      </c>
      <c r="B32" s="67">
        <f>(1+2^2)*B26*B24/(2^2*B26+B24)</f>
      </c>
      <c r="C32" s="67">
        <f>(1+2^2)*C26*C24/(2^2*C26+C24)</f>
      </c>
      <c r="D32" s="67">
        <f>(1+2^2)*D26*D24/(2^2*D26+D24)</f>
      </c>
      <c r="E32" s="67">
        <f>(1+2^2)*E26*E24/(2^2*E26+E24)</f>
      </c>
      <c r="F32" s="67">
        <f>(1+2^2)*F26*F24/(2^2*F26+F24)</f>
      </c>
      <c r="G32" s="67">
        <f>(1+2^2)*G26*G24/(2^2*G26+G24)</f>
      </c>
      <c r="H32" s="67">
        <f>(1+2^2)*H26*H24/(2^2*H26+H24)</f>
      </c>
      <c r="I32" s="67">
        <f>(1+2^2)*I26*I24/(2^2*I26+I24)</f>
      </c>
      <c r="J32" s="67">
        <f>(1+2^2)*J26*J24/(2^2*J26+J24)</f>
      </c>
      <c r="K32" s="67">
        <f>(1+2^2)*K26*K24/(2^2*K26+K24)</f>
      </c>
      <c r="L32" s="67">
        <f>(1+2^2)*L26*L24/(2^2*L26+L24)</f>
      </c>
      <c r="M32" s="67">
        <f>(1+2^2)*M26*M24/(2^2*M26+M24)</f>
      </c>
      <c r="N32" s="67">
        <f>(1+2^2)*N26*N24/(2^2*N26+N24)</f>
      </c>
      <c r="O32" s="67">
        <f>(1+2^2)*O26*O24/(2^2*O26+O24)</f>
      </c>
      <c r="P32" s="67">
        <f>(1+2^2)*P26*P24/(2^2*P26+P24)</f>
      </c>
      <c r="Q32" s="67">
        <f>(1+2^2)*Q26*Q24/(2^2*Q26+Q24)</f>
      </c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x14ac:dyDescent="0.25" r="33" customHeight="1" ht="18">
      <c r="A33" s="2" t="s">
        <v>1523</v>
      </c>
      <c r="B33" s="67">
        <f>(1+2^2)*B26*B25/(2^2*B26+B25)</f>
      </c>
      <c r="C33" s="67">
        <f>(1+2^2)*C26*C25/(2^2*C26+C25)</f>
      </c>
      <c r="D33" s="67">
        <f>(1+2^2)*D26*D25/(2^2*D26+D25)</f>
      </c>
      <c r="E33" s="67">
        <f>(1+2^2)*E26*E25/(2^2*E26+E25)</f>
      </c>
      <c r="F33" s="67">
        <f>(1+2^2)*F26*F25/(2^2*F26+F25)</f>
      </c>
      <c r="G33" s="67">
        <f>(1+2^2)*G26*G25/(2^2*G26+G25)</f>
      </c>
      <c r="H33" s="67">
        <f>(1+2^2)*H26*H25/(2^2*H26+H25)</f>
      </c>
      <c r="I33" s="67">
        <f>(1+2^2)*I26*I25/(2^2*I26+I25)</f>
      </c>
      <c r="J33" s="67">
        <f>(1+2^2)*J26*J25/(2^2*J26+J25)</f>
      </c>
      <c r="K33" s="67">
        <f>(1+2^2)*K26*K25/(2^2*K26+K25)</f>
      </c>
      <c r="L33" s="67">
        <f>(1+2^2)*L26*L25/(2^2*L26+L25)</f>
      </c>
      <c r="M33" s="67">
        <f>(1+2^2)*M26*M25/(2^2*M26+M25)</f>
      </c>
      <c r="N33" s="67">
        <f>(1+2^2)*N26*N25/(2^2*N26+N25)</f>
      </c>
      <c r="O33" s="67">
        <f>(1+2^2)*O26*O25/(2^2*O26+O25)</f>
      </c>
      <c r="P33" s="67">
        <f>(1+2^2)*P26*P25/(2^2*P26+P25)</f>
      </c>
      <c r="Q33" s="67">
        <f>(1+2^2)*Q26*Q25/(2^2*Q26+Q25)</f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x14ac:dyDescent="0.25" r="34" customHeight="1" ht="18">
      <c r="A34" s="2" t="s">
        <v>1524</v>
      </c>
      <c r="B34" s="67">
        <f>(1+2^2)*B27*B26/(2^2*B27+B26)</f>
      </c>
      <c r="C34" s="67">
        <f>(1+2^2)*C27*C26/(2^2*C27+C26)</f>
      </c>
      <c r="D34" s="67">
        <f>(1+2^2)*D27*D26/(2^2*D27+D26)</f>
      </c>
      <c r="E34" s="67">
        <f>(1+2^2)*E27*E26/(2^2*E27+E26)</f>
      </c>
      <c r="F34" s="67">
        <f>(1+2^2)*F27*F26/(2^2*F27+F26)</f>
      </c>
      <c r="G34" s="67">
        <f>(1+2^2)*G27*G26/(2^2*G27+G26)</f>
      </c>
      <c r="H34" s="67">
        <f>(1+2^2)*H27*H26/(2^2*H27+H26)</f>
      </c>
      <c r="I34" s="67">
        <f>(1+2^2)*I27*I26/(2^2*I27+I26)</f>
      </c>
      <c r="J34" s="67">
        <f>(1+2^2)*J27*J26/(2^2*J27+J26)</f>
      </c>
      <c r="K34" s="67">
        <f>(1+2^2)*K27*K26/(2^2*K27+K26)</f>
      </c>
      <c r="L34" s="67">
        <f>(1+2^2)*L27*L26/(2^2*L27+L26)</f>
      </c>
      <c r="M34" s="67">
        <f>(1+2^2)*M27*M26/(2^2*M27+M26)</f>
      </c>
      <c r="N34" s="67">
        <f>(1+2^2)*N27*N26/(2^2*N27+N26)</f>
      </c>
      <c r="O34" s="67">
        <f>(1+2^2)*O27*O26/(2^2*O27+O26)</f>
      </c>
      <c r="P34" s="67">
        <f>(1+2^2)*P27*P26/(2^2*P27+P26)</f>
      </c>
      <c r="Q34" s="67">
        <f>(1+2^2)*Q27*Q26/(2^2*Q27+Q26)</f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x14ac:dyDescent="0.25" r="35" customHeight="1" ht="18">
      <c r="A35" s="2" t="s">
        <v>1525</v>
      </c>
      <c r="B35" s="67">
        <f>(1+2^2)*B28*B26/(2^2*B28+B26)</f>
      </c>
      <c r="C35" s="67">
        <f>(1+2^2)*C28*C26/(2^2*C28+C26)</f>
      </c>
      <c r="D35" s="67">
        <f>(1+2^2)*D28*D26/(2^2*D28+D26)</f>
      </c>
      <c r="E35" s="67">
        <f>(1+2^2)*E28*E26/(2^2*E28+E26)</f>
      </c>
      <c r="F35" s="67">
        <f>(1+2^2)*F28*F26/(2^2*F28+F26)</f>
      </c>
      <c r="G35" s="67">
        <f>(1+2^2)*G28*G26/(2^2*G28+G26)</f>
      </c>
      <c r="H35" s="67">
        <f>(1+2^2)*H28*H26/(2^2*H28+H26)</f>
      </c>
      <c r="I35" s="67">
        <f>(1+2^2)*I28*I26/(2^2*I28+I26)</f>
      </c>
      <c r="J35" s="67">
        <f>(1+2^2)*J28*J26/(2^2*J28+J26)</f>
      </c>
      <c r="K35" s="67">
        <f>(1+2^2)*K28*K26/(2^2*K28+K26)</f>
      </c>
      <c r="L35" s="67">
        <f>(1+2^2)*L28*L26/(2^2*L28+L26)</f>
      </c>
      <c r="M35" s="67">
        <f>(1+2^2)*M28*M26/(2^2*M28+M26)</f>
      </c>
      <c r="N35" s="67">
        <f>(1+2^2)*N28*N26/(2^2*N28+N26)</f>
      </c>
      <c r="O35" s="67">
        <f>(1+2^2)*O28*O26/(2^2*O28+O26)</f>
      </c>
      <c r="P35" s="67">
        <f>(1+2^2)*P28*P26/(2^2*P28+P26)</f>
      </c>
      <c r="Q35" s="67">
        <f>(1+2^2)*Q28*Q26/(2^2*Q28+Q26)</f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x14ac:dyDescent="0.25" r="36" customHeight="1" ht="18">
      <c r="A36" s="18"/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x14ac:dyDescent="0.25" r="37" customHeight="1" ht="19.5">
      <c r="A37" s="68" t="s">
        <v>1526</v>
      </c>
      <c r="B37" s="69">
        <v>0.1</v>
      </c>
      <c r="C37" s="70"/>
      <c r="D37" s="71" t="s">
        <v>1527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x14ac:dyDescent="0.25" r="38" customHeight="1" ht="19.5">
      <c r="A38" s="68" t="s">
        <v>1528</v>
      </c>
      <c r="B38" s="69">
        <f>ABS(NORMSINV(B37/2))</f>
      </c>
      <c r="C38" s="6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x14ac:dyDescent="0.25" r="39" customHeight="1" ht="18">
      <c r="A39" s="18"/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x14ac:dyDescent="0.25" r="40" customHeight="1" ht="19.5">
      <c r="A40" s="2" t="s">
        <v>1529</v>
      </c>
      <c r="B40" s="71"/>
      <c r="C40" s="71">
        <f>(C24+$B$38^2/(2*C$16))/(1+($B$38^2/C$16))</f>
      </c>
      <c r="D40" s="71">
        <f>(D24+$B$38^2/(2*D$16))/(1+($B$38^2/D$16))</f>
      </c>
      <c r="E40" s="71">
        <f>(E24+$B$38^2/(2*E$16))/(1+($B$38^2/E$16))</f>
      </c>
      <c r="F40" s="71">
        <f>(F24+$B$38^2/(2*F$16))/(1+($B$38^2/F$16))</f>
      </c>
      <c r="G40" s="71">
        <f>(G24+$B$38^2/(2*G$16))/(1+($B$38^2/G$16))</f>
      </c>
      <c r="H40" s="71">
        <f>(H24+$B$38^2/(2*H$16))/(1+($B$38^2/H$16))</f>
      </c>
      <c r="I40" s="71">
        <f>(I24+$B$38^2/(2*I$16))/(1+($B$38^2/I$16))</f>
      </c>
      <c r="J40" s="71">
        <f>(J24+$B$38^2/(2*J$16))/(1+($B$38^2/J$16))</f>
      </c>
      <c r="K40" s="71">
        <f>(K24+$B$38^2/(2*K$16))/(1+($B$38^2/K$16))</f>
      </c>
      <c r="L40" s="71">
        <f>(L24+$B$38^2/(2*L$16))/(1+($B$38^2/L$16))</f>
      </c>
      <c r="M40" s="71">
        <f>(M24+$B$38^2/(2*M$16))/(1+($B$38^2/M$16))</f>
      </c>
      <c r="N40" s="71">
        <f>(N24+$B$38^2/(2*N$16))/(1+($B$38^2/N$16))</f>
      </c>
      <c r="O40" s="71">
        <f>(O24+$B$38^2/(2*O$16))/(1+($B$38^2/O$16))</f>
      </c>
      <c r="P40" s="71">
        <f>(P24+$B$38^2/(2*P$16))/(1+($B$38^2/P$16))</f>
      </c>
      <c r="Q40" s="71">
        <f>(Q24+$B$38^2/(2*Q$16))/(1+($B$38^2/Q$16))</f>
      </c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x14ac:dyDescent="0.25" r="41" customHeight="1" ht="19.5">
      <c r="A41" s="11" t="s">
        <v>1530</v>
      </c>
      <c r="B41" s="67" t="s">
        <v>1531</v>
      </c>
      <c r="C41" s="71">
        <f>1/(1+$B$38^2/C$16)*$B$38*SQRT((C24*(1-C24)/C$16)+$B$38^2/(4*C$16^2))</f>
      </c>
      <c r="D41" s="71">
        <f>1/(1+$B$38^2/D$16)*$B$38*SQRT((D24*(1-D24)/D$16)+$B$38^2/(4*D$16^2))</f>
      </c>
      <c r="E41" s="71">
        <f>1/(1+$B$38^2/E$16)*$B$38*SQRT((E24*(1-E24)/E$16)+$B$38^2/(4*E$16^2))</f>
      </c>
      <c r="F41" s="71">
        <f>1/(1+$B$38^2/F$16)*$B$38*SQRT((F24*(1-F24)/F$16)+$B$38^2/(4*F$16^2))</f>
      </c>
      <c r="G41" s="71">
        <f>1/(1+$B$38^2/G$16)*$B$38*SQRT((G24*(1-G24)/G$16)+$B$38^2/(4*G$16^2))</f>
      </c>
      <c r="H41" s="71">
        <f>1/(1+$B$38^2/H$16)*$B$38*SQRT((H24*(1-H24)/H$16)+$B$38^2/(4*H$16^2))</f>
      </c>
      <c r="I41" s="71">
        <f>1/(1+$B$38^2/I$16)*$B$38*SQRT((I24*(1-I24)/I$16)+$B$38^2/(4*I$16^2))</f>
      </c>
      <c r="J41" s="71">
        <f>1/(1+$B$38^2/J$16)*$B$38*SQRT((J24*(1-J24)/J$16)+$B$38^2/(4*J$16^2))</f>
      </c>
      <c r="K41" s="71">
        <f>1/(1+$B$38^2/K$16)*$B$38*SQRT((K24*(1-K24)/K$16)+$B$38^2/(4*K$16^2))</f>
      </c>
      <c r="L41" s="71">
        <f>1/(1+$B$38^2/L$16)*$B$38*SQRT((L24*(1-L24)/L$16)+$B$38^2/(4*L$16^2))</f>
      </c>
      <c r="M41" s="71">
        <f>1/(1+$B$38^2/M$16)*$B$38*SQRT((M24*(1-M24)/M$16)+$B$38^2/(4*M$16^2))</f>
      </c>
      <c r="N41" s="71">
        <f>1/(1+$B$38^2/N$16)*$B$38*SQRT((N24*(1-N24)/N$16)+$B$38^2/(4*N$16^2))</f>
      </c>
      <c r="O41" s="71">
        <f>1/(1+$B$38^2/O$16)*$B$38*SQRT((O24*(1-O24)/O$16)+$B$38^2/(4*O$16^2))</f>
      </c>
      <c r="P41" s="71">
        <f>1/(1+$B$38^2/P$16)*$B$38*SQRT((P24*(1-P24)/P$16)+$B$38^2/(4*P$16^2))</f>
      </c>
      <c r="Q41" s="71">
        <f>1/(1+$B$38^2/Q$16)*$B$38*SQRT((Q24*(1-Q24)/Q$16)+$B$38^2/(4*Q$16^2))</f>
      </c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x14ac:dyDescent="0.25" r="42" customHeight="1" ht="19.5">
      <c r="A42" s="11" t="s">
        <v>1532</v>
      </c>
      <c r="B42" s="71"/>
      <c r="C42" s="71">
        <f>C40-C41</f>
      </c>
      <c r="D42" s="71">
        <f>D40-D41</f>
      </c>
      <c r="E42" s="71">
        <f>E40-E41</f>
      </c>
      <c r="F42" s="71">
        <f>F40-F41</f>
      </c>
      <c r="G42" s="71">
        <f>G40-G41</f>
      </c>
      <c r="H42" s="71">
        <f>H40-H41</f>
      </c>
      <c r="I42" s="71">
        <f>I40-I41</f>
      </c>
      <c r="J42" s="71">
        <f>J40-J41</f>
      </c>
      <c r="K42" s="71">
        <f>K40-K41</f>
      </c>
      <c r="L42" s="71">
        <f>L40-L41</f>
      </c>
      <c r="M42" s="71">
        <f>M40-M41</f>
      </c>
      <c r="N42" s="71">
        <f>N40-N41</f>
      </c>
      <c r="O42" s="71">
        <f>O40-O41</f>
      </c>
      <c r="P42" s="71">
        <f>P40-P41</f>
      </c>
      <c r="Q42" s="71">
        <f>Q40-Q41</f>
      </c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x14ac:dyDescent="0.25" r="43" customHeight="1" ht="19.5">
      <c r="A43" s="11" t="s">
        <v>1533</v>
      </c>
      <c r="B43" s="71"/>
      <c r="C43" s="71">
        <f>C40+C41</f>
      </c>
      <c r="D43" s="71">
        <f>D40+D41</f>
      </c>
      <c r="E43" s="71">
        <f>E40+E41</f>
      </c>
      <c r="F43" s="71">
        <f>F40+F41</f>
      </c>
      <c r="G43" s="71">
        <f>G40+G41</f>
      </c>
      <c r="H43" s="71">
        <f>H40+H41</f>
      </c>
      <c r="I43" s="71">
        <f>I40+I41</f>
      </c>
      <c r="J43" s="71">
        <f>J40+J41</f>
      </c>
      <c r="K43" s="71">
        <f>K40+K41</f>
      </c>
      <c r="L43" s="71">
        <f>L40+L41</f>
      </c>
      <c r="M43" s="71">
        <f>M40+M41</f>
      </c>
      <c r="N43" s="71">
        <f>N40+N41</f>
      </c>
      <c r="O43" s="71">
        <f>O40+O41</f>
      </c>
      <c r="P43" s="71">
        <f>P40+P41</f>
      </c>
      <c r="Q43" s="71">
        <f>Q40+Q41</f>
      </c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x14ac:dyDescent="0.25" r="44" customHeight="1" ht="18">
      <c r="A44" s="18"/>
      <c r="B44" s="59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x14ac:dyDescent="0.25" r="45" customHeight="1" ht="19.5">
      <c r="A45" s="2" t="s">
        <v>1534</v>
      </c>
      <c r="B45" s="59"/>
      <c r="C45" s="71">
        <f>(C25+$B$38^2/(2*C$16))/(1+($B$38^2/C$16))</f>
      </c>
      <c r="D45" s="71">
        <f>(D25+$B$38^2/(2*D$16))/(1+($B$38^2/D$16))</f>
      </c>
      <c r="E45" s="71">
        <f>(E25+$B$38^2/(2*E$16))/(1+($B$38^2/E$16))</f>
      </c>
      <c r="F45" s="71">
        <f>(F25+$B$38^2/(2*F$16))/(1+($B$38^2/F$16))</f>
      </c>
      <c r="G45" s="71">
        <f>(G25+$B$38^2/(2*G$16))/(1+($B$38^2/G$16))</f>
      </c>
      <c r="H45" s="71">
        <f>(H25+$B$38^2/(2*H$16))/(1+($B$38^2/H$16))</f>
      </c>
      <c r="I45" s="71">
        <f>(I25+$B$38^2/(2*I$16))/(1+($B$38^2/I$16))</f>
      </c>
      <c r="J45" s="71">
        <f>(J25+$B$38^2/(2*J$16))/(1+($B$38^2/J$16))</f>
      </c>
      <c r="K45" s="71">
        <f>(K25+$B$38^2/(2*K$16))/(1+($B$38^2/K$16))</f>
      </c>
      <c r="L45" s="71">
        <f>(L25+$B$38^2/(2*L$16))/(1+($B$38^2/L$16))</f>
      </c>
      <c r="M45" s="71">
        <f>(M25+$B$38^2/(2*M$16))/(1+($B$38^2/M$16))</f>
      </c>
      <c r="N45" s="71">
        <f>(N25+$B$38^2/(2*N$16))/(1+($B$38^2/N$16))</f>
      </c>
      <c r="O45" s="71">
        <f>(O25+$B$38^2/(2*O$16))/(1+($B$38^2/O$16))</f>
      </c>
      <c r="P45" s="71">
        <f>(P25+$B$38^2/(2*P$16))/(1+($B$38^2/P$16))</f>
      </c>
      <c r="Q45" s="71">
        <f>(Q25+$B$38^2/(2*Q$16))/(1+($B$38^2/Q$16))</f>
      </c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x14ac:dyDescent="0.25" r="46" customHeight="1" ht="19.5">
      <c r="A46" s="11" t="s">
        <v>1530</v>
      </c>
      <c r="B46" s="67" t="s">
        <v>1531</v>
      </c>
      <c r="C46" s="71">
        <f>1/(1+$B$38^2/C$16)*$B$38*SQRT((C25*(1-C25)/C$16)+$B$38^2/(4*C$16^2))</f>
      </c>
      <c r="D46" s="71">
        <f>1/(1+$B$38^2/D$16)*$B$38*SQRT((D25*(1-D25)/D$16)+$B$38^2/(4*D$16^2))</f>
      </c>
      <c r="E46" s="71">
        <f>1/(1+$B$38^2/E$16)*$B$38*SQRT((E25*(1-E25)/E$16)+$B$38^2/(4*E$16^2))</f>
      </c>
      <c r="F46" s="71">
        <f>1/(1+$B$38^2/F$16)*$B$38*SQRT((F25*(1-F25)/F$16)+$B$38^2/(4*F$16^2))</f>
      </c>
      <c r="G46" s="71">
        <f>1/(1+$B$38^2/G$16)*$B$38*SQRT((G25*(1-G25)/G$16)+$B$38^2/(4*G$16^2))</f>
      </c>
      <c r="H46" s="71">
        <f>1/(1+$B$38^2/H$16)*$B$38*SQRT((H25*(1-H25)/H$16)+$B$38^2/(4*H$16^2))</f>
      </c>
      <c r="I46" s="71">
        <f>1/(1+$B$38^2/I$16)*$B$38*SQRT((I25*(1-I25)/I$16)+$B$38^2/(4*I$16^2))</f>
      </c>
      <c r="J46" s="71">
        <f>1/(1+$B$38^2/J$16)*$B$38*SQRT((J25*(1-J25)/J$16)+$B$38^2/(4*J$16^2))</f>
      </c>
      <c r="K46" s="71">
        <f>1/(1+$B$38^2/K$16)*$B$38*SQRT((K25*(1-K25)/K$16)+$B$38^2/(4*K$16^2))</f>
      </c>
      <c r="L46" s="71">
        <f>1/(1+$B$38^2/L$16)*$B$38*SQRT((L25*(1-L25)/L$16)+$B$38^2/(4*L$16^2))</f>
      </c>
      <c r="M46" s="71">
        <f>1/(1+$B$38^2/M$16)*$B$38*SQRT((M25*(1-M25)/M$16)+$B$38^2/(4*M$16^2))</f>
      </c>
      <c r="N46" s="71">
        <f>1/(1+$B$38^2/N$16)*$B$38*SQRT((N25*(1-N25)/N$16)+$B$38^2/(4*N$16^2))</f>
      </c>
      <c r="O46" s="71">
        <f>1/(1+$B$38^2/O$16)*$B$38*SQRT((O25*(1-O25)/O$16)+$B$38^2/(4*O$16^2))</f>
      </c>
      <c r="P46" s="71">
        <f>1/(1+$B$38^2/P$16)*$B$38*SQRT((P25*(1-P25)/P$16)+$B$38^2/(4*P$16^2))</f>
      </c>
      <c r="Q46" s="71">
        <f>1/(1+$B$38^2/Q$16)*$B$38*SQRT((Q25*(1-Q25)/Q$16)+$B$38^2/(4*Q$16^2))</f>
      </c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x14ac:dyDescent="0.25" r="47" customHeight="1" ht="19.5">
      <c r="A47" s="11" t="s">
        <v>1532</v>
      </c>
      <c r="B47" s="59"/>
      <c r="C47" s="71">
        <f>C45-C46</f>
      </c>
      <c r="D47" s="71">
        <f>D45-D46</f>
      </c>
      <c r="E47" s="71">
        <f>E45-E46</f>
      </c>
      <c r="F47" s="71">
        <f>F45-F46</f>
      </c>
      <c r="G47" s="71">
        <f>G45-G46</f>
      </c>
      <c r="H47" s="71">
        <f>H45-H46</f>
      </c>
      <c r="I47" s="71">
        <f>I45-I46</f>
      </c>
      <c r="J47" s="71">
        <f>J45-J46</f>
      </c>
      <c r="K47" s="71">
        <f>K45-K46</f>
      </c>
      <c r="L47" s="71">
        <f>L45-L46</f>
      </c>
      <c r="M47" s="71">
        <f>M45-M46</f>
      </c>
      <c r="N47" s="71">
        <f>N45-N46</f>
      </c>
      <c r="O47" s="71">
        <f>O45-O46</f>
      </c>
      <c r="P47" s="71">
        <f>P45-P46</f>
      </c>
      <c r="Q47" s="71">
        <f>Q45-Q46</f>
      </c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x14ac:dyDescent="0.25" r="48" customHeight="1" ht="19.5">
      <c r="A48" s="11" t="s">
        <v>1533</v>
      </c>
      <c r="B48" s="59"/>
      <c r="C48" s="71">
        <f>C45+C46</f>
      </c>
      <c r="D48" s="71">
        <f>D45+D46</f>
      </c>
      <c r="E48" s="71">
        <f>E45+E46</f>
      </c>
      <c r="F48" s="71">
        <f>F45+F46</f>
      </c>
      <c r="G48" s="71">
        <f>G45+G46</f>
      </c>
      <c r="H48" s="71">
        <f>H45+H46</f>
      </c>
      <c r="I48" s="71">
        <f>I45+I46</f>
      </c>
      <c r="J48" s="71">
        <f>J45+J46</f>
      </c>
      <c r="K48" s="71">
        <f>K45+K46</f>
      </c>
      <c r="L48" s="71">
        <f>L45+L46</f>
      </c>
      <c r="M48" s="71">
        <f>M45+M46</f>
      </c>
      <c r="N48" s="71">
        <f>N45+N46</f>
      </c>
      <c r="O48" s="71">
        <f>O45+O46</f>
      </c>
      <c r="P48" s="71">
        <f>P45+P46</f>
      </c>
      <c r="Q48" s="71">
        <f>Q45+Q46</f>
      </c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x14ac:dyDescent="0.25" r="49" customHeight="1" ht="18">
      <c r="A49" s="18"/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x14ac:dyDescent="0.25" r="50" customHeight="1" ht="19.5">
      <c r="A50" s="2" t="s">
        <v>1535</v>
      </c>
      <c r="B50" s="71"/>
      <c r="C50" s="71">
        <f>(C26+$B$38^2/(2*C$16))/(1+($B$38^2/C$16))</f>
      </c>
      <c r="D50" s="71">
        <f>(D26+$B$38^2/(2*D$16))/(1+($B$38^2/D$16))</f>
      </c>
      <c r="E50" s="71">
        <f>(E26+$B$38^2/(2*E$16))/(1+($B$38^2/E$16))</f>
      </c>
      <c r="F50" s="71">
        <f>(F26+$B$38^2/(2*F$16))/(1+($B$38^2/F$16))</f>
      </c>
      <c r="G50" s="71">
        <f>(G26+$B$38^2/(2*G$16))/(1+($B$38^2/G$16))</f>
      </c>
      <c r="H50" s="71">
        <f>(H26+$B$38^2/(2*H$16))/(1+($B$38^2/H$16))</f>
      </c>
      <c r="I50" s="71">
        <f>(I26+$B$38^2/(2*I$16))/(1+($B$38^2/I$16))</f>
      </c>
      <c r="J50" s="71">
        <f>(J26+$B$38^2/(2*J$16))/(1+($B$38^2/J$16))</f>
      </c>
      <c r="K50" s="71">
        <f>(K26+$B$38^2/(2*K$16))/(1+($B$38^2/K$16))</f>
      </c>
      <c r="L50" s="71">
        <f>(L26+$B$38^2/(2*L$16))/(1+($B$38^2/L$16))</f>
      </c>
      <c r="M50" s="71">
        <f>(M26+$B$38^2/(2*M$16))/(1+($B$38^2/M$16))</f>
      </c>
      <c r="N50" s="71">
        <f>(N26+$B$38^2/(2*N$16))/(1+($B$38^2/N$16))</f>
      </c>
      <c r="O50" s="71">
        <f>(O26+$B$38^2/(2*O$16))/(1+($B$38^2/O$16))</f>
      </c>
      <c r="P50" s="71">
        <f>(P26+$B$38^2/(2*P$16))/(1+($B$38^2/P$16))</f>
      </c>
      <c r="Q50" s="71">
        <f>(Q26+$B$38^2/(2*Q$16))/(1+($B$38^2/Q$16))</f>
      </c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x14ac:dyDescent="0.25" r="51" customHeight="1" ht="19.5">
      <c r="A51" s="11" t="s">
        <v>1530</v>
      </c>
      <c r="B51" s="67" t="s">
        <v>1531</v>
      </c>
      <c r="C51" s="71">
        <f>1/(1+$B$38^2/C$16)*$B$38*SQRT((C26*(1-C26)/C$16)+$B$38^2/(4*C$16^2))</f>
      </c>
      <c r="D51" s="71">
        <f>1/(1+$B$38^2/D$16)*$B$38*SQRT((D26*(1-D26)/D$16)+$B$38^2/(4*D$16^2))</f>
      </c>
      <c r="E51" s="71">
        <f>1/(1+$B$38^2/E$16)*$B$38*SQRT((E26*(1-E26)/E$16)+$B$38^2/(4*E$16^2))</f>
      </c>
      <c r="F51" s="71">
        <f>1/(1+$B$38^2/F$16)*$B$38*SQRT((F26*(1-F26)/F$16)+$B$38^2/(4*F$16^2))</f>
      </c>
      <c r="G51" s="71">
        <f>1/(1+$B$38^2/G$16)*$B$38*SQRT((G26*(1-G26)/G$16)+$B$38^2/(4*G$16^2))</f>
      </c>
      <c r="H51" s="71">
        <f>1/(1+$B$38^2/H$16)*$B$38*SQRT((H26*(1-H26)/H$16)+$B$38^2/(4*H$16^2))</f>
      </c>
      <c r="I51" s="71">
        <f>1/(1+$B$38^2/I$16)*$B$38*SQRT((I26*(1-I26)/I$16)+$B$38^2/(4*I$16^2))</f>
      </c>
      <c r="J51" s="71">
        <f>1/(1+$B$38^2/J$16)*$B$38*SQRT((J26*(1-J26)/J$16)+$B$38^2/(4*J$16^2))</f>
      </c>
      <c r="K51" s="71">
        <f>1/(1+$B$38^2/K$16)*$B$38*SQRT((K26*(1-K26)/K$16)+$B$38^2/(4*K$16^2))</f>
      </c>
      <c r="L51" s="71">
        <f>1/(1+$B$38^2/L$16)*$B$38*SQRT((L26*(1-L26)/L$16)+$B$38^2/(4*L$16^2))</f>
      </c>
      <c r="M51" s="71">
        <f>1/(1+$B$38^2/M$16)*$B$38*SQRT((M26*(1-M26)/M$16)+$B$38^2/(4*M$16^2))</f>
      </c>
      <c r="N51" s="71">
        <f>1/(1+$B$38^2/N$16)*$B$38*SQRT((N26*(1-N26)/N$16)+$B$38^2/(4*N$16^2))</f>
      </c>
      <c r="O51" s="71">
        <f>1/(1+$B$38^2/O$16)*$B$38*SQRT((O26*(1-O26)/O$16)+$B$38^2/(4*O$16^2))</f>
      </c>
      <c r="P51" s="71">
        <f>1/(1+$B$38^2/P$16)*$B$38*SQRT((P26*(1-P26)/P$16)+$B$38^2/(4*P$16^2))</f>
      </c>
      <c r="Q51" s="71">
        <f>1/(1+$B$38^2/Q$16)*$B$38*SQRT((Q26*(1-Q26)/Q$16)+$B$38^2/(4*Q$16^2))</f>
      </c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x14ac:dyDescent="0.25" r="52" customHeight="1" ht="19.5">
      <c r="A52" s="11" t="s">
        <v>1532</v>
      </c>
      <c r="B52" s="71"/>
      <c r="C52" s="71">
        <f>C50-C51</f>
      </c>
      <c r="D52" s="71">
        <f>D50-D51</f>
      </c>
      <c r="E52" s="71">
        <f>E50-E51</f>
      </c>
      <c r="F52" s="71">
        <f>F50-F51</f>
      </c>
      <c r="G52" s="71">
        <f>G50-G51</f>
      </c>
      <c r="H52" s="71">
        <f>H50-H51</f>
      </c>
      <c r="I52" s="71">
        <f>I50-I51</f>
      </c>
      <c r="J52" s="71">
        <f>J50-J51</f>
      </c>
      <c r="K52" s="71">
        <f>K50-K51</f>
      </c>
      <c r="L52" s="71">
        <f>L50-L51</f>
      </c>
      <c r="M52" s="71">
        <f>M50-M51</f>
      </c>
      <c r="N52" s="71">
        <f>N50-N51</f>
      </c>
      <c r="O52" s="71">
        <f>O50-O51</f>
      </c>
      <c r="P52" s="71">
        <f>P50-P51</f>
      </c>
      <c r="Q52" s="71">
        <f>Q50-Q51</f>
      </c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x14ac:dyDescent="0.25" r="53" customHeight="1" ht="19.5">
      <c r="A53" s="11" t="s">
        <v>1533</v>
      </c>
      <c r="B53" s="71"/>
      <c r="C53" s="71">
        <f>C50+C51</f>
      </c>
      <c r="D53" s="71">
        <f>D50+D51</f>
      </c>
      <c r="E53" s="71">
        <f>E50+E51</f>
      </c>
      <c r="F53" s="71">
        <f>F50+F51</f>
      </c>
      <c r="G53" s="71">
        <f>G50+G51</f>
      </c>
      <c r="H53" s="71">
        <f>H50+H51</f>
      </c>
      <c r="I53" s="71">
        <f>I50+I51</f>
      </c>
      <c r="J53" s="71">
        <f>J50+J51</f>
      </c>
      <c r="K53" s="71">
        <f>K50+K51</f>
      </c>
      <c r="L53" s="71">
        <f>L50+L51</f>
      </c>
      <c r="M53" s="71">
        <f>M50+M51</f>
      </c>
      <c r="N53" s="71">
        <f>N50+N51</f>
      </c>
      <c r="O53" s="71">
        <f>O50+O51</f>
      </c>
      <c r="P53" s="71">
        <f>P50+P51</f>
      </c>
      <c r="Q53" s="71">
        <f>Q50+Q51</f>
      </c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x14ac:dyDescent="0.25" r="54" customHeight="1" ht="18">
      <c r="A54" s="18"/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x14ac:dyDescent="0.25" r="55" customHeight="1" ht="19.5">
      <c r="A55" s="2"/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x14ac:dyDescent="0.25" r="56" customHeight="1" ht="18">
      <c r="A56" s="18"/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x14ac:dyDescent="0.25" r="57" customHeight="1" ht="18">
      <c r="A57" s="18"/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x14ac:dyDescent="0.25" r="58" customHeight="1" ht="18">
      <c r="A58" s="18"/>
      <c r="B58" s="59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x14ac:dyDescent="0.25" r="59" customHeight="1" ht="18">
      <c r="A59" s="2"/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x14ac:dyDescent="0.25" r="60" customHeight="1" ht="18">
      <c r="A60" s="11"/>
      <c r="B60" s="5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x14ac:dyDescent="0.25" r="61" customHeight="1" ht="18">
      <c r="A61" s="11"/>
      <c r="B61" s="59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x14ac:dyDescent="0.25" r="62" customHeight="1" ht="18">
      <c r="A62" s="11"/>
      <c r="B62" s="59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x14ac:dyDescent="0.25" r="63" customHeight="1" ht="18">
      <c r="A63" s="18"/>
      <c r="B63" s="59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x14ac:dyDescent="0.25" r="64" customHeight="1" ht="18">
      <c r="A64" s="2"/>
      <c r="B64" s="59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x14ac:dyDescent="0.25" r="65" customHeight="1" ht="18">
      <c r="A65" s="11"/>
      <c r="B65" s="59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x14ac:dyDescent="0.25" r="66" customHeight="1" ht="18">
      <c r="A66" s="11"/>
      <c r="B66" s="5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x14ac:dyDescent="0.25" r="67" customHeight="1" ht="18">
      <c r="A67" s="11"/>
      <c r="B67" s="59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x14ac:dyDescent="0.25" r="68" customHeight="1" ht="18">
      <c r="A68" s="18"/>
      <c r="B68" s="59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x14ac:dyDescent="0.25" r="69" customHeight="1" ht="18">
      <c r="A69" s="2"/>
      <c r="B69" s="59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x14ac:dyDescent="0.25" r="70" customHeight="1" ht="18">
      <c r="A70" s="11"/>
      <c r="B70" s="59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x14ac:dyDescent="0.25" r="71" customHeight="1" ht="18">
      <c r="A71" s="11"/>
      <c r="B71" s="59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x14ac:dyDescent="0.25" r="72" customHeight="1" ht="18">
      <c r="A72" s="11"/>
      <c r="B72" s="59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x14ac:dyDescent="0.25" r="73" customHeight="1" ht="18">
      <c r="A73" s="18"/>
      <c r="B73" s="59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x14ac:dyDescent="0.25" r="74" customHeight="1" ht="18">
      <c r="A74" s="2"/>
      <c r="B74" s="59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x14ac:dyDescent="0.25" r="75" customHeight="1" ht="18">
      <c r="A75" s="11"/>
      <c r="B75" s="59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x14ac:dyDescent="0.25" r="76" customHeight="1" ht="18">
      <c r="A76" s="11"/>
      <c r="B76" s="59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x14ac:dyDescent="0.25" r="77" customHeight="1" ht="18">
      <c r="A77" s="11"/>
      <c r="B77" s="59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13"/>
      <c r="S77" s="13"/>
      <c r="T77" s="13"/>
      <c r="U77" s="13"/>
      <c r="V77" s="13"/>
      <c r="W77" s="13"/>
      <c r="X77" s="13"/>
      <c r="Y77" s="13"/>
      <c r="Z77" s="13"/>
      <c r="AA77" s="13"/>
    </row>
  </sheetData>
  <mergeCells count="2">
    <mergeCell ref="B37:C37"/>
    <mergeCell ref="B38:C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1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93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94</v>
      </c>
      <c r="C2" s="6" t="s">
        <v>95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9" t="s">
        <v>12</v>
      </c>
      <c r="B3" s="6" t="s">
        <v>96</v>
      </c>
      <c r="C3" s="6" t="s">
        <v>97</v>
      </c>
      <c r="D3" s="7" t="s">
        <v>10</v>
      </c>
      <c r="E3" s="8" t="s">
        <v>15</v>
      </c>
      <c r="F3" s="7"/>
      <c r="G3" s="8"/>
    </row>
    <row x14ac:dyDescent="0.25" r="4" customHeight="1" ht="18" customFormat="1" s="4">
      <c r="A4" s="5"/>
      <c r="B4" s="6" t="s">
        <v>98</v>
      </c>
      <c r="C4" s="6" t="s">
        <v>99</v>
      </c>
      <c r="D4" s="7" t="s">
        <v>10</v>
      </c>
      <c r="E4" s="8" t="s">
        <v>15</v>
      </c>
      <c r="F4" s="7"/>
      <c r="G4" s="8"/>
    </row>
    <row x14ac:dyDescent="0.25" r="5" customHeight="1" ht="15" customFormat="1" s="4">
      <c r="A5" s="9" t="s">
        <v>16</v>
      </c>
      <c r="B5" s="6" t="s">
        <v>100</v>
      </c>
      <c r="C5" s="6" t="s">
        <v>101</v>
      </c>
      <c r="D5" s="7" t="s">
        <v>10</v>
      </c>
      <c r="E5" s="8" t="s">
        <v>19</v>
      </c>
      <c r="F5" s="7"/>
      <c r="G5" s="8"/>
    </row>
    <row x14ac:dyDescent="0.25" r="6" customHeight="1" ht="15" customFormat="1" s="4">
      <c r="A6" s="5"/>
      <c r="B6" s="6" t="s">
        <v>102</v>
      </c>
      <c r="C6" s="6" t="s">
        <v>103</v>
      </c>
      <c r="D6" s="7" t="s">
        <v>10</v>
      </c>
      <c r="E6" s="8" t="s">
        <v>104</v>
      </c>
      <c r="F6" s="7"/>
      <c r="G6" s="8" t="s">
        <v>105</v>
      </c>
    </row>
    <row x14ac:dyDescent="0.25" r="7" customHeight="1" ht="15" customFormat="1" s="4">
      <c r="A7" s="5"/>
      <c r="B7" s="6" t="s">
        <v>106</v>
      </c>
      <c r="C7" s="6" t="s">
        <v>107</v>
      </c>
      <c r="D7" s="7" t="s">
        <v>28</v>
      </c>
      <c r="E7" s="8"/>
      <c r="F7" s="7" t="s">
        <v>28</v>
      </c>
      <c r="G7" s="8"/>
    </row>
    <row x14ac:dyDescent="0.25" r="8" customHeight="1" ht="15" customFormat="1" s="4">
      <c r="A8" s="5"/>
      <c r="B8" s="6" t="s">
        <v>108</v>
      </c>
      <c r="C8" s="6" t="s">
        <v>109</v>
      </c>
      <c r="D8" s="7" t="s">
        <v>28</v>
      </c>
      <c r="E8" s="8"/>
      <c r="F8" s="7" t="s">
        <v>10</v>
      </c>
      <c r="G8" s="8" t="s">
        <v>29</v>
      </c>
    </row>
    <row x14ac:dyDescent="0.25" r="9" customHeight="1" ht="15" customFormat="1" s="4">
      <c r="A9" s="5"/>
      <c r="B9" s="6" t="s">
        <v>110</v>
      </c>
      <c r="C9" s="6" t="s">
        <v>111</v>
      </c>
      <c r="D9" s="7" t="s">
        <v>28</v>
      </c>
      <c r="E9" s="8"/>
      <c r="F9" s="7" t="s">
        <v>10</v>
      </c>
      <c r="G9" s="8" t="s">
        <v>29</v>
      </c>
    </row>
    <row x14ac:dyDescent="0.25" r="10" customHeight="1" ht="15" customFormat="1" s="4">
      <c r="A10" s="9" t="s">
        <v>32</v>
      </c>
      <c r="B10" s="6" t="s">
        <v>112</v>
      </c>
      <c r="C10" s="6" t="s">
        <v>113</v>
      </c>
      <c r="D10" s="7" t="s">
        <v>10</v>
      </c>
      <c r="E10" s="8" t="s">
        <v>114</v>
      </c>
      <c r="F10" s="7"/>
      <c r="G10" s="8"/>
    </row>
    <row x14ac:dyDescent="0.25" r="11" customHeight="1" ht="18" customFormat="1" s="4">
      <c r="A11" s="5"/>
      <c r="B11" s="6" t="s">
        <v>115</v>
      </c>
      <c r="C11" s="6" t="s">
        <v>116</v>
      </c>
      <c r="D11" s="7" t="s">
        <v>10</v>
      </c>
      <c r="E11" s="8" t="s">
        <v>35</v>
      </c>
      <c r="F11" s="7"/>
      <c r="G11" s="8" t="s">
        <v>105</v>
      </c>
    </row>
    <row x14ac:dyDescent="0.25" r="12" customHeight="1" ht="18" customFormat="1" s="4">
      <c r="A12" s="5"/>
      <c r="B12" s="6" t="s">
        <v>117</v>
      </c>
      <c r="C12" s="6" t="s">
        <v>118</v>
      </c>
      <c r="D12" s="7" t="s">
        <v>28</v>
      </c>
      <c r="E12" s="8"/>
      <c r="F12" s="7" t="s">
        <v>10</v>
      </c>
      <c r="G12" s="8" t="s">
        <v>29</v>
      </c>
    </row>
    <row x14ac:dyDescent="0.25" r="13" customHeight="1" ht="18" customFormat="1" s="4">
      <c r="A13" s="9" t="s">
        <v>40</v>
      </c>
      <c r="B13" s="6" t="s">
        <v>119</v>
      </c>
      <c r="C13" s="6" t="s">
        <v>120</v>
      </c>
      <c r="D13" s="7" t="s">
        <v>10</v>
      </c>
      <c r="E13" s="8" t="s">
        <v>43</v>
      </c>
      <c r="F13" s="7"/>
      <c r="G13" s="8"/>
    </row>
    <row x14ac:dyDescent="0.25" r="14" customHeight="1" ht="18" customFormat="1" s="4">
      <c r="A14" s="5"/>
      <c r="B14" s="6" t="s">
        <v>121</v>
      </c>
      <c r="C14" s="6" t="s">
        <v>122</v>
      </c>
      <c r="D14" s="7" t="s">
        <v>28</v>
      </c>
      <c r="E14" s="8"/>
      <c r="F14" s="7" t="s">
        <v>10</v>
      </c>
      <c r="G14" s="8" t="s">
        <v>29</v>
      </c>
    </row>
    <row x14ac:dyDescent="0.25" r="15" customHeight="1" ht="18" customFormat="1" s="4">
      <c r="A15" s="5"/>
      <c r="B15" s="6" t="s">
        <v>123</v>
      </c>
      <c r="C15" s="6" t="s">
        <v>124</v>
      </c>
      <c r="D15" s="7" t="s">
        <v>28</v>
      </c>
      <c r="E15" s="8"/>
      <c r="F15" s="7" t="s">
        <v>28</v>
      </c>
      <c r="G15" s="8"/>
    </row>
    <row x14ac:dyDescent="0.25" r="16" customHeight="1" ht="15" customFormat="1" s="4">
      <c r="A16" s="9" t="s">
        <v>49</v>
      </c>
      <c r="B16" s="6" t="s">
        <v>125</v>
      </c>
      <c r="C16" s="6" t="s">
        <v>126</v>
      </c>
      <c r="D16" s="7" t="s">
        <v>10</v>
      </c>
      <c r="E16" s="8" t="s">
        <v>52</v>
      </c>
      <c r="F16" s="7"/>
      <c r="G16" s="8"/>
    </row>
    <row x14ac:dyDescent="0.25" r="17" customHeight="1" ht="18" customFormat="1" s="4">
      <c r="A17" s="5"/>
      <c r="B17" s="6" t="s">
        <v>127</v>
      </c>
      <c r="C17" s="6" t="s">
        <v>128</v>
      </c>
      <c r="D17" s="7" t="s">
        <v>10</v>
      </c>
      <c r="E17" s="8" t="s">
        <v>52</v>
      </c>
      <c r="F17" s="7"/>
      <c r="G17" s="8"/>
    </row>
    <row x14ac:dyDescent="0.25" r="18" customHeight="1" ht="18" customFormat="1" s="4">
      <c r="A18" s="5"/>
      <c r="B18" s="6" t="s">
        <v>129</v>
      </c>
      <c r="C18" s="6" t="s">
        <v>130</v>
      </c>
      <c r="D18" s="7" t="s">
        <v>10</v>
      </c>
      <c r="E18" s="8" t="s">
        <v>52</v>
      </c>
      <c r="F18" s="7"/>
      <c r="G18" s="8"/>
    </row>
    <row x14ac:dyDescent="0.25" r="19" customHeight="1" ht="15" customFormat="1" s="4">
      <c r="A19" s="9" t="s">
        <v>53</v>
      </c>
      <c r="B19" s="6" t="s">
        <v>131</v>
      </c>
      <c r="C19" s="6" t="s">
        <v>132</v>
      </c>
      <c r="D19" s="7" t="s">
        <v>10</v>
      </c>
      <c r="E19" s="8" t="s">
        <v>56</v>
      </c>
      <c r="F19" s="7"/>
      <c r="G19" s="8"/>
    </row>
    <row x14ac:dyDescent="0.25" r="20" customHeight="1" ht="18" customFormat="1" s="4">
      <c r="A20" s="5"/>
      <c r="B20" s="6" t="s">
        <v>133</v>
      </c>
      <c r="C20" s="6" t="s">
        <v>134</v>
      </c>
      <c r="D20" s="7" t="s">
        <v>10</v>
      </c>
      <c r="E20" s="8" t="s">
        <v>56</v>
      </c>
      <c r="F20" s="7"/>
      <c r="G20" s="8"/>
    </row>
    <row x14ac:dyDescent="0.25" r="21" customHeight="1" ht="18" customFormat="1" s="4">
      <c r="A21" s="5"/>
      <c r="B21" s="6" t="s">
        <v>135</v>
      </c>
      <c r="C21" s="6" t="s">
        <v>136</v>
      </c>
      <c r="D21" s="7" t="s">
        <v>10</v>
      </c>
      <c r="E21" s="8" t="s">
        <v>56</v>
      </c>
      <c r="F21" s="7"/>
      <c r="G21" s="8"/>
    </row>
    <row x14ac:dyDescent="0.25" r="22" customHeight="1" ht="18" customFormat="1" s="4">
      <c r="A22" s="5" t="s">
        <v>63</v>
      </c>
      <c r="B22" s="6" t="s">
        <v>137</v>
      </c>
      <c r="C22" s="6" t="s">
        <v>138</v>
      </c>
      <c r="D22" s="7" t="s">
        <v>10</v>
      </c>
      <c r="E22" s="8" t="s">
        <v>66</v>
      </c>
      <c r="F22" s="7"/>
      <c r="G22" s="8" t="s">
        <v>67</v>
      </c>
    </row>
    <row x14ac:dyDescent="0.25" r="23" customHeight="1" ht="15" customFormat="1" s="4">
      <c r="A23" s="9" t="s">
        <v>68</v>
      </c>
      <c r="B23" s="6" t="s">
        <v>139</v>
      </c>
      <c r="C23" s="6" t="s">
        <v>140</v>
      </c>
      <c r="D23" s="7" t="s">
        <v>10</v>
      </c>
      <c r="E23" s="8" t="s">
        <v>71</v>
      </c>
      <c r="F23" s="7"/>
      <c r="G23" s="8"/>
    </row>
    <row x14ac:dyDescent="0.25" r="24" customHeight="1" ht="18" customFormat="1" s="4">
      <c r="A24" s="5"/>
      <c r="B24" s="6" t="s">
        <v>141</v>
      </c>
      <c r="C24" s="6" t="s">
        <v>142</v>
      </c>
      <c r="D24" s="7" t="s">
        <v>28</v>
      </c>
      <c r="E24" s="8"/>
      <c r="F24" s="7" t="s">
        <v>10</v>
      </c>
      <c r="G24" s="8" t="s">
        <v>79</v>
      </c>
    </row>
    <row x14ac:dyDescent="0.25" r="25" customHeight="1" ht="18" customFormat="1" s="4">
      <c r="A25" s="5"/>
      <c r="B25" s="6" t="s">
        <v>143</v>
      </c>
      <c r="C25" s="6" t="s">
        <v>144</v>
      </c>
      <c r="D25" s="7" t="s">
        <v>10</v>
      </c>
      <c r="E25" s="8" t="s">
        <v>71</v>
      </c>
      <c r="F25" s="7"/>
      <c r="G25" s="8"/>
    </row>
    <row x14ac:dyDescent="0.25" r="26" customHeight="1" ht="18" customFormat="1" s="4">
      <c r="A26" s="5"/>
      <c r="B26" s="6" t="s">
        <v>145</v>
      </c>
      <c r="C26" s="6" t="s">
        <v>146</v>
      </c>
      <c r="D26" s="7" t="s">
        <v>10</v>
      </c>
      <c r="E26" s="8" t="s">
        <v>74</v>
      </c>
      <c r="F26" s="7"/>
      <c r="G26" s="8"/>
    </row>
    <row x14ac:dyDescent="0.25" r="27" customHeight="1" ht="15">
      <c r="A27" s="9" t="s">
        <v>80</v>
      </c>
      <c r="B27" s="18" t="s">
        <v>147</v>
      </c>
      <c r="C27" s="18" t="s">
        <v>148</v>
      </c>
      <c r="D27" s="19" t="s">
        <v>28</v>
      </c>
      <c r="E27" s="20"/>
      <c r="F27" s="19" t="s">
        <v>10</v>
      </c>
      <c r="G27" s="20" t="s">
        <v>88</v>
      </c>
    </row>
    <row x14ac:dyDescent="0.25" r="28" customHeight="1" ht="18">
      <c r="A28" s="5"/>
      <c r="B28" s="18" t="s">
        <v>149</v>
      </c>
      <c r="C28" s="18" t="s">
        <v>150</v>
      </c>
      <c r="D28" s="19" t="s">
        <v>28</v>
      </c>
      <c r="E28" s="20"/>
      <c r="F28" s="19" t="s">
        <v>10</v>
      </c>
      <c r="G28" s="20" t="s">
        <v>29</v>
      </c>
    </row>
    <row x14ac:dyDescent="0.25" r="29" customHeight="1" ht="18">
      <c r="A29" s="5"/>
      <c r="B29" s="18" t="s">
        <v>151</v>
      </c>
      <c r="C29" s="18" t="s">
        <v>152</v>
      </c>
      <c r="D29" s="19" t="s">
        <v>28</v>
      </c>
      <c r="E29" s="20"/>
      <c r="F29" s="19" t="s">
        <v>10</v>
      </c>
      <c r="G29" s="20" t="s">
        <v>79</v>
      </c>
    </row>
    <row x14ac:dyDescent="0.25" r="30" customHeight="1" ht="18">
      <c r="A30" s="5"/>
      <c r="B30" s="18" t="s">
        <v>153</v>
      </c>
      <c r="C30" s="18" t="s">
        <v>154</v>
      </c>
      <c r="D30" s="21" t="s">
        <v>10</v>
      </c>
      <c r="E30" s="20" t="s">
        <v>84</v>
      </c>
      <c r="F30" s="22"/>
      <c r="G30" s="20"/>
    </row>
    <row x14ac:dyDescent="0.25" r="31" customHeight="1" ht="18">
      <c r="A31" s="10" t="s">
        <v>92</v>
      </c>
      <c r="B31" s="11"/>
      <c r="C31" s="11"/>
      <c r="D31" s="12">
        <f>COUNTIF(D2:D29,"Yes")</f>
      </c>
      <c r="E31" s="13"/>
      <c r="F31" s="12">
        <f>COUNTIF(F2:F29,"Yes")</f>
      </c>
      <c r="G31" s="13"/>
    </row>
  </sheetData>
  <mergeCells count="9">
    <mergeCell ref="A3:A4"/>
    <mergeCell ref="A5:A9"/>
    <mergeCell ref="A10:A12"/>
    <mergeCell ref="A13:A15"/>
    <mergeCell ref="A16:A18"/>
    <mergeCell ref="A19:A21"/>
    <mergeCell ref="A23:A26"/>
    <mergeCell ref="A27:A30"/>
    <mergeCell ref="A31:C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5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 t="s">
        <v>12</v>
      </c>
      <c r="B3" s="6" t="s">
        <v>13</v>
      </c>
      <c r="C3" s="6" t="s">
        <v>14</v>
      </c>
      <c r="D3" s="7" t="s">
        <v>10</v>
      </c>
      <c r="E3" s="8" t="s">
        <v>15</v>
      </c>
      <c r="F3" s="7"/>
      <c r="G3" s="8"/>
    </row>
    <row x14ac:dyDescent="0.25" r="4" customHeight="1" ht="15" customFormat="1" s="4">
      <c r="A4" s="9" t="s">
        <v>16</v>
      </c>
      <c r="B4" s="6" t="s">
        <v>17</v>
      </c>
      <c r="C4" s="6" t="s">
        <v>18</v>
      </c>
      <c r="D4" s="7" t="s">
        <v>10</v>
      </c>
      <c r="E4" s="8" t="s">
        <v>19</v>
      </c>
      <c r="F4" s="7"/>
      <c r="G4" s="8"/>
    </row>
    <row x14ac:dyDescent="0.25" r="5" customHeight="1" ht="15" customFormat="1" s="4">
      <c r="A5" s="5"/>
      <c r="B5" s="6" t="s">
        <v>20</v>
      </c>
      <c r="C5" s="6" t="s">
        <v>21</v>
      </c>
      <c r="D5" s="7" t="s">
        <v>10</v>
      </c>
      <c r="E5" s="8" t="s">
        <v>19</v>
      </c>
      <c r="F5" s="7"/>
      <c r="G5" s="8"/>
    </row>
    <row x14ac:dyDescent="0.25" r="6" customHeight="1" ht="15" customFormat="1" s="4">
      <c r="A6" s="5"/>
      <c r="B6" s="6" t="s">
        <v>22</v>
      </c>
      <c r="C6" s="6" t="s">
        <v>23</v>
      </c>
      <c r="D6" s="7" t="s">
        <v>10</v>
      </c>
      <c r="E6" s="8" t="s">
        <v>19</v>
      </c>
      <c r="F6" s="7"/>
      <c r="G6" s="8"/>
    </row>
    <row x14ac:dyDescent="0.25" r="7" customHeight="1" ht="15" customFormat="1" s="4">
      <c r="A7" s="5"/>
      <c r="B7" s="6" t="s">
        <v>24</v>
      </c>
      <c r="C7" s="6" t="s">
        <v>25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26</v>
      </c>
      <c r="C8" s="6" t="s">
        <v>27</v>
      </c>
      <c r="D8" s="7" t="s">
        <v>28</v>
      </c>
      <c r="E8" s="8"/>
      <c r="F8" s="7" t="s">
        <v>10</v>
      </c>
      <c r="G8" s="8" t="s">
        <v>29</v>
      </c>
    </row>
    <row x14ac:dyDescent="0.25" r="9" customHeight="1" ht="15" customFormat="1" s="4">
      <c r="A9" s="5"/>
      <c r="B9" s="6" t="s">
        <v>30</v>
      </c>
      <c r="C9" s="6" t="s">
        <v>31</v>
      </c>
      <c r="D9" s="7" t="s">
        <v>28</v>
      </c>
      <c r="E9" s="8"/>
      <c r="F9" s="7" t="s">
        <v>28</v>
      </c>
      <c r="G9" s="8"/>
    </row>
    <row x14ac:dyDescent="0.25" r="10" customHeight="1" ht="15" customFormat="1" s="4">
      <c r="A10" s="9" t="s">
        <v>32</v>
      </c>
      <c r="B10" s="6" t="s">
        <v>33</v>
      </c>
      <c r="C10" s="6" t="s">
        <v>34</v>
      </c>
      <c r="D10" s="7" t="s">
        <v>10</v>
      </c>
      <c r="E10" s="8" t="s">
        <v>35</v>
      </c>
      <c r="F10" s="7"/>
      <c r="G10" s="8"/>
    </row>
    <row x14ac:dyDescent="0.25" r="11" customHeight="1" ht="18" customFormat="1" s="4">
      <c r="A11" s="5"/>
      <c r="B11" s="6" t="s">
        <v>36</v>
      </c>
      <c r="C11" s="6" t="s">
        <v>37</v>
      </c>
      <c r="D11" s="7" t="s">
        <v>10</v>
      </c>
      <c r="E11" s="8" t="s">
        <v>35</v>
      </c>
      <c r="F11" s="7"/>
      <c r="G11" s="8"/>
    </row>
    <row x14ac:dyDescent="0.25" r="12" customHeight="1" ht="18" customFormat="1" s="4">
      <c r="A12" s="5"/>
      <c r="B12" s="6" t="s">
        <v>38</v>
      </c>
      <c r="C12" s="6" t="s">
        <v>39</v>
      </c>
      <c r="D12" s="7" t="s">
        <v>10</v>
      </c>
      <c r="E12" s="8" t="s">
        <v>35</v>
      </c>
      <c r="F12" s="7"/>
      <c r="G12" s="8"/>
    </row>
    <row x14ac:dyDescent="0.25" r="13" customHeight="1" ht="18" customFormat="1" s="4">
      <c r="A13" s="9" t="s">
        <v>40</v>
      </c>
      <c r="B13" s="6" t="s">
        <v>41</v>
      </c>
      <c r="C13" s="6" t="s">
        <v>42</v>
      </c>
      <c r="D13" s="7" t="s">
        <v>10</v>
      </c>
      <c r="E13" s="8" t="s">
        <v>43</v>
      </c>
      <c r="F13" s="7"/>
      <c r="G13" s="8"/>
    </row>
    <row x14ac:dyDescent="0.25" r="14" customHeight="1" ht="18" customFormat="1" s="4">
      <c r="A14" s="5"/>
      <c r="B14" s="6" t="s">
        <v>44</v>
      </c>
      <c r="C14" s="6" t="s">
        <v>45</v>
      </c>
      <c r="D14" s="7" t="s">
        <v>10</v>
      </c>
      <c r="E14" s="8" t="s">
        <v>46</v>
      </c>
      <c r="F14" s="7"/>
      <c r="G14" s="8"/>
    </row>
    <row x14ac:dyDescent="0.25" r="15" customHeight="1" ht="18" customFormat="1" s="4">
      <c r="A15" s="5"/>
      <c r="B15" s="6" t="s">
        <v>47</v>
      </c>
      <c r="C15" s="6" t="s">
        <v>48</v>
      </c>
      <c r="D15" s="7" t="s">
        <v>10</v>
      </c>
      <c r="E15" s="8" t="s">
        <v>46</v>
      </c>
      <c r="F15" s="7"/>
      <c r="G15" s="8"/>
    </row>
    <row x14ac:dyDescent="0.25" r="16" customHeight="1" ht="15" customFormat="1" s="4">
      <c r="A16" s="5" t="s">
        <v>49</v>
      </c>
      <c r="B16" s="6" t="s">
        <v>50</v>
      </c>
      <c r="C16" s="6" t="s">
        <v>51</v>
      </c>
      <c r="D16" s="7" t="s">
        <v>10</v>
      </c>
      <c r="E16" s="8" t="s">
        <v>52</v>
      </c>
      <c r="F16" s="7"/>
      <c r="G16" s="8"/>
    </row>
    <row x14ac:dyDescent="0.25" r="17" customHeight="1" ht="15" customFormat="1" s="4">
      <c r="A17" s="9" t="s">
        <v>53</v>
      </c>
      <c r="B17" s="6" t="s">
        <v>54</v>
      </c>
      <c r="C17" s="6" t="s">
        <v>55</v>
      </c>
      <c r="D17" s="7" t="s">
        <v>10</v>
      </c>
      <c r="E17" s="8" t="s">
        <v>56</v>
      </c>
      <c r="F17" s="7"/>
      <c r="G17" s="8"/>
    </row>
    <row x14ac:dyDescent="0.25" r="18" customHeight="1" ht="18" customFormat="1" s="4">
      <c r="A18" s="5"/>
      <c r="B18" s="6" t="s">
        <v>57</v>
      </c>
      <c r="C18" s="6" t="s">
        <v>58</v>
      </c>
      <c r="D18" s="7" t="s">
        <v>10</v>
      </c>
      <c r="E18" s="8" t="s">
        <v>56</v>
      </c>
      <c r="F18" s="7"/>
      <c r="G18" s="8"/>
    </row>
    <row x14ac:dyDescent="0.25" r="19" customHeight="1" ht="18" customFormat="1" s="4">
      <c r="A19" s="5"/>
      <c r="B19" s="6" t="s">
        <v>59</v>
      </c>
      <c r="C19" s="6" t="s">
        <v>60</v>
      </c>
      <c r="D19" s="7" t="s">
        <v>10</v>
      </c>
      <c r="E19" s="8" t="s">
        <v>56</v>
      </c>
      <c r="F19" s="7"/>
      <c r="G19" s="8"/>
    </row>
    <row x14ac:dyDescent="0.25" r="20" customHeight="1" ht="18" customFormat="1" s="4">
      <c r="A20" s="5"/>
      <c r="B20" s="6" t="s">
        <v>61</v>
      </c>
      <c r="C20" s="6" t="s">
        <v>62</v>
      </c>
      <c r="D20" s="7" t="s">
        <v>10</v>
      </c>
      <c r="E20" s="8" t="s">
        <v>56</v>
      </c>
      <c r="F20" s="7"/>
      <c r="G20" s="8"/>
    </row>
    <row x14ac:dyDescent="0.25" r="21" customHeight="1" ht="18" customFormat="1" s="4">
      <c r="A21" s="5" t="s">
        <v>63</v>
      </c>
      <c r="B21" s="6" t="s">
        <v>64</v>
      </c>
      <c r="C21" s="6" t="s">
        <v>65</v>
      </c>
      <c r="D21" s="7" t="s">
        <v>10</v>
      </c>
      <c r="E21" s="8" t="s">
        <v>66</v>
      </c>
      <c r="F21" s="7"/>
      <c r="G21" s="8" t="s">
        <v>67</v>
      </c>
    </row>
    <row x14ac:dyDescent="0.25" r="22" customHeight="1" ht="15" customFormat="1" s="4">
      <c r="A22" s="9" t="s">
        <v>68</v>
      </c>
      <c r="B22" s="6" t="s">
        <v>69</v>
      </c>
      <c r="C22" s="6" t="s">
        <v>70</v>
      </c>
      <c r="D22" s="7" t="s">
        <v>10</v>
      </c>
      <c r="E22" s="8" t="s">
        <v>71</v>
      </c>
      <c r="F22" s="7"/>
      <c r="G22" s="8"/>
    </row>
    <row x14ac:dyDescent="0.25" r="23" customHeight="1" ht="18" customFormat="1" s="4">
      <c r="A23" s="5"/>
      <c r="B23" s="6" t="s">
        <v>72</v>
      </c>
      <c r="C23" s="6" t="s">
        <v>73</v>
      </c>
      <c r="D23" s="7" t="s">
        <v>10</v>
      </c>
      <c r="E23" s="8" t="s">
        <v>74</v>
      </c>
      <c r="F23" s="7"/>
      <c r="G23" s="8"/>
    </row>
    <row x14ac:dyDescent="0.25" r="24" customHeight="1" ht="18" customFormat="1" s="4">
      <c r="A24" s="5"/>
      <c r="B24" s="6" t="s">
        <v>75</v>
      </c>
      <c r="C24" s="6" t="s">
        <v>76</v>
      </c>
      <c r="D24" s="7" t="s">
        <v>10</v>
      </c>
      <c r="E24" s="8" t="s">
        <v>71</v>
      </c>
      <c r="F24" s="7"/>
      <c r="G24" s="8"/>
    </row>
    <row x14ac:dyDescent="0.25" r="25" customHeight="1" ht="18" customFormat="1" s="4">
      <c r="A25" s="5"/>
      <c r="B25" s="6" t="s">
        <v>77</v>
      </c>
      <c r="C25" s="6" t="s">
        <v>78</v>
      </c>
      <c r="D25" s="7" t="s">
        <v>28</v>
      </c>
      <c r="E25" s="8"/>
      <c r="F25" s="7" t="s">
        <v>10</v>
      </c>
      <c r="G25" s="8" t="s">
        <v>79</v>
      </c>
    </row>
    <row x14ac:dyDescent="0.25" r="26" customHeight="1" ht="15" customFormat="1" s="4">
      <c r="A26" s="9" t="s">
        <v>80</v>
      </c>
      <c r="B26" s="6" t="s">
        <v>81</v>
      </c>
      <c r="C26" s="6" t="s">
        <v>82</v>
      </c>
      <c r="D26" s="7" t="s">
        <v>83</v>
      </c>
      <c r="E26" s="8" t="s">
        <v>84</v>
      </c>
      <c r="F26" s="7" t="s">
        <v>10</v>
      </c>
      <c r="G26" s="8" t="s">
        <v>85</v>
      </c>
    </row>
    <row x14ac:dyDescent="0.25" r="27" customHeight="1" ht="18" customFormat="1" s="4">
      <c r="A27" s="5"/>
      <c r="B27" s="6" t="s">
        <v>86</v>
      </c>
      <c r="C27" s="6" t="s">
        <v>87</v>
      </c>
      <c r="D27" s="7" t="s">
        <v>28</v>
      </c>
      <c r="E27" s="8"/>
      <c r="F27" s="7" t="s">
        <v>10</v>
      </c>
      <c r="G27" s="8" t="s">
        <v>88</v>
      </c>
    </row>
    <row x14ac:dyDescent="0.25" r="28" customHeight="1" ht="18" customFormat="1" s="4">
      <c r="A28" s="5"/>
      <c r="B28" s="6" t="s">
        <v>89</v>
      </c>
      <c r="C28" s="6" t="s">
        <v>90</v>
      </c>
      <c r="D28" s="7" t="s">
        <v>10</v>
      </c>
      <c r="E28" s="8" t="s">
        <v>91</v>
      </c>
      <c r="F28" s="7"/>
      <c r="G28" s="8"/>
    </row>
    <row x14ac:dyDescent="0.25" r="29" customHeight="1" ht="18">
      <c r="A29" s="10" t="s">
        <v>92</v>
      </c>
      <c r="B29" s="11"/>
      <c r="C29" s="11"/>
      <c r="D29" s="12">
        <f>COUNTIF(D2:D28,"Yes")</f>
      </c>
      <c r="E29" s="13"/>
      <c r="F29" s="12">
        <f>COUNTIF(F2:F28,"Yes")</f>
      </c>
      <c r="G29" s="13"/>
    </row>
  </sheetData>
  <mergeCells count="7">
    <mergeCell ref="A4:A9"/>
    <mergeCell ref="A10:A12"/>
    <mergeCell ref="A13:A15"/>
    <mergeCell ref="A17:A20"/>
    <mergeCell ref="A22:A25"/>
    <mergeCell ref="A26:A28"/>
    <mergeCell ref="A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/>
  </sheetViews>
  <sheetFormatPr defaultRowHeight="15" x14ac:dyDescent="0.25"/>
  <cols>
    <col min="1" max="1" style="15" width="12.719285714285713" customWidth="1" bestFit="1"/>
    <col min="2" max="2" style="26" width="13.005" customWidth="1" bestFit="1"/>
    <col min="3" max="3" style="26" width="13.005" customWidth="1" bestFit="1"/>
    <col min="4" max="4" style="53" width="13.005" customWidth="1" bestFit="1"/>
    <col min="5" max="5" style="26" width="13.005" customWidth="1" bestFit="1"/>
    <col min="6" max="6" style="26" width="13.005" customWidth="1" bestFit="1"/>
    <col min="7" max="7" style="53" width="13.005" customWidth="1" bestFit="1"/>
  </cols>
  <sheetData>
    <row x14ac:dyDescent="0.25" r="1" customHeight="1" ht="18">
      <c r="A1" s="18"/>
      <c r="B1" s="25" t="s">
        <v>1488</v>
      </c>
      <c r="C1" s="25"/>
      <c r="D1" s="47"/>
      <c r="E1" s="25" t="s">
        <v>1489</v>
      </c>
      <c r="F1" s="25"/>
      <c r="G1" s="47"/>
    </row>
    <row x14ac:dyDescent="0.25" r="2" customHeight="1" ht="18">
      <c r="A2" s="18"/>
      <c r="B2" s="25" t="s">
        <v>1490</v>
      </c>
      <c r="C2" s="25" t="s">
        <v>1491</v>
      </c>
      <c r="D2" s="47" t="s">
        <v>1487</v>
      </c>
      <c r="E2" s="25" t="s">
        <v>1490</v>
      </c>
      <c r="F2" s="25" t="s">
        <v>1491</v>
      </c>
      <c r="G2" s="47" t="s">
        <v>1487</v>
      </c>
    </row>
    <row x14ac:dyDescent="0.25" r="3" customHeight="1" ht="18">
      <c r="A3" s="18" t="s">
        <v>1492</v>
      </c>
      <c r="B3" s="12">
        <f>'Consistency Analysis'!H68</f>
      </c>
      <c r="C3" s="12">
        <f>'Consistency Analysis'!I68</f>
      </c>
      <c r="D3" s="51">
        <f>B3/C3</f>
      </c>
      <c r="E3" s="12">
        <f>'Consistency Analysis'!V68</f>
      </c>
      <c r="F3" s="12">
        <f>'Consistency Analysis'!W68</f>
      </c>
      <c r="G3" s="51">
        <f>E3/F3</f>
      </c>
    </row>
    <row x14ac:dyDescent="0.25" r="4" customHeight="1" ht="18">
      <c r="A4" s="18" t="s">
        <v>1493</v>
      </c>
      <c r="B4" s="12">
        <f>'Consistency Analysis'!J68</f>
      </c>
      <c r="C4" s="12">
        <f>'Consistency Analysis'!K68</f>
      </c>
      <c r="D4" s="51">
        <f>B4/C4</f>
      </c>
      <c r="E4" s="12">
        <f>'Consistency Analysis'!X68</f>
      </c>
      <c r="F4" s="12">
        <f>'Consistency Analysis'!Y68</f>
      </c>
      <c r="G4" s="51">
        <f>E4/F4</f>
      </c>
    </row>
    <row x14ac:dyDescent="0.25" r="5" customHeight="1" ht="18">
      <c r="A5" s="18" t="s">
        <v>1494</v>
      </c>
      <c r="B5" s="12">
        <f>'Consistency Analysis'!L68</f>
      </c>
      <c r="C5" s="12">
        <f>'Consistency Analysis'!M68</f>
      </c>
      <c r="D5" s="51">
        <f>B5/C5</f>
      </c>
      <c r="E5" s="12">
        <f>'Consistency Analysis'!Z68</f>
      </c>
      <c r="F5" s="12">
        <f>'Consistency Analysis'!AA68</f>
      </c>
      <c r="G5" s="51">
        <f>E5/F5</f>
      </c>
    </row>
    <row x14ac:dyDescent="0.25" r="6" customHeight="1" ht="18">
      <c r="A6" s="18" t="s">
        <v>1495</v>
      </c>
      <c r="B6" s="12">
        <f>'Consistency Analysis'!N68</f>
      </c>
      <c r="C6" s="12">
        <f>'Consistency Analysis'!O68</f>
      </c>
      <c r="D6" s="51">
        <f>B6/C6</f>
      </c>
      <c r="E6" s="12">
        <f>'Consistency Analysis'!AB68</f>
      </c>
      <c r="F6" s="12">
        <f>'Consistency Analysis'!AC68</f>
      </c>
      <c r="G6" s="51">
        <f>E6/F6</f>
      </c>
    </row>
    <row x14ac:dyDescent="0.25" r="7" customHeight="1" ht="18">
      <c r="A7" s="18" t="s">
        <v>1496</v>
      </c>
      <c r="B7" s="12">
        <f>'Consistency Analysis'!P68</f>
      </c>
      <c r="C7" s="12">
        <f>'Consistency Analysis'!Q68</f>
      </c>
      <c r="D7" s="51">
        <f>B7/C7</f>
      </c>
      <c r="E7" s="12">
        <f>'Consistency Analysis'!AD68</f>
      </c>
      <c r="F7" s="12">
        <f>'Consistency Analysis'!AE68</f>
      </c>
      <c r="G7" s="51">
        <f>E7/F7</f>
      </c>
    </row>
    <row x14ac:dyDescent="0.25" r="8" customHeight="1" ht="18">
      <c r="A8" s="18" t="s">
        <v>1497</v>
      </c>
      <c r="B8" s="12">
        <f>'Consistency Analysis'!R68</f>
      </c>
      <c r="C8" s="12">
        <f>'Consistency Analysis'!S68</f>
      </c>
      <c r="D8" s="51">
        <f>B8/C8</f>
      </c>
      <c r="E8" s="12">
        <f>'Consistency Analysis'!AF68</f>
      </c>
      <c r="F8" s="12">
        <f>'Consistency Analysis'!AG68</f>
      </c>
      <c r="G8" s="51">
        <f>E8/F8</f>
      </c>
    </row>
    <row x14ac:dyDescent="0.25" r="9" customHeight="1" ht="18">
      <c r="A9" s="11" t="s">
        <v>1498</v>
      </c>
      <c r="B9" s="3"/>
      <c r="C9" s="3"/>
      <c r="D9" s="50">
        <f>AVERAGE(D3:D8)</f>
      </c>
      <c r="E9" s="3"/>
      <c r="F9" s="3"/>
      <c r="G9" s="50">
        <f>AVERAGE(G3:G8)</f>
      </c>
    </row>
    <row x14ac:dyDescent="0.25" r="10" customHeight="1" ht="18">
      <c r="A10" s="11" t="s">
        <v>1499</v>
      </c>
      <c r="B10" s="3"/>
      <c r="C10" s="3"/>
      <c r="D10" s="50">
        <f>GEOMEAN(D3:D8)</f>
      </c>
      <c r="E10" s="3"/>
      <c r="F10" s="3"/>
      <c r="G10" s="50">
        <f>GEOMEAN(G3:G8)</f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0"/>
  <sheetViews>
    <sheetView workbookViewId="0"/>
  </sheetViews>
  <sheetFormatPr defaultRowHeight="15" x14ac:dyDescent="0.25"/>
  <cols>
    <col min="1" max="1" style="17" width="13.005" customWidth="1" bestFit="1"/>
    <col min="2" max="2" style="17" width="9.147857142857141" customWidth="1" bestFit="1"/>
    <col min="3" max="3" style="17" width="9.147857142857141" customWidth="1" bestFit="1"/>
    <col min="4" max="4" style="17" width="9.147857142857141" customWidth="1" bestFit="1"/>
    <col min="5" max="5" style="17" width="9.147857142857141" customWidth="1" bestFit="1"/>
    <col min="6" max="6" style="17" width="9.147857142857141" customWidth="1" bestFit="1"/>
    <col min="7" max="7" style="17" width="11.719285714285713" customWidth="1" bestFit="1"/>
    <col min="8" max="8" style="52" width="12.719285714285713" customWidth="1" bestFit="1"/>
    <col min="9" max="9" style="26" width="12.719285714285713" customWidth="1" bestFit="1"/>
    <col min="10" max="10" style="52" width="12.719285714285713" customWidth="1" bestFit="1"/>
    <col min="11" max="11" style="26" width="12.719285714285713" customWidth="1" bestFit="1"/>
    <col min="12" max="12" style="52" width="12.719285714285713" customWidth="1" bestFit="1"/>
    <col min="13" max="13" style="26" width="12.719285714285713" customWidth="1" bestFit="1"/>
    <col min="14" max="14" style="52" width="12.719285714285713" customWidth="1" bestFit="1"/>
    <col min="15" max="15" style="26" width="12.719285714285713" customWidth="1" bestFit="1"/>
    <col min="16" max="16" style="52" width="12.719285714285713" customWidth="1" bestFit="1"/>
    <col min="17" max="17" style="26" width="12.719285714285713" customWidth="1" bestFit="1"/>
    <col min="18" max="18" style="52" width="12.719285714285713" customWidth="1" bestFit="1"/>
    <col min="19" max="19" style="26" width="12.719285714285713" customWidth="1" bestFit="1"/>
    <col min="20" max="20" style="53" width="12.719285714285713" customWidth="1" bestFit="1"/>
    <col min="21" max="21" style="17" width="12.719285714285713" customWidth="1" bestFit="1"/>
    <col min="22" max="22" style="52" width="12.719285714285713" customWidth="1" bestFit="1"/>
    <col min="23" max="23" style="26" width="12.719285714285713" customWidth="1" bestFit="1"/>
    <col min="24" max="24" style="52" width="12.719285714285713" customWidth="1" bestFit="1"/>
    <col min="25" max="25" style="26" width="12.719285714285713" customWidth="1" bestFit="1"/>
    <col min="26" max="26" style="52" width="12.719285714285713" customWidth="1" bestFit="1"/>
    <col min="27" max="27" style="26" width="12.719285714285713" customWidth="1" bestFit="1"/>
    <col min="28" max="28" style="52" width="12.719285714285713" customWidth="1" bestFit="1"/>
    <col min="29" max="29" style="26" width="12.719285714285713" customWidth="1" bestFit="1"/>
    <col min="30" max="30" style="52" width="12.719285714285713" customWidth="1" bestFit="1"/>
    <col min="31" max="31" style="26" width="12.719285714285713" customWidth="1" bestFit="1"/>
    <col min="32" max="32" style="52" width="12.719285714285713" customWidth="1" bestFit="1"/>
    <col min="33" max="33" style="26" width="12.719285714285713" customWidth="1" bestFit="1"/>
    <col min="34" max="34" style="53" width="12.719285714285713" customWidth="1" bestFit="1"/>
  </cols>
  <sheetData>
    <row x14ac:dyDescent="0.25" r="1" customHeight="1" ht="18">
      <c r="A1" s="13" t="s">
        <v>1466</v>
      </c>
      <c r="B1" s="13" t="s">
        <v>1467</v>
      </c>
      <c r="C1" s="13" t="s">
        <v>1468</v>
      </c>
      <c r="D1" s="13" t="s">
        <v>1469</v>
      </c>
      <c r="E1" s="13" t="s">
        <v>1470</v>
      </c>
      <c r="F1" s="13" t="s">
        <v>1471</v>
      </c>
      <c r="G1" s="13"/>
      <c r="H1" s="46" t="s">
        <v>1472</v>
      </c>
      <c r="I1" s="25" t="s">
        <v>1473</v>
      </c>
      <c r="J1" s="46" t="s">
        <v>1474</v>
      </c>
      <c r="K1" s="25" t="s">
        <v>1475</v>
      </c>
      <c r="L1" s="46" t="s">
        <v>1476</v>
      </c>
      <c r="M1" s="25" t="s">
        <v>1477</v>
      </c>
      <c r="N1" s="46" t="s">
        <v>1478</v>
      </c>
      <c r="O1" s="25" t="s">
        <v>1479</v>
      </c>
      <c r="P1" s="46" t="s">
        <v>1480</v>
      </c>
      <c r="Q1" s="25" t="s">
        <v>1481</v>
      </c>
      <c r="R1" s="46" t="s">
        <v>1482</v>
      </c>
      <c r="S1" s="25" t="s">
        <v>1483</v>
      </c>
      <c r="T1" s="47"/>
      <c r="U1" s="13"/>
      <c r="V1" s="46" t="s">
        <v>1472</v>
      </c>
      <c r="W1" s="25" t="s">
        <v>1473</v>
      </c>
      <c r="X1" s="46" t="s">
        <v>1474</v>
      </c>
      <c r="Y1" s="25" t="s">
        <v>1475</v>
      </c>
      <c r="Z1" s="46" t="s">
        <v>1476</v>
      </c>
      <c r="AA1" s="25" t="s">
        <v>1477</v>
      </c>
      <c r="AB1" s="46" t="s">
        <v>1478</v>
      </c>
      <c r="AC1" s="25" t="s">
        <v>1479</v>
      </c>
      <c r="AD1" s="46" t="s">
        <v>1480</v>
      </c>
      <c r="AE1" s="25" t="s">
        <v>1481</v>
      </c>
      <c r="AF1" s="46" t="s">
        <v>1482</v>
      </c>
      <c r="AG1" s="25" t="s">
        <v>1483</v>
      </c>
      <c r="AH1" s="47"/>
    </row>
    <row x14ac:dyDescent="0.25" r="2" customHeight="1" ht="18">
      <c r="A2" s="13" t="s">
        <v>11</v>
      </c>
      <c r="B2" s="48" t="s">
        <v>1484</v>
      </c>
      <c r="C2" s="48" t="s">
        <v>1484</v>
      </c>
      <c r="D2" s="48" t="s">
        <v>1484</v>
      </c>
      <c r="E2" s="48" t="s">
        <v>1484</v>
      </c>
      <c r="F2" s="49" t="s">
        <v>28</v>
      </c>
      <c r="G2" s="13"/>
      <c r="H2" s="46">
        <f>AND(B2="X",C2="X")</f>
      </c>
      <c r="I2" s="25">
        <f>OR(B2="X",C2="X")</f>
      </c>
      <c r="J2" s="46">
        <f>AND(B2="X",D2="X")</f>
      </c>
      <c r="K2" s="25">
        <f>OR(B2="X",D2="X")</f>
      </c>
      <c r="L2" s="46">
        <f>AND(B2="X",E2="X")</f>
      </c>
      <c r="M2" s="25">
        <f>OR(B2="X",E2="X")</f>
      </c>
      <c r="N2" s="46">
        <f>AND(C2="X",D2="X")</f>
      </c>
      <c r="O2" s="25">
        <f>OR(C2="X",D2="X")</f>
      </c>
      <c r="P2" s="46">
        <f>AND(C2="X",E2="X")</f>
      </c>
      <c r="Q2" s="25">
        <f>OR(C2="X",E2="X")</f>
      </c>
      <c r="R2" s="46">
        <f>AND(D2="X",E2="X")</f>
      </c>
      <c r="S2" s="25">
        <f>OR(D2="X",E2="X")</f>
      </c>
      <c r="T2" s="47"/>
      <c r="U2" s="13"/>
      <c r="V2" s="46">
        <f>AND(B2="X",C2="X",F2="No")</f>
      </c>
      <c r="W2" s="25">
        <f>AND(OR(B2="X",C2="X"),F2="No")</f>
      </c>
      <c r="X2" s="46">
        <f>AND(B2="X",D2="X",F2="No")</f>
      </c>
      <c r="Y2" s="25">
        <f>AND(OR(B2="X",D2="X"),F2="No")</f>
      </c>
      <c r="Z2" s="46">
        <f>AND(B2="X",E2="X",F2="No")</f>
      </c>
      <c r="AA2" s="25">
        <f>AND(OR(B2="X",E2="X"),F2="No")</f>
      </c>
      <c r="AB2" s="46">
        <f>AND(C2="X",D2="X",F2="No")</f>
      </c>
      <c r="AC2" s="25">
        <f>AND(OR(C2="X",D2="X"),F2="No")</f>
      </c>
      <c r="AD2" s="46">
        <f>AND(C2="X",E2="X",F2="No")</f>
      </c>
      <c r="AE2" s="25">
        <f>AND(OR(C2="X",E2="X"),F2="No")</f>
      </c>
      <c r="AF2" s="46">
        <f>AND(D2="X",E2="X",F2="No")</f>
      </c>
      <c r="AG2" s="25">
        <f>AND(OR(D2="X",E2="X"),F2="No")</f>
      </c>
      <c r="AH2" s="47"/>
    </row>
    <row x14ac:dyDescent="0.25" r="3" customHeight="1" ht="18">
      <c r="A3" s="38" t="s">
        <v>1382</v>
      </c>
      <c r="B3" s="13"/>
      <c r="C3" s="48" t="s">
        <v>1484</v>
      </c>
      <c r="D3" s="13"/>
      <c r="E3" s="48" t="s">
        <v>1484</v>
      </c>
      <c r="F3" s="49" t="s">
        <v>28</v>
      </c>
      <c r="G3" s="13"/>
      <c r="H3" s="46">
        <f>AND(B3="X",C3="X")</f>
      </c>
      <c r="I3" s="25">
        <f>OR(B3="X",C3="X")</f>
      </c>
      <c r="J3" s="46">
        <f>AND(B3="X",D3="X")</f>
      </c>
      <c r="K3" s="25">
        <f>OR(B3="X",D3="X")</f>
      </c>
      <c r="L3" s="46">
        <f>AND(B3="X",E3="X")</f>
      </c>
      <c r="M3" s="25">
        <f>OR(B3="X",E3="X")</f>
      </c>
      <c r="N3" s="46">
        <f>AND(C3="X",D3="X")</f>
      </c>
      <c r="O3" s="25">
        <f>OR(C3="X",D3="X")</f>
      </c>
      <c r="P3" s="46">
        <f>AND(C3="X",E3="X")</f>
      </c>
      <c r="Q3" s="25">
        <f>OR(C3="X",E3="X")</f>
      </c>
      <c r="R3" s="46">
        <f>AND(D3="X",E3="X")</f>
      </c>
      <c r="S3" s="25">
        <f>OR(D3="X",E3="X")</f>
      </c>
      <c r="T3" s="47"/>
      <c r="U3" s="13"/>
      <c r="V3" s="46">
        <f>AND(B3="X",C3="X",F3="No")</f>
      </c>
      <c r="W3" s="25">
        <f>AND(OR(B3="X",C3="X"),F3="No")</f>
      </c>
      <c r="X3" s="46">
        <f>AND(B3="X",D3="X",F3="No")</f>
      </c>
      <c r="Y3" s="25">
        <f>AND(OR(B3="X",D3="X"),F3="No")</f>
      </c>
      <c r="Z3" s="46">
        <f>AND(B3="X",E3="X",F3="No")</f>
      </c>
      <c r="AA3" s="25">
        <f>AND(OR(B3="X",E3="X"),F3="No")</f>
      </c>
      <c r="AB3" s="46">
        <f>AND(C3="X",D3="X",F3="No")</f>
      </c>
      <c r="AC3" s="25">
        <f>AND(OR(C3="X",D3="X"),F3="No")</f>
      </c>
      <c r="AD3" s="46">
        <f>AND(C3="X",E3="X",F3="No")</f>
      </c>
      <c r="AE3" s="25">
        <f>AND(OR(C3="X",E3="X"),F3="No")</f>
      </c>
      <c r="AF3" s="46">
        <f>AND(D3="X",E3="X",F3="No")</f>
      </c>
      <c r="AG3" s="25">
        <f>AND(OR(D3="X",E3="X"),F3="No")</f>
      </c>
      <c r="AH3" s="47"/>
    </row>
    <row x14ac:dyDescent="0.25" r="4" customHeight="1" ht="18">
      <c r="A4" s="13" t="s">
        <v>793</v>
      </c>
      <c r="B4" s="13"/>
      <c r="C4" s="13"/>
      <c r="D4" s="48" t="s">
        <v>1484</v>
      </c>
      <c r="E4" s="13"/>
      <c r="F4" s="49" t="s">
        <v>10</v>
      </c>
      <c r="G4" s="13"/>
      <c r="H4" s="46">
        <f>AND(B4="X",C4="X")</f>
      </c>
      <c r="I4" s="25">
        <f>OR(B4="X",C4="X")</f>
      </c>
      <c r="J4" s="46">
        <f>AND(B4="X",D4="X")</f>
      </c>
      <c r="K4" s="25">
        <f>OR(B4="X",D4="X")</f>
      </c>
      <c r="L4" s="46">
        <f>AND(B4="X",E4="X")</f>
      </c>
      <c r="M4" s="25">
        <f>OR(B4="X",E4="X")</f>
      </c>
      <c r="N4" s="46">
        <f>AND(C4="X",D4="X")</f>
      </c>
      <c r="O4" s="25">
        <f>OR(C4="X",D4="X")</f>
      </c>
      <c r="P4" s="46">
        <f>AND(C4="X",E4="X")</f>
      </c>
      <c r="Q4" s="25">
        <f>OR(C4="X",E4="X")</f>
      </c>
      <c r="R4" s="46">
        <f>AND(D4="X",E4="X")</f>
      </c>
      <c r="S4" s="25">
        <f>OR(D4="X",E4="X")</f>
      </c>
      <c r="T4" s="47"/>
      <c r="U4" s="13"/>
      <c r="V4" s="46">
        <f>AND(B4="X",C4="X",F4="No")</f>
      </c>
      <c r="W4" s="25">
        <f>AND(OR(B4="X",C4="X"),F4="No")</f>
      </c>
      <c r="X4" s="46">
        <f>AND(B4="X",D4="X",F4="No")</f>
      </c>
      <c r="Y4" s="25">
        <f>AND(OR(B4="X",D4="X"),F4="No")</f>
      </c>
      <c r="Z4" s="46">
        <f>AND(B4="X",E4="X",F4="No")</f>
      </c>
      <c r="AA4" s="25">
        <f>AND(OR(B4="X",E4="X"),F4="No")</f>
      </c>
      <c r="AB4" s="46">
        <f>AND(C4="X",D4="X",F4="No")</f>
      </c>
      <c r="AC4" s="25">
        <f>AND(OR(C4="X",D4="X"),F4="No")</f>
      </c>
      <c r="AD4" s="46">
        <f>AND(C4="X",E4="X",F4="No")</f>
      </c>
      <c r="AE4" s="25">
        <f>AND(OR(C4="X",E4="X"),F4="No")</f>
      </c>
      <c r="AF4" s="46">
        <f>AND(D4="X",E4="X",F4="No")</f>
      </c>
      <c r="AG4" s="25">
        <f>AND(OR(D4="X",E4="X"),F4="No")</f>
      </c>
      <c r="AH4" s="47"/>
    </row>
    <row x14ac:dyDescent="0.25" r="5" customHeight="1" ht="18">
      <c r="A5" s="13" t="s">
        <v>800</v>
      </c>
      <c r="B5" s="13"/>
      <c r="C5" s="48" t="s">
        <v>1484</v>
      </c>
      <c r="D5" s="13"/>
      <c r="E5" s="13"/>
      <c r="F5" s="49" t="s">
        <v>10</v>
      </c>
      <c r="G5" s="13"/>
      <c r="H5" s="46">
        <f>AND(B5="X",C5="X")</f>
      </c>
      <c r="I5" s="25">
        <f>OR(B5="X",C5="X")</f>
      </c>
      <c r="J5" s="46">
        <f>AND(B5="X",D5="X")</f>
      </c>
      <c r="K5" s="25">
        <f>OR(B5="X",D5="X")</f>
      </c>
      <c r="L5" s="46">
        <f>AND(B5="X",E5="X")</f>
      </c>
      <c r="M5" s="25">
        <f>OR(B5="X",E5="X")</f>
      </c>
      <c r="N5" s="46">
        <f>AND(C5="X",D5="X")</f>
      </c>
      <c r="O5" s="25">
        <f>OR(C5="X",D5="X")</f>
      </c>
      <c r="P5" s="46">
        <f>AND(C5="X",E5="X")</f>
      </c>
      <c r="Q5" s="25">
        <f>OR(C5="X",E5="X")</f>
      </c>
      <c r="R5" s="46">
        <f>AND(D5="X",E5="X")</f>
      </c>
      <c r="S5" s="25">
        <f>OR(D5="X",E5="X")</f>
      </c>
      <c r="T5" s="47"/>
      <c r="U5" s="13"/>
      <c r="V5" s="46">
        <f>AND(B5="X",C5="X",F5="No")</f>
      </c>
      <c r="W5" s="25">
        <f>AND(OR(B5="X",C5="X"),F5="No")</f>
      </c>
      <c r="X5" s="46">
        <f>AND(B5="X",D5="X",F5="No")</f>
      </c>
      <c r="Y5" s="25">
        <f>AND(OR(B5="X",D5="X"),F5="No")</f>
      </c>
      <c r="Z5" s="46">
        <f>AND(B5="X",E5="X",F5="No")</f>
      </c>
      <c r="AA5" s="25">
        <f>AND(OR(B5="X",E5="X"),F5="No")</f>
      </c>
      <c r="AB5" s="46">
        <f>AND(C5="X",D5="X",F5="No")</f>
      </c>
      <c r="AC5" s="25">
        <f>AND(OR(C5="X",D5="X"),F5="No")</f>
      </c>
      <c r="AD5" s="46">
        <f>AND(C5="X",E5="X",F5="No")</f>
      </c>
      <c r="AE5" s="25">
        <f>AND(OR(C5="X",E5="X"),F5="No")</f>
      </c>
      <c r="AF5" s="46">
        <f>AND(D5="X",E5="X",F5="No")</f>
      </c>
      <c r="AG5" s="25">
        <f>AND(OR(D5="X",E5="X"),F5="No")</f>
      </c>
      <c r="AH5" s="47"/>
    </row>
    <row x14ac:dyDescent="0.25" r="6" customHeight="1" ht="18">
      <c r="A6" s="13" t="s">
        <v>802</v>
      </c>
      <c r="B6" s="13"/>
      <c r="C6" s="13"/>
      <c r="D6" s="13"/>
      <c r="E6" s="48" t="s">
        <v>1484</v>
      </c>
      <c r="F6" s="49" t="s">
        <v>10</v>
      </c>
      <c r="G6" s="13"/>
      <c r="H6" s="46">
        <f>AND(B6="X",C6="X")</f>
      </c>
      <c r="I6" s="25">
        <f>OR(B6="X",C6="X")</f>
      </c>
      <c r="J6" s="46">
        <f>AND(B6="X",D6="X")</f>
      </c>
      <c r="K6" s="25">
        <f>OR(B6="X",D6="X")</f>
      </c>
      <c r="L6" s="46">
        <f>AND(B6="X",E6="X")</f>
      </c>
      <c r="M6" s="25">
        <f>OR(B6="X",E6="X")</f>
      </c>
      <c r="N6" s="46">
        <f>AND(C6="X",D6="X")</f>
      </c>
      <c r="O6" s="25">
        <f>OR(C6="X",D6="X")</f>
      </c>
      <c r="P6" s="46">
        <f>AND(C6="X",E6="X")</f>
      </c>
      <c r="Q6" s="25">
        <f>OR(C6="X",E6="X")</f>
      </c>
      <c r="R6" s="46">
        <f>AND(D6="X",E6="X")</f>
      </c>
      <c r="S6" s="25">
        <f>OR(D6="X",E6="X")</f>
      </c>
      <c r="T6" s="47"/>
      <c r="U6" s="13"/>
      <c r="V6" s="46">
        <f>AND(B6="X",C6="X",F6="No")</f>
      </c>
      <c r="W6" s="25">
        <f>AND(OR(B6="X",C6="X"),F6="No")</f>
      </c>
      <c r="X6" s="46">
        <f>AND(B6="X",D6="X",F6="No")</f>
      </c>
      <c r="Y6" s="25">
        <f>AND(OR(B6="X",D6="X"),F6="No")</f>
      </c>
      <c r="Z6" s="46">
        <f>AND(B6="X",E6="X",F6="No")</f>
      </c>
      <c r="AA6" s="25">
        <f>AND(OR(B6="X",E6="X"),F6="No")</f>
      </c>
      <c r="AB6" s="46">
        <f>AND(C6="X",D6="X",F6="No")</f>
      </c>
      <c r="AC6" s="25">
        <f>AND(OR(C6="X",D6="X"),F6="No")</f>
      </c>
      <c r="AD6" s="46">
        <f>AND(C6="X",E6="X",F6="No")</f>
      </c>
      <c r="AE6" s="25">
        <f>AND(OR(C6="X",E6="X"),F6="No")</f>
      </c>
      <c r="AF6" s="46">
        <f>AND(D6="X",E6="X",F6="No")</f>
      </c>
      <c r="AG6" s="25">
        <f>AND(OR(D6="X",E6="X"),F6="No")</f>
      </c>
      <c r="AH6" s="47"/>
    </row>
    <row x14ac:dyDescent="0.25" r="7" customHeight="1" ht="18">
      <c r="A7" s="13" t="s">
        <v>15</v>
      </c>
      <c r="B7" s="48" t="s">
        <v>1484</v>
      </c>
      <c r="C7" s="48" t="s">
        <v>1484</v>
      </c>
      <c r="D7" s="48" t="s">
        <v>1484</v>
      </c>
      <c r="E7" s="48" t="s">
        <v>1484</v>
      </c>
      <c r="F7" s="49" t="s">
        <v>28</v>
      </c>
      <c r="G7" s="13"/>
      <c r="H7" s="46">
        <f>AND(B7="X",C7="X")</f>
      </c>
      <c r="I7" s="25">
        <f>OR(B7="X",C7="X")</f>
      </c>
      <c r="J7" s="46">
        <f>AND(B7="X",D7="X")</f>
      </c>
      <c r="K7" s="25">
        <f>OR(B7="X",D7="X")</f>
      </c>
      <c r="L7" s="46">
        <f>AND(B7="X",E7="X")</f>
      </c>
      <c r="M7" s="25">
        <f>OR(B7="X",E7="X")</f>
      </c>
      <c r="N7" s="46">
        <f>AND(C7="X",D7="X")</f>
      </c>
      <c r="O7" s="25">
        <f>OR(C7="X",D7="X")</f>
      </c>
      <c r="P7" s="46">
        <f>AND(C7="X",E7="X")</f>
      </c>
      <c r="Q7" s="25">
        <f>OR(C7="X",E7="X")</f>
      </c>
      <c r="R7" s="46">
        <f>AND(D7="X",E7="X")</f>
      </c>
      <c r="S7" s="25">
        <f>OR(D7="X",E7="X")</f>
      </c>
      <c r="T7" s="47"/>
      <c r="U7" s="13"/>
      <c r="V7" s="46">
        <f>AND(B7="X",C7="X",F7="No")</f>
      </c>
      <c r="W7" s="25">
        <f>AND(OR(B7="X",C7="X"),F7="No")</f>
      </c>
      <c r="X7" s="46">
        <f>AND(B7="X",D7="X",F7="No")</f>
      </c>
      <c r="Y7" s="25">
        <f>AND(OR(B7="X",D7="X"),F7="No")</f>
      </c>
      <c r="Z7" s="46">
        <f>AND(B7="X",E7="X",F7="No")</f>
      </c>
      <c r="AA7" s="25">
        <f>AND(OR(B7="X",E7="X"),F7="No")</f>
      </c>
      <c r="AB7" s="46">
        <f>AND(C7="X",D7="X",F7="No")</f>
      </c>
      <c r="AC7" s="25">
        <f>AND(OR(C7="X",D7="X"),F7="No")</f>
      </c>
      <c r="AD7" s="46">
        <f>AND(C7="X",E7="X",F7="No")</f>
      </c>
      <c r="AE7" s="25">
        <f>AND(OR(C7="X",E7="X"),F7="No")</f>
      </c>
      <c r="AF7" s="46">
        <f>AND(D7="X",E7="X",F7="No")</f>
      </c>
      <c r="AG7" s="25">
        <f>AND(OR(D7="X",E7="X"),F7="No")</f>
      </c>
      <c r="AH7" s="47"/>
    </row>
    <row x14ac:dyDescent="0.25" r="8" customHeight="1" ht="18">
      <c r="A8" s="13" t="s">
        <v>810</v>
      </c>
      <c r="B8" s="48" t="s">
        <v>1484</v>
      </c>
      <c r="C8" s="13"/>
      <c r="D8" s="13"/>
      <c r="E8" s="13"/>
      <c r="F8" s="49" t="s">
        <v>10</v>
      </c>
      <c r="G8" s="13"/>
      <c r="H8" s="46">
        <f>AND(B8="X",C8="X")</f>
      </c>
      <c r="I8" s="25">
        <f>OR(B8="X",C8="X")</f>
      </c>
      <c r="J8" s="46">
        <f>AND(B8="X",D8="X")</f>
      </c>
      <c r="K8" s="25">
        <f>OR(B8="X",D8="X")</f>
      </c>
      <c r="L8" s="46">
        <f>AND(B8="X",E8="X")</f>
      </c>
      <c r="M8" s="25">
        <f>OR(B8="X",E8="X")</f>
      </c>
      <c r="N8" s="46">
        <f>AND(C8="X",D8="X")</f>
      </c>
      <c r="O8" s="25">
        <f>OR(C8="X",D8="X")</f>
      </c>
      <c r="P8" s="46">
        <f>AND(C8="X",E8="X")</f>
      </c>
      <c r="Q8" s="25">
        <f>OR(C8="X",E8="X")</f>
      </c>
      <c r="R8" s="46">
        <f>AND(D8="X",E8="X")</f>
      </c>
      <c r="S8" s="25">
        <f>OR(D8="X",E8="X")</f>
      </c>
      <c r="T8" s="47"/>
      <c r="U8" s="13"/>
      <c r="V8" s="46">
        <f>AND(B8="X",C8="X",F8="No")</f>
      </c>
      <c r="W8" s="25">
        <f>AND(OR(B8="X",C8="X"),F8="No")</f>
      </c>
      <c r="X8" s="46">
        <f>AND(B8="X",D8="X",F8="No")</f>
      </c>
      <c r="Y8" s="25">
        <f>AND(OR(B8="X",D8="X"),F8="No")</f>
      </c>
      <c r="Z8" s="46">
        <f>AND(B8="X",E8="X",F8="No")</f>
      </c>
      <c r="AA8" s="25">
        <f>AND(OR(B8="X",E8="X"),F8="No")</f>
      </c>
      <c r="AB8" s="46">
        <f>AND(C8="X",D8="X",F8="No")</f>
      </c>
      <c r="AC8" s="25">
        <f>AND(OR(C8="X",D8="X"),F8="No")</f>
      </c>
      <c r="AD8" s="46">
        <f>AND(C8="X",E8="X",F8="No")</f>
      </c>
      <c r="AE8" s="25">
        <f>AND(OR(C8="X",E8="X"),F8="No")</f>
      </c>
      <c r="AF8" s="46">
        <f>AND(D8="X",E8="X",F8="No")</f>
      </c>
      <c r="AG8" s="25">
        <f>AND(OR(D8="X",E8="X"),F8="No")</f>
      </c>
      <c r="AH8" s="47"/>
    </row>
    <row x14ac:dyDescent="0.25" r="9" customHeight="1" ht="18">
      <c r="A9" s="13" t="s">
        <v>818</v>
      </c>
      <c r="B9" s="48" t="s">
        <v>1484</v>
      </c>
      <c r="C9" s="13"/>
      <c r="D9" s="13"/>
      <c r="E9" s="13"/>
      <c r="F9" s="49" t="s">
        <v>10</v>
      </c>
      <c r="G9" s="13"/>
      <c r="H9" s="46">
        <f>AND(B9="X",C9="X")</f>
      </c>
      <c r="I9" s="25">
        <f>OR(B9="X",C9="X")</f>
      </c>
      <c r="J9" s="46">
        <f>AND(B9="X",D9="X")</f>
      </c>
      <c r="K9" s="25">
        <f>OR(B9="X",D9="X")</f>
      </c>
      <c r="L9" s="46">
        <f>AND(B9="X",E9="X")</f>
      </c>
      <c r="M9" s="25">
        <f>OR(B9="X",E9="X")</f>
      </c>
      <c r="N9" s="46">
        <f>AND(C9="X",D9="X")</f>
      </c>
      <c r="O9" s="25">
        <f>OR(C9="X",D9="X")</f>
      </c>
      <c r="P9" s="46">
        <f>AND(C9="X",E9="X")</f>
      </c>
      <c r="Q9" s="25">
        <f>OR(C9="X",E9="X")</f>
      </c>
      <c r="R9" s="46">
        <f>AND(D9="X",E9="X")</f>
      </c>
      <c r="S9" s="25">
        <f>OR(D9="X",E9="X")</f>
      </c>
      <c r="T9" s="47"/>
      <c r="U9" s="13"/>
      <c r="V9" s="46">
        <f>AND(B9="X",C9="X",F9="No")</f>
      </c>
      <c r="W9" s="25">
        <f>AND(OR(B9="X",C9="X"),F9="No")</f>
      </c>
      <c r="X9" s="46">
        <f>AND(B9="X",D9="X",F9="No")</f>
      </c>
      <c r="Y9" s="25">
        <f>AND(OR(B9="X",D9="X"),F9="No")</f>
      </c>
      <c r="Z9" s="46">
        <f>AND(B9="X",E9="X",F9="No")</f>
      </c>
      <c r="AA9" s="25">
        <f>AND(OR(B9="X",E9="X"),F9="No")</f>
      </c>
      <c r="AB9" s="46">
        <f>AND(C9="X",D9="X",F9="No")</f>
      </c>
      <c r="AC9" s="25">
        <f>AND(OR(C9="X",D9="X"),F9="No")</f>
      </c>
      <c r="AD9" s="46">
        <f>AND(C9="X",E9="X",F9="No")</f>
      </c>
      <c r="AE9" s="25">
        <f>AND(OR(C9="X",E9="X"),F9="No")</f>
      </c>
      <c r="AF9" s="46">
        <f>AND(D9="X",E9="X",F9="No")</f>
      </c>
      <c r="AG9" s="25">
        <f>AND(OR(D9="X",E9="X"),F9="No")</f>
      </c>
      <c r="AH9" s="47"/>
    </row>
    <row x14ac:dyDescent="0.25" r="10" customHeight="1" ht="18">
      <c r="A10" s="13" t="s">
        <v>19</v>
      </c>
      <c r="B10" s="48" t="s">
        <v>1484</v>
      </c>
      <c r="C10" s="48" t="s">
        <v>1484</v>
      </c>
      <c r="D10" s="48" t="s">
        <v>1484</v>
      </c>
      <c r="E10" s="48" t="s">
        <v>1484</v>
      </c>
      <c r="F10" s="49" t="s">
        <v>28</v>
      </c>
      <c r="G10" s="13"/>
      <c r="H10" s="46">
        <f>AND(B10="X",C10="X")</f>
      </c>
      <c r="I10" s="25">
        <f>OR(B10="X",C10="X")</f>
      </c>
      <c r="J10" s="46">
        <f>AND(B10="X",D10="X")</f>
      </c>
      <c r="K10" s="25">
        <f>OR(B10="X",D10="X")</f>
      </c>
      <c r="L10" s="46">
        <f>AND(B10="X",E10="X")</f>
      </c>
      <c r="M10" s="25">
        <f>OR(B10="X",E10="X")</f>
      </c>
      <c r="N10" s="46">
        <f>AND(C10="X",D10="X")</f>
      </c>
      <c r="O10" s="25">
        <f>OR(C10="X",D10="X")</f>
      </c>
      <c r="P10" s="46">
        <f>AND(C10="X",E10="X")</f>
      </c>
      <c r="Q10" s="25">
        <f>OR(C10="X",E10="X")</f>
      </c>
      <c r="R10" s="46">
        <f>AND(D10="X",E10="X")</f>
      </c>
      <c r="S10" s="25">
        <f>OR(D10="X",E10="X")</f>
      </c>
      <c r="T10" s="47"/>
      <c r="U10" s="13"/>
      <c r="V10" s="46">
        <f>AND(B10="X",C10="X",F10="No")</f>
      </c>
      <c r="W10" s="25">
        <f>AND(OR(B10="X",C10="X"),F10="No")</f>
      </c>
      <c r="X10" s="46">
        <f>AND(B10="X",D10="X",F10="No")</f>
      </c>
      <c r="Y10" s="25">
        <f>AND(OR(B10="X",D10="X"),F10="No")</f>
      </c>
      <c r="Z10" s="46">
        <f>AND(B10="X",E10="X",F10="No")</f>
      </c>
      <c r="AA10" s="25">
        <f>AND(OR(B10="X",E10="X"),F10="No")</f>
      </c>
      <c r="AB10" s="46">
        <f>AND(C10="X",D10="X",F10="No")</f>
      </c>
      <c r="AC10" s="25">
        <f>AND(OR(C10="X",D10="X"),F10="No")</f>
      </c>
      <c r="AD10" s="46">
        <f>AND(C10="X",E10="X",F10="No")</f>
      </c>
      <c r="AE10" s="25">
        <f>AND(OR(C10="X",E10="X"),F10="No")</f>
      </c>
      <c r="AF10" s="46">
        <f>AND(D10="X",E10="X",F10="No")</f>
      </c>
      <c r="AG10" s="25">
        <f>AND(OR(D10="X",E10="X"),F10="No")</f>
      </c>
      <c r="AH10" s="47"/>
    </row>
    <row x14ac:dyDescent="0.25" r="11" customHeight="1" ht="18">
      <c r="A11" s="13" t="s">
        <v>104</v>
      </c>
      <c r="B11" s="13"/>
      <c r="C11" s="48" t="s">
        <v>1484</v>
      </c>
      <c r="D11" s="13"/>
      <c r="E11" s="13"/>
      <c r="F11" s="49" t="s">
        <v>28</v>
      </c>
      <c r="G11" s="13"/>
      <c r="H11" s="46">
        <f>AND(B11="X",C11="X")</f>
      </c>
      <c r="I11" s="25">
        <f>OR(B11="X",C11="X")</f>
      </c>
      <c r="J11" s="46">
        <f>AND(B11="X",D11="X")</f>
      </c>
      <c r="K11" s="25">
        <f>OR(B11="X",D11="X")</f>
      </c>
      <c r="L11" s="46">
        <f>AND(B11="X",E11="X")</f>
      </c>
      <c r="M11" s="25">
        <f>OR(B11="X",E11="X")</f>
      </c>
      <c r="N11" s="46">
        <f>AND(C11="X",D11="X")</f>
      </c>
      <c r="O11" s="25">
        <f>OR(C11="X",D11="X")</f>
      </c>
      <c r="P11" s="46">
        <f>AND(C11="X",E11="X")</f>
      </c>
      <c r="Q11" s="25">
        <f>OR(C11="X",E11="X")</f>
      </c>
      <c r="R11" s="46">
        <f>AND(D11="X",E11="X")</f>
      </c>
      <c r="S11" s="25">
        <f>OR(D11="X",E11="X")</f>
      </c>
      <c r="T11" s="47"/>
      <c r="U11" s="13"/>
      <c r="V11" s="46">
        <f>AND(B11="X",C11="X",F11="No")</f>
      </c>
      <c r="W11" s="25">
        <f>AND(OR(B11="X",C11="X"),F11="No")</f>
      </c>
      <c r="X11" s="46">
        <f>AND(B11="X",D11="X",F11="No")</f>
      </c>
      <c r="Y11" s="25">
        <f>AND(OR(B11="X",D11="X"),F11="No")</f>
      </c>
      <c r="Z11" s="46">
        <f>AND(B11="X",E11="X",F11="No")</f>
      </c>
      <c r="AA11" s="25">
        <f>AND(OR(B11="X",E11="X"),F11="No")</f>
      </c>
      <c r="AB11" s="46">
        <f>AND(C11="X",D11="X",F11="No")</f>
      </c>
      <c r="AC11" s="25">
        <f>AND(OR(C11="X",D11="X"),F11="No")</f>
      </c>
      <c r="AD11" s="46">
        <f>AND(C11="X",E11="X",F11="No")</f>
      </c>
      <c r="AE11" s="25">
        <f>AND(OR(C11="X",E11="X"),F11="No")</f>
      </c>
      <c r="AF11" s="46">
        <f>AND(D11="X",E11="X",F11="No")</f>
      </c>
      <c r="AG11" s="25">
        <f>AND(OR(D11="X",E11="X"),F11="No")</f>
      </c>
      <c r="AH11" s="47"/>
    </row>
    <row x14ac:dyDescent="0.25" r="12" customHeight="1" ht="18">
      <c r="A12" s="13" t="s">
        <v>1121</v>
      </c>
      <c r="B12" s="13"/>
      <c r="C12" s="48" t="s">
        <v>1484</v>
      </c>
      <c r="D12" s="13"/>
      <c r="E12" s="13"/>
      <c r="F12" s="49" t="s">
        <v>28</v>
      </c>
      <c r="G12" s="13"/>
      <c r="H12" s="46">
        <f>AND(B12="X",C12="X")</f>
      </c>
      <c r="I12" s="25">
        <f>OR(B12="X",C12="X")</f>
      </c>
      <c r="J12" s="46">
        <f>AND(B12="X",D12="X")</f>
      </c>
      <c r="K12" s="25">
        <f>OR(B12="X",D12="X")</f>
      </c>
      <c r="L12" s="46">
        <f>AND(B12="X",E12="X")</f>
      </c>
      <c r="M12" s="25">
        <f>OR(B12="X",E12="X")</f>
      </c>
      <c r="N12" s="46">
        <f>AND(C12="X",D12="X")</f>
      </c>
      <c r="O12" s="25">
        <f>OR(C12="X",D12="X")</f>
      </c>
      <c r="P12" s="46">
        <f>AND(C12="X",E12="X")</f>
      </c>
      <c r="Q12" s="25">
        <f>OR(C12="X",E12="X")</f>
      </c>
      <c r="R12" s="46">
        <f>AND(D12="X",E12="X")</f>
      </c>
      <c r="S12" s="25">
        <f>OR(D12="X",E12="X")</f>
      </c>
      <c r="T12" s="47"/>
      <c r="U12" s="13"/>
      <c r="V12" s="46">
        <f>AND(B12="X",C12="X",F12="No")</f>
      </c>
      <c r="W12" s="25">
        <f>AND(OR(B12="X",C12="X"),F12="No")</f>
      </c>
      <c r="X12" s="46">
        <f>AND(B12="X",D12="X",F12="No")</f>
      </c>
      <c r="Y12" s="25">
        <f>AND(OR(B12="X",D12="X"),F12="No")</f>
      </c>
      <c r="Z12" s="46">
        <f>AND(B12="X",E12="X",F12="No")</f>
      </c>
      <c r="AA12" s="25">
        <f>AND(OR(B12="X",E12="X"),F12="No")</f>
      </c>
      <c r="AB12" s="46">
        <f>AND(C12="X",D12="X",F12="No")</f>
      </c>
      <c r="AC12" s="25">
        <f>AND(OR(C12="X",D12="X"),F12="No")</f>
      </c>
      <c r="AD12" s="46">
        <f>AND(C12="X",E12="X",F12="No")</f>
      </c>
      <c r="AE12" s="25">
        <f>AND(OR(C12="X",E12="X"),F12="No")</f>
      </c>
      <c r="AF12" s="46">
        <f>AND(D12="X",E12="X",F12="No")</f>
      </c>
      <c r="AG12" s="25">
        <f>AND(OR(D12="X",E12="X"),F12="No")</f>
      </c>
      <c r="AH12" s="47"/>
    </row>
    <row x14ac:dyDescent="0.25" r="13" customHeight="1" ht="18">
      <c r="A13" s="13" t="s">
        <v>560</v>
      </c>
      <c r="B13" s="48" t="s">
        <v>1484</v>
      </c>
      <c r="C13" s="48" t="s">
        <v>1484</v>
      </c>
      <c r="D13" s="48" t="s">
        <v>1484</v>
      </c>
      <c r="E13" s="48" t="s">
        <v>1484</v>
      </c>
      <c r="F13" s="49" t="s">
        <v>28</v>
      </c>
      <c r="G13" s="13"/>
      <c r="H13" s="46">
        <f>AND(B13="X",C13="X")</f>
      </c>
      <c r="I13" s="25">
        <f>OR(B13="X",C13="X")</f>
      </c>
      <c r="J13" s="46">
        <f>AND(B13="X",D13="X")</f>
      </c>
      <c r="K13" s="25">
        <f>OR(B13="X",D13="X")</f>
      </c>
      <c r="L13" s="46">
        <f>AND(B13="X",E13="X")</f>
      </c>
      <c r="M13" s="25">
        <f>OR(B13="X",E13="X")</f>
      </c>
      <c r="N13" s="46">
        <f>AND(C13="X",D13="X")</f>
      </c>
      <c r="O13" s="25">
        <f>OR(C13="X",D13="X")</f>
      </c>
      <c r="P13" s="46">
        <f>AND(C13="X",E13="X")</f>
      </c>
      <c r="Q13" s="25">
        <f>OR(C13="X",E13="X")</f>
      </c>
      <c r="R13" s="46">
        <f>AND(D13="X",E13="X")</f>
      </c>
      <c r="S13" s="25">
        <f>OR(D13="X",E13="X")</f>
      </c>
      <c r="T13" s="47"/>
      <c r="U13" s="13"/>
      <c r="V13" s="46">
        <f>AND(B13="X",C13="X",F13="No")</f>
      </c>
      <c r="W13" s="25">
        <f>AND(OR(B13="X",C13="X"),F13="No")</f>
      </c>
      <c r="X13" s="46">
        <f>AND(B13="X",D13="X",F13="No")</f>
      </c>
      <c r="Y13" s="25">
        <f>AND(OR(B13="X",D13="X"),F13="No")</f>
      </c>
      <c r="Z13" s="46">
        <f>AND(B13="X",E13="X",F13="No")</f>
      </c>
      <c r="AA13" s="25">
        <f>AND(OR(B13="X",E13="X"),F13="No")</f>
      </c>
      <c r="AB13" s="46">
        <f>AND(C13="X",D13="X",F13="No")</f>
      </c>
      <c r="AC13" s="25">
        <f>AND(OR(C13="X",D13="X"),F13="No")</f>
      </c>
      <c r="AD13" s="46">
        <f>AND(C13="X",E13="X",F13="No")</f>
      </c>
      <c r="AE13" s="25">
        <f>AND(OR(C13="X",E13="X"),F13="No")</f>
      </c>
      <c r="AF13" s="46">
        <f>AND(D13="X",E13="X",F13="No")</f>
      </c>
      <c r="AG13" s="25">
        <f>AND(OR(D13="X",E13="X"),F13="No")</f>
      </c>
      <c r="AH13" s="47"/>
    </row>
    <row x14ac:dyDescent="0.25" r="14" customHeight="1" ht="18">
      <c r="A14" s="13" t="s">
        <v>823</v>
      </c>
      <c r="B14" s="13"/>
      <c r="C14" s="48" t="s">
        <v>1484</v>
      </c>
      <c r="D14" s="13"/>
      <c r="E14" s="48" t="s">
        <v>1484</v>
      </c>
      <c r="F14" s="49" t="s">
        <v>10</v>
      </c>
      <c r="G14" s="13"/>
      <c r="H14" s="46">
        <f>AND(B14="X",C14="X")</f>
      </c>
      <c r="I14" s="25">
        <f>OR(B14="X",C14="X")</f>
      </c>
      <c r="J14" s="46">
        <f>AND(B14="X",D14="X")</f>
      </c>
      <c r="K14" s="25">
        <f>OR(B14="X",D14="X")</f>
      </c>
      <c r="L14" s="46">
        <f>AND(B14="X",E14="X")</f>
      </c>
      <c r="M14" s="25">
        <f>OR(B14="X",E14="X")</f>
      </c>
      <c r="N14" s="46">
        <f>AND(C14="X",D14="X")</f>
      </c>
      <c r="O14" s="25">
        <f>OR(C14="X",D14="X")</f>
      </c>
      <c r="P14" s="46">
        <f>AND(C14="X",E14="X")</f>
      </c>
      <c r="Q14" s="25">
        <f>OR(C14="X",E14="X")</f>
      </c>
      <c r="R14" s="46">
        <f>AND(D14="X",E14="X")</f>
      </c>
      <c r="S14" s="25">
        <f>OR(D14="X",E14="X")</f>
      </c>
      <c r="T14" s="47"/>
      <c r="U14" s="13"/>
      <c r="V14" s="46">
        <f>AND(B14="X",C14="X",F14="No")</f>
      </c>
      <c r="W14" s="25">
        <f>AND(OR(B14="X",C14="X"),F14="No")</f>
      </c>
      <c r="X14" s="46">
        <f>AND(B14="X",D14="X",F14="No")</f>
      </c>
      <c r="Y14" s="25">
        <f>AND(OR(B14="X",D14="X"),F14="No")</f>
      </c>
      <c r="Z14" s="46">
        <f>AND(B14="X",E14="X",F14="No")</f>
      </c>
      <c r="AA14" s="25">
        <f>AND(OR(B14="X",E14="X"),F14="No")</f>
      </c>
      <c r="AB14" s="46">
        <f>AND(C14="X",D14="X",F14="No")</f>
      </c>
      <c r="AC14" s="25">
        <f>AND(OR(C14="X",D14="X"),F14="No")</f>
      </c>
      <c r="AD14" s="46">
        <f>AND(C14="X",E14="X",F14="No")</f>
      </c>
      <c r="AE14" s="25">
        <f>AND(OR(C14="X",E14="X"),F14="No")</f>
      </c>
      <c r="AF14" s="46">
        <f>AND(D14="X",E14="X",F14="No")</f>
      </c>
      <c r="AG14" s="25">
        <f>AND(OR(D14="X",E14="X"),F14="No")</f>
      </c>
      <c r="AH14" s="47"/>
    </row>
    <row x14ac:dyDescent="0.25" r="15" customHeight="1" ht="18">
      <c r="A15" s="13" t="s">
        <v>825</v>
      </c>
      <c r="B15" s="13"/>
      <c r="C15" s="48" t="s">
        <v>1484</v>
      </c>
      <c r="D15" s="48" t="s">
        <v>1484</v>
      </c>
      <c r="E15" s="13"/>
      <c r="F15" s="49" t="s">
        <v>10</v>
      </c>
      <c r="G15" s="13"/>
      <c r="H15" s="46">
        <f>AND(B15="X",C15="X")</f>
      </c>
      <c r="I15" s="25">
        <f>OR(B15="X",C15="X")</f>
      </c>
      <c r="J15" s="46">
        <f>AND(B15="X",D15="X")</f>
      </c>
      <c r="K15" s="25">
        <f>OR(B15="X",D15="X")</f>
      </c>
      <c r="L15" s="46">
        <f>AND(B15="X",E15="X")</f>
      </c>
      <c r="M15" s="25">
        <f>OR(B15="X",E15="X")</f>
      </c>
      <c r="N15" s="46">
        <f>AND(C15="X",D15="X")</f>
      </c>
      <c r="O15" s="25">
        <f>OR(C15="X",D15="X")</f>
      </c>
      <c r="P15" s="46">
        <f>AND(C15="X",E15="X")</f>
      </c>
      <c r="Q15" s="25">
        <f>OR(C15="X",E15="X")</f>
      </c>
      <c r="R15" s="46">
        <f>AND(D15="X",E15="X")</f>
      </c>
      <c r="S15" s="25">
        <f>OR(D15="X",E15="X")</f>
      </c>
      <c r="T15" s="47"/>
      <c r="U15" s="13"/>
      <c r="V15" s="46">
        <f>AND(B15="X",C15="X",F15="No")</f>
      </c>
      <c r="W15" s="25">
        <f>AND(OR(B15="X",C15="X"),F15="No")</f>
      </c>
      <c r="X15" s="46">
        <f>AND(B15="X",D15="X",F15="No")</f>
      </c>
      <c r="Y15" s="25">
        <f>AND(OR(B15="X",D15="X"),F15="No")</f>
      </c>
      <c r="Z15" s="46">
        <f>AND(B15="X",E15="X",F15="No")</f>
      </c>
      <c r="AA15" s="25">
        <f>AND(OR(B15="X",E15="X"),F15="No")</f>
      </c>
      <c r="AB15" s="46">
        <f>AND(C15="X",D15="X",F15="No")</f>
      </c>
      <c r="AC15" s="25">
        <f>AND(OR(C15="X",D15="X"),F15="No")</f>
      </c>
      <c r="AD15" s="46">
        <f>AND(C15="X",E15="X",F15="No")</f>
      </c>
      <c r="AE15" s="25">
        <f>AND(OR(C15="X",E15="X"),F15="No")</f>
      </c>
      <c r="AF15" s="46">
        <f>AND(D15="X",E15="X",F15="No")</f>
      </c>
      <c r="AG15" s="25">
        <f>AND(OR(D15="X",E15="X"),F15="No")</f>
      </c>
      <c r="AH15" s="47"/>
    </row>
    <row x14ac:dyDescent="0.25" r="16" customHeight="1" ht="18">
      <c r="A16" s="13" t="s">
        <v>833</v>
      </c>
      <c r="B16" s="13"/>
      <c r="C16" s="13"/>
      <c r="D16" s="48" t="s">
        <v>1484</v>
      </c>
      <c r="E16" s="13"/>
      <c r="F16" s="49" t="s">
        <v>10</v>
      </c>
      <c r="G16" s="13"/>
      <c r="H16" s="46">
        <f>AND(B16="X",C16="X")</f>
      </c>
      <c r="I16" s="25">
        <f>OR(B16="X",C16="X")</f>
      </c>
      <c r="J16" s="46">
        <f>AND(B16="X",D16="X")</f>
      </c>
      <c r="K16" s="25">
        <f>OR(B16="X",D16="X")</f>
      </c>
      <c r="L16" s="46">
        <f>AND(B16="X",E16="X")</f>
      </c>
      <c r="M16" s="25">
        <f>OR(B16="X",E16="X")</f>
      </c>
      <c r="N16" s="46">
        <f>AND(C16="X",D16="X")</f>
      </c>
      <c r="O16" s="25">
        <f>OR(C16="X",D16="X")</f>
      </c>
      <c r="P16" s="46">
        <f>AND(C16="X",E16="X")</f>
      </c>
      <c r="Q16" s="25">
        <f>OR(C16="X",E16="X")</f>
      </c>
      <c r="R16" s="46">
        <f>AND(D16="X",E16="X")</f>
      </c>
      <c r="S16" s="25">
        <f>OR(D16="X",E16="X")</f>
      </c>
      <c r="T16" s="47"/>
      <c r="U16" s="13"/>
      <c r="V16" s="46">
        <f>AND(B16="X",C16="X",F16="No")</f>
      </c>
      <c r="W16" s="25">
        <f>AND(OR(B16="X",C16="X"),F16="No")</f>
      </c>
      <c r="X16" s="46">
        <f>AND(B16="X",D16="X",F16="No")</f>
      </c>
      <c r="Y16" s="25">
        <f>AND(OR(B16="X",D16="X"),F16="No")</f>
      </c>
      <c r="Z16" s="46">
        <f>AND(B16="X",E16="X",F16="No")</f>
      </c>
      <c r="AA16" s="25">
        <f>AND(OR(B16="X",E16="X"),F16="No")</f>
      </c>
      <c r="AB16" s="46">
        <f>AND(C16="X",D16="X",F16="No")</f>
      </c>
      <c r="AC16" s="25">
        <f>AND(OR(C16="X",D16="X"),F16="No")</f>
      </c>
      <c r="AD16" s="46">
        <f>AND(C16="X",E16="X",F16="No")</f>
      </c>
      <c r="AE16" s="25">
        <f>AND(OR(C16="X",E16="X"),F16="No")</f>
      </c>
      <c r="AF16" s="46">
        <f>AND(D16="X",E16="X",F16="No")</f>
      </c>
      <c r="AG16" s="25">
        <f>AND(OR(D16="X",E16="X"),F16="No")</f>
      </c>
      <c r="AH16" s="47"/>
    </row>
    <row x14ac:dyDescent="0.25" r="17" customHeight="1" ht="18">
      <c r="A17" s="13" t="s">
        <v>835</v>
      </c>
      <c r="B17" s="48" t="s">
        <v>1484</v>
      </c>
      <c r="C17" s="13"/>
      <c r="D17" s="13"/>
      <c r="E17" s="13"/>
      <c r="F17" s="49" t="s">
        <v>10</v>
      </c>
      <c r="G17" s="13"/>
      <c r="H17" s="46">
        <f>AND(B17="X",C17="X")</f>
      </c>
      <c r="I17" s="25">
        <f>OR(B17="X",C17="X")</f>
      </c>
      <c r="J17" s="46">
        <f>AND(B17="X",D17="X")</f>
      </c>
      <c r="K17" s="25">
        <f>OR(B17="X",D17="X")</f>
      </c>
      <c r="L17" s="46">
        <f>AND(B17="X",E17="X")</f>
      </c>
      <c r="M17" s="25">
        <f>OR(B17="X",E17="X")</f>
      </c>
      <c r="N17" s="46">
        <f>AND(C17="X",D17="X")</f>
      </c>
      <c r="O17" s="25">
        <f>OR(C17="X",D17="X")</f>
      </c>
      <c r="P17" s="46">
        <f>AND(C17="X",E17="X")</f>
      </c>
      <c r="Q17" s="25">
        <f>OR(C17="X",E17="X")</f>
      </c>
      <c r="R17" s="46">
        <f>AND(D17="X",E17="X")</f>
      </c>
      <c r="S17" s="25">
        <f>OR(D17="X",E17="X")</f>
      </c>
      <c r="T17" s="47"/>
      <c r="U17" s="13"/>
      <c r="V17" s="46">
        <f>AND(B17="X",C17="X",F17="No")</f>
      </c>
      <c r="W17" s="25">
        <f>AND(OR(B17="X",C17="X"),F17="No")</f>
      </c>
      <c r="X17" s="46">
        <f>AND(B17="X",D17="X",F17="No")</f>
      </c>
      <c r="Y17" s="25">
        <f>AND(OR(B17="X",D17="X"),F17="No")</f>
      </c>
      <c r="Z17" s="46">
        <f>AND(B17="X",E17="X",F17="No")</f>
      </c>
      <c r="AA17" s="25">
        <f>AND(OR(B17="X",E17="X"),F17="No")</f>
      </c>
      <c r="AB17" s="46">
        <f>AND(C17="X",D17="X",F17="No")</f>
      </c>
      <c r="AC17" s="25">
        <f>AND(OR(C17="X",D17="X"),F17="No")</f>
      </c>
      <c r="AD17" s="46">
        <f>AND(C17="X",E17="X",F17="No")</f>
      </c>
      <c r="AE17" s="25">
        <f>AND(OR(C17="X",E17="X"),F17="No")</f>
      </c>
      <c r="AF17" s="46">
        <f>AND(D17="X",E17="X",F17="No")</f>
      </c>
      <c r="AG17" s="25">
        <f>AND(OR(D17="X",E17="X"),F17="No")</f>
      </c>
      <c r="AH17" s="47"/>
    </row>
    <row x14ac:dyDescent="0.25" r="18" customHeight="1" ht="18">
      <c r="A18" s="13" t="s">
        <v>836</v>
      </c>
      <c r="B18" s="13"/>
      <c r="C18" s="13"/>
      <c r="D18" s="13"/>
      <c r="E18" s="48" t="s">
        <v>1484</v>
      </c>
      <c r="F18" s="49" t="s">
        <v>10</v>
      </c>
      <c r="G18" s="13"/>
      <c r="H18" s="46">
        <f>AND(B18="X",C18="X")</f>
      </c>
      <c r="I18" s="25">
        <f>OR(B18="X",C18="X")</f>
      </c>
      <c r="J18" s="46">
        <f>AND(B18="X",D18="X")</f>
      </c>
      <c r="K18" s="25">
        <f>OR(B18="X",D18="X")</f>
      </c>
      <c r="L18" s="46">
        <f>AND(B18="X",E18="X")</f>
      </c>
      <c r="M18" s="25">
        <f>OR(B18="X",E18="X")</f>
      </c>
      <c r="N18" s="46">
        <f>AND(C18="X",D18="X")</f>
      </c>
      <c r="O18" s="25">
        <f>OR(C18="X",D18="X")</f>
      </c>
      <c r="P18" s="46">
        <f>AND(C18="X",E18="X")</f>
      </c>
      <c r="Q18" s="25">
        <f>OR(C18="X",E18="X")</f>
      </c>
      <c r="R18" s="46">
        <f>AND(D18="X",E18="X")</f>
      </c>
      <c r="S18" s="25">
        <f>OR(D18="X",E18="X")</f>
      </c>
      <c r="T18" s="47"/>
      <c r="U18" s="13"/>
      <c r="V18" s="46">
        <f>AND(B18="X",C18="X",F18="No")</f>
      </c>
      <c r="W18" s="25">
        <f>AND(OR(B18="X",C18="X"),F18="No")</f>
      </c>
      <c r="X18" s="46">
        <f>AND(B18="X",D18="X",F18="No")</f>
      </c>
      <c r="Y18" s="25">
        <f>AND(OR(B18="X",D18="X"),F18="No")</f>
      </c>
      <c r="Z18" s="46">
        <f>AND(B18="X",E18="X",F18="No")</f>
      </c>
      <c r="AA18" s="25">
        <f>AND(OR(B18="X",E18="X"),F18="No")</f>
      </c>
      <c r="AB18" s="46">
        <f>AND(C18="X",D18="X",F18="No")</f>
      </c>
      <c r="AC18" s="25">
        <f>AND(OR(C18="X",D18="X"),F18="No")</f>
      </c>
      <c r="AD18" s="46">
        <f>AND(C18="X",E18="X",F18="No")</f>
      </c>
      <c r="AE18" s="25">
        <f>AND(OR(C18="X",E18="X"),F18="No")</f>
      </c>
      <c r="AF18" s="46">
        <f>AND(D18="X",E18="X",F18="No")</f>
      </c>
      <c r="AG18" s="25">
        <f>AND(OR(D18="X",E18="X"),F18="No")</f>
      </c>
      <c r="AH18" s="47"/>
    </row>
    <row x14ac:dyDescent="0.25" r="19" customHeight="1" ht="18">
      <c r="A19" s="13" t="s">
        <v>838</v>
      </c>
      <c r="B19" s="13"/>
      <c r="C19" s="13"/>
      <c r="D19" s="48" t="s">
        <v>1484</v>
      </c>
      <c r="E19" s="13"/>
      <c r="F19" s="49" t="s">
        <v>10</v>
      </c>
      <c r="G19" s="13"/>
      <c r="H19" s="46">
        <f>AND(B19="X",C19="X")</f>
      </c>
      <c r="I19" s="25">
        <f>OR(B19="X",C19="X")</f>
      </c>
      <c r="J19" s="46">
        <f>AND(B19="X",D19="X")</f>
      </c>
      <c r="K19" s="25">
        <f>OR(B19="X",D19="X")</f>
      </c>
      <c r="L19" s="46">
        <f>AND(B19="X",E19="X")</f>
      </c>
      <c r="M19" s="25">
        <f>OR(B19="X",E19="X")</f>
      </c>
      <c r="N19" s="46">
        <f>AND(C19="X",D19="X")</f>
      </c>
      <c r="O19" s="25">
        <f>OR(C19="X",D19="X")</f>
      </c>
      <c r="P19" s="46">
        <f>AND(C19="X",E19="X")</f>
      </c>
      <c r="Q19" s="25">
        <f>OR(C19="X",E19="X")</f>
      </c>
      <c r="R19" s="46">
        <f>AND(D19="X",E19="X")</f>
      </c>
      <c r="S19" s="25">
        <f>OR(D19="X",E19="X")</f>
      </c>
      <c r="T19" s="47"/>
      <c r="U19" s="13"/>
      <c r="V19" s="46">
        <f>AND(B19="X",C19="X",F19="No")</f>
      </c>
      <c r="W19" s="25">
        <f>AND(OR(B19="X",C19="X"),F19="No")</f>
      </c>
      <c r="X19" s="46">
        <f>AND(B19="X",D19="X",F19="No")</f>
      </c>
      <c r="Y19" s="25">
        <f>AND(OR(B19="X",D19="X"),F19="No")</f>
      </c>
      <c r="Z19" s="46">
        <f>AND(B19="X",E19="X",F19="No")</f>
      </c>
      <c r="AA19" s="25">
        <f>AND(OR(B19="X",E19="X"),F19="No")</f>
      </c>
      <c r="AB19" s="46">
        <f>AND(C19="X",D19="X",F19="No")</f>
      </c>
      <c r="AC19" s="25">
        <f>AND(OR(C19="X",D19="X"),F19="No")</f>
      </c>
      <c r="AD19" s="46">
        <f>AND(C19="X",E19="X",F19="No")</f>
      </c>
      <c r="AE19" s="25">
        <f>AND(OR(C19="X",E19="X"),F19="No")</f>
      </c>
      <c r="AF19" s="46">
        <f>AND(D19="X",E19="X",F19="No")</f>
      </c>
      <c r="AG19" s="25">
        <f>AND(OR(D19="X",E19="X"),F19="No")</f>
      </c>
      <c r="AH19" s="47"/>
    </row>
    <row x14ac:dyDescent="0.25" r="20" customHeight="1" ht="18">
      <c r="A20" s="13" t="s">
        <v>840</v>
      </c>
      <c r="B20" s="13"/>
      <c r="C20" s="13"/>
      <c r="D20" s="13"/>
      <c r="E20" s="48" t="s">
        <v>1484</v>
      </c>
      <c r="F20" s="49" t="s">
        <v>10</v>
      </c>
      <c r="G20" s="13"/>
      <c r="H20" s="46">
        <f>AND(B20="X",C20="X")</f>
      </c>
      <c r="I20" s="25">
        <f>OR(B20="X",C20="X")</f>
      </c>
      <c r="J20" s="46">
        <f>AND(B20="X",D20="X")</f>
      </c>
      <c r="K20" s="25">
        <f>OR(B20="X",D20="X")</f>
      </c>
      <c r="L20" s="46">
        <f>AND(B20="X",E20="X")</f>
      </c>
      <c r="M20" s="25">
        <f>OR(B20="X",E20="X")</f>
      </c>
      <c r="N20" s="46">
        <f>AND(C20="X",D20="X")</f>
      </c>
      <c r="O20" s="25">
        <f>OR(C20="X",D20="X")</f>
      </c>
      <c r="P20" s="46">
        <f>AND(C20="X",E20="X")</f>
      </c>
      <c r="Q20" s="25">
        <f>OR(C20="X",E20="X")</f>
      </c>
      <c r="R20" s="46">
        <f>AND(D20="X",E20="X")</f>
      </c>
      <c r="S20" s="25">
        <f>OR(D20="X",E20="X")</f>
      </c>
      <c r="T20" s="47"/>
      <c r="U20" s="13"/>
      <c r="V20" s="46">
        <f>AND(B20="X",C20="X",F20="No")</f>
      </c>
      <c r="W20" s="25">
        <f>AND(OR(B20="X",C20="X"),F20="No")</f>
      </c>
      <c r="X20" s="46">
        <f>AND(B20="X",D20="X",F20="No")</f>
      </c>
      <c r="Y20" s="25">
        <f>AND(OR(B20="X",D20="X"),F20="No")</f>
      </c>
      <c r="Z20" s="46">
        <f>AND(B20="X",E20="X",F20="No")</f>
      </c>
      <c r="AA20" s="25">
        <f>AND(OR(B20="X",E20="X"),F20="No")</f>
      </c>
      <c r="AB20" s="46">
        <f>AND(C20="X",D20="X",F20="No")</f>
      </c>
      <c r="AC20" s="25">
        <f>AND(OR(C20="X",D20="X"),F20="No")</f>
      </c>
      <c r="AD20" s="46">
        <f>AND(C20="X",E20="X",F20="No")</f>
      </c>
      <c r="AE20" s="25">
        <f>AND(OR(C20="X",E20="X"),F20="No")</f>
      </c>
      <c r="AF20" s="46">
        <f>AND(D20="X",E20="X",F20="No")</f>
      </c>
      <c r="AG20" s="25">
        <f>AND(OR(D20="X",E20="X"),F20="No")</f>
      </c>
      <c r="AH20" s="47"/>
    </row>
    <row x14ac:dyDescent="0.25" r="21" customHeight="1" ht="18">
      <c r="A21" s="13" t="s">
        <v>842</v>
      </c>
      <c r="B21" s="13"/>
      <c r="C21" s="13"/>
      <c r="D21" s="13"/>
      <c r="E21" s="48" t="s">
        <v>1484</v>
      </c>
      <c r="F21" s="49" t="s">
        <v>10</v>
      </c>
      <c r="G21" s="13"/>
      <c r="H21" s="46">
        <f>AND(B21="X",C21="X")</f>
      </c>
      <c r="I21" s="25">
        <f>OR(B21="X",C21="X")</f>
      </c>
      <c r="J21" s="46">
        <f>AND(B21="X",D21="X")</f>
      </c>
      <c r="K21" s="25">
        <f>OR(B21="X",D21="X")</f>
      </c>
      <c r="L21" s="46">
        <f>AND(B21="X",E21="X")</f>
      </c>
      <c r="M21" s="25">
        <f>OR(B21="X",E21="X")</f>
      </c>
      <c r="N21" s="46">
        <f>AND(C21="X",D21="X")</f>
      </c>
      <c r="O21" s="25">
        <f>OR(C21="X",D21="X")</f>
      </c>
      <c r="P21" s="46">
        <f>AND(C21="X",E21="X")</f>
      </c>
      <c r="Q21" s="25">
        <f>OR(C21="X",E21="X")</f>
      </c>
      <c r="R21" s="46">
        <f>AND(D21="X",E21="X")</f>
      </c>
      <c r="S21" s="25">
        <f>OR(D21="X",E21="X")</f>
      </c>
      <c r="T21" s="47"/>
      <c r="U21" s="13"/>
      <c r="V21" s="46">
        <f>AND(B21="X",C21="X",F21="No")</f>
      </c>
      <c r="W21" s="25">
        <f>AND(OR(B21="X",C21="X"),F21="No")</f>
      </c>
      <c r="X21" s="46">
        <f>AND(B21="X",D21="X",F21="No")</f>
      </c>
      <c r="Y21" s="25">
        <f>AND(OR(B21="X",D21="X"),F21="No")</f>
      </c>
      <c r="Z21" s="46">
        <f>AND(B21="X",E21="X",F21="No")</f>
      </c>
      <c r="AA21" s="25">
        <f>AND(OR(B21="X",E21="X"),F21="No")</f>
      </c>
      <c r="AB21" s="46">
        <f>AND(C21="X",D21="X",F21="No")</f>
      </c>
      <c r="AC21" s="25">
        <f>AND(OR(C21="X",D21="X"),F21="No")</f>
      </c>
      <c r="AD21" s="46">
        <f>AND(C21="X",E21="X",F21="No")</f>
      </c>
      <c r="AE21" s="25">
        <f>AND(OR(C21="X",E21="X"),F21="No")</f>
      </c>
      <c r="AF21" s="46">
        <f>AND(D21="X",E21="X",F21="No")</f>
      </c>
      <c r="AG21" s="25">
        <f>AND(OR(D21="X",E21="X"),F21="No")</f>
      </c>
      <c r="AH21" s="47"/>
    </row>
    <row x14ac:dyDescent="0.25" r="22" customHeight="1" ht="18">
      <c r="A22" s="13" t="s">
        <v>583</v>
      </c>
      <c r="B22" s="48" t="s">
        <v>1484</v>
      </c>
      <c r="C22" s="48" t="s">
        <v>1484</v>
      </c>
      <c r="D22" s="48" t="s">
        <v>1484</v>
      </c>
      <c r="E22" s="48" t="s">
        <v>1484</v>
      </c>
      <c r="F22" s="49" t="s">
        <v>28</v>
      </c>
      <c r="G22" s="13"/>
      <c r="H22" s="46">
        <f>AND(B22="X",C22="X")</f>
      </c>
      <c r="I22" s="25">
        <f>OR(B22="X",C22="X")</f>
      </c>
      <c r="J22" s="46">
        <f>AND(B22="X",D22="X")</f>
      </c>
      <c r="K22" s="25">
        <f>OR(B22="X",D22="X")</f>
      </c>
      <c r="L22" s="46">
        <f>AND(B22="X",E22="X")</f>
      </c>
      <c r="M22" s="25">
        <f>OR(B22="X",E22="X")</f>
      </c>
      <c r="N22" s="46">
        <f>AND(C22="X",D22="X")</f>
      </c>
      <c r="O22" s="25">
        <f>OR(C22="X",D22="X")</f>
      </c>
      <c r="P22" s="46">
        <f>AND(C22="X",E22="X")</f>
      </c>
      <c r="Q22" s="25">
        <f>OR(C22="X",E22="X")</f>
      </c>
      <c r="R22" s="46">
        <f>AND(D22="X",E22="X")</f>
      </c>
      <c r="S22" s="25">
        <f>OR(D22="X",E22="X")</f>
      </c>
      <c r="T22" s="47"/>
      <c r="U22" s="13"/>
      <c r="V22" s="46">
        <f>AND(B22="X",C22="X",F22="No")</f>
      </c>
      <c r="W22" s="25">
        <f>AND(OR(B22="X",C22="X"),F22="No")</f>
      </c>
      <c r="X22" s="46">
        <f>AND(B22="X",D22="X",F22="No")</f>
      </c>
      <c r="Y22" s="25">
        <f>AND(OR(B22="X",D22="X"),F22="No")</f>
      </c>
      <c r="Z22" s="46">
        <f>AND(B22="X",E22="X",F22="No")</f>
      </c>
      <c r="AA22" s="25">
        <f>AND(OR(B22="X",E22="X"),F22="No")</f>
      </c>
      <c r="AB22" s="46">
        <f>AND(C22="X",D22="X",F22="No")</f>
      </c>
      <c r="AC22" s="25">
        <f>AND(OR(C22="X",D22="X"),F22="No")</f>
      </c>
      <c r="AD22" s="46">
        <f>AND(C22="X",E22="X",F22="No")</f>
      </c>
      <c r="AE22" s="25">
        <f>AND(OR(C22="X",E22="X"),F22="No")</f>
      </c>
      <c r="AF22" s="46">
        <f>AND(D22="X",E22="X",F22="No")</f>
      </c>
      <c r="AG22" s="25">
        <f>AND(OR(D22="X",E22="X"),F22="No")</f>
      </c>
      <c r="AH22" s="47"/>
    </row>
    <row x14ac:dyDescent="0.25" r="23" customHeight="1" ht="18">
      <c r="A23" s="13" t="s">
        <v>666</v>
      </c>
      <c r="B23" s="48" t="s">
        <v>1484</v>
      </c>
      <c r="C23" s="48" t="s">
        <v>1484</v>
      </c>
      <c r="D23" s="48" t="s">
        <v>1484</v>
      </c>
      <c r="E23" s="48" t="s">
        <v>1484</v>
      </c>
      <c r="F23" s="49" t="s">
        <v>28</v>
      </c>
      <c r="G23" s="13"/>
      <c r="H23" s="46">
        <f>AND(B23="X",C23="X")</f>
      </c>
      <c r="I23" s="25">
        <f>OR(B23="X",C23="X")</f>
      </c>
      <c r="J23" s="46">
        <f>AND(B23="X",D23="X")</f>
      </c>
      <c r="K23" s="25">
        <f>OR(B23="X",D23="X")</f>
      </c>
      <c r="L23" s="46">
        <f>AND(B23="X",E23="X")</f>
      </c>
      <c r="M23" s="25">
        <f>OR(B23="X",E23="X")</f>
      </c>
      <c r="N23" s="46">
        <f>AND(C23="X",D23="X")</f>
      </c>
      <c r="O23" s="25">
        <f>OR(C23="X",D23="X")</f>
      </c>
      <c r="P23" s="46">
        <f>AND(C23="X",E23="X")</f>
      </c>
      <c r="Q23" s="25">
        <f>OR(C23="X",E23="X")</f>
      </c>
      <c r="R23" s="46">
        <f>AND(D23="X",E23="X")</f>
      </c>
      <c r="S23" s="25">
        <f>OR(D23="X",E23="X")</f>
      </c>
      <c r="T23" s="47"/>
      <c r="U23" s="13"/>
      <c r="V23" s="46">
        <f>AND(B23="X",C23="X",F23="No")</f>
      </c>
      <c r="W23" s="25">
        <f>AND(OR(B23="X",C23="X"),F23="No")</f>
      </c>
      <c r="X23" s="46">
        <f>AND(B23="X",D23="X",F23="No")</f>
      </c>
      <c r="Y23" s="25">
        <f>AND(OR(B23="X",D23="X"),F23="No")</f>
      </c>
      <c r="Z23" s="46">
        <f>AND(B23="X",E23="X",F23="No")</f>
      </c>
      <c r="AA23" s="25">
        <f>AND(OR(B23="X",E23="X"),F23="No")</f>
      </c>
      <c r="AB23" s="46">
        <f>AND(C23="X",D23="X",F23="No")</f>
      </c>
      <c r="AC23" s="25">
        <f>AND(OR(C23="X",D23="X"),F23="No")</f>
      </c>
      <c r="AD23" s="46">
        <f>AND(C23="X",E23="X",F23="No")</f>
      </c>
      <c r="AE23" s="25">
        <f>AND(OR(C23="X",E23="X"),F23="No")</f>
      </c>
      <c r="AF23" s="46">
        <f>AND(D23="X",E23="X",F23="No")</f>
      </c>
      <c r="AG23" s="25">
        <f>AND(OR(D23="X",E23="X"),F23="No")</f>
      </c>
      <c r="AH23" s="47"/>
    </row>
    <row x14ac:dyDescent="0.25" r="24" customHeight="1" ht="18">
      <c r="A24" s="13" t="s">
        <v>663</v>
      </c>
      <c r="B24" s="48" t="s">
        <v>1484</v>
      </c>
      <c r="C24" s="48" t="s">
        <v>1484</v>
      </c>
      <c r="D24" s="48" t="s">
        <v>1484</v>
      </c>
      <c r="E24" s="48" t="s">
        <v>1484</v>
      </c>
      <c r="F24" s="49" t="s">
        <v>28</v>
      </c>
      <c r="G24" s="13"/>
      <c r="H24" s="46">
        <f>AND(B24="X",C24="X")</f>
      </c>
      <c r="I24" s="25">
        <f>OR(B24="X",C24="X")</f>
      </c>
      <c r="J24" s="46">
        <f>AND(B24="X",D24="X")</f>
      </c>
      <c r="K24" s="25">
        <f>OR(B24="X",D24="X")</f>
      </c>
      <c r="L24" s="46">
        <f>AND(B24="X",E24="X")</f>
      </c>
      <c r="M24" s="25">
        <f>OR(B24="X",E24="X")</f>
      </c>
      <c r="N24" s="46">
        <f>AND(C24="X",D24="X")</f>
      </c>
      <c r="O24" s="25">
        <f>OR(C24="X",D24="X")</f>
      </c>
      <c r="P24" s="46">
        <f>AND(C24="X",E24="X")</f>
      </c>
      <c r="Q24" s="25">
        <f>OR(C24="X",E24="X")</f>
      </c>
      <c r="R24" s="46">
        <f>AND(D24="X",E24="X")</f>
      </c>
      <c r="S24" s="25">
        <f>OR(D24="X",E24="X")</f>
      </c>
      <c r="T24" s="47"/>
      <c r="U24" s="13"/>
      <c r="V24" s="46">
        <f>AND(B24="X",C24="X",F24="No")</f>
      </c>
      <c r="W24" s="25">
        <f>AND(OR(B24="X",C24="X"),F24="No")</f>
      </c>
      <c r="X24" s="46">
        <f>AND(B24="X",D24="X",F24="No")</f>
      </c>
      <c r="Y24" s="25">
        <f>AND(OR(B24="X",D24="X"),F24="No")</f>
      </c>
      <c r="Z24" s="46">
        <f>AND(B24="X",E24="X",F24="No")</f>
      </c>
      <c r="AA24" s="25">
        <f>AND(OR(B24="X",E24="X"),F24="No")</f>
      </c>
      <c r="AB24" s="46">
        <f>AND(C24="X",D24="X",F24="No")</f>
      </c>
      <c r="AC24" s="25">
        <f>AND(OR(C24="X",D24="X"),F24="No")</f>
      </c>
      <c r="AD24" s="46">
        <f>AND(C24="X",E24="X",F24="No")</f>
      </c>
      <c r="AE24" s="25">
        <f>AND(OR(C24="X",E24="X"),F24="No")</f>
      </c>
      <c r="AF24" s="46">
        <f>AND(D24="X",E24="X",F24="No")</f>
      </c>
      <c r="AG24" s="25">
        <f>AND(OR(D24="X",E24="X"),F24="No")</f>
      </c>
      <c r="AH24" s="47"/>
    </row>
    <row x14ac:dyDescent="0.25" r="25" customHeight="1" ht="18">
      <c r="A25" s="13" t="s">
        <v>586</v>
      </c>
      <c r="B25" s="13"/>
      <c r="C25" s="13"/>
      <c r="D25" s="13"/>
      <c r="E25" s="48" t="s">
        <v>1484</v>
      </c>
      <c r="F25" s="49" t="s">
        <v>28</v>
      </c>
      <c r="G25" s="13"/>
      <c r="H25" s="46">
        <f>AND(B25="X",C25="X")</f>
      </c>
      <c r="I25" s="25">
        <f>OR(B25="X",C25="X")</f>
      </c>
      <c r="J25" s="46">
        <f>AND(B25="X",D25="X")</f>
      </c>
      <c r="K25" s="25">
        <f>OR(B25="X",D25="X")</f>
      </c>
      <c r="L25" s="46">
        <f>AND(B25="X",E25="X")</f>
      </c>
      <c r="M25" s="25">
        <f>OR(B25="X",E25="X")</f>
      </c>
      <c r="N25" s="46">
        <f>AND(C25="X",D25="X")</f>
      </c>
      <c r="O25" s="25">
        <f>OR(C25="X",D25="X")</f>
      </c>
      <c r="P25" s="46">
        <f>AND(C25="X",E25="X")</f>
      </c>
      <c r="Q25" s="25">
        <f>OR(C25="X",E25="X")</f>
      </c>
      <c r="R25" s="46">
        <f>AND(D25="X",E25="X")</f>
      </c>
      <c r="S25" s="25">
        <f>OR(D25="X",E25="X")</f>
      </c>
      <c r="T25" s="47"/>
      <c r="U25" s="13"/>
      <c r="V25" s="46">
        <f>AND(B25="X",C25="X",F25="No")</f>
      </c>
      <c r="W25" s="25">
        <f>AND(OR(B25="X",C25="X"),F25="No")</f>
      </c>
      <c r="X25" s="46">
        <f>AND(B25="X",D25="X",F25="No")</f>
      </c>
      <c r="Y25" s="25">
        <f>AND(OR(B25="X",D25="X"),F25="No")</f>
      </c>
      <c r="Z25" s="46">
        <f>AND(B25="X",E25="X",F25="No")</f>
      </c>
      <c r="AA25" s="25">
        <f>AND(OR(B25="X",E25="X"),F25="No")</f>
      </c>
      <c r="AB25" s="46">
        <f>AND(C25="X",D25="X",F25="No")</f>
      </c>
      <c r="AC25" s="25">
        <f>AND(OR(C25="X",D25="X"),F25="No")</f>
      </c>
      <c r="AD25" s="46">
        <f>AND(C25="X",E25="X",F25="No")</f>
      </c>
      <c r="AE25" s="25">
        <f>AND(OR(C25="X",E25="X"),F25="No")</f>
      </c>
      <c r="AF25" s="46">
        <f>AND(D25="X",E25="X",F25="No")</f>
      </c>
      <c r="AG25" s="25">
        <f>AND(OR(D25="X",E25="X"),F25="No")</f>
      </c>
      <c r="AH25" s="47"/>
    </row>
    <row x14ac:dyDescent="0.25" r="26" customHeight="1" ht="18">
      <c r="A26" s="13" t="s">
        <v>589</v>
      </c>
      <c r="B26" s="48" t="s">
        <v>1484</v>
      </c>
      <c r="C26" s="48" t="s">
        <v>1484</v>
      </c>
      <c r="D26" s="48" t="s">
        <v>1484</v>
      </c>
      <c r="E26" s="48" t="s">
        <v>1484</v>
      </c>
      <c r="F26" s="49" t="s">
        <v>28</v>
      </c>
      <c r="G26" s="13"/>
      <c r="H26" s="46">
        <f>AND(B26="X",C26="X")</f>
      </c>
      <c r="I26" s="25">
        <f>OR(B26="X",C26="X")</f>
      </c>
      <c r="J26" s="46">
        <f>AND(B26="X",D26="X")</f>
      </c>
      <c r="K26" s="25">
        <f>OR(B26="X",D26="X")</f>
      </c>
      <c r="L26" s="46">
        <f>AND(B26="X",E26="X")</f>
      </c>
      <c r="M26" s="25">
        <f>OR(B26="X",E26="X")</f>
      </c>
      <c r="N26" s="46">
        <f>AND(C26="X",D26="X")</f>
      </c>
      <c r="O26" s="25">
        <f>OR(C26="X",D26="X")</f>
      </c>
      <c r="P26" s="46">
        <f>AND(C26="X",E26="X")</f>
      </c>
      <c r="Q26" s="25">
        <f>OR(C26="X",E26="X")</f>
      </c>
      <c r="R26" s="46">
        <f>AND(D26="X",E26="X")</f>
      </c>
      <c r="S26" s="25">
        <f>OR(D26="X",E26="X")</f>
      </c>
      <c r="T26" s="47"/>
      <c r="U26" s="13"/>
      <c r="V26" s="46">
        <f>AND(B26="X",C26="X",F26="No")</f>
      </c>
      <c r="W26" s="25">
        <f>AND(OR(B26="X",C26="X"),F26="No")</f>
      </c>
      <c r="X26" s="46">
        <f>AND(B26="X",D26="X",F26="No")</f>
      </c>
      <c r="Y26" s="25">
        <f>AND(OR(B26="X",D26="X"),F26="No")</f>
      </c>
      <c r="Z26" s="46">
        <f>AND(B26="X",E26="X",F26="No")</f>
      </c>
      <c r="AA26" s="25">
        <f>AND(OR(B26="X",E26="X"),F26="No")</f>
      </c>
      <c r="AB26" s="46">
        <f>AND(C26="X",D26="X",F26="No")</f>
      </c>
      <c r="AC26" s="25">
        <f>AND(OR(C26="X",D26="X"),F26="No")</f>
      </c>
      <c r="AD26" s="46">
        <f>AND(C26="X",E26="X",F26="No")</f>
      </c>
      <c r="AE26" s="25">
        <f>AND(OR(C26="X",E26="X"),F26="No")</f>
      </c>
      <c r="AF26" s="46">
        <f>AND(D26="X",E26="X",F26="No")</f>
      </c>
      <c r="AG26" s="25">
        <f>AND(OR(D26="X",E26="X"),F26="No")</f>
      </c>
      <c r="AH26" s="47"/>
    </row>
    <row x14ac:dyDescent="0.25" r="27" customHeight="1" ht="18">
      <c r="A27" s="13" t="s">
        <v>35</v>
      </c>
      <c r="B27" s="13"/>
      <c r="C27" s="13"/>
      <c r="D27" s="13"/>
      <c r="E27" s="48" t="s">
        <v>1484</v>
      </c>
      <c r="F27" s="49" t="s">
        <v>28</v>
      </c>
      <c r="G27" s="13"/>
      <c r="H27" s="46">
        <f>AND(B27="X",C27="X")</f>
      </c>
      <c r="I27" s="25">
        <f>OR(B27="X",C27="X")</f>
      </c>
      <c r="J27" s="46">
        <f>AND(B27="X",D27="X")</f>
      </c>
      <c r="K27" s="25">
        <f>OR(B27="X",D27="X")</f>
      </c>
      <c r="L27" s="46">
        <f>AND(B27="X",E27="X")</f>
      </c>
      <c r="M27" s="25">
        <f>OR(B27="X",E27="X")</f>
      </c>
      <c r="N27" s="46">
        <f>AND(C27="X",D27="X")</f>
      </c>
      <c r="O27" s="25">
        <f>OR(C27="X",D27="X")</f>
      </c>
      <c r="P27" s="46">
        <f>AND(C27="X",E27="X")</f>
      </c>
      <c r="Q27" s="25">
        <f>OR(C27="X",E27="X")</f>
      </c>
      <c r="R27" s="46">
        <f>AND(D27="X",E27="X")</f>
      </c>
      <c r="S27" s="25">
        <f>OR(D27="X",E27="X")</f>
      </c>
      <c r="T27" s="47"/>
      <c r="U27" s="13"/>
      <c r="V27" s="46">
        <f>AND(B27="X",C27="X",F27="No")</f>
      </c>
      <c r="W27" s="25">
        <f>AND(OR(B27="X",C27="X"),F27="No")</f>
      </c>
      <c r="X27" s="46">
        <f>AND(B27="X",D27="X",F27="No")</f>
      </c>
      <c r="Y27" s="25">
        <f>AND(OR(B27="X",D27="X"),F27="No")</f>
      </c>
      <c r="Z27" s="46">
        <f>AND(B27="X",E27="X",F27="No")</f>
      </c>
      <c r="AA27" s="25">
        <f>AND(OR(B27="X",E27="X"),F27="No")</f>
      </c>
      <c r="AB27" s="46">
        <f>AND(C27="X",D27="X",F27="No")</f>
      </c>
      <c r="AC27" s="25">
        <f>AND(OR(C27="X",D27="X"),F27="No")</f>
      </c>
      <c r="AD27" s="46">
        <f>AND(C27="X",E27="X",F27="No")</f>
      </c>
      <c r="AE27" s="25">
        <f>AND(OR(C27="X",E27="X"),F27="No")</f>
      </c>
      <c r="AF27" s="46">
        <f>AND(D27="X",E27="X",F27="No")</f>
      </c>
      <c r="AG27" s="25">
        <f>AND(OR(D27="X",E27="X"),F27="No")</f>
      </c>
      <c r="AH27" s="47"/>
    </row>
    <row x14ac:dyDescent="0.25" r="28" customHeight="1" ht="18">
      <c r="A28" s="13" t="s">
        <v>236</v>
      </c>
      <c r="B28" s="13"/>
      <c r="C28" s="48" t="s">
        <v>1484</v>
      </c>
      <c r="D28" s="48" t="s">
        <v>1484</v>
      </c>
      <c r="E28" s="48" t="s">
        <v>1484</v>
      </c>
      <c r="F28" s="49" t="s">
        <v>28</v>
      </c>
      <c r="G28" s="13"/>
      <c r="H28" s="46">
        <f>AND(B28="X",C28="X")</f>
      </c>
      <c r="I28" s="25">
        <f>OR(B28="X",C28="X")</f>
      </c>
      <c r="J28" s="46">
        <f>AND(B28="X",D28="X")</f>
      </c>
      <c r="K28" s="25">
        <f>OR(B28="X",D28="X")</f>
      </c>
      <c r="L28" s="46">
        <f>AND(B28="X",E28="X")</f>
      </c>
      <c r="M28" s="25">
        <f>OR(B28="X",E28="X")</f>
      </c>
      <c r="N28" s="46">
        <f>AND(C28="X",D28="X")</f>
      </c>
      <c r="O28" s="25">
        <f>OR(C28="X",D28="X")</f>
      </c>
      <c r="P28" s="46">
        <f>AND(C28="X",E28="X")</f>
      </c>
      <c r="Q28" s="25">
        <f>OR(C28="X",E28="X")</f>
      </c>
      <c r="R28" s="46">
        <f>AND(D28="X",E28="X")</f>
      </c>
      <c r="S28" s="25">
        <f>OR(D28="X",E28="X")</f>
      </c>
      <c r="T28" s="47"/>
      <c r="U28" s="13"/>
      <c r="V28" s="46">
        <f>AND(B28="X",C28="X",F28="No")</f>
      </c>
      <c r="W28" s="25">
        <f>AND(OR(B28="X",C28="X"),F28="No")</f>
      </c>
      <c r="X28" s="46">
        <f>AND(B28="X",D28="X",F28="No")</f>
      </c>
      <c r="Y28" s="25">
        <f>AND(OR(B28="X",D28="X"),F28="No")</f>
      </c>
      <c r="Z28" s="46">
        <f>AND(B28="X",E28="X",F28="No")</f>
      </c>
      <c r="AA28" s="25">
        <f>AND(OR(B28="X",E28="X"),F28="No")</f>
      </c>
      <c r="AB28" s="46">
        <f>AND(C28="X",D28="X",F28="No")</f>
      </c>
      <c r="AC28" s="25">
        <f>AND(OR(C28="X",D28="X"),F28="No")</f>
      </c>
      <c r="AD28" s="46">
        <f>AND(C28="X",E28="X",F28="No")</f>
      </c>
      <c r="AE28" s="25">
        <f>AND(OR(C28="X",E28="X"),F28="No")</f>
      </c>
      <c r="AF28" s="46">
        <f>AND(D28="X",E28="X",F28="No")</f>
      </c>
      <c r="AG28" s="25">
        <f>AND(OR(D28="X",E28="X"),F28="No")</f>
      </c>
      <c r="AH28" s="47"/>
    </row>
    <row x14ac:dyDescent="0.25" r="29" customHeight="1" ht="18">
      <c r="A29" s="38" t="s">
        <v>1402</v>
      </c>
      <c r="B29" s="48" t="s">
        <v>1484</v>
      </c>
      <c r="C29" s="48" t="s">
        <v>1484</v>
      </c>
      <c r="D29" s="13"/>
      <c r="E29" s="13"/>
      <c r="F29" s="49" t="s">
        <v>28</v>
      </c>
      <c r="G29" s="13"/>
      <c r="H29" s="46">
        <f>AND(B29="X",C29="X")</f>
      </c>
      <c r="I29" s="25">
        <f>OR(B29="X",C29="X")</f>
      </c>
      <c r="J29" s="46">
        <f>AND(B29="X",D29="X")</f>
      </c>
      <c r="K29" s="25">
        <f>OR(B29="X",D29="X")</f>
      </c>
      <c r="L29" s="46">
        <f>AND(B29="X",E29="X")</f>
      </c>
      <c r="M29" s="25">
        <f>OR(B29="X",E29="X")</f>
      </c>
      <c r="N29" s="46">
        <f>AND(C29="X",D29="X")</f>
      </c>
      <c r="O29" s="25">
        <f>OR(C29="X",D29="X")</f>
      </c>
      <c r="P29" s="46">
        <f>AND(C29="X",E29="X")</f>
      </c>
      <c r="Q29" s="25">
        <f>OR(C29="X",E29="X")</f>
      </c>
      <c r="R29" s="46">
        <f>AND(D29="X",E29="X")</f>
      </c>
      <c r="S29" s="25">
        <f>OR(D29="X",E29="X")</f>
      </c>
      <c r="T29" s="47"/>
      <c r="U29" s="13"/>
      <c r="V29" s="46">
        <f>AND(B29="X",C29="X",F29="No")</f>
      </c>
      <c r="W29" s="25">
        <f>AND(OR(B29="X",C29="X"),F29="No")</f>
      </c>
      <c r="X29" s="46">
        <f>AND(B29="X",D29="X",F29="No")</f>
      </c>
      <c r="Y29" s="25">
        <f>AND(OR(B29="X",D29="X"),F29="No")</f>
      </c>
      <c r="Z29" s="46">
        <f>AND(B29="X",E29="X",F29="No")</f>
      </c>
      <c r="AA29" s="25">
        <f>AND(OR(B29="X",E29="X"),F29="No")</f>
      </c>
      <c r="AB29" s="46">
        <f>AND(C29="X",D29="X",F29="No")</f>
      </c>
      <c r="AC29" s="25">
        <f>AND(OR(C29="X",D29="X"),F29="No")</f>
      </c>
      <c r="AD29" s="46">
        <f>AND(C29="X",E29="X",F29="No")</f>
      </c>
      <c r="AE29" s="25">
        <f>AND(OR(C29="X",E29="X"),F29="No")</f>
      </c>
      <c r="AF29" s="46">
        <f>AND(D29="X",E29="X",F29="No")</f>
      </c>
      <c r="AG29" s="25">
        <f>AND(OR(D29="X",E29="X"),F29="No")</f>
      </c>
      <c r="AH29" s="47"/>
    </row>
    <row x14ac:dyDescent="0.25" r="30" customHeight="1" ht="18">
      <c r="A30" s="38" t="s">
        <v>1406</v>
      </c>
      <c r="B30" s="48" t="s">
        <v>1484</v>
      </c>
      <c r="C30" s="48" t="s">
        <v>1484</v>
      </c>
      <c r="D30" s="48" t="s">
        <v>1484</v>
      </c>
      <c r="E30" s="48" t="s">
        <v>1484</v>
      </c>
      <c r="F30" s="49" t="s">
        <v>28</v>
      </c>
      <c r="G30" s="13"/>
      <c r="H30" s="46">
        <f>AND(B30="X",C30="X")</f>
      </c>
      <c r="I30" s="25">
        <f>OR(B30="X",C30="X")</f>
      </c>
      <c r="J30" s="46">
        <f>AND(B30="X",D30="X")</f>
      </c>
      <c r="K30" s="25">
        <f>OR(B30="X",D30="X")</f>
      </c>
      <c r="L30" s="46">
        <f>AND(B30="X",E30="X")</f>
      </c>
      <c r="M30" s="25">
        <f>OR(B30="X",E30="X")</f>
      </c>
      <c r="N30" s="46">
        <f>AND(C30="X",D30="X")</f>
      </c>
      <c r="O30" s="25">
        <f>OR(C30="X",D30="X")</f>
      </c>
      <c r="P30" s="46">
        <f>AND(C30="X",E30="X")</f>
      </c>
      <c r="Q30" s="25">
        <f>OR(C30="X",E30="X")</f>
      </c>
      <c r="R30" s="46">
        <f>AND(D30="X",E30="X")</f>
      </c>
      <c r="S30" s="25">
        <f>OR(D30="X",E30="X")</f>
      </c>
      <c r="T30" s="47"/>
      <c r="U30" s="13"/>
      <c r="V30" s="46">
        <f>AND(B30="X",C30="X",F30="No")</f>
      </c>
      <c r="W30" s="25">
        <f>AND(OR(B30="X",C30="X"),F30="No")</f>
      </c>
      <c r="X30" s="46">
        <f>AND(B30="X",D30="X",F30="No")</f>
      </c>
      <c r="Y30" s="25">
        <f>AND(OR(B30="X",D30="X"),F30="No")</f>
      </c>
      <c r="Z30" s="46">
        <f>AND(B30="X",E30="X",F30="No")</f>
      </c>
      <c r="AA30" s="25">
        <f>AND(OR(B30="X",E30="X"),F30="No")</f>
      </c>
      <c r="AB30" s="46">
        <f>AND(C30="X",D30="X",F30="No")</f>
      </c>
      <c r="AC30" s="25">
        <f>AND(OR(C30="X",D30="X"),F30="No")</f>
      </c>
      <c r="AD30" s="46">
        <f>AND(C30="X",E30="X",F30="No")</f>
      </c>
      <c r="AE30" s="25">
        <f>AND(OR(C30="X",E30="X"),F30="No")</f>
      </c>
      <c r="AF30" s="46">
        <f>AND(D30="X",E30="X",F30="No")</f>
      </c>
      <c r="AG30" s="25">
        <f>AND(OR(D30="X",E30="X"),F30="No")</f>
      </c>
      <c r="AH30" s="47"/>
    </row>
    <row x14ac:dyDescent="0.25" r="31" customHeight="1" ht="18">
      <c r="A31" s="38" t="s">
        <v>1412</v>
      </c>
      <c r="B31" s="48" t="s">
        <v>1484</v>
      </c>
      <c r="C31" s="48" t="s">
        <v>1484</v>
      </c>
      <c r="D31" s="48" t="s">
        <v>1484</v>
      </c>
      <c r="E31" s="48" t="s">
        <v>1484</v>
      </c>
      <c r="F31" s="49" t="s">
        <v>28</v>
      </c>
      <c r="G31" s="13"/>
      <c r="H31" s="46">
        <f>AND(B31="X",C31="X")</f>
      </c>
      <c r="I31" s="25">
        <f>OR(B31="X",C31="X")</f>
      </c>
      <c r="J31" s="46">
        <f>AND(B31="X",D31="X")</f>
      </c>
      <c r="K31" s="25">
        <f>OR(B31="X",D31="X")</f>
      </c>
      <c r="L31" s="46">
        <f>AND(B31="X",E31="X")</f>
      </c>
      <c r="M31" s="25">
        <f>OR(B31="X",E31="X")</f>
      </c>
      <c r="N31" s="46">
        <f>AND(C31="X",D31="X")</f>
      </c>
      <c r="O31" s="25">
        <f>OR(C31="X",D31="X")</f>
      </c>
      <c r="P31" s="46">
        <f>AND(C31="X",E31="X")</f>
      </c>
      <c r="Q31" s="25">
        <f>OR(C31="X",E31="X")</f>
      </c>
      <c r="R31" s="46">
        <f>AND(D31="X",E31="X")</f>
      </c>
      <c r="S31" s="25">
        <f>OR(D31="X",E31="X")</f>
      </c>
      <c r="T31" s="47"/>
      <c r="U31" s="13"/>
      <c r="V31" s="46">
        <f>AND(B31="X",C31="X",F31="No")</f>
      </c>
      <c r="W31" s="25">
        <f>AND(OR(B31="X",C31="X"),F31="No")</f>
      </c>
      <c r="X31" s="46">
        <f>AND(B31="X",D31="X",F31="No")</f>
      </c>
      <c r="Y31" s="25">
        <f>AND(OR(B31="X",D31="X"),F31="No")</f>
      </c>
      <c r="Z31" s="46">
        <f>AND(B31="X",E31="X",F31="No")</f>
      </c>
      <c r="AA31" s="25">
        <f>AND(OR(B31="X",E31="X"),F31="No")</f>
      </c>
      <c r="AB31" s="46">
        <f>AND(C31="X",D31="X",F31="No")</f>
      </c>
      <c r="AC31" s="25">
        <f>AND(OR(C31="X",D31="X"),F31="No")</f>
      </c>
      <c r="AD31" s="46">
        <f>AND(C31="X",E31="X",F31="No")</f>
      </c>
      <c r="AE31" s="25">
        <f>AND(OR(C31="X",E31="X"),F31="No")</f>
      </c>
      <c r="AF31" s="46">
        <f>AND(D31="X",E31="X",F31="No")</f>
      </c>
      <c r="AG31" s="25">
        <f>AND(OR(D31="X",E31="X"),F31="No")</f>
      </c>
      <c r="AH31" s="47"/>
    </row>
    <row x14ac:dyDescent="0.25" r="32" customHeight="1" ht="18">
      <c r="A32" s="38" t="s">
        <v>1413</v>
      </c>
      <c r="B32" s="13"/>
      <c r="C32" s="13"/>
      <c r="D32" s="13"/>
      <c r="E32" s="48" t="s">
        <v>1484</v>
      </c>
      <c r="F32" s="49" t="s">
        <v>28</v>
      </c>
      <c r="G32" s="13"/>
      <c r="H32" s="46">
        <f>AND(B32="X",C32="X")</f>
      </c>
      <c r="I32" s="25">
        <f>OR(B32="X",C32="X")</f>
      </c>
      <c r="J32" s="46">
        <f>AND(B32="X",D32="X")</f>
      </c>
      <c r="K32" s="25">
        <f>OR(B32="X",D32="X")</f>
      </c>
      <c r="L32" s="46">
        <f>AND(B32="X",E32="X")</f>
      </c>
      <c r="M32" s="25">
        <f>OR(B32="X",E32="X")</f>
      </c>
      <c r="N32" s="46">
        <f>AND(C32="X",D32="X")</f>
      </c>
      <c r="O32" s="25">
        <f>OR(C32="X",D32="X")</f>
      </c>
      <c r="P32" s="46">
        <f>AND(C32="X",E32="X")</f>
      </c>
      <c r="Q32" s="25">
        <f>OR(C32="X",E32="X")</f>
      </c>
      <c r="R32" s="46">
        <f>AND(D32="X",E32="X")</f>
      </c>
      <c r="S32" s="25">
        <f>OR(D32="X",E32="X")</f>
      </c>
      <c r="T32" s="47"/>
      <c r="U32" s="13"/>
      <c r="V32" s="46">
        <f>AND(B32="X",C32="X",F32="No")</f>
      </c>
      <c r="W32" s="25">
        <f>AND(OR(B32="X",C32="X"),F32="No")</f>
      </c>
      <c r="X32" s="46">
        <f>AND(B32="X",D32="X",F32="No")</f>
      </c>
      <c r="Y32" s="25">
        <f>AND(OR(B32="X",D32="X"),F32="No")</f>
      </c>
      <c r="Z32" s="46">
        <f>AND(B32="X",E32="X",F32="No")</f>
      </c>
      <c r="AA32" s="25">
        <f>AND(OR(B32="X",E32="X"),F32="No")</f>
      </c>
      <c r="AB32" s="46">
        <f>AND(C32="X",D32="X",F32="No")</f>
      </c>
      <c r="AC32" s="25">
        <f>AND(OR(C32="X",D32="X"),F32="No")</f>
      </c>
      <c r="AD32" s="46">
        <f>AND(C32="X",E32="X",F32="No")</f>
      </c>
      <c r="AE32" s="25">
        <f>AND(OR(C32="X",E32="X"),F32="No")</f>
      </c>
      <c r="AF32" s="46">
        <f>AND(D32="X",E32="X",F32="No")</f>
      </c>
      <c r="AG32" s="25">
        <f>AND(OR(D32="X",E32="X"),F32="No")</f>
      </c>
      <c r="AH32" s="47"/>
    </row>
    <row x14ac:dyDescent="0.25" r="33" customHeight="1" ht="18">
      <c r="A33" s="13" t="s">
        <v>43</v>
      </c>
      <c r="B33" s="48" t="s">
        <v>1484</v>
      </c>
      <c r="C33" s="48" t="s">
        <v>1484</v>
      </c>
      <c r="D33" s="48" t="s">
        <v>1484</v>
      </c>
      <c r="E33" s="48" t="s">
        <v>1484</v>
      </c>
      <c r="F33" s="49" t="s">
        <v>28</v>
      </c>
      <c r="G33" s="13"/>
      <c r="H33" s="46">
        <f>AND(B33="X",C33="X")</f>
      </c>
      <c r="I33" s="25">
        <f>OR(B33="X",C33="X")</f>
      </c>
      <c r="J33" s="46">
        <f>AND(B33="X",D33="X")</f>
      </c>
      <c r="K33" s="25">
        <f>OR(B33="X",D33="X")</f>
      </c>
      <c r="L33" s="46">
        <f>AND(B33="X",E33="X")</f>
      </c>
      <c r="M33" s="25">
        <f>OR(B33="X",E33="X")</f>
      </c>
      <c r="N33" s="46">
        <f>AND(C33="X",D33="X")</f>
      </c>
      <c r="O33" s="25">
        <f>OR(C33="X",D33="X")</f>
      </c>
      <c r="P33" s="46">
        <f>AND(C33="X",E33="X")</f>
      </c>
      <c r="Q33" s="25">
        <f>OR(C33="X",E33="X")</f>
      </c>
      <c r="R33" s="46">
        <f>AND(D33="X",E33="X")</f>
      </c>
      <c r="S33" s="25">
        <f>OR(D33="X",E33="X")</f>
      </c>
      <c r="T33" s="47"/>
      <c r="U33" s="13"/>
      <c r="V33" s="46">
        <f>AND(B33="X",C33="X",F33="No")</f>
      </c>
      <c r="W33" s="25">
        <f>AND(OR(B33="X",C33="X"),F33="No")</f>
      </c>
      <c r="X33" s="46">
        <f>AND(B33="X",D33="X",F33="No")</f>
      </c>
      <c r="Y33" s="25">
        <f>AND(OR(B33="X",D33="X"),F33="No")</f>
      </c>
      <c r="Z33" s="46">
        <f>AND(B33="X",E33="X",F33="No")</f>
      </c>
      <c r="AA33" s="25">
        <f>AND(OR(B33="X",E33="X"),F33="No")</f>
      </c>
      <c r="AB33" s="46">
        <f>AND(C33="X",D33="X",F33="No")</f>
      </c>
      <c r="AC33" s="25">
        <f>AND(OR(C33="X",D33="X"),F33="No")</f>
      </c>
      <c r="AD33" s="46">
        <f>AND(C33="X",E33="X",F33="No")</f>
      </c>
      <c r="AE33" s="25">
        <f>AND(OR(C33="X",E33="X"),F33="No")</f>
      </c>
      <c r="AF33" s="46">
        <f>AND(D33="X",E33="X",F33="No")</f>
      </c>
      <c r="AG33" s="25">
        <f>AND(OR(D33="X",E33="X"),F33="No")</f>
      </c>
      <c r="AH33" s="47"/>
    </row>
    <row x14ac:dyDescent="0.25" r="34" customHeight="1" ht="18">
      <c r="A34" s="38" t="s">
        <v>1416</v>
      </c>
      <c r="B34" s="48" t="s">
        <v>1484</v>
      </c>
      <c r="C34" s="13"/>
      <c r="D34" s="48" t="s">
        <v>1484</v>
      </c>
      <c r="E34" s="13"/>
      <c r="F34" s="49" t="s">
        <v>28</v>
      </c>
      <c r="G34" s="13"/>
      <c r="H34" s="46">
        <f>AND(B34="X",C34="X")</f>
      </c>
      <c r="I34" s="25">
        <f>OR(B34="X",C34="X")</f>
      </c>
      <c r="J34" s="46">
        <f>AND(B34="X",D34="X")</f>
      </c>
      <c r="K34" s="25">
        <f>OR(B34="X",D34="X")</f>
      </c>
      <c r="L34" s="46">
        <f>AND(B34="X",E34="X")</f>
      </c>
      <c r="M34" s="25">
        <f>OR(B34="X",E34="X")</f>
      </c>
      <c r="N34" s="46">
        <f>AND(C34="X",D34="X")</f>
      </c>
      <c r="O34" s="25">
        <f>OR(C34="X",D34="X")</f>
      </c>
      <c r="P34" s="46">
        <f>AND(C34="X",E34="X")</f>
      </c>
      <c r="Q34" s="25">
        <f>OR(C34="X",E34="X")</f>
      </c>
      <c r="R34" s="46">
        <f>AND(D34="X",E34="X")</f>
      </c>
      <c r="S34" s="25">
        <f>OR(D34="X",E34="X")</f>
      </c>
      <c r="T34" s="47"/>
      <c r="U34" s="13"/>
      <c r="V34" s="46">
        <f>AND(B34="X",C34="X",F34="No")</f>
      </c>
      <c r="W34" s="25">
        <f>AND(OR(B34="X",C34="X"),F34="No")</f>
      </c>
      <c r="X34" s="46">
        <f>AND(B34="X",D34="X",F34="No")</f>
      </c>
      <c r="Y34" s="25">
        <f>AND(OR(B34="X",D34="X"),F34="No")</f>
      </c>
      <c r="Z34" s="46">
        <f>AND(B34="X",E34="X",F34="No")</f>
      </c>
      <c r="AA34" s="25">
        <f>AND(OR(B34="X",E34="X"),F34="No")</f>
      </c>
      <c r="AB34" s="46">
        <f>AND(C34="X",D34="X",F34="No")</f>
      </c>
      <c r="AC34" s="25">
        <f>AND(OR(C34="X",D34="X"),F34="No")</f>
      </c>
      <c r="AD34" s="46">
        <f>AND(C34="X",E34="X",F34="No")</f>
      </c>
      <c r="AE34" s="25">
        <f>AND(OR(C34="X",E34="X"),F34="No")</f>
      </c>
      <c r="AF34" s="46">
        <f>AND(D34="X",E34="X",F34="No")</f>
      </c>
      <c r="AG34" s="25">
        <f>AND(OR(D34="X",E34="X"),F34="No")</f>
      </c>
      <c r="AH34" s="47"/>
    </row>
    <row x14ac:dyDescent="0.25" r="35" customHeight="1" ht="18">
      <c r="A35" s="38" t="s">
        <v>1418</v>
      </c>
      <c r="B35" s="48" t="s">
        <v>1484</v>
      </c>
      <c r="C35" s="13"/>
      <c r="D35" s="13"/>
      <c r="E35" s="13"/>
      <c r="F35" s="49" t="s">
        <v>28</v>
      </c>
      <c r="G35" s="13"/>
      <c r="H35" s="46">
        <f>AND(B35="X",C35="X")</f>
      </c>
      <c r="I35" s="25">
        <f>OR(B35="X",C35="X")</f>
      </c>
      <c r="J35" s="46">
        <f>AND(B35="X",D35="X")</f>
      </c>
      <c r="K35" s="25">
        <f>OR(B35="X",D35="X")</f>
      </c>
      <c r="L35" s="46">
        <f>AND(B35="X",E35="X")</f>
      </c>
      <c r="M35" s="25">
        <f>OR(B35="X",E35="X")</f>
      </c>
      <c r="N35" s="46">
        <f>AND(C35="X",D35="X")</f>
      </c>
      <c r="O35" s="25">
        <f>OR(C35="X",D35="X")</f>
      </c>
      <c r="P35" s="46">
        <f>AND(C35="X",E35="X")</f>
      </c>
      <c r="Q35" s="25">
        <f>OR(C35="X",E35="X")</f>
      </c>
      <c r="R35" s="46">
        <f>AND(D35="X",E35="X")</f>
      </c>
      <c r="S35" s="25">
        <f>OR(D35="X",E35="X")</f>
      </c>
      <c r="T35" s="47"/>
      <c r="U35" s="13"/>
      <c r="V35" s="46">
        <f>AND(B35="X",C35="X",F35="No")</f>
      </c>
      <c r="W35" s="25">
        <f>AND(OR(B35="X",C35="X"),F35="No")</f>
      </c>
      <c r="X35" s="46">
        <f>AND(B35="X",D35="X",F35="No")</f>
      </c>
      <c r="Y35" s="25">
        <f>AND(OR(B35="X",D35="X"),F35="No")</f>
      </c>
      <c r="Z35" s="46">
        <f>AND(B35="X",E35="X",F35="No")</f>
      </c>
      <c r="AA35" s="25">
        <f>AND(OR(B35="X",E35="X"),F35="No")</f>
      </c>
      <c r="AB35" s="46">
        <f>AND(C35="X",D35="X",F35="No")</f>
      </c>
      <c r="AC35" s="25">
        <f>AND(OR(C35="X",D35="X"),F35="No")</f>
      </c>
      <c r="AD35" s="46">
        <f>AND(C35="X",E35="X",F35="No")</f>
      </c>
      <c r="AE35" s="25">
        <f>AND(OR(C35="X",E35="X"),F35="No")</f>
      </c>
      <c r="AF35" s="46">
        <f>AND(D35="X",E35="X",F35="No")</f>
      </c>
      <c r="AG35" s="25">
        <f>AND(OR(D35="X",E35="X"),F35="No")</f>
      </c>
      <c r="AH35" s="47"/>
    </row>
    <row x14ac:dyDescent="0.25" r="36" customHeight="1" ht="18">
      <c r="A36" s="13" t="s">
        <v>881</v>
      </c>
      <c r="B36" s="13"/>
      <c r="C36" s="13"/>
      <c r="D36" s="48" t="s">
        <v>1484</v>
      </c>
      <c r="E36" s="13"/>
      <c r="F36" s="49" t="s">
        <v>10</v>
      </c>
      <c r="G36" s="13"/>
      <c r="H36" s="46">
        <f>AND(B36="X",C36="X")</f>
      </c>
      <c r="I36" s="25">
        <f>OR(B36="X",C36="X")</f>
      </c>
      <c r="J36" s="46">
        <f>AND(B36="X",D36="X")</f>
      </c>
      <c r="K36" s="25">
        <f>OR(B36="X",D36="X")</f>
      </c>
      <c r="L36" s="46">
        <f>AND(B36="X",E36="X")</f>
      </c>
      <c r="M36" s="25">
        <f>OR(B36="X",E36="X")</f>
      </c>
      <c r="N36" s="46">
        <f>AND(C36="X",D36="X")</f>
      </c>
      <c r="O36" s="25">
        <f>OR(C36="X",D36="X")</f>
      </c>
      <c r="P36" s="46">
        <f>AND(C36="X",E36="X")</f>
      </c>
      <c r="Q36" s="25">
        <f>OR(C36="X",E36="X")</f>
      </c>
      <c r="R36" s="46">
        <f>AND(D36="X",E36="X")</f>
      </c>
      <c r="S36" s="25">
        <f>OR(D36="X",E36="X")</f>
      </c>
      <c r="T36" s="47"/>
      <c r="U36" s="13"/>
      <c r="V36" s="46">
        <f>AND(B36="X",C36="X",F36="No")</f>
      </c>
      <c r="W36" s="25">
        <f>AND(OR(B36="X",C36="X"),F36="No")</f>
      </c>
      <c r="X36" s="46">
        <f>AND(B36="X",D36="X",F36="No")</f>
      </c>
      <c r="Y36" s="25">
        <f>AND(OR(B36="X",D36="X"),F36="No")</f>
      </c>
      <c r="Z36" s="46">
        <f>AND(B36="X",E36="X",F36="No")</f>
      </c>
      <c r="AA36" s="25">
        <f>AND(OR(B36="X",E36="X"),F36="No")</f>
      </c>
      <c r="AB36" s="46">
        <f>AND(C36="X",D36="X",F36="No")</f>
      </c>
      <c r="AC36" s="25">
        <f>AND(OR(C36="X",D36="X"),F36="No")</f>
      </c>
      <c r="AD36" s="46">
        <f>AND(C36="X",E36="X",F36="No")</f>
      </c>
      <c r="AE36" s="25">
        <f>AND(OR(C36="X",E36="X"),F36="No")</f>
      </c>
      <c r="AF36" s="46">
        <f>AND(D36="X",E36="X",F36="No")</f>
      </c>
      <c r="AG36" s="25">
        <f>AND(OR(D36="X",E36="X"),F36="No")</f>
      </c>
      <c r="AH36" s="47"/>
    </row>
    <row x14ac:dyDescent="0.25" r="37" customHeight="1" ht="18">
      <c r="A37" s="13" t="s">
        <v>883</v>
      </c>
      <c r="B37" s="13"/>
      <c r="C37" s="13"/>
      <c r="D37" s="48" t="s">
        <v>1484</v>
      </c>
      <c r="E37" s="13"/>
      <c r="F37" s="49" t="s">
        <v>10</v>
      </c>
      <c r="G37" s="13"/>
      <c r="H37" s="46">
        <f>AND(B37="X",C37="X")</f>
      </c>
      <c r="I37" s="25">
        <f>OR(B37="X",C37="X")</f>
      </c>
      <c r="J37" s="46">
        <f>AND(B37="X",D37="X")</f>
      </c>
      <c r="K37" s="25">
        <f>OR(B37="X",D37="X")</f>
      </c>
      <c r="L37" s="46">
        <f>AND(B37="X",E37="X")</f>
      </c>
      <c r="M37" s="25">
        <f>OR(B37="X",E37="X")</f>
      </c>
      <c r="N37" s="46">
        <f>AND(C37="X",D37="X")</f>
      </c>
      <c r="O37" s="25">
        <f>OR(C37="X",D37="X")</f>
      </c>
      <c r="P37" s="46">
        <f>AND(C37="X",E37="X")</f>
      </c>
      <c r="Q37" s="25">
        <f>OR(C37="X",E37="X")</f>
      </c>
      <c r="R37" s="46">
        <f>AND(D37="X",E37="X")</f>
      </c>
      <c r="S37" s="25">
        <f>OR(D37="X",E37="X")</f>
      </c>
      <c r="T37" s="47"/>
      <c r="U37" s="13"/>
      <c r="V37" s="46">
        <f>AND(B37="X",C37="X",F37="No")</f>
      </c>
      <c r="W37" s="25">
        <f>AND(OR(B37="X",C37="X"),F37="No")</f>
      </c>
      <c r="X37" s="46">
        <f>AND(B37="X",D37="X",F37="No")</f>
      </c>
      <c r="Y37" s="25">
        <f>AND(OR(B37="X",D37="X"),F37="No")</f>
      </c>
      <c r="Z37" s="46">
        <f>AND(B37="X",E37="X",F37="No")</f>
      </c>
      <c r="AA37" s="25">
        <f>AND(OR(B37="X",E37="X"),F37="No")</f>
      </c>
      <c r="AB37" s="46">
        <f>AND(C37="X",D37="X",F37="No")</f>
      </c>
      <c r="AC37" s="25">
        <f>AND(OR(C37="X",D37="X"),F37="No")</f>
      </c>
      <c r="AD37" s="46">
        <f>AND(C37="X",E37="X",F37="No")</f>
      </c>
      <c r="AE37" s="25">
        <f>AND(OR(C37="X",E37="X"),F37="No")</f>
      </c>
      <c r="AF37" s="46">
        <f>AND(D37="X",E37="X",F37="No")</f>
      </c>
      <c r="AG37" s="25">
        <f>AND(OR(D37="X",E37="X"),F37="No")</f>
      </c>
      <c r="AH37" s="47"/>
    </row>
    <row x14ac:dyDescent="0.25" r="38" customHeight="1" ht="18">
      <c r="A38" s="13" t="s">
        <v>52</v>
      </c>
      <c r="B38" s="48" t="s">
        <v>1484</v>
      </c>
      <c r="C38" s="48" t="s">
        <v>1484</v>
      </c>
      <c r="D38" s="48" t="s">
        <v>1484</v>
      </c>
      <c r="E38" s="48" t="s">
        <v>1484</v>
      </c>
      <c r="F38" s="49" t="s">
        <v>28</v>
      </c>
      <c r="G38" s="13"/>
      <c r="H38" s="46">
        <f>AND(B38="X",C38="X")</f>
      </c>
      <c r="I38" s="25">
        <f>OR(B38="X",C38="X")</f>
      </c>
      <c r="J38" s="46">
        <f>AND(B38="X",D38="X")</f>
      </c>
      <c r="K38" s="25">
        <f>OR(B38="X",D38="X")</f>
      </c>
      <c r="L38" s="46">
        <f>AND(B38="X",E38="X")</f>
      </c>
      <c r="M38" s="25">
        <f>OR(B38="X",E38="X")</f>
      </c>
      <c r="N38" s="46">
        <f>AND(C38="X",D38="X")</f>
      </c>
      <c r="O38" s="25">
        <f>OR(C38="X",D38="X")</f>
      </c>
      <c r="P38" s="46">
        <f>AND(C38="X",E38="X")</f>
      </c>
      <c r="Q38" s="25">
        <f>OR(C38="X",E38="X")</f>
      </c>
      <c r="R38" s="46">
        <f>AND(D38="X",E38="X")</f>
      </c>
      <c r="S38" s="25">
        <f>OR(D38="X",E38="X")</f>
      </c>
      <c r="T38" s="47"/>
      <c r="U38" s="13"/>
      <c r="V38" s="46">
        <f>AND(B38="X",C38="X",F38="No")</f>
      </c>
      <c r="W38" s="25">
        <f>AND(OR(B38="X",C38="X"),F38="No")</f>
      </c>
      <c r="X38" s="46">
        <f>AND(B38="X",D38="X",F38="No")</f>
      </c>
      <c r="Y38" s="25">
        <f>AND(OR(B38="X",D38="X"),F38="No")</f>
      </c>
      <c r="Z38" s="46">
        <f>AND(B38="X",E38="X",F38="No")</f>
      </c>
      <c r="AA38" s="25">
        <f>AND(OR(B38="X",E38="X"),F38="No")</f>
      </c>
      <c r="AB38" s="46">
        <f>AND(C38="X",D38="X",F38="No")</f>
      </c>
      <c r="AC38" s="25">
        <f>AND(OR(C38="X",D38="X"),F38="No")</f>
      </c>
      <c r="AD38" s="46">
        <f>AND(C38="X",E38="X",F38="No")</f>
      </c>
      <c r="AE38" s="25">
        <f>AND(OR(C38="X",E38="X"),F38="No")</f>
      </c>
      <c r="AF38" s="46">
        <f>AND(D38="X",E38="X",F38="No")</f>
      </c>
      <c r="AG38" s="25">
        <f>AND(OR(D38="X",E38="X"),F38="No")</f>
      </c>
      <c r="AH38" s="47"/>
    </row>
    <row x14ac:dyDescent="0.25" r="39" customHeight="1" ht="18">
      <c r="A39" s="38" t="s">
        <v>1423</v>
      </c>
      <c r="B39" s="13"/>
      <c r="C39" s="13"/>
      <c r="D39" s="13"/>
      <c r="E39" s="48" t="s">
        <v>1484</v>
      </c>
      <c r="F39" s="49" t="s">
        <v>28</v>
      </c>
      <c r="G39" s="13"/>
      <c r="H39" s="46">
        <f>AND(B39="X",C39="X")</f>
      </c>
      <c r="I39" s="25">
        <f>OR(B39="X",C39="X")</f>
      </c>
      <c r="J39" s="46">
        <f>AND(B39="X",D39="X")</f>
      </c>
      <c r="K39" s="25">
        <f>OR(B39="X",D39="X")</f>
      </c>
      <c r="L39" s="46">
        <f>AND(B39="X",E39="X")</f>
      </c>
      <c r="M39" s="25">
        <f>OR(B39="X",E39="X")</f>
      </c>
      <c r="N39" s="46">
        <f>AND(C39="X",D39="X")</f>
      </c>
      <c r="O39" s="25">
        <f>OR(C39="X",D39="X")</f>
      </c>
      <c r="P39" s="46">
        <f>AND(C39="X",E39="X")</f>
      </c>
      <c r="Q39" s="25">
        <f>OR(C39="X",E39="X")</f>
      </c>
      <c r="R39" s="46">
        <f>AND(D39="X",E39="X")</f>
      </c>
      <c r="S39" s="25">
        <f>OR(D39="X",E39="X")</f>
      </c>
      <c r="T39" s="47"/>
      <c r="U39" s="13"/>
      <c r="V39" s="46">
        <f>AND(B39="X",C39="X",F39="No")</f>
      </c>
      <c r="W39" s="25">
        <f>AND(OR(B39="X",C39="X"),F39="No")</f>
      </c>
      <c r="X39" s="46">
        <f>AND(B39="X",D39="X",F39="No")</f>
      </c>
      <c r="Y39" s="25">
        <f>AND(OR(B39="X",D39="X"),F39="No")</f>
      </c>
      <c r="Z39" s="46">
        <f>AND(B39="X",E39="X",F39="No")</f>
      </c>
      <c r="AA39" s="25">
        <f>AND(OR(B39="X",E39="X"),F39="No")</f>
      </c>
      <c r="AB39" s="46">
        <f>AND(C39="X",D39="X",F39="No")</f>
      </c>
      <c r="AC39" s="25">
        <f>AND(OR(C39="X",D39="X"),F39="No")</f>
      </c>
      <c r="AD39" s="46">
        <f>AND(C39="X",E39="X",F39="No")</f>
      </c>
      <c r="AE39" s="25">
        <f>AND(OR(C39="X",E39="X"),F39="No")</f>
      </c>
      <c r="AF39" s="46">
        <f>AND(D39="X",E39="X",F39="No")</f>
      </c>
      <c r="AG39" s="25">
        <f>AND(OR(D39="X",E39="X"),F39="No")</f>
      </c>
      <c r="AH39" s="47"/>
    </row>
    <row x14ac:dyDescent="0.25" r="40" customHeight="1" ht="18">
      <c r="A40" s="13" t="s">
        <v>56</v>
      </c>
      <c r="B40" s="48" t="s">
        <v>1484</v>
      </c>
      <c r="C40" s="48" t="s">
        <v>1484</v>
      </c>
      <c r="D40" s="48" t="s">
        <v>1484</v>
      </c>
      <c r="E40" s="48" t="s">
        <v>1484</v>
      </c>
      <c r="F40" s="49" t="s">
        <v>28</v>
      </c>
      <c r="G40" s="13"/>
      <c r="H40" s="46">
        <f>AND(B40="X",C40="X")</f>
      </c>
      <c r="I40" s="25">
        <f>OR(B40="X",C40="X")</f>
      </c>
      <c r="J40" s="46">
        <f>AND(B40="X",D40="X")</f>
      </c>
      <c r="K40" s="25">
        <f>OR(B40="X",D40="X")</f>
      </c>
      <c r="L40" s="46">
        <f>AND(B40="X",E40="X")</f>
      </c>
      <c r="M40" s="25">
        <f>OR(B40="X",E40="X")</f>
      </c>
      <c r="N40" s="46">
        <f>AND(C40="X",D40="X")</f>
      </c>
      <c r="O40" s="25">
        <f>OR(C40="X",D40="X")</f>
      </c>
      <c r="P40" s="46">
        <f>AND(C40="X",E40="X")</f>
      </c>
      <c r="Q40" s="25">
        <f>OR(C40="X",E40="X")</f>
      </c>
      <c r="R40" s="46">
        <f>AND(D40="X",E40="X")</f>
      </c>
      <c r="S40" s="25">
        <f>OR(D40="X",E40="X")</f>
      </c>
      <c r="T40" s="47"/>
      <c r="U40" s="13"/>
      <c r="V40" s="46">
        <f>AND(B40="X",C40="X",F40="No")</f>
      </c>
      <c r="W40" s="25">
        <f>AND(OR(B40="X",C40="X"),F40="No")</f>
      </c>
      <c r="X40" s="46">
        <f>AND(B40="X",D40="X",F40="No")</f>
      </c>
      <c r="Y40" s="25">
        <f>AND(OR(B40="X",D40="X"),F40="No")</f>
      </c>
      <c r="Z40" s="46">
        <f>AND(B40="X",E40="X",F40="No")</f>
      </c>
      <c r="AA40" s="25">
        <f>AND(OR(B40="X",E40="X"),F40="No")</f>
      </c>
      <c r="AB40" s="46">
        <f>AND(C40="X",D40="X",F40="No")</f>
      </c>
      <c r="AC40" s="25">
        <f>AND(OR(C40="X",D40="X"),F40="No")</f>
      </c>
      <c r="AD40" s="46">
        <f>AND(C40="X",E40="X",F40="No")</f>
      </c>
      <c r="AE40" s="25">
        <f>AND(OR(C40="X",E40="X"),F40="No")</f>
      </c>
      <c r="AF40" s="46">
        <f>AND(D40="X",E40="X",F40="No")</f>
      </c>
      <c r="AG40" s="25">
        <f>AND(OR(D40="X",E40="X"),F40="No")</f>
      </c>
      <c r="AH40" s="47"/>
    </row>
    <row x14ac:dyDescent="0.25" r="41" customHeight="1" ht="18">
      <c r="A41" s="13" t="s">
        <v>416</v>
      </c>
      <c r="B41" s="48" t="s">
        <v>1484</v>
      </c>
      <c r="C41" s="48" t="s">
        <v>1484</v>
      </c>
      <c r="D41" s="13"/>
      <c r="E41" s="48" t="s">
        <v>1484</v>
      </c>
      <c r="F41" s="49" t="s">
        <v>28</v>
      </c>
      <c r="G41" s="13"/>
      <c r="H41" s="46">
        <f>AND(B41="X",C41="X")</f>
      </c>
      <c r="I41" s="25">
        <f>OR(B41="X",C41="X")</f>
      </c>
      <c r="J41" s="46">
        <f>AND(B41="X",D41="X")</f>
      </c>
      <c r="K41" s="25">
        <f>OR(B41="X",D41="X")</f>
      </c>
      <c r="L41" s="46">
        <f>AND(B41="X",E41="X")</f>
      </c>
      <c r="M41" s="25">
        <f>OR(B41="X",E41="X")</f>
      </c>
      <c r="N41" s="46">
        <f>AND(C41="X",D41="X")</f>
      </c>
      <c r="O41" s="25">
        <f>OR(C41="X",D41="X")</f>
      </c>
      <c r="P41" s="46">
        <f>AND(C41="X",E41="X")</f>
      </c>
      <c r="Q41" s="25">
        <f>OR(C41="X",E41="X")</f>
      </c>
      <c r="R41" s="46">
        <f>AND(D41="X",E41="X")</f>
      </c>
      <c r="S41" s="25">
        <f>OR(D41="X",E41="X")</f>
      </c>
      <c r="T41" s="47"/>
      <c r="U41" s="13"/>
      <c r="V41" s="46">
        <f>AND(B41="X",C41="X",F41="No")</f>
      </c>
      <c r="W41" s="25">
        <f>AND(OR(B41="X",C41="X"),F41="No")</f>
      </c>
      <c r="X41" s="46">
        <f>AND(B41="X",D41="X",F41="No")</f>
      </c>
      <c r="Y41" s="25">
        <f>AND(OR(B41="X",D41="X"),F41="No")</f>
      </c>
      <c r="Z41" s="46">
        <f>AND(B41="X",E41="X",F41="No")</f>
      </c>
      <c r="AA41" s="25">
        <f>AND(OR(B41="X",E41="X"),F41="No")</f>
      </c>
      <c r="AB41" s="46">
        <f>AND(C41="X",D41="X",F41="No")</f>
      </c>
      <c r="AC41" s="25">
        <f>AND(OR(C41="X",D41="X"),F41="No")</f>
      </c>
      <c r="AD41" s="46">
        <f>AND(C41="X",E41="X",F41="No")</f>
      </c>
      <c r="AE41" s="25">
        <f>AND(OR(C41="X",E41="X"),F41="No")</f>
      </c>
      <c r="AF41" s="46">
        <f>AND(D41="X",E41="X",F41="No")</f>
      </c>
      <c r="AG41" s="25">
        <f>AND(OR(D41="X",E41="X"),F41="No")</f>
      </c>
      <c r="AH41" s="47"/>
    </row>
    <row x14ac:dyDescent="0.25" r="42" customHeight="1" ht="18">
      <c r="A42" s="13" t="s">
        <v>333</v>
      </c>
      <c r="B42" s="48" t="s">
        <v>1484</v>
      </c>
      <c r="C42" s="48" t="s">
        <v>1484</v>
      </c>
      <c r="D42" s="48" t="s">
        <v>1484</v>
      </c>
      <c r="E42" s="48" t="s">
        <v>1484</v>
      </c>
      <c r="F42" s="49" t="s">
        <v>28</v>
      </c>
      <c r="G42" s="13"/>
      <c r="H42" s="46">
        <f>AND(B42="X",C42="X")</f>
      </c>
      <c r="I42" s="25">
        <f>OR(B42="X",C42="X")</f>
      </c>
      <c r="J42" s="46">
        <f>AND(B42="X",D42="X")</f>
      </c>
      <c r="K42" s="25">
        <f>OR(B42="X",D42="X")</f>
      </c>
      <c r="L42" s="46">
        <f>AND(B42="X",E42="X")</f>
      </c>
      <c r="M42" s="25">
        <f>OR(B42="X",E42="X")</f>
      </c>
      <c r="N42" s="46">
        <f>AND(C42="X",D42="X")</f>
      </c>
      <c r="O42" s="25">
        <f>OR(C42="X",D42="X")</f>
      </c>
      <c r="P42" s="46">
        <f>AND(C42="X",E42="X")</f>
      </c>
      <c r="Q42" s="25">
        <f>OR(C42="X",E42="X")</f>
      </c>
      <c r="R42" s="46">
        <f>AND(D42="X",E42="X")</f>
      </c>
      <c r="S42" s="25">
        <f>OR(D42="X",E42="X")</f>
      </c>
      <c r="T42" s="47"/>
      <c r="U42" s="13"/>
      <c r="V42" s="46">
        <f>AND(B42="X",C42="X",F42="No")</f>
      </c>
      <c r="W42" s="25">
        <f>AND(OR(B42="X",C42="X"),F42="No")</f>
      </c>
      <c r="X42" s="46">
        <f>AND(B42="X",D42="X",F42="No")</f>
      </c>
      <c r="Y42" s="25">
        <f>AND(OR(B42="X",D42="X"),F42="No")</f>
      </c>
      <c r="Z42" s="46">
        <f>AND(B42="X",E42="X",F42="No")</f>
      </c>
      <c r="AA42" s="25">
        <f>AND(OR(B42="X",E42="X"),F42="No")</f>
      </c>
      <c r="AB42" s="46">
        <f>AND(C42="X",D42="X",F42="No")</f>
      </c>
      <c r="AC42" s="25">
        <f>AND(OR(C42="X",D42="X"),F42="No")</f>
      </c>
      <c r="AD42" s="46">
        <f>AND(C42="X",E42="X",F42="No")</f>
      </c>
      <c r="AE42" s="25">
        <f>AND(OR(C42="X",E42="X"),F42="No")</f>
      </c>
      <c r="AF42" s="46">
        <f>AND(D42="X",E42="X",F42="No")</f>
      </c>
      <c r="AG42" s="25">
        <f>AND(OR(D42="X",E42="X"),F42="No")</f>
      </c>
      <c r="AH42" s="47"/>
    </row>
    <row x14ac:dyDescent="0.25" r="43" customHeight="1" ht="18">
      <c r="A43" s="38" t="s">
        <v>1428</v>
      </c>
      <c r="B43" s="13"/>
      <c r="C43" s="13"/>
      <c r="D43" s="13"/>
      <c r="E43" s="48" t="s">
        <v>1484</v>
      </c>
      <c r="F43" s="49" t="s">
        <v>28</v>
      </c>
      <c r="G43" s="13"/>
      <c r="H43" s="46">
        <f>AND(B43="X",C43="X")</f>
      </c>
      <c r="I43" s="25">
        <f>OR(B43="X",C43="X")</f>
      </c>
      <c r="J43" s="46">
        <f>AND(B43="X",D43="X")</f>
      </c>
      <c r="K43" s="25">
        <f>OR(B43="X",D43="X")</f>
      </c>
      <c r="L43" s="46">
        <f>AND(B43="X",E43="X")</f>
      </c>
      <c r="M43" s="25">
        <f>OR(B43="X",E43="X")</f>
      </c>
      <c r="N43" s="46">
        <f>AND(C43="X",D43="X")</f>
      </c>
      <c r="O43" s="25">
        <f>OR(C43="X",D43="X")</f>
      </c>
      <c r="P43" s="46">
        <f>AND(C43="X",E43="X")</f>
      </c>
      <c r="Q43" s="25">
        <f>OR(C43="X",E43="X")</f>
      </c>
      <c r="R43" s="46">
        <f>AND(D43="X",E43="X")</f>
      </c>
      <c r="S43" s="25">
        <f>OR(D43="X",E43="X")</f>
      </c>
      <c r="T43" s="47"/>
      <c r="U43" s="13"/>
      <c r="V43" s="46">
        <f>AND(B43="X",C43="X",F43="No")</f>
      </c>
      <c r="W43" s="25">
        <f>AND(OR(B43="X",C43="X"),F43="No")</f>
      </c>
      <c r="X43" s="46">
        <f>AND(B43="X",D43="X",F43="No")</f>
      </c>
      <c r="Y43" s="25">
        <f>AND(OR(B43="X",D43="X"),F43="No")</f>
      </c>
      <c r="Z43" s="46">
        <f>AND(B43="X",E43="X",F43="No")</f>
      </c>
      <c r="AA43" s="25">
        <f>AND(OR(B43="X",E43="X"),F43="No")</f>
      </c>
      <c r="AB43" s="46">
        <f>AND(C43="X",D43="X",F43="No")</f>
      </c>
      <c r="AC43" s="25">
        <f>AND(OR(C43="X",D43="X"),F43="No")</f>
      </c>
      <c r="AD43" s="46">
        <f>AND(C43="X",E43="X",F43="No")</f>
      </c>
      <c r="AE43" s="25">
        <f>AND(OR(C43="X",E43="X"),F43="No")</f>
      </c>
      <c r="AF43" s="46">
        <f>AND(D43="X",E43="X",F43="No")</f>
      </c>
      <c r="AG43" s="25">
        <f>AND(OR(D43="X",E43="X"),F43="No")</f>
      </c>
      <c r="AH43" s="47"/>
    </row>
    <row x14ac:dyDescent="0.25" r="44" customHeight="1" ht="18">
      <c r="A44" s="38" t="s">
        <v>1429</v>
      </c>
      <c r="B44" s="13"/>
      <c r="C44" s="13"/>
      <c r="D44" s="48" t="s">
        <v>1484</v>
      </c>
      <c r="E44" s="13"/>
      <c r="F44" s="49" t="s">
        <v>28</v>
      </c>
      <c r="G44" s="13"/>
      <c r="H44" s="46">
        <f>AND(B44="X",C44="X")</f>
      </c>
      <c r="I44" s="25">
        <f>OR(B44="X",C44="X")</f>
      </c>
      <c r="J44" s="46">
        <f>AND(B44="X",D44="X")</f>
      </c>
      <c r="K44" s="25">
        <f>OR(B44="X",D44="X")</f>
      </c>
      <c r="L44" s="46">
        <f>AND(B44="X",E44="X")</f>
      </c>
      <c r="M44" s="25">
        <f>OR(B44="X",E44="X")</f>
      </c>
      <c r="N44" s="46">
        <f>AND(C44="X",D44="X")</f>
      </c>
      <c r="O44" s="25">
        <f>OR(C44="X",D44="X")</f>
      </c>
      <c r="P44" s="46">
        <f>AND(C44="X",E44="X")</f>
      </c>
      <c r="Q44" s="25">
        <f>OR(C44="X",E44="X")</f>
      </c>
      <c r="R44" s="46">
        <f>AND(D44="X",E44="X")</f>
      </c>
      <c r="S44" s="25">
        <f>OR(D44="X",E44="X")</f>
      </c>
      <c r="T44" s="47"/>
      <c r="U44" s="13"/>
      <c r="V44" s="46">
        <f>AND(B44="X",C44="X",F44="No")</f>
      </c>
      <c r="W44" s="25">
        <f>AND(OR(B44="X",C44="X"),F44="No")</f>
      </c>
      <c r="X44" s="46">
        <f>AND(B44="X",D44="X",F44="No")</f>
      </c>
      <c r="Y44" s="25">
        <f>AND(OR(B44="X",D44="X"),F44="No")</f>
      </c>
      <c r="Z44" s="46">
        <f>AND(B44="X",E44="X",F44="No")</f>
      </c>
      <c r="AA44" s="25">
        <f>AND(OR(B44="X",E44="X"),F44="No")</f>
      </c>
      <c r="AB44" s="46">
        <f>AND(C44="X",D44="X",F44="No")</f>
      </c>
      <c r="AC44" s="25">
        <f>AND(OR(C44="X",D44="X"),F44="No")</f>
      </c>
      <c r="AD44" s="46">
        <f>AND(C44="X",E44="X",F44="No")</f>
      </c>
      <c r="AE44" s="25">
        <f>AND(OR(C44="X",E44="X"),F44="No")</f>
      </c>
      <c r="AF44" s="46">
        <f>AND(D44="X",E44="X",F44="No")</f>
      </c>
      <c r="AG44" s="25">
        <f>AND(OR(D44="X",E44="X"),F44="No")</f>
      </c>
      <c r="AH44" s="47"/>
    </row>
    <row x14ac:dyDescent="0.25" r="45" customHeight="1" ht="18">
      <c r="A45" s="38" t="s">
        <v>1432</v>
      </c>
      <c r="B45" s="48" t="s">
        <v>1484</v>
      </c>
      <c r="C45" s="13"/>
      <c r="D45" s="13"/>
      <c r="E45" s="13"/>
      <c r="F45" s="49" t="s">
        <v>28</v>
      </c>
      <c r="G45" s="13"/>
      <c r="H45" s="46">
        <f>AND(B45="X",C45="X")</f>
      </c>
      <c r="I45" s="25">
        <f>OR(B45="X",C45="X")</f>
      </c>
      <c r="J45" s="46">
        <f>AND(B45="X",D45="X")</f>
      </c>
      <c r="K45" s="25">
        <f>OR(B45="X",D45="X")</f>
      </c>
      <c r="L45" s="46">
        <f>AND(B45="X",E45="X")</f>
      </c>
      <c r="M45" s="25">
        <f>OR(B45="X",E45="X")</f>
      </c>
      <c r="N45" s="46">
        <f>AND(C45="X",D45="X")</f>
      </c>
      <c r="O45" s="25">
        <f>OR(C45="X",D45="X")</f>
      </c>
      <c r="P45" s="46">
        <f>AND(C45="X",E45="X")</f>
      </c>
      <c r="Q45" s="25">
        <f>OR(C45="X",E45="X")</f>
      </c>
      <c r="R45" s="46">
        <f>AND(D45="X",E45="X")</f>
      </c>
      <c r="S45" s="25">
        <f>OR(D45="X",E45="X")</f>
      </c>
      <c r="T45" s="47"/>
      <c r="U45" s="13"/>
      <c r="V45" s="46">
        <f>AND(B45="X",C45="X",F45="No")</f>
      </c>
      <c r="W45" s="25">
        <f>AND(OR(B45="X",C45="X"),F45="No")</f>
      </c>
      <c r="X45" s="46">
        <f>AND(B45="X",D45="X",F45="No")</f>
      </c>
      <c r="Y45" s="25">
        <f>AND(OR(B45="X",D45="X"),F45="No")</f>
      </c>
      <c r="Z45" s="46">
        <f>AND(B45="X",E45="X",F45="No")</f>
      </c>
      <c r="AA45" s="25">
        <f>AND(OR(B45="X",E45="X"),F45="No")</f>
      </c>
      <c r="AB45" s="46">
        <f>AND(C45="X",D45="X",F45="No")</f>
      </c>
      <c r="AC45" s="25">
        <f>AND(OR(C45="X",D45="X"),F45="No")</f>
      </c>
      <c r="AD45" s="46">
        <f>AND(C45="X",E45="X",F45="No")</f>
      </c>
      <c r="AE45" s="25">
        <f>AND(OR(C45="X",E45="X"),F45="No")</f>
      </c>
      <c r="AF45" s="46">
        <f>AND(D45="X",E45="X",F45="No")</f>
      </c>
      <c r="AG45" s="25">
        <f>AND(OR(D45="X",E45="X"),F45="No")</f>
      </c>
      <c r="AH45" s="47"/>
    </row>
    <row x14ac:dyDescent="0.25" r="46" customHeight="1" ht="18">
      <c r="A46" s="38" t="s">
        <v>1433</v>
      </c>
      <c r="B46" s="13"/>
      <c r="C46" s="13"/>
      <c r="D46" s="48" t="s">
        <v>1484</v>
      </c>
      <c r="E46" s="13"/>
      <c r="F46" s="49" t="s">
        <v>28</v>
      </c>
      <c r="G46" s="13"/>
      <c r="H46" s="46">
        <f>AND(B46="X",C46="X")</f>
      </c>
      <c r="I46" s="25">
        <f>OR(B46="X",C46="X")</f>
      </c>
      <c r="J46" s="46">
        <f>AND(B46="X",D46="X")</f>
      </c>
      <c r="K46" s="25">
        <f>OR(B46="X",D46="X")</f>
      </c>
      <c r="L46" s="46">
        <f>AND(B46="X",E46="X")</f>
      </c>
      <c r="M46" s="25">
        <f>OR(B46="X",E46="X")</f>
      </c>
      <c r="N46" s="46">
        <f>AND(C46="X",D46="X")</f>
      </c>
      <c r="O46" s="25">
        <f>OR(C46="X",D46="X")</f>
      </c>
      <c r="P46" s="46">
        <f>AND(C46="X",E46="X")</f>
      </c>
      <c r="Q46" s="25">
        <f>OR(C46="X",E46="X")</f>
      </c>
      <c r="R46" s="46">
        <f>AND(D46="X",E46="X")</f>
      </c>
      <c r="S46" s="25">
        <f>OR(D46="X",E46="X")</f>
      </c>
      <c r="T46" s="47"/>
      <c r="U46" s="13"/>
      <c r="V46" s="46">
        <f>AND(B46="X",C46="X",F46="No")</f>
      </c>
      <c r="W46" s="25">
        <f>AND(OR(B46="X",C46="X"),F46="No")</f>
      </c>
      <c r="X46" s="46">
        <f>AND(B46="X",D46="X",F46="No")</f>
      </c>
      <c r="Y46" s="25">
        <f>AND(OR(B46="X",D46="X"),F46="No")</f>
      </c>
      <c r="Z46" s="46">
        <f>AND(B46="X",E46="X",F46="No")</f>
      </c>
      <c r="AA46" s="25">
        <f>AND(OR(B46="X",E46="X"),F46="No")</f>
      </c>
      <c r="AB46" s="46">
        <f>AND(C46="X",D46="X",F46="No")</f>
      </c>
      <c r="AC46" s="25">
        <f>AND(OR(C46="X",D46="X"),F46="No")</f>
      </c>
      <c r="AD46" s="46">
        <f>AND(C46="X",E46="X",F46="No")</f>
      </c>
      <c r="AE46" s="25">
        <f>AND(OR(C46="X",E46="X"),F46="No")</f>
      </c>
      <c r="AF46" s="46">
        <f>AND(D46="X",E46="X",F46="No")</f>
      </c>
      <c r="AG46" s="25">
        <f>AND(OR(D46="X",E46="X"),F46="No")</f>
      </c>
      <c r="AH46" s="47"/>
    </row>
    <row x14ac:dyDescent="0.25" r="47" customHeight="1" ht="18">
      <c r="A47" s="13" t="s">
        <v>66</v>
      </c>
      <c r="B47" s="48" t="s">
        <v>1484</v>
      </c>
      <c r="C47" s="48" t="s">
        <v>1484</v>
      </c>
      <c r="D47" s="48" t="s">
        <v>1484</v>
      </c>
      <c r="E47" s="48" t="s">
        <v>1484</v>
      </c>
      <c r="F47" s="49" t="s">
        <v>28</v>
      </c>
      <c r="G47" s="13"/>
      <c r="H47" s="46">
        <f>AND(B47="X",C47="X")</f>
      </c>
      <c r="I47" s="25">
        <f>OR(B47="X",C47="X")</f>
      </c>
      <c r="J47" s="46">
        <f>AND(B47="X",D47="X")</f>
      </c>
      <c r="K47" s="25">
        <f>OR(B47="X",D47="X")</f>
      </c>
      <c r="L47" s="46">
        <f>AND(B47="X",E47="X")</f>
      </c>
      <c r="M47" s="25">
        <f>OR(B47="X",E47="X")</f>
      </c>
      <c r="N47" s="46">
        <f>AND(C47="X",D47="X")</f>
      </c>
      <c r="O47" s="25">
        <f>OR(C47="X",D47="X")</f>
      </c>
      <c r="P47" s="46">
        <f>AND(C47="X",E47="X")</f>
      </c>
      <c r="Q47" s="25">
        <f>OR(C47="X",E47="X")</f>
      </c>
      <c r="R47" s="46">
        <f>AND(D47="X",E47="X")</f>
      </c>
      <c r="S47" s="25">
        <f>OR(D47="X",E47="X")</f>
      </c>
      <c r="T47" s="47"/>
      <c r="U47" s="13"/>
      <c r="V47" s="46">
        <f>AND(B47="X",C47="X",F47="No")</f>
      </c>
      <c r="W47" s="25">
        <f>AND(OR(B47="X",C47="X"),F47="No")</f>
      </c>
      <c r="X47" s="46">
        <f>AND(B47="X",D47="X",F47="No")</f>
      </c>
      <c r="Y47" s="25">
        <f>AND(OR(B47="X",D47="X"),F47="No")</f>
      </c>
      <c r="Z47" s="46">
        <f>AND(B47="X",E47="X",F47="No")</f>
      </c>
      <c r="AA47" s="25">
        <f>AND(OR(B47="X",E47="X"),F47="No")</f>
      </c>
      <c r="AB47" s="46">
        <f>AND(C47="X",D47="X",F47="No")</f>
      </c>
      <c r="AC47" s="25">
        <f>AND(OR(C47="X",D47="X"),F47="No")</f>
      </c>
      <c r="AD47" s="46">
        <f>AND(C47="X",E47="X",F47="No")</f>
      </c>
      <c r="AE47" s="25">
        <f>AND(OR(C47="X",E47="X"),F47="No")</f>
      </c>
      <c r="AF47" s="46">
        <f>AND(D47="X",E47="X",F47="No")</f>
      </c>
      <c r="AG47" s="25">
        <f>AND(OR(D47="X",E47="X"),F47="No")</f>
      </c>
      <c r="AH47" s="47"/>
    </row>
    <row x14ac:dyDescent="0.25" r="48" customHeight="1" ht="18">
      <c r="A48" s="38" t="s">
        <v>1436</v>
      </c>
      <c r="B48" s="48" t="s">
        <v>1484</v>
      </c>
      <c r="C48" s="48" t="s">
        <v>1484</v>
      </c>
      <c r="D48" s="48" t="s">
        <v>1484</v>
      </c>
      <c r="E48" s="48" t="s">
        <v>1484</v>
      </c>
      <c r="F48" s="49" t="s">
        <v>28</v>
      </c>
      <c r="G48" s="13"/>
      <c r="H48" s="46">
        <f>AND(B48="X",C48="X")</f>
      </c>
      <c r="I48" s="25">
        <f>OR(B48="X",C48="X")</f>
      </c>
      <c r="J48" s="46">
        <f>AND(B48="X",D48="X")</f>
      </c>
      <c r="K48" s="25">
        <f>OR(B48="X",D48="X")</f>
      </c>
      <c r="L48" s="46">
        <f>AND(B48="X",E48="X")</f>
      </c>
      <c r="M48" s="25">
        <f>OR(B48="X",E48="X")</f>
      </c>
      <c r="N48" s="46">
        <f>AND(C48="X",D48="X")</f>
      </c>
      <c r="O48" s="25">
        <f>OR(C48="X",D48="X")</f>
      </c>
      <c r="P48" s="46">
        <f>AND(C48="X",E48="X")</f>
      </c>
      <c r="Q48" s="25">
        <f>OR(C48="X",E48="X")</f>
      </c>
      <c r="R48" s="46">
        <f>AND(D48="X",E48="X")</f>
      </c>
      <c r="S48" s="25">
        <f>OR(D48="X",E48="X")</f>
      </c>
      <c r="T48" s="47"/>
      <c r="U48" s="13"/>
      <c r="V48" s="46">
        <f>AND(B48="X",C48="X",F48="No")</f>
      </c>
      <c r="W48" s="25">
        <f>AND(OR(B48="X",C48="X"),F48="No")</f>
      </c>
      <c r="X48" s="46">
        <f>AND(B48="X",D48="X",F48="No")</f>
      </c>
      <c r="Y48" s="25">
        <f>AND(OR(B48="X",D48="X"),F48="No")</f>
      </c>
      <c r="Z48" s="46">
        <f>AND(B48="X",E48="X",F48="No")</f>
      </c>
      <c r="AA48" s="25">
        <f>AND(OR(B48="X",E48="X"),F48="No")</f>
      </c>
      <c r="AB48" s="46">
        <f>AND(C48="X",D48="X",F48="No")</f>
      </c>
      <c r="AC48" s="25">
        <f>AND(OR(C48="X",D48="X"),F48="No")</f>
      </c>
      <c r="AD48" s="46">
        <f>AND(C48="X",E48="X",F48="No")</f>
      </c>
      <c r="AE48" s="25">
        <f>AND(OR(C48="X",E48="X"),F48="No")</f>
      </c>
      <c r="AF48" s="46">
        <f>AND(D48="X",E48="X",F48="No")</f>
      </c>
      <c r="AG48" s="25">
        <f>AND(OR(D48="X",E48="X"),F48="No")</f>
      </c>
      <c r="AH48" s="47"/>
    </row>
    <row x14ac:dyDescent="0.25" r="49" customHeight="1" ht="18">
      <c r="A49" s="38" t="s">
        <v>1437</v>
      </c>
      <c r="B49" s="13"/>
      <c r="C49" s="13"/>
      <c r="D49" s="48" t="s">
        <v>1484</v>
      </c>
      <c r="E49" s="13"/>
      <c r="F49" s="49" t="s">
        <v>28</v>
      </c>
      <c r="G49" s="13"/>
      <c r="H49" s="46">
        <f>AND(B49="X",C49="X")</f>
      </c>
      <c r="I49" s="25">
        <f>OR(B49="X",C49="X")</f>
      </c>
      <c r="J49" s="46">
        <f>AND(B49="X",D49="X")</f>
      </c>
      <c r="K49" s="25">
        <f>OR(B49="X",D49="X")</f>
      </c>
      <c r="L49" s="46">
        <f>AND(B49="X",E49="X")</f>
      </c>
      <c r="M49" s="25">
        <f>OR(B49="X",E49="X")</f>
      </c>
      <c r="N49" s="46">
        <f>AND(C49="X",D49="X")</f>
      </c>
      <c r="O49" s="25">
        <f>OR(C49="X",D49="X")</f>
      </c>
      <c r="P49" s="46">
        <f>AND(C49="X",E49="X")</f>
      </c>
      <c r="Q49" s="25">
        <f>OR(C49="X",E49="X")</f>
      </c>
      <c r="R49" s="46">
        <f>AND(D49="X",E49="X")</f>
      </c>
      <c r="S49" s="25">
        <f>OR(D49="X",E49="X")</f>
      </c>
      <c r="T49" s="47"/>
      <c r="U49" s="13"/>
      <c r="V49" s="46">
        <f>AND(B49="X",C49="X",F49="No")</f>
      </c>
      <c r="W49" s="25">
        <f>AND(OR(B49="X",C49="X"),F49="No")</f>
      </c>
      <c r="X49" s="46">
        <f>AND(B49="X",D49="X",F49="No")</f>
      </c>
      <c r="Y49" s="25">
        <f>AND(OR(B49="X",D49="X"),F49="No")</f>
      </c>
      <c r="Z49" s="46">
        <f>AND(B49="X",E49="X",F49="No")</f>
      </c>
      <c r="AA49" s="25">
        <f>AND(OR(B49="X",E49="X"),F49="No")</f>
      </c>
      <c r="AB49" s="46">
        <f>AND(C49="X",D49="X",F49="No")</f>
      </c>
      <c r="AC49" s="25">
        <f>AND(OR(C49="X",D49="X"),F49="No")</f>
      </c>
      <c r="AD49" s="46">
        <f>AND(C49="X",E49="X",F49="No")</f>
      </c>
      <c r="AE49" s="25">
        <f>AND(OR(C49="X",E49="X"),F49="No")</f>
      </c>
      <c r="AF49" s="46">
        <f>AND(D49="X",E49="X",F49="No")</f>
      </c>
      <c r="AG49" s="25">
        <f>AND(OR(D49="X",E49="X"),F49="No")</f>
      </c>
      <c r="AH49" s="47"/>
    </row>
    <row x14ac:dyDescent="0.25" r="50" customHeight="1" ht="18">
      <c r="A50" s="13" t="s">
        <v>975</v>
      </c>
      <c r="B50" s="13"/>
      <c r="C50" s="48" t="s">
        <v>1484</v>
      </c>
      <c r="D50" s="48" t="s">
        <v>1484</v>
      </c>
      <c r="E50" s="48" t="s">
        <v>1484</v>
      </c>
      <c r="F50" s="49" t="s">
        <v>10</v>
      </c>
      <c r="G50" s="13"/>
      <c r="H50" s="46">
        <f>AND(B50="X",C50="X")</f>
      </c>
      <c r="I50" s="25">
        <f>OR(B50="X",C50="X")</f>
      </c>
      <c r="J50" s="46">
        <f>AND(B50="X",D50="X")</f>
      </c>
      <c r="K50" s="25">
        <f>OR(B50="X",D50="X")</f>
      </c>
      <c r="L50" s="46">
        <f>AND(B50="X",E50="X")</f>
      </c>
      <c r="M50" s="25">
        <f>OR(B50="X",E50="X")</f>
      </c>
      <c r="N50" s="46">
        <f>AND(C50="X",D50="X")</f>
      </c>
      <c r="O50" s="25">
        <f>OR(C50="X",D50="X")</f>
      </c>
      <c r="P50" s="46">
        <f>AND(C50="X",E50="X")</f>
      </c>
      <c r="Q50" s="25">
        <f>OR(C50="X",E50="X")</f>
      </c>
      <c r="R50" s="46">
        <f>AND(D50="X",E50="X")</f>
      </c>
      <c r="S50" s="25">
        <f>OR(D50="X",E50="X")</f>
      </c>
      <c r="T50" s="47"/>
      <c r="U50" s="13"/>
      <c r="V50" s="46">
        <f>AND(B50="X",C50="X",F50="No")</f>
      </c>
      <c r="W50" s="25">
        <f>AND(OR(B50="X",C50="X"),F50="No")</f>
      </c>
      <c r="X50" s="46">
        <f>AND(B50="X",D50="X",F50="No")</f>
      </c>
      <c r="Y50" s="25">
        <f>AND(OR(B50="X",D50="X"),F50="No")</f>
      </c>
      <c r="Z50" s="46">
        <f>AND(B50="X",E50="X",F50="No")</f>
      </c>
      <c r="AA50" s="25">
        <f>AND(OR(B50="X",E50="X"),F50="No")</f>
      </c>
      <c r="AB50" s="46">
        <f>AND(C50="X",D50="X",F50="No")</f>
      </c>
      <c r="AC50" s="25">
        <f>AND(OR(C50="X",D50="X"),F50="No")</f>
      </c>
      <c r="AD50" s="46">
        <f>AND(C50="X",E50="X",F50="No")</f>
      </c>
      <c r="AE50" s="25">
        <f>AND(OR(C50="X",E50="X"),F50="No")</f>
      </c>
      <c r="AF50" s="46">
        <f>AND(D50="X",E50="X",F50="No")</f>
      </c>
      <c r="AG50" s="25">
        <f>AND(OR(D50="X",E50="X"),F50="No")</f>
      </c>
      <c r="AH50" s="47"/>
    </row>
    <row x14ac:dyDescent="0.25" r="51" customHeight="1" ht="18">
      <c r="A51" s="13" t="s">
        <v>979</v>
      </c>
      <c r="B51" s="13"/>
      <c r="C51" s="13"/>
      <c r="D51" s="13"/>
      <c r="E51" s="48" t="s">
        <v>1484</v>
      </c>
      <c r="F51" s="49" t="s">
        <v>10</v>
      </c>
      <c r="G51" s="13"/>
      <c r="H51" s="46">
        <f>AND(B51="X",C51="X")</f>
      </c>
      <c r="I51" s="25">
        <f>OR(B51="X",C51="X")</f>
      </c>
      <c r="J51" s="46">
        <f>AND(B51="X",D51="X")</f>
      </c>
      <c r="K51" s="25">
        <f>OR(B51="X",D51="X")</f>
      </c>
      <c r="L51" s="46">
        <f>AND(B51="X",E51="X")</f>
      </c>
      <c r="M51" s="25">
        <f>OR(B51="X",E51="X")</f>
      </c>
      <c r="N51" s="46">
        <f>AND(C51="X",D51="X")</f>
      </c>
      <c r="O51" s="25">
        <f>OR(C51="X",D51="X")</f>
      </c>
      <c r="P51" s="46">
        <f>AND(C51="X",E51="X")</f>
      </c>
      <c r="Q51" s="25">
        <f>OR(C51="X",E51="X")</f>
      </c>
      <c r="R51" s="46">
        <f>AND(D51="X",E51="X")</f>
      </c>
      <c r="S51" s="25">
        <f>OR(D51="X",E51="X")</f>
      </c>
      <c r="T51" s="47"/>
      <c r="U51" s="13"/>
      <c r="V51" s="46">
        <f>AND(B51="X",C51="X",F51="No")</f>
      </c>
      <c r="W51" s="25">
        <f>AND(OR(B51="X",C51="X"),F51="No")</f>
      </c>
      <c r="X51" s="46">
        <f>AND(B51="X",D51="X",F51="No")</f>
      </c>
      <c r="Y51" s="25">
        <f>AND(OR(B51="X",D51="X"),F51="No")</f>
      </c>
      <c r="Z51" s="46">
        <f>AND(B51="X",E51="X",F51="No")</f>
      </c>
      <c r="AA51" s="25">
        <f>AND(OR(B51="X",E51="X"),F51="No")</f>
      </c>
      <c r="AB51" s="46">
        <f>AND(C51="X",D51="X",F51="No")</f>
      </c>
      <c r="AC51" s="25">
        <f>AND(OR(C51="X",D51="X"),F51="No")</f>
      </c>
      <c r="AD51" s="46">
        <f>AND(C51="X",E51="X",F51="No")</f>
      </c>
      <c r="AE51" s="25">
        <f>AND(OR(C51="X",E51="X"),F51="No")</f>
      </c>
      <c r="AF51" s="46">
        <f>AND(D51="X",E51="X",F51="No")</f>
      </c>
      <c r="AG51" s="25">
        <f>AND(OR(D51="X",E51="X"),F51="No")</f>
      </c>
      <c r="AH51" s="47"/>
    </row>
    <row x14ac:dyDescent="0.25" r="52" customHeight="1" ht="18">
      <c r="A52" s="13" t="s">
        <v>981</v>
      </c>
      <c r="B52" s="13"/>
      <c r="C52" s="13"/>
      <c r="D52" s="13"/>
      <c r="E52" s="48" t="s">
        <v>1484</v>
      </c>
      <c r="F52" s="49" t="s">
        <v>10</v>
      </c>
      <c r="G52" s="13"/>
      <c r="H52" s="46">
        <f>AND(B52="X",C52="X")</f>
      </c>
      <c r="I52" s="25">
        <f>OR(B52="X",C52="X")</f>
      </c>
      <c r="J52" s="46">
        <f>AND(B52="X",D52="X")</f>
      </c>
      <c r="K52" s="25">
        <f>OR(B52="X",D52="X")</f>
      </c>
      <c r="L52" s="46">
        <f>AND(B52="X",E52="X")</f>
      </c>
      <c r="M52" s="25">
        <f>OR(B52="X",E52="X")</f>
      </c>
      <c r="N52" s="46">
        <f>AND(C52="X",D52="X")</f>
      </c>
      <c r="O52" s="25">
        <f>OR(C52="X",D52="X")</f>
      </c>
      <c r="P52" s="46">
        <f>AND(C52="X",E52="X")</f>
      </c>
      <c r="Q52" s="25">
        <f>OR(C52="X",E52="X")</f>
      </c>
      <c r="R52" s="46">
        <f>AND(D52="X",E52="X")</f>
      </c>
      <c r="S52" s="25">
        <f>OR(D52="X",E52="X")</f>
      </c>
      <c r="T52" s="47"/>
      <c r="U52" s="13"/>
      <c r="V52" s="46">
        <f>AND(B52="X",C52="X",F52="No")</f>
      </c>
      <c r="W52" s="25">
        <f>AND(OR(B52="X",C52="X"),F52="No")</f>
      </c>
      <c r="X52" s="46">
        <f>AND(B52="X",D52="X",F52="No")</f>
      </c>
      <c r="Y52" s="25">
        <f>AND(OR(B52="X",D52="X"),F52="No")</f>
      </c>
      <c r="Z52" s="46">
        <f>AND(B52="X",E52="X",F52="No")</f>
      </c>
      <c r="AA52" s="25">
        <f>AND(OR(B52="X",E52="X"),F52="No")</f>
      </c>
      <c r="AB52" s="46">
        <f>AND(C52="X",D52="X",F52="No")</f>
      </c>
      <c r="AC52" s="25">
        <f>AND(OR(C52="X",D52="X"),F52="No")</f>
      </c>
      <c r="AD52" s="46">
        <f>AND(C52="X",E52="X",F52="No")</f>
      </c>
      <c r="AE52" s="25">
        <f>AND(OR(C52="X",E52="X"),F52="No")</f>
      </c>
      <c r="AF52" s="46">
        <f>AND(D52="X",E52="X",F52="No")</f>
      </c>
      <c r="AG52" s="25">
        <f>AND(OR(D52="X",E52="X"),F52="No")</f>
      </c>
      <c r="AH52" s="47"/>
    </row>
    <row x14ac:dyDescent="0.25" r="53" customHeight="1" ht="18">
      <c r="A53" s="13" t="s">
        <v>71</v>
      </c>
      <c r="B53" s="48" t="s">
        <v>1484</v>
      </c>
      <c r="C53" s="48" t="s">
        <v>1484</v>
      </c>
      <c r="D53" s="48" t="s">
        <v>1484</v>
      </c>
      <c r="E53" s="48" t="s">
        <v>1484</v>
      </c>
      <c r="F53" s="49" t="s">
        <v>28</v>
      </c>
      <c r="G53" s="13"/>
      <c r="H53" s="46">
        <f>AND(B53="X",C53="X")</f>
      </c>
      <c r="I53" s="25">
        <f>OR(B53="X",C53="X")</f>
      </c>
      <c r="J53" s="46">
        <f>AND(B53="X",D53="X")</f>
      </c>
      <c r="K53" s="25">
        <f>OR(B53="X",D53="X")</f>
      </c>
      <c r="L53" s="46">
        <f>AND(B53="X",E53="X")</f>
      </c>
      <c r="M53" s="25">
        <f>OR(B53="X",E53="X")</f>
      </c>
      <c r="N53" s="46">
        <f>AND(C53="X",D53="X")</f>
      </c>
      <c r="O53" s="25">
        <f>OR(C53="X",D53="X")</f>
      </c>
      <c r="P53" s="46">
        <f>AND(C53="X",E53="X")</f>
      </c>
      <c r="Q53" s="25">
        <f>OR(C53="X",E53="X")</f>
      </c>
      <c r="R53" s="46">
        <f>AND(D53="X",E53="X")</f>
      </c>
      <c r="S53" s="25">
        <f>OR(D53="X",E53="X")</f>
      </c>
      <c r="T53" s="47"/>
      <c r="U53" s="13"/>
      <c r="V53" s="46">
        <f>AND(B53="X",C53="X",F53="No")</f>
      </c>
      <c r="W53" s="25">
        <f>AND(OR(B53="X",C53="X"),F53="No")</f>
      </c>
      <c r="X53" s="46">
        <f>AND(B53="X",D53="X",F53="No")</f>
      </c>
      <c r="Y53" s="25">
        <f>AND(OR(B53="X",D53="X"),F53="No")</f>
      </c>
      <c r="Z53" s="46">
        <f>AND(B53="X",E53="X",F53="No")</f>
      </c>
      <c r="AA53" s="25">
        <f>AND(OR(B53="X",E53="X"),F53="No")</f>
      </c>
      <c r="AB53" s="46">
        <f>AND(C53="X",D53="X",F53="No")</f>
      </c>
      <c r="AC53" s="25">
        <f>AND(OR(C53="X",D53="X"),F53="No")</f>
      </c>
      <c r="AD53" s="46">
        <f>AND(C53="X",E53="X",F53="No")</f>
      </c>
      <c r="AE53" s="25">
        <f>AND(OR(C53="X",E53="X"),F53="No")</f>
      </c>
      <c r="AF53" s="46">
        <f>AND(D53="X",E53="X",F53="No")</f>
      </c>
      <c r="AG53" s="25">
        <f>AND(OR(D53="X",E53="X"),F53="No")</f>
      </c>
      <c r="AH53" s="47"/>
    </row>
    <row x14ac:dyDescent="0.25" r="54" customHeight="1" ht="18">
      <c r="A54" s="20" t="s">
        <v>425</v>
      </c>
      <c r="B54" s="48" t="s">
        <v>1484</v>
      </c>
      <c r="C54" s="48" t="s">
        <v>1484</v>
      </c>
      <c r="D54" s="48" t="s">
        <v>1484</v>
      </c>
      <c r="E54" s="48" t="s">
        <v>1484</v>
      </c>
      <c r="F54" s="49" t="s">
        <v>28</v>
      </c>
      <c r="G54" s="20"/>
      <c r="H54" s="46">
        <f>AND(B54="X",C54="X")</f>
      </c>
      <c r="I54" s="25">
        <f>OR(B54="X",C54="X")</f>
      </c>
      <c r="J54" s="46">
        <f>AND(B54="X",D54="X")</f>
      </c>
      <c r="K54" s="25">
        <f>OR(B54="X",D54="X")</f>
      </c>
      <c r="L54" s="46">
        <f>AND(B54="X",E54="X")</f>
      </c>
      <c r="M54" s="25">
        <f>OR(B54="X",E54="X")</f>
      </c>
      <c r="N54" s="46">
        <f>AND(C54="X",D54="X")</f>
      </c>
      <c r="O54" s="25">
        <f>OR(C54="X",D54="X")</f>
      </c>
      <c r="P54" s="46">
        <f>AND(C54="X",E54="X")</f>
      </c>
      <c r="Q54" s="25">
        <f>OR(C54="X",E54="X")</f>
      </c>
      <c r="R54" s="46">
        <f>AND(D54="X",E54="X")</f>
      </c>
      <c r="S54" s="25">
        <f>OR(D54="X",E54="X")</f>
      </c>
      <c r="T54" s="47"/>
      <c r="U54" s="13"/>
      <c r="V54" s="46">
        <f>AND(B54="X",C54="X",F54="No")</f>
      </c>
      <c r="W54" s="25">
        <f>AND(OR(B54="X",C54="X"),F54="No")</f>
      </c>
      <c r="X54" s="46">
        <f>AND(B54="X",D54="X",F54="No")</f>
      </c>
      <c r="Y54" s="25">
        <f>AND(OR(B54="X",D54="X"),F54="No")</f>
      </c>
      <c r="Z54" s="46">
        <f>AND(B54="X",E54="X",F54="No")</f>
      </c>
      <c r="AA54" s="25">
        <f>AND(OR(B54="X",E54="X"),F54="No")</f>
      </c>
      <c r="AB54" s="46">
        <f>AND(C54="X",D54="X",F54="No")</f>
      </c>
      <c r="AC54" s="25">
        <f>AND(OR(C54="X",D54="X"),F54="No")</f>
      </c>
      <c r="AD54" s="46">
        <f>AND(C54="X",E54="X",F54="No")</f>
      </c>
      <c r="AE54" s="25">
        <f>AND(OR(C54="X",E54="X"),F54="No")</f>
      </c>
      <c r="AF54" s="46">
        <f>AND(D54="X",E54="X",F54="No")</f>
      </c>
      <c r="AG54" s="25">
        <f>AND(OR(D54="X",E54="X"),F54="No")</f>
      </c>
      <c r="AH54" s="47"/>
    </row>
    <row x14ac:dyDescent="0.25" r="55" customHeight="1" ht="18">
      <c r="A55" s="13" t="s">
        <v>74</v>
      </c>
      <c r="B55" s="48" t="s">
        <v>1484</v>
      </c>
      <c r="C55" s="48" t="s">
        <v>1484</v>
      </c>
      <c r="D55" s="48" t="s">
        <v>1484</v>
      </c>
      <c r="E55" s="48" t="s">
        <v>1484</v>
      </c>
      <c r="F55" s="49" t="s">
        <v>28</v>
      </c>
      <c r="G55" s="13"/>
      <c r="H55" s="46">
        <f>AND(B55="X",C55="X")</f>
      </c>
      <c r="I55" s="25">
        <f>OR(B55="X",C55="X")</f>
      </c>
      <c r="J55" s="46">
        <f>AND(B55="X",D55="X")</f>
      </c>
      <c r="K55" s="25">
        <f>OR(B55="X",D55="X")</f>
      </c>
      <c r="L55" s="46">
        <f>AND(B55="X",E55="X")</f>
      </c>
      <c r="M55" s="25">
        <f>OR(B55="X",E55="X")</f>
      </c>
      <c r="N55" s="46">
        <f>AND(C55="X",D55="X")</f>
      </c>
      <c r="O55" s="25">
        <f>OR(C55="X",D55="X")</f>
      </c>
      <c r="P55" s="46">
        <f>AND(C55="X",E55="X")</f>
      </c>
      <c r="Q55" s="25">
        <f>OR(C55="X",E55="X")</f>
      </c>
      <c r="R55" s="46">
        <f>AND(D55="X",E55="X")</f>
      </c>
      <c r="S55" s="25">
        <f>OR(D55="X",E55="X")</f>
      </c>
      <c r="T55" s="47"/>
      <c r="U55" s="13"/>
      <c r="V55" s="46">
        <f>AND(B55="X",C55="X",F55="No")</f>
      </c>
      <c r="W55" s="25">
        <f>AND(OR(B55="X",C55="X"),F55="No")</f>
      </c>
      <c r="X55" s="46">
        <f>AND(B55="X",D55="X",F55="No")</f>
      </c>
      <c r="Y55" s="25">
        <f>AND(OR(B55="X",D55="X"),F55="No")</f>
      </c>
      <c r="Z55" s="46">
        <f>AND(B55="X",E55="X",F55="No")</f>
      </c>
      <c r="AA55" s="25">
        <f>AND(OR(B55="X",E55="X"),F55="No")</f>
      </c>
      <c r="AB55" s="46">
        <f>AND(C55="X",D55="X",F55="No")</f>
      </c>
      <c r="AC55" s="25">
        <f>AND(OR(C55="X",D55="X"),F55="No")</f>
      </c>
      <c r="AD55" s="46">
        <f>AND(C55="X",E55="X",F55="No")</f>
      </c>
      <c r="AE55" s="25">
        <f>AND(OR(C55="X",E55="X"),F55="No")</f>
      </c>
      <c r="AF55" s="46">
        <f>AND(D55="X",E55="X",F55="No")</f>
      </c>
      <c r="AG55" s="25">
        <f>AND(OR(D55="X",E55="X"),F55="No")</f>
      </c>
      <c r="AH55" s="47"/>
    </row>
    <row x14ac:dyDescent="0.25" r="56" customHeight="1" ht="18">
      <c r="A56" s="38" t="s">
        <v>1441</v>
      </c>
      <c r="B56" s="13"/>
      <c r="C56" s="13"/>
      <c r="D56" s="13"/>
      <c r="E56" s="48" t="s">
        <v>1484</v>
      </c>
      <c r="F56" s="49" t="s">
        <v>28</v>
      </c>
      <c r="G56" s="13"/>
      <c r="H56" s="46">
        <f>AND(B56="X",C56="X")</f>
      </c>
      <c r="I56" s="25">
        <f>OR(B56="X",C56="X")</f>
      </c>
      <c r="J56" s="46">
        <f>AND(B56="X",D56="X")</f>
      </c>
      <c r="K56" s="25">
        <f>OR(B56="X",D56="X")</f>
      </c>
      <c r="L56" s="46">
        <f>AND(B56="X",E56="X")</f>
      </c>
      <c r="M56" s="25">
        <f>OR(B56="X",E56="X")</f>
      </c>
      <c r="N56" s="46">
        <f>AND(C56="X",D56="X")</f>
      </c>
      <c r="O56" s="25">
        <f>OR(C56="X",D56="X")</f>
      </c>
      <c r="P56" s="46">
        <f>AND(C56="X",E56="X")</f>
      </c>
      <c r="Q56" s="25">
        <f>OR(C56="X",E56="X")</f>
      </c>
      <c r="R56" s="46">
        <f>AND(D56="X",E56="X")</f>
      </c>
      <c r="S56" s="25">
        <f>OR(D56="X",E56="X")</f>
      </c>
      <c r="T56" s="47"/>
      <c r="U56" s="13"/>
      <c r="V56" s="46">
        <f>AND(B56="X",C56="X",F56="No")</f>
      </c>
      <c r="W56" s="25">
        <f>AND(OR(B56="X",C56="X"),F56="No")</f>
      </c>
      <c r="X56" s="46">
        <f>AND(B56="X",D56="X",F56="No")</f>
      </c>
      <c r="Y56" s="25">
        <f>AND(OR(B56="X",D56="X"),F56="No")</f>
      </c>
      <c r="Z56" s="46">
        <f>AND(B56="X",E56="X",F56="No")</f>
      </c>
      <c r="AA56" s="25">
        <f>AND(OR(B56="X",E56="X"),F56="No")</f>
      </c>
      <c r="AB56" s="46">
        <f>AND(C56="X",D56="X",F56="No")</f>
      </c>
      <c r="AC56" s="25">
        <f>AND(OR(C56="X",D56="X"),F56="No")</f>
      </c>
      <c r="AD56" s="46">
        <f>AND(C56="X",E56="X",F56="No")</f>
      </c>
      <c r="AE56" s="25">
        <f>AND(OR(C56="X",E56="X"),F56="No")</f>
      </c>
      <c r="AF56" s="46">
        <f>AND(D56="X",E56="X",F56="No")</f>
      </c>
      <c r="AG56" s="25">
        <f>AND(OR(D56="X",E56="X"),F56="No")</f>
      </c>
      <c r="AH56" s="47"/>
    </row>
    <row x14ac:dyDescent="0.25" r="57" customHeight="1" ht="18">
      <c r="A57" s="38" t="s">
        <v>1444</v>
      </c>
      <c r="B57" s="48" t="s">
        <v>1484</v>
      </c>
      <c r="C57" s="48" t="s">
        <v>1484</v>
      </c>
      <c r="D57" s="48" t="s">
        <v>1484</v>
      </c>
      <c r="E57" s="48" t="s">
        <v>1484</v>
      </c>
      <c r="F57" s="49" t="s">
        <v>28</v>
      </c>
      <c r="G57" s="13"/>
      <c r="H57" s="46">
        <f>AND(B57="X",C57="X")</f>
      </c>
      <c r="I57" s="25">
        <f>OR(B57="X",C57="X")</f>
      </c>
      <c r="J57" s="46">
        <f>AND(B57="X",D57="X")</f>
      </c>
      <c r="K57" s="25">
        <f>OR(B57="X",D57="X")</f>
      </c>
      <c r="L57" s="46">
        <f>AND(B57="X",E57="X")</f>
      </c>
      <c r="M57" s="25">
        <f>OR(B57="X",E57="X")</f>
      </c>
      <c r="N57" s="46">
        <f>AND(C57="X",D57="X")</f>
      </c>
      <c r="O57" s="25">
        <f>OR(C57="X",D57="X")</f>
      </c>
      <c r="P57" s="46">
        <f>AND(C57="X",E57="X")</f>
      </c>
      <c r="Q57" s="25">
        <f>OR(C57="X",E57="X")</f>
      </c>
      <c r="R57" s="46">
        <f>AND(D57="X",E57="X")</f>
      </c>
      <c r="S57" s="25">
        <f>OR(D57="X",E57="X")</f>
      </c>
      <c r="T57" s="47"/>
      <c r="U57" s="13"/>
      <c r="V57" s="46">
        <f>AND(B57="X",C57="X",F57="No")</f>
      </c>
      <c r="W57" s="25">
        <f>AND(OR(B57="X",C57="X"),F57="No")</f>
      </c>
      <c r="X57" s="46">
        <f>AND(B57="X",D57="X",F57="No")</f>
      </c>
      <c r="Y57" s="25">
        <f>AND(OR(B57="X",D57="X"),F57="No")</f>
      </c>
      <c r="Z57" s="46">
        <f>AND(B57="X",E57="X",F57="No")</f>
      </c>
      <c r="AA57" s="25">
        <f>AND(OR(B57="X",E57="X"),F57="No")</f>
      </c>
      <c r="AB57" s="46">
        <f>AND(C57="X",D57="X",F57="No")</f>
      </c>
      <c r="AC57" s="25">
        <f>AND(OR(C57="X",D57="X"),F57="No")</f>
      </c>
      <c r="AD57" s="46">
        <f>AND(C57="X",E57="X",F57="No")</f>
      </c>
      <c r="AE57" s="25">
        <f>AND(OR(C57="X",E57="X"),F57="No")</f>
      </c>
      <c r="AF57" s="46">
        <f>AND(D57="X",E57="X",F57="No")</f>
      </c>
      <c r="AG57" s="25">
        <f>AND(OR(D57="X",E57="X"),F57="No")</f>
      </c>
      <c r="AH57" s="47"/>
    </row>
    <row x14ac:dyDescent="0.25" r="58" customHeight="1" ht="18">
      <c r="A58" s="38" t="s">
        <v>1445</v>
      </c>
      <c r="B58" s="48" t="s">
        <v>1484</v>
      </c>
      <c r="C58" s="48" t="s">
        <v>1484</v>
      </c>
      <c r="D58" s="48" t="s">
        <v>1484</v>
      </c>
      <c r="E58" s="48" t="s">
        <v>1484</v>
      </c>
      <c r="F58" s="49" t="s">
        <v>28</v>
      </c>
      <c r="G58" s="20"/>
      <c r="H58" s="46">
        <f>AND(B58="X",C58="X")</f>
      </c>
      <c r="I58" s="25">
        <f>OR(B58="X",C58="X")</f>
      </c>
      <c r="J58" s="46">
        <f>AND(B58="X",D58="X")</f>
      </c>
      <c r="K58" s="25">
        <f>OR(B58="X",D58="X")</f>
      </c>
      <c r="L58" s="46">
        <f>AND(B58="X",E58="X")</f>
      </c>
      <c r="M58" s="25">
        <f>OR(B58="X",E58="X")</f>
      </c>
      <c r="N58" s="46">
        <f>AND(C58="X",D58="X")</f>
      </c>
      <c r="O58" s="25">
        <f>OR(C58="X",D58="X")</f>
      </c>
      <c r="P58" s="46">
        <f>AND(C58="X",E58="X")</f>
      </c>
      <c r="Q58" s="25">
        <f>OR(C58="X",E58="X")</f>
      </c>
      <c r="R58" s="46">
        <f>AND(D58="X",E58="X")</f>
      </c>
      <c r="S58" s="25">
        <f>OR(D58="X",E58="X")</f>
      </c>
      <c r="T58" s="47"/>
      <c r="U58" s="13"/>
      <c r="V58" s="46">
        <f>AND(B58="X",C58="X",F58="No")</f>
      </c>
      <c r="W58" s="25">
        <f>AND(OR(B58="X",C58="X"),F58="No")</f>
      </c>
      <c r="X58" s="46">
        <f>AND(B58="X",D58="X",F58="No")</f>
      </c>
      <c r="Y58" s="25">
        <f>AND(OR(B58="X",D58="X"),F58="No")</f>
      </c>
      <c r="Z58" s="46">
        <f>AND(B58="X",E58="X",F58="No")</f>
      </c>
      <c r="AA58" s="25">
        <f>AND(OR(B58="X",E58="X"),F58="No")</f>
      </c>
      <c r="AB58" s="46">
        <f>AND(C58="X",D58="X",F58="No")</f>
      </c>
      <c r="AC58" s="25">
        <f>AND(OR(C58="X",D58="X"),F58="No")</f>
      </c>
      <c r="AD58" s="46">
        <f>AND(C58="X",E58="X",F58="No")</f>
      </c>
      <c r="AE58" s="25">
        <f>AND(OR(C58="X",E58="X"),F58="No")</f>
      </c>
      <c r="AF58" s="46">
        <f>AND(D58="X",E58="X",F58="No")</f>
      </c>
      <c r="AG58" s="25">
        <f>AND(OR(D58="X",E58="X"),F58="No")</f>
      </c>
      <c r="AH58" s="47"/>
    </row>
    <row x14ac:dyDescent="0.25" r="59" customHeight="1" ht="18">
      <c r="A59" s="13" t="s">
        <v>987</v>
      </c>
      <c r="B59" s="48" t="s">
        <v>1484</v>
      </c>
      <c r="C59" s="13"/>
      <c r="D59" s="48" t="s">
        <v>1484</v>
      </c>
      <c r="E59" s="13"/>
      <c r="F59" s="49" t="s">
        <v>10</v>
      </c>
      <c r="G59" s="13"/>
      <c r="H59" s="46">
        <f>AND(B59="X",C59="X")</f>
      </c>
      <c r="I59" s="25">
        <f>OR(B59="X",C59="X")</f>
      </c>
      <c r="J59" s="46">
        <f>AND(B59="X",D59="X")</f>
      </c>
      <c r="K59" s="25">
        <f>OR(B59="X",D59="X")</f>
      </c>
      <c r="L59" s="46">
        <f>AND(B59="X",E59="X")</f>
      </c>
      <c r="M59" s="25">
        <f>OR(B59="X",E59="X")</f>
      </c>
      <c r="N59" s="46">
        <f>AND(C59="X",D59="X")</f>
      </c>
      <c r="O59" s="25">
        <f>OR(C59="X",D59="X")</f>
      </c>
      <c r="P59" s="46">
        <f>AND(C59="X",E59="X")</f>
      </c>
      <c r="Q59" s="25">
        <f>OR(C59="X",E59="X")</f>
      </c>
      <c r="R59" s="46">
        <f>AND(D59="X",E59="X")</f>
      </c>
      <c r="S59" s="25">
        <f>OR(D59="X",E59="X")</f>
      </c>
      <c r="T59" s="47"/>
      <c r="U59" s="13"/>
      <c r="V59" s="46">
        <f>AND(B59="X",C59="X",F59="No")</f>
      </c>
      <c r="W59" s="25">
        <f>AND(OR(B59="X",C59="X"),F59="No")</f>
      </c>
      <c r="X59" s="46">
        <f>AND(B59="X",D59="X",F59="No")</f>
      </c>
      <c r="Y59" s="25">
        <f>AND(OR(B59="X",D59="X"),F59="No")</f>
      </c>
      <c r="Z59" s="46">
        <f>AND(B59="X",E59="X",F59="No")</f>
      </c>
      <c r="AA59" s="25">
        <f>AND(OR(B59="X",E59="X"),F59="No")</f>
      </c>
      <c r="AB59" s="46">
        <f>AND(C59="X",D59="X",F59="No")</f>
      </c>
      <c r="AC59" s="25">
        <f>AND(OR(C59="X",D59="X"),F59="No")</f>
      </c>
      <c r="AD59" s="46">
        <f>AND(C59="X",E59="X",F59="No")</f>
      </c>
      <c r="AE59" s="25">
        <f>AND(OR(C59="X",E59="X"),F59="No")</f>
      </c>
      <c r="AF59" s="46">
        <f>AND(D59="X",E59="X",F59="No")</f>
      </c>
      <c r="AG59" s="25">
        <f>AND(OR(D59="X",E59="X"),F59="No")</f>
      </c>
      <c r="AH59" s="47"/>
    </row>
    <row x14ac:dyDescent="0.25" r="60" customHeight="1" ht="18">
      <c r="A60" s="13" t="s">
        <v>204</v>
      </c>
      <c r="B60" s="48" t="s">
        <v>1484</v>
      </c>
      <c r="C60" s="48" t="s">
        <v>1484</v>
      </c>
      <c r="D60" s="48" t="s">
        <v>1484</v>
      </c>
      <c r="E60" s="48" t="s">
        <v>1484</v>
      </c>
      <c r="F60" s="49" t="s">
        <v>28</v>
      </c>
      <c r="G60" s="13"/>
      <c r="H60" s="46">
        <f>AND(B60="X",C60="X")</f>
      </c>
      <c r="I60" s="25">
        <f>OR(B60="X",C60="X")</f>
      </c>
      <c r="J60" s="46">
        <f>AND(B60="X",D60="X")</f>
      </c>
      <c r="K60" s="25">
        <f>OR(B60="X",D60="X")</f>
      </c>
      <c r="L60" s="46">
        <f>AND(B60="X",E60="X")</f>
      </c>
      <c r="M60" s="25">
        <f>OR(B60="X",E60="X")</f>
      </c>
      <c r="N60" s="46">
        <f>AND(C60="X",D60="X")</f>
      </c>
      <c r="O60" s="25">
        <f>OR(C60="X",D60="X")</f>
      </c>
      <c r="P60" s="46">
        <f>AND(C60="X",E60="X")</f>
      </c>
      <c r="Q60" s="25">
        <f>OR(C60="X",E60="X")</f>
      </c>
      <c r="R60" s="46">
        <f>AND(D60="X",E60="X")</f>
      </c>
      <c r="S60" s="25">
        <f>OR(D60="X",E60="X")</f>
      </c>
      <c r="T60" s="47"/>
      <c r="U60" s="13"/>
      <c r="V60" s="46">
        <f>AND(B60="X",C60="X",F60="No")</f>
      </c>
      <c r="W60" s="25">
        <f>AND(OR(B60="X",C60="X"),F60="No")</f>
      </c>
      <c r="X60" s="46">
        <f>AND(B60="X",D60="X",F60="No")</f>
      </c>
      <c r="Y60" s="25">
        <f>AND(OR(B60="X",D60="X"),F60="No")</f>
      </c>
      <c r="Z60" s="46">
        <f>AND(B60="X",E60="X",F60="No")</f>
      </c>
      <c r="AA60" s="25">
        <f>AND(OR(B60="X",E60="X"),F60="No")</f>
      </c>
      <c r="AB60" s="46">
        <f>AND(C60="X",D60="X",F60="No")</f>
      </c>
      <c r="AC60" s="25">
        <f>AND(OR(C60="X",D60="X"),F60="No")</f>
      </c>
      <c r="AD60" s="46">
        <f>AND(C60="X",E60="X",F60="No")</f>
      </c>
      <c r="AE60" s="25">
        <f>AND(OR(C60="X",E60="X"),F60="No")</f>
      </c>
      <c r="AF60" s="46">
        <f>AND(D60="X",E60="X",F60="No")</f>
      </c>
      <c r="AG60" s="25">
        <f>AND(OR(D60="X",E60="X"),F60="No")</f>
      </c>
      <c r="AH60" s="47"/>
    </row>
    <row x14ac:dyDescent="0.25" r="61" customHeight="1" ht="18">
      <c r="A61" s="13" t="s">
        <v>84</v>
      </c>
      <c r="B61" s="48" t="s">
        <v>1484</v>
      </c>
      <c r="C61" s="48" t="s">
        <v>1484</v>
      </c>
      <c r="D61" s="48" t="s">
        <v>1484</v>
      </c>
      <c r="E61" s="48" t="s">
        <v>1484</v>
      </c>
      <c r="F61" s="49" t="s">
        <v>28</v>
      </c>
      <c r="G61" s="13"/>
      <c r="H61" s="46">
        <f>AND(B61="X",C61="X")</f>
      </c>
      <c r="I61" s="25">
        <f>OR(B61="X",C61="X")</f>
      </c>
      <c r="J61" s="46">
        <f>AND(B61="X",D61="X")</f>
      </c>
      <c r="K61" s="25">
        <f>OR(B61="X",D61="X")</f>
      </c>
      <c r="L61" s="46">
        <f>AND(B61="X",E61="X")</f>
      </c>
      <c r="M61" s="25">
        <f>OR(B61="X",E61="X")</f>
      </c>
      <c r="N61" s="46">
        <f>AND(C61="X",D61="X")</f>
      </c>
      <c r="O61" s="25">
        <f>OR(C61="X",D61="X")</f>
      </c>
      <c r="P61" s="46">
        <f>AND(C61="X",E61="X")</f>
      </c>
      <c r="Q61" s="25">
        <f>OR(C61="X",E61="X")</f>
      </c>
      <c r="R61" s="46">
        <f>AND(D61="X",E61="X")</f>
      </c>
      <c r="S61" s="25">
        <f>OR(D61="X",E61="X")</f>
      </c>
      <c r="T61" s="47"/>
      <c r="U61" s="13"/>
      <c r="V61" s="46">
        <f>AND(B61="X",C61="X",F61="No")</f>
      </c>
      <c r="W61" s="25">
        <f>AND(OR(B61="X",C61="X"),F61="No")</f>
      </c>
      <c r="X61" s="46">
        <f>AND(B61="X",D61="X",F61="No")</f>
      </c>
      <c r="Y61" s="25">
        <f>AND(OR(B61="X",D61="X"),F61="No")</f>
      </c>
      <c r="Z61" s="46">
        <f>AND(B61="X",E61="X",F61="No")</f>
      </c>
      <c r="AA61" s="25">
        <f>AND(OR(B61="X",E61="X"),F61="No")</f>
      </c>
      <c r="AB61" s="46">
        <f>AND(C61="X",D61="X",F61="No")</f>
      </c>
      <c r="AC61" s="25">
        <f>AND(OR(C61="X",D61="X"),F61="No")</f>
      </c>
      <c r="AD61" s="46">
        <f>AND(C61="X",E61="X",F61="No")</f>
      </c>
      <c r="AE61" s="25">
        <f>AND(OR(C61="X",E61="X"),F61="No")</f>
      </c>
      <c r="AF61" s="46">
        <f>AND(D61="X",E61="X",F61="No")</f>
      </c>
      <c r="AG61" s="25">
        <f>AND(OR(D61="X",E61="X"),F61="No")</f>
      </c>
      <c r="AH61" s="47"/>
    </row>
    <row x14ac:dyDescent="0.25" r="62" customHeight="1" ht="18">
      <c r="A62" s="38" t="s">
        <v>1451</v>
      </c>
      <c r="B62" s="48" t="s">
        <v>1484</v>
      </c>
      <c r="C62" s="48" t="s">
        <v>1484</v>
      </c>
      <c r="D62" s="48" t="s">
        <v>1484</v>
      </c>
      <c r="E62" s="48" t="s">
        <v>1484</v>
      </c>
      <c r="F62" s="49" t="s">
        <v>28</v>
      </c>
      <c r="G62" s="20"/>
      <c r="H62" s="46">
        <f>AND(B62="X",C62="X")</f>
      </c>
      <c r="I62" s="25">
        <f>OR(B62="X",C62="X")</f>
      </c>
      <c r="J62" s="46">
        <f>AND(B62="X",D62="X")</f>
      </c>
      <c r="K62" s="25">
        <f>OR(B62="X",D62="X")</f>
      </c>
      <c r="L62" s="46">
        <f>AND(B62="X",E62="X")</f>
      </c>
      <c r="M62" s="25">
        <f>OR(B62="X",E62="X")</f>
      </c>
      <c r="N62" s="46">
        <f>AND(C62="X",D62="X")</f>
      </c>
      <c r="O62" s="25">
        <f>OR(C62="X",D62="X")</f>
      </c>
      <c r="P62" s="46">
        <f>AND(C62="X",E62="X")</f>
      </c>
      <c r="Q62" s="25">
        <f>OR(C62="X",E62="X")</f>
      </c>
      <c r="R62" s="46">
        <f>AND(D62="X",E62="X")</f>
      </c>
      <c r="S62" s="25">
        <f>OR(D62="X",E62="X")</f>
      </c>
      <c r="T62" s="47"/>
      <c r="U62" s="13"/>
      <c r="V62" s="46">
        <f>AND(B62="X",C62="X",F62="No")</f>
      </c>
      <c r="W62" s="25">
        <f>AND(OR(B62="X",C62="X"),F62="No")</f>
      </c>
      <c r="X62" s="46">
        <f>AND(B62="X",D62="X",F62="No")</f>
      </c>
      <c r="Y62" s="25">
        <f>AND(OR(B62="X",D62="X"),F62="No")</f>
      </c>
      <c r="Z62" s="46">
        <f>AND(B62="X",E62="X",F62="No")</f>
      </c>
      <c r="AA62" s="25">
        <f>AND(OR(B62="X",E62="X"),F62="No")</f>
      </c>
      <c r="AB62" s="46">
        <f>AND(C62="X",D62="X",F62="No")</f>
      </c>
      <c r="AC62" s="25">
        <f>AND(OR(C62="X",D62="X"),F62="No")</f>
      </c>
      <c r="AD62" s="46">
        <f>AND(C62="X",E62="X",F62="No")</f>
      </c>
      <c r="AE62" s="25">
        <f>AND(OR(C62="X",E62="X"),F62="No")</f>
      </c>
      <c r="AF62" s="46">
        <f>AND(D62="X",E62="X",F62="No")</f>
      </c>
      <c r="AG62" s="25">
        <f>AND(OR(D62="X",E62="X"),F62="No")</f>
      </c>
      <c r="AH62" s="47"/>
    </row>
    <row x14ac:dyDescent="0.25" r="63" customHeight="1" ht="18">
      <c r="A63" s="13" t="s">
        <v>1020</v>
      </c>
      <c r="B63" s="13"/>
      <c r="C63" s="13"/>
      <c r="D63" s="48" t="s">
        <v>1484</v>
      </c>
      <c r="E63" s="13"/>
      <c r="F63" s="49" t="s">
        <v>10</v>
      </c>
      <c r="G63" s="20"/>
      <c r="H63" s="46">
        <f>AND(B63="X",C63="X")</f>
      </c>
      <c r="I63" s="25">
        <f>OR(B63="X",C63="X")</f>
      </c>
      <c r="J63" s="46">
        <f>AND(B63="X",D63="X")</f>
      </c>
      <c r="K63" s="25">
        <f>OR(B63="X",D63="X")</f>
      </c>
      <c r="L63" s="46">
        <f>AND(B63="X",E63="X")</f>
      </c>
      <c r="M63" s="25">
        <f>OR(B63="X",E63="X")</f>
      </c>
      <c r="N63" s="46">
        <f>AND(C63="X",D63="X")</f>
      </c>
      <c r="O63" s="25">
        <f>OR(C63="X",D63="X")</f>
      </c>
      <c r="P63" s="46">
        <f>AND(C63="X",E63="X")</f>
      </c>
      <c r="Q63" s="25">
        <f>OR(C63="X",E63="X")</f>
      </c>
      <c r="R63" s="46">
        <f>AND(D63="X",E63="X")</f>
      </c>
      <c r="S63" s="25">
        <f>OR(D63="X",E63="X")</f>
      </c>
      <c r="T63" s="47"/>
      <c r="U63" s="13"/>
      <c r="V63" s="46">
        <f>AND(B63="X",C63="X",F63="No")</f>
      </c>
      <c r="W63" s="25">
        <f>AND(OR(B63="X",C63="X"),F63="No")</f>
      </c>
      <c r="X63" s="46">
        <f>AND(B63="X",D63="X",F63="No")</f>
      </c>
      <c r="Y63" s="25">
        <f>AND(OR(B63="X",D63="X"),F63="No")</f>
      </c>
      <c r="Z63" s="46">
        <f>AND(B63="X",E63="X",F63="No")</f>
      </c>
      <c r="AA63" s="25">
        <f>AND(OR(B63="X",E63="X"),F63="No")</f>
      </c>
      <c r="AB63" s="46">
        <f>AND(C63="X",D63="X",F63="No")</f>
      </c>
      <c r="AC63" s="25">
        <f>AND(OR(C63="X",D63="X"),F63="No")</f>
      </c>
      <c r="AD63" s="46">
        <f>AND(C63="X",E63="X",F63="No")</f>
      </c>
      <c r="AE63" s="25">
        <f>AND(OR(C63="X",E63="X"),F63="No")</f>
      </c>
      <c r="AF63" s="46">
        <f>AND(D63="X",E63="X",F63="No")</f>
      </c>
      <c r="AG63" s="25">
        <f>AND(OR(D63="X",E63="X"),F63="No")</f>
      </c>
      <c r="AH63" s="47"/>
    </row>
    <row x14ac:dyDescent="0.25" r="64" customHeight="1" ht="18">
      <c r="A64" s="13" t="s">
        <v>1023</v>
      </c>
      <c r="B64" s="13"/>
      <c r="C64" s="13"/>
      <c r="D64" s="48" t="s">
        <v>1484</v>
      </c>
      <c r="E64" s="48" t="s">
        <v>1484</v>
      </c>
      <c r="F64" s="49" t="s">
        <v>10</v>
      </c>
      <c r="G64" s="13"/>
      <c r="H64" s="46">
        <f>AND(B64="X",C64="X")</f>
      </c>
      <c r="I64" s="25">
        <f>OR(B64="X",C64="X")</f>
      </c>
      <c r="J64" s="46">
        <f>AND(B64="X",D64="X")</f>
      </c>
      <c r="K64" s="25">
        <f>OR(B64="X",D64="X")</f>
      </c>
      <c r="L64" s="46">
        <f>AND(B64="X",E64="X")</f>
      </c>
      <c r="M64" s="25">
        <f>OR(B64="X",E64="X")</f>
      </c>
      <c r="N64" s="46">
        <f>AND(C64="X",D64="X")</f>
      </c>
      <c r="O64" s="25">
        <f>OR(C64="X",D64="X")</f>
      </c>
      <c r="P64" s="46">
        <f>AND(C64="X",E64="X")</f>
      </c>
      <c r="Q64" s="25">
        <f>OR(C64="X",E64="X")</f>
      </c>
      <c r="R64" s="46">
        <f>AND(D64="X",E64="X")</f>
      </c>
      <c r="S64" s="25">
        <f>OR(D64="X",E64="X")</f>
      </c>
      <c r="T64" s="47"/>
      <c r="U64" s="13"/>
      <c r="V64" s="46">
        <f>AND(B64="X",C64="X",F64="No")</f>
      </c>
      <c r="W64" s="25">
        <f>AND(OR(B64="X",C64="X"),F64="No")</f>
      </c>
      <c r="X64" s="46">
        <f>AND(B64="X",D64="X",F64="No")</f>
      </c>
      <c r="Y64" s="25">
        <f>AND(OR(B64="X",D64="X"),F64="No")</f>
      </c>
      <c r="Z64" s="46">
        <f>AND(B64="X",E64="X",F64="No")</f>
      </c>
      <c r="AA64" s="25">
        <f>AND(OR(B64="X",E64="X"),F64="No")</f>
      </c>
      <c r="AB64" s="46">
        <f>AND(C64="X",D64="X",F64="No")</f>
      </c>
      <c r="AC64" s="25">
        <f>AND(OR(C64="X",D64="X"),F64="No")</f>
      </c>
      <c r="AD64" s="46">
        <f>AND(C64="X",E64="X",F64="No")</f>
      </c>
      <c r="AE64" s="25">
        <f>AND(OR(C64="X",E64="X"),F64="No")</f>
      </c>
      <c r="AF64" s="46">
        <f>AND(D64="X",E64="X",F64="No")</f>
      </c>
      <c r="AG64" s="25">
        <f>AND(OR(D64="X",E64="X"),F64="No")</f>
      </c>
      <c r="AH64" s="47"/>
    </row>
    <row x14ac:dyDescent="0.25" r="65" customHeight="1" ht="18">
      <c r="A65" s="13" t="s">
        <v>1025</v>
      </c>
      <c r="B65" s="13"/>
      <c r="C65" s="13"/>
      <c r="D65" s="48" t="s">
        <v>1484</v>
      </c>
      <c r="E65" s="13"/>
      <c r="F65" s="49" t="s">
        <v>10</v>
      </c>
      <c r="G65" s="13"/>
      <c r="H65" s="46">
        <f>AND(B65="X",C65="X")</f>
      </c>
      <c r="I65" s="25">
        <f>OR(B65="X",C65="X")</f>
      </c>
      <c r="J65" s="46">
        <f>AND(B65="X",D65="X")</f>
      </c>
      <c r="K65" s="25">
        <f>OR(B65="X",D65="X")</f>
      </c>
      <c r="L65" s="46">
        <f>AND(B65="X",E65="X")</f>
      </c>
      <c r="M65" s="25">
        <f>OR(B65="X",E65="X")</f>
      </c>
      <c r="N65" s="46">
        <f>AND(C65="X",D65="X")</f>
      </c>
      <c r="O65" s="25">
        <f>OR(C65="X",D65="X")</f>
      </c>
      <c r="P65" s="46">
        <f>AND(C65="X",E65="X")</f>
      </c>
      <c r="Q65" s="25">
        <f>OR(C65="X",E65="X")</f>
      </c>
      <c r="R65" s="46">
        <f>AND(D65="X",E65="X")</f>
      </c>
      <c r="S65" s="25">
        <f>OR(D65="X",E65="X")</f>
      </c>
      <c r="T65" s="47"/>
      <c r="U65" s="13"/>
      <c r="V65" s="46">
        <f>AND(B65="X",C65="X",F65="No")</f>
      </c>
      <c r="W65" s="25">
        <f>AND(OR(B65="X",C65="X"),F65="No")</f>
      </c>
      <c r="X65" s="46">
        <f>AND(B65="X",D65="X",F65="No")</f>
      </c>
      <c r="Y65" s="25">
        <f>AND(OR(B65="X",D65="X"),F65="No")</f>
      </c>
      <c r="Z65" s="46">
        <f>AND(B65="X",E65="X",F65="No")</f>
      </c>
      <c r="AA65" s="25">
        <f>AND(OR(B65="X",E65="X"),F65="No")</f>
      </c>
      <c r="AB65" s="46">
        <f>AND(C65="X",D65="X",F65="No")</f>
      </c>
      <c r="AC65" s="25">
        <f>AND(OR(C65="X",D65="X"),F65="No")</f>
      </c>
      <c r="AD65" s="46">
        <f>AND(C65="X",E65="X",F65="No")</f>
      </c>
      <c r="AE65" s="25">
        <f>AND(OR(C65="X",E65="X"),F65="No")</f>
      </c>
      <c r="AF65" s="46">
        <f>AND(D65="X",E65="X",F65="No")</f>
      </c>
      <c r="AG65" s="25">
        <f>AND(OR(D65="X",E65="X"),F65="No")</f>
      </c>
      <c r="AH65" s="47"/>
    </row>
    <row x14ac:dyDescent="0.25" r="66" customHeight="1" ht="18">
      <c r="A66" s="13" t="s">
        <v>1027</v>
      </c>
      <c r="B66" s="48" t="s">
        <v>1484</v>
      </c>
      <c r="C66" s="13"/>
      <c r="D66" s="13"/>
      <c r="E66" s="48" t="s">
        <v>1484</v>
      </c>
      <c r="F66" s="49" t="s">
        <v>10</v>
      </c>
      <c r="G66" s="13"/>
      <c r="H66" s="46">
        <f>AND(B66="X",C66="X")</f>
      </c>
      <c r="I66" s="25">
        <f>OR(B66="X",C66="X")</f>
      </c>
      <c r="J66" s="46">
        <f>AND(B66="X",D66="X")</f>
      </c>
      <c r="K66" s="25">
        <f>OR(B66="X",D66="X")</f>
      </c>
      <c r="L66" s="46">
        <f>AND(B66="X",E66="X")</f>
      </c>
      <c r="M66" s="25">
        <f>OR(B66="X",E66="X")</f>
      </c>
      <c r="N66" s="46">
        <f>AND(C66="X",D66="X")</f>
      </c>
      <c r="O66" s="25">
        <f>OR(C66="X",D66="X")</f>
      </c>
      <c r="P66" s="46">
        <f>AND(C66="X",E66="X")</f>
      </c>
      <c r="Q66" s="25">
        <f>OR(C66="X",E66="X")</f>
      </c>
      <c r="R66" s="46">
        <f>AND(D66="X",E66="X")</f>
      </c>
      <c r="S66" s="25">
        <f>OR(D66="X",E66="X")</f>
      </c>
      <c r="T66" s="47"/>
      <c r="U66" s="13"/>
      <c r="V66" s="46">
        <f>AND(B66="X",C66="X",F66="No")</f>
      </c>
      <c r="W66" s="25">
        <f>AND(OR(B66="X",C66="X"),F66="No")</f>
      </c>
      <c r="X66" s="46">
        <f>AND(B66="X",D66="X",F66="No")</f>
      </c>
      <c r="Y66" s="25">
        <f>AND(OR(B66="X",D66="X"),F66="No")</f>
      </c>
      <c r="Z66" s="46">
        <f>AND(B66="X",E66="X",F66="No")</f>
      </c>
      <c r="AA66" s="25">
        <f>AND(OR(B66="X",E66="X"),F66="No")</f>
      </c>
      <c r="AB66" s="46">
        <f>AND(C66="X",D66="X",F66="No")</f>
      </c>
      <c r="AC66" s="25">
        <f>AND(OR(C66="X",D66="X"),F66="No")</f>
      </c>
      <c r="AD66" s="46">
        <f>AND(C66="X",E66="X",F66="No")</f>
      </c>
      <c r="AE66" s="25">
        <f>AND(OR(C66="X",E66="X"),F66="No")</f>
      </c>
      <c r="AF66" s="46">
        <f>AND(D66="X",E66="X",F66="No")</f>
      </c>
      <c r="AG66" s="25">
        <f>AND(OR(D66="X",E66="X"),F66="No")</f>
      </c>
      <c r="AH66" s="47"/>
    </row>
    <row x14ac:dyDescent="0.25" r="67" customHeight="1" ht="18">
      <c r="A67" s="13" t="s">
        <v>1033</v>
      </c>
      <c r="B67" s="48" t="s">
        <v>1484</v>
      </c>
      <c r="C67" s="48" t="s">
        <v>1484</v>
      </c>
      <c r="D67" s="48" t="s">
        <v>1484</v>
      </c>
      <c r="E67" s="48" t="s">
        <v>1484</v>
      </c>
      <c r="F67" s="49" t="s">
        <v>10</v>
      </c>
      <c r="G67" s="13"/>
      <c r="H67" s="46">
        <f>AND(B67="X",C67="X")</f>
      </c>
      <c r="I67" s="25">
        <f>OR(B67="X",C67="X")</f>
      </c>
      <c r="J67" s="46">
        <f>AND(B67="X",D67="X")</f>
      </c>
      <c r="K67" s="25">
        <f>OR(B67="X",D67="X")</f>
      </c>
      <c r="L67" s="46">
        <f>AND(B67="X",E67="X")</f>
      </c>
      <c r="M67" s="25">
        <f>OR(B67="X",E67="X")</f>
      </c>
      <c r="N67" s="46">
        <f>AND(C67="X",D67="X")</f>
      </c>
      <c r="O67" s="25">
        <f>OR(C67="X",D67="X")</f>
      </c>
      <c r="P67" s="46">
        <f>AND(C67="X",E67="X")</f>
      </c>
      <c r="Q67" s="25">
        <f>OR(C67="X",E67="X")</f>
      </c>
      <c r="R67" s="46">
        <f>AND(D67="X",E67="X")</f>
      </c>
      <c r="S67" s="25">
        <f>OR(D67="X",E67="X")</f>
      </c>
      <c r="T67" s="47"/>
      <c r="U67" s="13"/>
      <c r="V67" s="46">
        <f>AND(B67="X",C67="X",F67="No")</f>
      </c>
      <c r="W67" s="25">
        <f>AND(OR(B67="X",C67="X"),F67="No")</f>
      </c>
      <c r="X67" s="46">
        <f>AND(B67="X",D67="X",F67="No")</f>
      </c>
      <c r="Y67" s="25">
        <f>AND(OR(B67="X",D67="X"),F67="No")</f>
      </c>
      <c r="Z67" s="46">
        <f>AND(B67="X",E67="X",F67="No")</f>
      </c>
      <c r="AA67" s="25">
        <f>AND(OR(B67="X",E67="X"),F67="No")</f>
      </c>
      <c r="AB67" s="46">
        <f>AND(C67="X",D67="X",F67="No")</f>
      </c>
      <c r="AC67" s="25">
        <f>AND(OR(C67="X",D67="X"),F67="No")</f>
      </c>
      <c r="AD67" s="46">
        <f>AND(C67="X",E67="X",F67="No")</f>
      </c>
      <c r="AE67" s="25">
        <f>AND(OR(C67="X",E67="X"),F67="No")</f>
      </c>
      <c r="AF67" s="46">
        <f>AND(D67="X",E67="X",F67="No")</f>
      </c>
      <c r="AG67" s="25">
        <f>AND(OR(D67="X",E67="X"),F67="No")</f>
      </c>
      <c r="AH67" s="47"/>
    </row>
    <row x14ac:dyDescent="0.25" r="68" customHeight="1" ht="18">
      <c r="A68" s="49" t="s">
        <v>1485</v>
      </c>
      <c r="B68" s="49"/>
      <c r="C68" s="49"/>
      <c r="D68" s="49"/>
      <c r="E68" s="49"/>
      <c r="F68" s="49"/>
      <c r="G68" s="49"/>
      <c r="H68" s="12">
        <f>COUNTIF(H2:H67,TRUE())</f>
      </c>
      <c r="I68" s="12">
        <f>COUNTIF(I2:I67,TRUE())</f>
      </c>
      <c r="J68" s="12">
        <f>COUNTIF(J2:J67,TRUE())</f>
      </c>
      <c r="K68" s="12">
        <f>COUNTIF(K2:K67,TRUE())</f>
      </c>
      <c r="L68" s="12">
        <f>COUNTIF(L2:L67,TRUE())</f>
      </c>
      <c r="M68" s="12">
        <f>COUNTIF(M2:M67,TRUE())</f>
      </c>
      <c r="N68" s="12">
        <f>COUNTIF(N2:N67,TRUE())</f>
      </c>
      <c r="O68" s="12">
        <f>COUNTIF(O2:O67,TRUE())</f>
      </c>
      <c r="P68" s="12">
        <f>COUNTIF(P2:P67,TRUE())</f>
      </c>
      <c r="Q68" s="12">
        <f>COUNTIF(Q2:Q67,TRUE())</f>
      </c>
      <c r="R68" s="12">
        <f>COUNTIF(R2:R67,TRUE())</f>
      </c>
      <c r="S68" s="12">
        <f>COUNTIF(S2:S67,TRUE())</f>
      </c>
      <c r="T68" s="50" t="s">
        <v>1486</v>
      </c>
      <c r="U68" s="13"/>
      <c r="V68" s="12">
        <f>COUNTIF(V2:V67,TRUE())</f>
      </c>
      <c r="W68" s="12">
        <f>COUNTIF(W2:W67,TRUE())</f>
      </c>
      <c r="X68" s="12">
        <f>COUNTIF(X2:X67,TRUE())</f>
      </c>
      <c r="Y68" s="12">
        <f>COUNTIF(Y2:Y67,TRUE())</f>
      </c>
      <c r="Z68" s="12">
        <f>COUNTIF(Z2:Z67,TRUE())</f>
      </c>
      <c r="AA68" s="12">
        <f>COUNTIF(AA2:AA67,TRUE())</f>
      </c>
      <c r="AB68" s="12">
        <f>COUNTIF(AB2:AB67,TRUE())</f>
      </c>
      <c r="AC68" s="12">
        <f>COUNTIF(AC2:AC67,TRUE())</f>
      </c>
      <c r="AD68" s="12">
        <f>COUNTIF(AD2:AD67,TRUE())</f>
      </c>
      <c r="AE68" s="12">
        <f>COUNTIF(AE2:AE67,TRUE())</f>
      </c>
      <c r="AF68" s="12">
        <f>COUNTIF(AF2:AF67,TRUE())</f>
      </c>
      <c r="AG68" s="12">
        <f>COUNTIF(AG2:AG67,TRUE())</f>
      </c>
      <c r="AH68" s="50" t="s">
        <v>1486</v>
      </c>
    </row>
    <row x14ac:dyDescent="0.25" r="69" customHeight="1" ht="18">
      <c r="A69" s="13"/>
      <c r="B69" s="13"/>
      <c r="C69" s="13"/>
      <c r="D69" s="13"/>
      <c r="E69" s="13"/>
      <c r="F69" s="13"/>
      <c r="G69" s="49" t="s">
        <v>1487</v>
      </c>
      <c r="H69" s="51">
        <f>H68/I68</f>
      </c>
      <c r="I69" s="51"/>
      <c r="J69" s="51">
        <f>J68/K68</f>
      </c>
      <c r="K69" s="51"/>
      <c r="L69" s="51">
        <f>L68/M68</f>
      </c>
      <c r="M69" s="51"/>
      <c r="N69" s="51">
        <f>N68/O68</f>
      </c>
      <c r="O69" s="51"/>
      <c r="P69" s="51">
        <f>P68/Q68</f>
      </c>
      <c r="Q69" s="51"/>
      <c r="R69" s="51">
        <f>R68/S68</f>
      </c>
      <c r="S69" s="51"/>
      <c r="T69" s="51">
        <f>AVERAGE(H69:S69)</f>
      </c>
      <c r="U69" s="49" t="s">
        <v>1487</v>
      </c>
      <c r="V69" s="51">
        <f>V68/W68</f>
      </c>
      <c r="W69" s="51"/>
      <c r="X69" s="51">
        <f>X68/Y68</f>
      </c>
      <c r="Y69" s="51"/>
      <c r="Z69" s="51">
        <f>Z68/AA68</f>
      </c>
      <c r="AA69" s="51"/>
      <c r="AB69" s="51">
        <f>AB68/AC68</f>
      </c>
      <c r="AC69" s="51"/>
      <c r="AD69" s="51">
        <f>AD68/AE68</f>
      </c>
      <c r="AE69" s="51"/>
      <c r="AF69" s="51">
        <f>AF68/AG68</f>
      </c>
      <c r="AG69" s="51"/>
      <c r="AH69" s="51">
        <f>AVERAGE(V69:AG69)</f>
      </c>
    </row>
    <row x14ac:dyDescent="0.25" r="70" customHeight="1" ht="18">
      <c r="A70" s="13"/>
      <c r="B70" s="13"/>
      <c r="C70" s="13"/>
      <c r="D70" s="13"/>
      <c r="E70" s="13"/>
      <c r="F70" s="13"/>
      <c r="G70" s="13"/>
      <c r="H70" s="46"/>
      <c r="I70" s="25"/>
      <c r="J70" s="46"/>
      <c r="K70" s="25"/>
      <c r="L70" s="46"/>
      <c r="M70" s="25"/>
      <c r="N70" s="46"/>
      <c r="O70" s="25"/>
      <c r="P70" s="46"/>
      <c r="Q70" s="25"/>
      <c r="R70" s="46"/>
      <c r="S70" s="25"/>
      <c r="T70" s="51">
        <f>GEOMEAN(H69:S69)</f>
      </c>
      <c r="U70" s="13"/>
      <c r="V70" s="46"/>
      <c r="W70" s="25"/>
      <c r="X70" s="46"/>
      <c r="Y70" s="25"/>
      <c r="Z70" s="46"/>
      <c r="AA70" s="25"/>
      <c r="AB70" s="46"/>
      <c r="AC70" s="25"/>
      <c r="AD70" s="46"/>
      <c r="AE70" s="25"/>
      <c r="AF70" s="46"/>
      <c r="AG70" s="25"/>
      <c r="AH70" s="51">
        <f>GEOMEAN(V69:AG69)</f>
      </c>
    </row>
  </sheetData>
  <mergeCells count="13">
    <mergeCell ref="A68:G68"/>
    <mergeCell ref="H69:I69"/>
    <mergeCell ref="J69:K69"/>
    <mergeCell ref="L69:M69"/>
    <mergeCell ref="N69:O69"/>
    <mergeCell ref="P69:Q69"/>
    <mergeCell ref="R69:S69"/>
    <mergeCell ref="V69:W69"/>
    <mergeCell ref="X69:Y69"/>
    <mergeCell ref="Z69:AA69"/>
    <mergeCell ref="AB69:AC69"/>
    <mergeCell ref="AD69:AE69"/>
    <mergeCell ref="AF69:AG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81"/>
  <sheetViews>
    <sheetView workbookViewId="0"/>
  </sheetViews>
  <sheetFormatPr defaultRowHeight="15" x14ac:dyDescent="0.25"/>
  <cols>
    <col min="1" max="1" style="15" width="40.71928571428572" customWidth="1" bestFit="1"/>
    <col min="2" max="2" style="16" width="8.719285714285713" customWidth="1" bestFit="1"/>
    <col min="3" max="3" style="17" width="40.71928571428572" customWidth="1" bestFit="1"/>
    <col min="4" max="4" style="45" width="8.719285714285713" customWidth="1" bestFit="1"/>
    <col min="5" max="5" style="45" width="8.719285714285713" customWidth="1" bestFit="1"/>
    <col min="6" max="6" style="45" width="8.719285714285713" customWidth="1" bestFit="1"/>
    <col min="7" max="7" style="45" width="8.719285714285713" customWidth="1" bestFit="1"/>
    <col min="8" max="8" style="45" width="8.719285714285713" customWidth="1" bestFit="1"/>
    <col min="9" max="9" style="45" width="8.719285714285713" customWidth="1" bestFit="1"/>
    <col min="10" max="10" style="45" width="8.719285714285713" customWidth="1" bestFit="1"/>
    <col min="11" max="11" style="45" width="8.719285714285713" customWidth="1" bestFit="1"/>
    <col min="12" max="12" style="45" width="8.719285714285713" customWidth="1" bestFit="1"/>
    <col min="13" max="13" style="45" width="8.719285714285713" customWidth="1" bestFit="1"/>
    <col min="14" max="14" style="45" width="8.719285714285713" customWidth="1" bestFit="1"/>
    <col min="15" max="15" style="45" width="8.719285714285713" customWidth="1" bestFit="1"/>
    <col min="16" max="16" style="45" width="8.719285714285713" customWidth="1" bestFit="1"/>
    <col min="17" max="17" style="45" width="8.719285714285713" customWidth="1" bestFit="1"/>
    <col min="18" max="18" style="45" width="8.719285714285713" customWidth="1" bestFit="1"/>
    <col min="19" max="19" style="45" width="8.719285714285713" customWidth="1" bestFit="1"/>
  </cols>
  <sheetData>
    <row x14ac:dyDescent="0.25" r="1" customHeight="1" ht="18" customFormat="1" s="4">
      <c r="A1" s="28" t="s">
        <v>0</v>
      </c>
      <c r="B1" s="34" t="s">
        <v>1377</v>
      </c>
      <c r="C1" s="28" t="s">
        <v>1247</v>
      </c>
      <c r="D1" s="35" t="s">
        <v>1378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x14ac:dyDescent="0.25" r="2" customHeight="1" ht="18" customFormat="1" s="4">
      <c r="A2" s="1"/>
      <c r="B2" s="29"/>
      <c r="C2" s="1"/>
      <c r="D2" s="35" t="s">
        <v>1379</v>
      </c>
      <c r="E2" s="35" t="s">
        <v>1248</v>
      </c>
      <c r="F2" s="35" t="s">
        <v>1249</v>
      </c>
      <c r="G2" s="35" t="s">
        <v>1250</v>
      </c>
      <c r="H2" s="35" t="s">
        <v>1251</v>
      </c>
      <c r="I2" s="35" t="s">
        <v>1252</v>
      </c>
      <c r="J2" s="35" t="s">
        <v>1253</v>
      </c>
      <c r="K2" s="35" t="s">
        <v>1254</v>
      </c>
      <c r="L2" s="35" t="s">
        <v>1255</v>
      </c>
      <c r="M2" s="35" t="s">
        <v>1256</v>
      </c>
      <c r="N2" s="35" t="s">
        <v>1257</v>
      </c>
      <c r="O2" s="35" t="s">
        <v>1258</v>
      </c>
      <c r="P2" s="35" t="s">
        <v>1259</v>
      </c>
      <c r="Q2" s="35" t="s">
        <v>1260</v>
      </c>
      <c r="R2" s="35" t="s">
        <v>1261</v>
      </c>
      <c r="S2" s="35" t="s">
        <v>1262</v>
      </c>
    </row>
    <row x14ac:dyDescent="0.25" r="3" customHeight="1" ht="14.449999999999998" customFormat="1" s="4">
      <c r="A3" s="36" t="s">
        <v>7</v>
      </c>
      <c r="B3" s="37" t="s">
        <v>1380</v>
      </c>
      <c r="C3" s="38" t="s">
        <v>1263</v>
      </c>
      <c r="D3" s="39" t="s">
        <v>11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x14ac:dyDescent="0.25" r="4" customHeight="1" ht="14.449999999999998" customFormat="1" s="4">
      <c r="A4" s="38"/>
      <c r="B4" s="37" t="s">
        <v>1381</v>
      </c>
      <c r="C4" s="38" t="s">
        <v>1272</v>
      </c>
      <c r="D4" s="39" t="s">
        <v>1271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x14ac:dyDescent="0.25" r="5" customHeight="1" ht="18" customFormat="1" s="4">
      <c r="A5" s="38"/>
      <c r="B5" s="37" t="s">
        <v>1382</v>
      </c>
      <c r="C5" s="38" t="s">
        <v>799</v>
      </c>
      <c r="D5" s="39"/>
      <c r="E5" s="39"/>
      <c r="F5" s="39"/>
      <c r="G5" s="39"/>
      <c r="H5" s="39" t="s">
        <v>798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x14ac:dyDescent="0.25" r="6" customHeight="1" ht="18" customFormat="1" s="4">
      <c r="A6" s="36" t="s">
        <v>12</v>
      </c>
      <c r="B6" s="37" t="s">
        <v>1383</v>
      </c>
      <c r="C6" s="38" t="s">
        <v>1273</v>
      </c>
      <c r="D6" s="39" t="s">
        <v>15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x14ac:dyDescent="0.25" r="7" customHeight="1" ht="18" customFormat="1" s="4">
      <c r="A7" s="38"/>
      <c r="B7" s="37" t="s">
        <v>1384</v>
      </c>
      <c r="C7" s="38" t="s">
        <v>1284</v>
      </c>
      <c r="D7" s="39" t="s">
        <v>1283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x14ac:dyDescent="0.25" r="8" customHeight="1" ht="18" customFormat="1" s="4">
      <c r="A8" s="38"/>
      <c r="B8" s="37" t="s">
        <v>1385</v>
      </c>
      <c r="C8" s="38" t="s">
        <v>1190</v>
      </c>
      <c r="D8" s="39"/>
      <c r="E8" s="39" t="s">
        <v>1189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x14ac:dyDescent="0.25" r="9" customHeight="1" ht="18" customFormat="1" s="4">
      <c r="A9" s="36" t="s">
        <v>16</v>
      </c>
      <c r="B9" s="37" t="s">
        <v>1386</v>
      </c>
      <c r="C9" s="38" t="s">
        <v>1285</v>
      </c>
      <c r="D9" s="39" t="s">
        <v>19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x14ac:dyDescent="0.25" r="10" customHeight="1" ht="18" customFormat="1" s="4">
      <c r="A10" s="38"/>
      <c r="B10" s="37" t="s">
        <v>1387</v>
      </c>
      <c r="C10" s="38" t="s">
        <v>1294</v>
      </c>
      <c r="D10" s="39" t="s">
        <v>104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x14ac:dyDescent="0.25" r="11" customHeight="1" ht="18" customFormat="1" s="4">
      <c r="A11" s="38"/>
      <c r="B11" s="37" t="s">
        <v>1388</v>
      </c>
      <c r="C11" s="38" t="s">
        <v>1296</v>
      </c>
      <c r="D11" s="39" t="s">
        <v>1295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x14ac:dyDescent="0.25" r="12" customHeight="1" ht="18" customFormat="1" s="4">
      <c r="A12" s="38"/>
      <c r="B12" s="37" t="s">
        <v>1389</v>
      </c>
      <c r="C12" s="38" t="s">
        <v>1297</v>
      </c>
      <c r="D12" s="39" t="s">
        <v>560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x14ac:dyDescent="0.25" r="13" customHeight="1" ht="18" customFormat="1" s="4">
      <c r="A13" s="38"/>
      <c r="B13" s="37" t="s">
        <v>1390</v>
      </c>
      <c r="C13" s="38" t="s">
        <v>1299</v>
      </c>
      <c r="D13" s="39" t="s">
        <v>1121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x14ac:dyDescent="0.25" r="14" customHeight="1" ht="18" customFormat="1" s="4">
      <c r="A14" s="38"/>
      <c r="B14" s="37" t="s">
        <v>1391</v>
      </c>
      <c r="C14" s="38" t="s">
        <v>1117</v>
      </c>
      <c r="D14" s="39"/>
      <c r="E14" s="39"/>
      <c r="F14" s="39" t="s">
        <v>1116</v>
      </c>
      <c r="G14" s="39"/>
      <c r="H14" s="39"/>
      <c r="I14" s="39"/>
      <c r="J14" s="39"/>
      <c r="K14" s="39" t="s">
        <v>569</v>
      </c>
      <c r="L14" s="39" t="s">
        <v>528</v>
      </c>
      <c r="M14" s="39" t="s">
        <v>464</v>
      </c>
      <c r="N14" s="39"/>
      <c r="O14" s="39" t="s">
        <v>309</v>
      </c>
      <c r="P14" s="39"/>
      <c r="Q14" s="39"/>
      <c r="R14" s="39" t="s">
        <v>106</v>
      </c>
      <c r="S14" s="39" t="s">
        <v>30</v>
      </c>
    </row>
    <row x14ac:dyDescent="0.25" r="15" customHeight="1" ht="18" customFormat="1" s="4">
      <c r="A15" s="38"/>
      <c r="B15" s="37" t="s">
        <v>1392</v>
      </c>
      <c r="C15" s="38" t="s">
        <v>308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 t="s">
        <v>307</v>
      </c>
      <c r="P15" s="39"/>
      <c r="Q15" s="39"/>
      <c r="R15" s="39"/>
      <c r="S15" s="39"/>
    </row>
    <row x14ac:dyDescent="0.25" r="16" customHeight="1" ht="14.449999999999998" customFormat="1" s="4">
      <c r="A16" s="36" t="s">
        <v>32</v>
      </c>
      <c r="B16" s="37" t="s">
        <v>1393</v>
      </c>
      <c r="C16" s="38" t="s">
        <v>1300</v>
      </c>
      <c r="D16" s="39" t="s">
        <v>583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x14ac:dyDescent="0.25" r="17" customHeight="1" ht="14.449999999999998" customFormat="1" s="4">
      <c r="A17" s="38"/>
      <c r="B17" s="37" t="s">
        <v>1394</v>
      </c>
      <c r="C17" s="38" t="s">
        <v>1306</v>
      </c>
      <c r="D17" s="39" t="s">
        <v>666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x14ac:dyDescent="0.25" r="18" customHeight="1" ht="18" customFormat="1" s="4">
      <c r="A18" s="38"/>
      <c r="B18" s="37" t="s">
        <v>1395</v>
      </c>
      <c r="C18" s="38" t="s">
        <v>1307</v>
      </c>
      <c r="D18" s="39" t="s">
        <v>663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x14ac:dyDescent="0.25" r="19" customHeight="1" ht="14.449999999999998" customFormat="1" s="4">
      <c r="A19" s="38"/>
      <c r="B19" s="37" t="s">
        <v>1396</v>
      </c>
      <c r="C19" s="38" t="s">
        <v>1310</v>
      </c>
      <c r="D19" s="39" t="s">
        <v>586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x14ac:dyDescent="0.25" r="20" customHeight="1" ht="14.449999999999998" customFormat="1" s="4">
      <c r="A20" s="38"/>
      <c r="B20" s="37" t="s">
        <v>1397</v>
      </c>
      <c r="C20" s="38" t="s">
        <v>1312</v>
      </c>
      <c r="D20" s="39" t="s">
        <v>589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x14ac:dyDescent="0.25" r="21" customHeight="1" ht="14.449999999999998" customFormat="1" s="4">
      <c r="A21" s="38"/>
      <c r="B21" s="37" t="s">
        <v>1398</v>
      </c>
      <c r="C21" s="38" t="s">
        <v>1315</v>
      </c>
      <c r="D21" s="39" t="s">
        <v>1314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x14ac:dyDescent="0.25" r="22" customHeight="1" ht="14.449999999999998" customFormat="1" s="4">
      <c r="A22" s="38"/>
      <c r="B22" s="37" t="s">
        <v>1399</v>
      </c>
      <c r="C22" s="38" t="s">
        <v>1316</v>
      </c>
      <c r="D22" s="39" t="s">
        <v>35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x14ac:dyDescent="0.25" r="23" customHeight="1" ht="14.449999999999998" customFormat="1" s="4">
      <c r="A23" s="38"/>
      <c r="B23" s="37" t="s">
        <v>1400</v>
      </c>
      <c r="C23" s="38" t="s">
        <v>1320</v>
      </c>
      <c r="D23" s="39" t="s">
        <v>236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x14ac:dyDescent="0.25" r="24" customHeight="1" ht="14.449999999999998" customFormat="1" s="4">
      <c r="A24" s="38"/>
      <c r="B24" s="37" t="s">
        <v>1401</v>
      </c>
      <c r="C24" s="38" t="s">
        <v>1200</v>
      </c>
      <c r="D24" s="39"/>
      <c r="E24" s="39" t="s">
        <v>1199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x14ac:dyDescent="0.25" r="25" customHeight="1" ht="14.449999999999998" customFormat="1" s="4">
      <c r="A25" s="38"/>
      <c r="B25" s="37" t="s">
        <v>1402</v>
      </c>
      <c r="C25" s="38" t="s">
        <v>1203</v>
      </c>
      <c r="D25" s="39"/>
      <c r="E25" s="39" t="s">
        <v>1202</v>
      </c>
      <c r="F25" s="39" t="s">
        <v>1124</v>
      </c>
      <c r="G25" s="39"/>
      <c r="H25" s="39" t="s">
        <v>860</v>
      </c>
      <c r="I25" s="39" t="s">
        <v>754</v>
      </c>
      <c r="J25" s="39"/>
      <c r="K25" s="39"/>
      <c r="L25" s="39"/>
      <c r="M25" s="39"/>
      <c r="N25" s="39" t="s">
        <v>1403</v>
      </c>
      <c r="O25" s="39"/>
      <c r="P25" s="39"/>
      <c r="Q25" s="39"/>
      <c r="R25" s="39"/>
      <c r="S25" s="39"/>
    </row>
    <row x14ac:dyDescent="0.25" r="26" customHeight="1" ht="14.449999999999998" customFormat="1" s="4">
      <c r="A26" s="38"/>
      <c r="B26" s="37" t="s">
        <v>1404</v>
      </c>
      <c r="C26" s="38" t="s">
        <v>1205</v>
      </c>
      <c r="D26" s="39"/>
      <c r="E26" s="39" t="s">
        <v>1204</v>
      </c>
      <c r="F26" s="39"/>
      <c r="G26" s="39"/>
      <c r="H26" s="39"/>
      <c r="I26" s="39"/>
      <c r="J26" s="39"/>
      <c r="K26" s="39"/>
      <c r="L26" s="39"/>
      <c r="M26" s="39"/>
      <c r="N26" s="39" t="s">
        <v>1403</v>
      </c>
      <c r="O26" s="39"/>
      <c r="P26" s="39"/>
      <c r="Q26" s="39"/>
      <c r="R26" s="39"/>
      <c r="S26" s="39"/>
    </row>
    <row x14ac:dyDescent="0.25" r="27" customHeight="1" ht="14.449999999999998" customFormat="1" s="4">
      <c r="A27" s="38"/>
      <c r="B27" s="37" t="s">
        <v>1405</v>
      </c>
      <c r="C27" s="38" t="s">
        <v>1207</v>
      </c>
      <c r="D27" s="39"/>
      <c r="E27" s="39" t="s">
        <v>1206</v>
      </c>
      <c r="F27" s="39" t="s">
        <v>1125</v>
      </c>
      <c r="G27" s="39"/>
      <c r="H27" s="39"/>
      <c r="I27" s="39"/>
      <c r="J27" s="39"/>
      <c r="K27" s="39"/>
      <c r="L27" s="39"/>
      <c r="M27" s="39"/>
      <c r="N27" s="39" t="s">
        <v>1403</v>
      </c>
      <c r="O27" s="39"/>
      <c r="P27" s="39"/>
      <c r="Q27" s="39"/>
      <c r="R27" s="39"/>
      <c r="S27" s="39"/>
    </row>
    <row x14ac:dyDescent="0.25" r="28" customHeight="1" ht="14.449999999999998" customFormat="1" s="4">
      <c r="A28" s="38"/>
      <c r="B28" s="37" t="s">
        <v>1406</v>
      </c>
      <c r="C28" s="38" t="s">
        <v>668</v>
      </c>
      <c r="D28" s="39"/>
      <c r="E28" s="39"/>
      <c r="F28" s="39"/>
      <c r="G28" s="39" t="s">
        <v>1058</v>
      </c>
      <c r="H28" s="39" t="s">
        <v>862</v>
      </c>
      <c r="I28" s="39"/>
      <c r="J28" s="39" t="s">
        <v>667</v>
      </c>
      <c r="K28" s="39"/>
      <c r="L28" s="39"/>
      <c r="M28" s="39"/>
      <c r="N28" s="39"/>
      <c r="O28" s="39"/>
      <c r="P28" s="39"/>
      <c r="Q28" s="39"/>
      <c r="R28" s="39"/>
      <c r="S28" s="39"/>
    </row>
    <row x14ac:dyDescent="0.25" r="29" customHeight="1" ht="14.449999999999998" customFormat="1" s="4">
      <c r="A29" s="38"/>
      <c r="B29" s="37" t="s">
        <v>1407</v>
      </c>
      <c r="C29" s="38" t="s">
        <v>591</v>
      </c>
      <c r="D29" s="39"/>
      <c r="E29" s="39"/>
      <c r="F29" s="39"/>
      <c r="G29" s="39"/>
      <c r="H29" s="39"/>
      <c r="I29" s="39"/>
      <c r="J29" s="39"/>
      <c r="K29" s="39" t="s">
        <v>590</v>
      </c>
      <c r="L29" s="39"/>
      <c r="M29" s="39"/>
      <c r="N29" s="39"/>
      <c r="O29" s="39"/>
      <c r="P29" s="39"/>
      <c r="Q29" s="39"/>
      <c r="R29" s="39"/>
      <c r="S29" s="39"/>
    </row>
    <row x14ac:dyDescent="0.25" r="30" customHeight="1" ht="14.449999999999998" customFormat="1" s="4">
      <c r="A30" s="38"/>
      <c r="B30" s="37" t="s">
        <v>1408</v>
      </c>
      <c r="C30" s="38" t="s">
        <v>596</v>
      </c>
      <c r="D30" s="39"/>
      <c r="E30" s="39"/>
      <c r="F30" s="39"/>
      <c r="G30" s="39"/>
      <c r="H30" s="39"/>
      <c r="I30" s="39"/>
      <c r="J30" s="39"/>
      <c r="K30" s="39" t="s">
        <v>595</v>
      </c>
      <c r="L30" s="39"/>
      <c r="M30" s="39"/>
      <c r="N30" s="39"/>
      <c r="O30" s="39"/>
      <c r="P30" s="39"/>
      <c r="Q30" s="39"/>
      <c r="R30" s="39"/>
      <c r="S30" s="39"/>
    </row>
    <row x14ac:dyDescent="0.25" r="31" customHeight="1" ht="14.449999999999998" customFormat="1" s="4">
      <c r="A31" s="38"/>
      <c r="B31" s="37" t="s">
        <v>1409</v>
      </c>
      <c r="C31" s="38" t="s">
        <v>598</v>
      </c>
      <c r="D31" s="39"/>
      <c r="E31" s="39"/>
      <c r="F31" s="39"/>
      <c r="G31" s="39"/>
      <c r="H31" s="39"/>
      <c r="I31" s="39"/>
      <c r="J31" s="39"/>
      <c r="K31" s="39" t="s">
        <v>597</v>
      </c>
      <c r="L31" s="39"/>
      <c r="M31" s="39"/>
      <c r="N31" s="39"/>
      <c r="O31" s="39"/>
      <c r="P31" s="39"/>
      <c r="Q31" s="39"/>
      <c r="R31" s="39"/>
      <c r="S31" s="39"/>
    </row>
    <row x14ac:dyDescent="0.25" r="32" customHeight="1" ht="14.449999999999998" customFormat="1" s="4">
      <c r="A32" s="38"/>
      <c r="B32" s="37" t="s">
        <v>1410</v>
      </c>
      <c r="C32" s="38" t="s">
        <v>465</v>
      </c>
      <c r="D32" s="39"/>
      <c r="E32" s="39"/>
      <c r="F32" s="39"/>
      <c r="G32" s="39"/>
      <c r="H32" s="39"/>
      <c r="I32" s="39"/>
      <c r="J32" s="39"/>
      <c r="K32" s="39"/>
      <c r="L32" s="39"/>
      <c r="M32" s="39" t="s">
        <v>473</v>
      </c>
      <c r="N32" s="39"/>
      <c r="O32" s="39"/>
      <c r="P32" s="39"/>
      <c r="Q32" s="39"/>
      <c r="R32" s="39"/>
      <c r="S32" s="39"/>
    </row>
    <row x14ac:dyDescent="0.25" r="33" customHeight="1" ht="18" customFormat="1" s="4">
      <c r="A33" s="38"/>
      <c r="B33" s="37" t="s">
        <v>1411</v>
      </c>
      <c r="C33" s="38" t="s">
        <v>174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 t="s">
        <v>173</v>
      </c>
      <c r="R33" s="39"/>
      <c r="S33" s="39"/>
    </row>
    <row x14ac:dyDescent="0.25" r="34" customHeight="1" ht="18" customFormat="1" s="4">
      <c r="A34" s="38"/>
      <c r="B34" s="37" t="s">
        <v>1412</v>
      </c>
      <c r="C34" s="38" t="s">
        <v>661</v>
      </c>
      <c r="D34" s="39"/>
      <c r="E34" s="39"/>
      <c r="F34" s="39"/>
      <c r="G34" s="39"/>
      <c r="H34" s="40" t="s">
        <v>857</v>
      </c>
      <c r="I34" s="39"/>
      <c r="J34" s="40" t="s">
        <v>660</v>
      </c>
      <c r="K34" s="40"/>
      <c r="L34" s="39"/>
      <c r="M34" s="39"/>
      <c r="N34" s="39"/>
      <c r="O34" s="39"/>
      <c r="P34" s="39"/>
      <c r="Q34" s="39"/>
      <c r="R34" s="39"/>
      <c r="S34" s="39"/>
    </row>
    <row x14ac:dyDescent="0.25" r="35" customHeight="1" ht="18" customFormat="1" s="4">
      <c r="A35" s="38"/>
      <c r="B35" s="37" t="s">
        <v>1413</v>
      </c>
      <c r="C35" s="38" t="s">
        <v>866</v>
      </c>
      <c r="D35" s="39"/>
      <c r="E35" s="39"/>
      <c r="F35" s="39"/>
      <c r="G35" s="39"/>
      <c r="H35" s="40" t="s">
        <v>865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x14ac:dyDescent="0.25" r="36" customHeight="1" ht="18" customFormat="1" s="4">
      <c r="A36" s="36" t="s">
        <v>40</v>
      </c>
      <c r="B36" s="37" t="s">
        <v>1414</v>
      </c>
      <c r="C36" s="38" t="s">
        <v>1321</v>
      </c>
      <c r="D36" s="39" t="s">
        <v>43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x14ac:dyDescent="0.25" r="37" customHeight="1" ht="18" customFormat="1" s="4">
      <c r="A37" s="38"/>
      <c r="B37" s="37" t="s">
        <v>1415</v>
      </c>
      <c r="C37" s="38" t="s">
        <v>1330</v>
      </c>
      <c r="D37" s="39" t="s">
        <v>46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x14ac:dyDescent="0.25" r="38" customHeight="1" ht="18" customFormat="1" s="4">
      <c r="A38" s="38"/>
      <c r="B38" s="37" t="s">
        <v>1416</v>
      </c>
      <c r="C38" s="38" t="s">
        <v>1210</v>
      </c>
      <c r="D38" s="39"/>
      <c r="E38" s="39" t="s">
        <v>1209</v>
      </c>
      <c r="F38" s="39" t="s">
        <v>1132</v>
      </c>
      <c r="G38" s="39" t="s">
        <v>1065</v>
      </c>
      <c r="H38" s="39" t="s">
        <v>875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x14ac:dyDescent="0.25" r="39" customHeight="1" ht="18" customFormat="1" s="4">
      <c r="A39" s="38"/>
      <c r="B39" s="37" t="s">
        <v>1417</v>
      </c>
      <c r="C39" s="38" t="s">
        <v>1064</v>
      </c>
      <c r="D39" s="39"/>
      <c r="E39" s="39"/>
      <c r="F39" s="39"/>
      <c r="G39" s="39" t="s">
        <v>1063</v>
      </c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x14ac:dyDescent="0.25" r="40" customHeight="1" ht="18" customFormat="1" s="4">
      <c r="A40" s="38"/>
      <c r="B40" s="37" t="s">
        <v>1418</v>
      </c>
      <c r="C40" s="38" t="s">
        <v>405</v>
      </c>
      <c r="D40" s="39"/>
      <c r="E40" s="39"/>
      <c r="F40" s="39"/>
      <c r="G40" s="39"/>
      <c r="H40" s="39" t="s">
        <v>873</v>
      </c>
      <c r="I40" s="39"/>
      <c r="J40" s="39"/>
      <c r="K40" s="39"/>
      <c r="L40" s="39"/>
      <c r="M40" s="39"/>
      <c r="N40" s="39" t="s">
        <v>404</v>
      </c>
      <c r="O40" s="39"/>
      <c r="P40" s="39"/>
      <c r="Q40" s="39"/>
      <c r="R40" s="39"/>
      <c r="S40" s="39"/>
    </row>
    <row x14ac:dyDescent="0.25" r="41" customHeight="1" ht="18" customFormat="1" s="4">
      <c r="A41" s="38"/>
      <c r="B41" s="37" t="s">
        <v>1419</v>
      </c>
      <c r="C41" s="38" t="s">
        <v>124</v>
      </c>
      <c r="D41" s="39"/>
      <c r="E41" s="39"/>
      <c r="F41" s="39"/>
      <c r="G41" s="39"/>
      <c r="H41" s="39"/>
      <c r="I41" s="40" t="s">
        <v>755</v>
      </c>
      <c r="J41" s="40" t="s">
        <v>673</v>
      </c>
      <c r="K41" s="39"/>
      <c r="L41" s="39"/>
      <c r="M41" s="39"/>
      <c r="N41" s="39"/>
      <c r="O41" s="39"/>
      <c r="P41" s="39"/>
      <c r="Q41" s="39"/>
      <c r="R41" s="39" t="s">
        <v>123</v>
      </c>
      <c r="S41" s="39"/>
    </row>
    <row x14ac:dyDescent="0.25" r="42" customHeight="1" ht="18" customFormat="1" s="4">
      <c r="A42" s="36" t="s">
        <v>49</v>
      </c>
      <c r="B42" s="37" t="s">
        <v>1420</v>
      </c>
      <c r="C42" s="38" t="s">
        <v>51</v>
      </c>
      <c r="D42" s="39" t="s">
        <v>52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x14ac:dyDescent="0.25" r="43" customHeight="1" ht="18" customFormat="1" s="4">
      <c r="A43" s="38"/>
      <c r="B43" s="37" t="s">
        <v>1421</v>
      </c>
      <c r="C43" s="38" t="s">
        <v>1219</v>
      </c>
      <c r="D43" s="39"/>
      <c r="E43" s="39" t="s">
        <v>1218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x14ac:dyDescent="0.25" r="44" customHeight="1" ht="18" customFormat="1" s="4">
      <c r="A44" s="38"/>
      <c r="B44" s="37" t="s">
        <v>1422</v>
      </c>
      <c r="C44" s="38" t="s">
        <v>411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 t="s">
        <v>410</v>
      </c>
      <c r="O44" s="39"/>
      <c r="P44" s="39"/>
      <c r="Q44" s="39"/>
      <c r="R44" s="39"/>
      <c r="S44" s="39"/>
    </row>
    <row x14ac:dyDescent="0.25" r="45" customHeight="1" ht="18" customFormat="1" s="4">
      <c r="A45" s="38"/>
      <c r="B45" s="37" t="s">
        <v>1423</v>
      </c>
      <c r="C45" s="38" t="s">
        <v>182</v>
      </c>
      <c r="D45" s="39"/>
      <c r="E45" s="39"/>
      <c r="F45" s="39"/>
      <c r="G45" s="39"/>
      <c r="H45" s="40" t="s">
        <v>902</v>
      </c>
      <c r="I45" s="39"/>
      <c r="J45" s="39"/>
      <c r="K45" s="39"/>
      <c r="L45" s="39"/>
      <c r="M45" s="39"/>
      <c r="N45" s="39"/>
      <c r="O45" s="39"/>
      <c r="P45" s="39"/>
      <c r="Q45" s="39" t="s">
        <v>181</v>
      </c>
      <c r="R45" s="39"/>
      <c r="S45" s="39"/>
    </row>
    <row x14ac:dyDescent="0.25" r="46" customHeight="1" ht="18" customFormat="1" s="4">
      <c r="A46" s="36" t="s">
        <v>53</v>
      </c>
      <c r="B46" s="37" t="s">
        <v>1424</v>
      </c>
      <c r="C46" s="38" t="s">
        <v>1337</v>
      </c>
      <c r="D46" s="39" t="s">
        <v>56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x14ac:dyDescent="0.25" r="47" customHeight="1" ht="18" customFormat="1" s="4">
      <c r="A47" s="38"/>
      <c r="B47" s="37" t="s">
        <v>1425</v>
      </c>
      <c r="C47" s="38" t="s">
        <v>1345</v>
      </c>
      <c r="D47" s="39" t="s">
        <v>416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x14ac:dyDescent="0.25" r="48" customHeight="1" ht="18" customFormat="1" s="4">
      <c r="A48" s="38"/>
      <c r="B48" s="37" t="s">
        <v>1426</v>
      </c>
      <c r="C48" s="38" t="s">
        <v>1346</v>
      </c>
      <c r="D48" s="39" t="s">
        <v>333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x14ac:dyDescent="0.25" r="49" customHeight="1" ht="18" customFormat="1" s="4">
      <c r="A49" s="38"/>
      <c r="B49" s="37" t="s">
        <v>1427</v>
      </c>
      <c r="C49" s="38" t="s">
        <v>1223</v>
      </c>
      <c r="D49" s="39"/>
      <c r="E49" s="39" t="s">
        <v>1222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x14ac:dyDescent="0.25" r="50" customHeight="1" ht="18" customFormat="1" s="4">
      <c r="A50" s="38"/>
      <c r="B50" s="37" t="s">
        <v>1428</v>
      </c>
      <c r="C50" s="38" t="s">
        <v>1226</v>
      </c>
      <c r="D50" s="39"/>
      <c r="E50" s="39" t="s">
        <v>1225</v>
      </c>
      <c r="F50" s="39"/>
      <c r="G50" s="39" t="s">
        <v>1074</v>
      </c>
      <c r="H50" s="40" t="s">
        <v>919</v>
      </c>
      <c r="I50" s="39"/>
      <c r="J50" s="39" t="s">
        <v>691</v>
      </c>
      <c r="K50" s="39"/>
      <c r="L50" s="39"/>
      <c r="M50" s="39"/>
      <c r="N50" s="39" t="s">
        <v>412</v>
      </c>
      <c r="O50" s="39" t="s">
        <v>325</v>
      </c>
      <c r="P50" s="39" t="s">
        <v>255</v>
      </c>
      <c r="Q50" s="39"/>
      <c r="R50" s="39"/>
      <c r="S50" s="39"/>
    </row>
    <row x14ac:dyDescent="0.25" r="51" customHeight="1" ht="18" customFormat="1" s="4">
      <c r="A51" s="38"/>
      <c r="B51" s="37" t="s">
        <v>1429</v>
      </c>
      <c r="C51" s="38" t="s">
        <v>1228</v>
      </c>
      <c r="D51" s="39"/>
      <c r="E51" s="39" t="s">
        <v>1227</v>
      </c>
      <c r="F51" s="39"/>
      <c r="G51" s="39"/>
      <c r="H51" s="40" t="s">
        <v>911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x14ac:dyDescent="0.25" r="52" customHeight="1" ht="18" customFormat="1" s="4">
      <c r="A52" s="38"/>
      <c r="B52" s="37" t="s">
        <v>1430</v>
      </c>
      <c r="C52" s="38" t="s">
        <v>1148</v>
      </c>
      <c r="D52" s="39"/>
      <c r="E52" s="39"/>
      <c r="F52" s="39" t="s">
        <v>1147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x14ac:dyDescent="0.25" r="53" customHeight="1" ht="18" customFormat="1" s="4">
      <c r="A53" s="38"/>
      <c r="B53" s="37" t="s">
        <v>1431</v>
      </c>
      <c r="C53" s="38" t="s">
        <v>1155</v>
      </c>
      <c r="D53" s="39"/>
      <c r="E53" s="39"/>
      <c r="F53" s="39" t="s">
        <v>1154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x14ac:dyDescent="0.25" r="54" customHeight="1" ht="18" customFormat="1" s="4">
      <c r="A54" s="38"/>
      <c r="B54" s="37" t="s">
        <v>1432</v>
      </c>
      <c r="C54" s="8" t="s">
        <v>914</v>
      </c>
      <c r="D54" s="39"/>
      <c r="E54" s="39"/>
      <c r="F54" s="39"/>
      <c r="G54" s="39"/>
      <c r="H54" s="39" t="s">
        <v>913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x14ac:dyDescent="0.25" r="55" customHeight="1" ht="18" customFormat="1" s="4">
      <c r="A55" s="38"/>
      <c r="B55" s="37" t="s">
        <v>1433</v>
      </c>
      <c r="C55" s="8" t="s">
        <v>916</v>
      </c>
      <c r="D55" s="39"/>
      <c r="E55" s="39"/>
      <c r="F55" s="39"/>
      <c r="G55" s="39"/>
      <c r="H55" s="39" t="s">
        <v>915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x14ac:dyDescent="0.25" r="56" customHeight="1" ht="18" customFormat="1" s="4">
      <c r="A56" s="38"/>
      <c r="B56" s="37" t="s">
        <v>1434</v>
      </c>
      <c r="C56" s="8" t="s">
        <v>767</v>
      </c>
      <c r="D56" s="39"/>
      <c r="E56" s="39"/>
      <c r="F56" s="39"/>
      <c r="G56" s="39"/>
      <c r="H56" s="39"/>
      <c r="I56" s="39" t="s">
        <v>766</v>
      </c>
      <c r="J56" s="39" t="s">
        <v>689</v>
      </c>
      <c r="K56" s="39"/>
      <c r="L56" s="39"/>
      <c r="M56" s="39"/>
      <c r="N56" s="39"/>
      <c r="O56" s="39"/>
      <c r="P56" s="39"/>
      <c r="Q56" s="39"/>
      <c r="R56" s="39"/>
      <c r="S56" s="39"/>
    </row>
    <row x14ac:dyDescent="0.25" r="57" customHeight="1" ht="18" customFormat="1" s="4">
      <c r="A57" s="36" t="s">
        <v>63</v>
      </c>
      <c r="B57" s="37" t="s">
        <v>1435</v>
      </c>
      <c r="C57" s="38" t="s">
        <v>1349</v>
      </c>
      <c r="D57" s="39" t="s">
        <v>66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x14ac:dyDescent="0.25" r="58" customHeight="1" ht="18" customFormat="1" s="4">
      <c r="A58" s="38"/>
      <c r="B58" s="37" t="s">
        <v>1436</v>
      </c>
      <c r="C58" s="38" t="s">
        <v>1231</v>
      </c>
      <c r="D58" s="39"/>
      <c r="E58" s="39" t="s">
        <v>1230</v>
      </c>
      <c r="F58" s="39"/>
      <c r="G58" s="39"/>
      <c r="H58" s="40" t="s">
        <v>973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</row>
    <row x14ac:dyDescent="0.25" r="59" customHeight="1" ht="18" customFormat="1" s="4">
      <c r="A59" s="38"/>
      <c r="B59" s="37" t="s">
        <v>1437</v>
      </c>
      <c r="C59" s="8" t="s">
        <v>978</v>
      </c>
      <c r="D59" s="39"/>
      <c r="E59" s="39"/>
      <c r="F59" s="39"/>
      <c r="G59" s="39"/>
      <c r="H59" s="39" t="s">
        <v>977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</row>
    <row x14ac:dyDescent="0.25" r="60" customHeight="1" ht="18" customFormat="1" s="4">
      <c r="A60" s="36" t="s">
        <v>68</v>
      </c>
      <c r="B60" s="37" t="s">
        <v>1438</v>
      </c>
      <c r="C60" s="38" t="s">
        <v>1352</v>
      </c>
      <c r="D60" s="39" t="s">
        <v>71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</row>
    <row x14ac:dyDescent="0.25" r="61" customHeight="1" ht="18" customFormat="1" s="4">
      <c r="A61" s="38"/>
      <c r="B61" s="37" t="s">
        <v>1439</v>
      </c>
      <c r="C61" s="38" t="s">
        <v>1363</v>
      </c>
      <c r="D61" s="39" t="s">
        <v>425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x14ac:dyDescent="0.25" r="62" customHeight="1" ht="18" customFormat="1" s="4">
      <c r="A62" s="38"/>
      <c r="B62" s="37" t="s">
        <v>1440</v>
      </c>
      <c r="C62" s="38" t="s">
        <v>1364</v>
      </c>
      <c r="D62" s="39" t="s">
        <v>74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x14ac:dyDescent="0.25" r="63" customHeight="1" ht="18" customFormat="1" s="4">
      <c r="A63" s="38"/>
      <c r="B63" s="37" t="s">
        <v>1441</v>
      </c>
      <c r="C63" s="38" t="s">
        <v>1442</v>
      </c>
      <c r="D63" s="39"/>
      <c r="E63" s="39" t="s">
        <v>1239</v>
      </c>
      <c r="F63" s="39"/>
      <c r="G63" s="39"/>
      <c r="H63" s="40" t="s">
        <v>1005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x14ac:dyDescent="0.25" r="64" customHeight="1" ht="18" customFormat="1" s="4">
      <c r="A64" s="38"/>
      <c r="B64" s="37" t="s">
        <v>1443</v>
      </c>
      <c r="C64" s="38" t="s">
        <v>1089</v>
      </c>
      <c r="D64" s="39"/>
      <c r="E64" s="39"/>
      <c r="F64" s="39"/>
      <c r="G64" s="39" t="s">
        <v>1088</v>
      </c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</row>
    <row x14ac:dyDescent="0.25" r="65" customHeight="1" ht="18" customFormat="1" s="4">
      <c r="A65" s="38"/>
      <c r="B65" s="37" t="s">
        <v>1444</v>
      </c>
      <c r="C65" s="38" t="s">
        <v>484</v>
      </c>
      <c r="D65" s="39"/>
      <c r="E65" s="39"/>
      <c r="F65" s="39"/>
      <c r="G65" s="39"/>
      <c r="H65" s="40" t="s">
        <v>1003</v>
      </c>
      <c r="I65" s="39"/>
      <c r="J65" s="39" t="s">
        <v>712</v>
      </c>
      <c r="K65" s="39"/>
      <c r="L65" s="39"/>
      <c r="M65" s="39" t="s">
        <v>483</v>
      </c>
      <c r="N65" s="39"/>
      <c r="O65" s="39"/>
      <c r="P65" s="39" t="s">
        <v>274</v>
      </c>
      <c r="Q65" s="39" t="s">
        <v>194</v>
      </c>
      <c r="R65" s="39"/>
      <c r="S65" s="39"/>
    </row>
    <row x14ac:dyDescent="0.25" r="66" customHeight="1" ht="18" customFormat="1" s="4">
      <c r="A66" s="38"/>
      <c r="B66" s="37" t="s">
        <v>1445</v>
      </c>
      <c r="C66" s="38" t="s">
        <v>493</v>
      </c>
      <c r="D66" s="39"/>
      <c r="E66" s="39"/>
      <c r="F66" s="39"/>
      <c r="G66" s="39"/>
      <c r="H66" s="39" t="s">
        <v>995</v>
      </c>
      <c r="I66" s="39"/>
      <c r="J66" s="39"/>
      <c r="K66" s="39"/>
      <c r="L66" s="39"/>
      <c r="M66" s="39" t="s">
        <v>492</v>
      </c>
      <c r="N66" s="39"/>
      <c r="O66" s="39"/>
      <c r="P66" s="39"/>
      <c r="Q66" s="39"/>
      <c r="R66" s="39"/>
      <c r="S66" s="39"/>
    </row>
    <row x14ac:dyDescent="0.25" r="67" customHeight="1" ht="18" customFormat="1" s="4">
      <c r="A67" s="38"/>
      <c r="B67" s="37" t="s">
        <v>1446</v>
      </c>
      <c r="C67" s="38" t="s">
        <v>197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 t="s">
        <v>196</v>
      </c>
      <c r="R67" s="39"/>
      <c r="S67" s="39"/>
    </row>
    <row x14ac:dyDescent="0.25" r="68" customHeight="1" ht="18" customFormat="1" s="4">
      <c r="A68" s="36" t="s">
        <v>80</v>
      </c>
      <c r="B68" s="37" t="s">
        <v>1447</v>
      </c>
      <c r="C68" s="38" t="s">
        <v>1368</v>
      </c>
      <c r="D68" s="39" t="s">
        <v>91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x14ac:dyDescent="0.25" r="69" customHeight="1" ht="18" customFormat="1" s="4">
      <c r="A69" s="38"/>
      <c r="B69" s="37" t="s">
        <v>1448</v>
      </c>
      <c r="C69" s="38" t="s">
        <v>1370</v>
      </c>
      <c r="D69" s="39" t="s">
        <v>204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x14ac:dyDescent="0.25" r="70" customHeight="1" ht="18" customFormat="1" s="4">
      <c r="A70" s="38"/>
      <c r="B70" s="37" t="s">
        <v>1449</v>
      </c>
      <c r="C70" s="38" t="s">
        <v>1374</v>
      </c>
      <c r="D70" s="39" t="s">
        <v>84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x14ac:dyDescent="0.25" r="71" customHeight="1" ht="18" customFormat="1" s="4">
      <c r="A71" s="38"/>
      <c r="B71" s="37" t="s">
        <v>1450</v>
      </c>
      <c r="C71" s="38" t="s">
        <v>1244</v>
      </c>
      <c r="D71" s="39"/>
      <c r="E71" s="39" t="s">
        <v>1243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x14ac:dyDescent="0.25" r="72" customHeight="1" ht="18" customFormat="1" s="4">
      <c r="A72" s="38"/>
      <c r="B72" s="37" t="s">
        <v>1451</v>
      </c>
      <c r="C72" s="38" t="s">
        <v>1452</v>
      </c>
      <c r="D72" s="39"/>
      <c r="E72" s="39"/>
      <c r="F72" s="39"/>
      <c r="G72" s="39" t="s">
        <v>1453</v>
      </c>
      <c r="H72" s="40" t="s">
        <v>1018</v>
      </c>
      <c r="I72" s="39"/>
      <c r="J72" s="39"/>
      <c r="K72" s="39"/>
      <c r="L72" s="39" t="s">
        <v>546</v>
      </c>
      <c r="M72" s="39"/>
      <c r="N72" s="39"/>
      <c r="O72" s="39"/>
      <c r="P72" s="39"/>
      <c r="Q72" s="39" t="s">
        <v>202</v>
      </c>
      <c r="R72" s="39"/>
      <c r="S72" s="39"/>
    </row>
    <row x14ac:dyDescent="0.25" r="73" customHeight="1" ht="18" customFormat="1" s="4">
      <c r="A73" s="38"/>
      <c r="B73" s="37" t="s">
        <v>1454</v>
      </c>
      <c r="C73" s="38" t="s">
        <v>1455</v>
      </c>
      <c r="D73" s="39"/>
      <c r="E73" s="39"/>
      <c r="F73" s="39"/>
      <c r="G73" s="39" t="s">
        <v>1453</v>
      </c>
      <c r="H73" s="39"/>
      <c r="I73" s="39"/>
      <c r="J73" s="39"/>
      <c r="K73" s="39"/>
      <c r="L73" s="39"/>
      <c r="M73" s="39"/>
      <c r="N73" s="39" t="s">
        <v>1456</v>
      </c>
      <c r="O73" s="39"/>
      <c r="P73" s="39"/>
      <c r="Q73" s="39"/>
      <c r="R73" s="39"/>
      <c r="S73" s="39"/>
    </row>
    <row x14ac:dyDescent="0.25" r="74" customHeight="1" ht="18" customFormat="1" s="4">
      <c r="A74" s="38"/>
      <c r="B74" s="37" t="s">
        <v>1457</v>
      </c>
      <c r="C74" s="38" t="s">
        <v>1098</v>
      </c>
      <c r="D74" s="39"/>
      <c r="E74" s="39"/>
      <c r="F74" s="39"/>
      <c r="G74" s="39" t="s">
        <v>1097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x14ac:dyDescent="0.25" r="75" customHeight="1" ht="18" customFormat="1" s="4">
      <c r="A75" s="38"/>
      <c r="B75" s="37" t="s">
        <v>1458</v>
      </c>
      <c r="C75" s="38" t="s">
        <v>502</v>
      </c>
      <c r="D75" s="39"/>
      <c r="E75" s="39"/>
      <c r="F75" s="39"/>
      <c r="G75" s="39"/>
      <c r="H75" s="39"/>
      <c r="I75" s="39"/>
      <c r="J75" s="40" t="s">
        <v>718</v>
      </c>
      <c r="K75" s="39"/>
      <c r="L75" s="39"/>
      <c r="M75" s="39" t="s">
        <v>501</v>
      </c>
      <c r="N75" s="39"/>
      <c r="O75" s="39"/>
      <c r="P75" s="39"/>
      <c r="Q75" s="39"/>
      <c r="R75" s="39"/>
      <c r="S75" s="39"/>
    </row>
    <row x14ac:dyDescent="0.25" r="76" customHeight="1" ht="18" customFormat="1" s="4">
      <c r="A76" s="38"/>
      <c r="B76" s="37" t="s">
        <v>1459</v>
      </c>
      <c r="C76" s="38" t="s">
        <v>1460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 t="s">
        <v>1456</v>
      </c>
      <c r="O76" s="39"/>
      <c r="P76" s="39"/>
      <c r="Q76" s="39"/>
      <c r="R76" s="39"/>
      <c r="S76" s="39"/>
    </row>
    <row x14ac:dyDescent="0.25" r="77" customHeight="1" ht="18" customFormat="1" s="4">
      <c r="A77" s="38"/>
      <c r="B77" s="37" t="s">
        <v>1461</v>
      </c>
      <c r="C77" s="38" t="s">
        <v>444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 t="s">
        <v>443</v>
      </c>
      <c r="O77" s="39"/>
      <c r="P77" s="39"/>
      <c r="Q77" s="39"/>
      <c r="R77" s="39"/>
      <c r="S77" s="39"/>
    </row>
    <row x14ac:dyDescent="0.25" r="78" customHeight="1" ht="18">
      <c r="A78" s="11" t="s">
        <v>1462</v>
      </c>
      <c r="B78" s="41">
        <f>COUNTA(B3:B77)</f>
      </c>
      <c r="C78" s="10" t="s">
        <v>1463</v>
      </c>
      <c r="D78" s="41">
        <f>COUNTA(D3:D77)</f>
      </c>
      <c r="E78" s="41">
        <f>COUNTA(E3:E77)</f>
      </c>
      <c r="F78" s="41">
        <f>COUNTA(F3:F77)</f>
      </c>
      <c r="G78" s="41">
        <f>COUNTA(G3:G77)</f>
      </c>
      <c r="H78" s="41">
        <f>COUNTA(H3:H77)</f>
      </c>
      <c r="I78" s="41">
        <f>COUNTA(I3:I77)</f>
      </c>
      <c r="J78" s="41">
        <f>COUNTA(J3:J77)</f>
      </c>
      <c r="K78" s="41">
        <f>COUNTA(K3:K77)</f>
      </c>
      <c r="L78" s="41">
        <f>COUNTA(L3:L77)</f>
      </c>
      <c r="M78" s="41">
        <f>COUNTA(M3:M77)</f>
      </c>
      <c r="N78" s="41">
        <f>COUNTA(N3:N77)</f>
      </c>
      <c r="O78" s="41">
        <f>COUNTA(O3:O77)</f>
      </c>
      <c r="P78" s="41">
        <f>COUNTA(P3:P77)</f>
      </c>
      <c r="Q78" s="41">
        <f>COUNTA(Q3:Q77)</f>
      </c>
      <c r="R78" s="41">
        <f>COUNTA(R3:R77)</f>
      </c>
      <c r="S78" s="41">
        <f>COUNTA(S3:S77)</f>
      </c>
    </row>
    <row x14ac:dyDescent="0.25" r="79" customHeight="1" ht="18">
      <c r="A79" s="18"/>
      <c r="B79" s="23"/>
      <c r="C79" s="10" t="s">
        <v>1464</v>
      </c>
      <c r="D79" s="42">
        <f>D78/$B$78</f>
      </c>
      <c r="E79" s="42">
        <f>E78/$B$78</f>
      </c>
      <c r="F79" s="42">
        <f>F78/$B$78</f>
      </c>
      <c r="G79" s="42">
        <f>G78/$B$78</f>
      </c>
      <c r="H79" s="42">
        <f>H78/$B$78</f>
      </c>
      <c r="I79" s="42">
        <f>I78/$B$78</f>
      </c>
      <c r="J79" s="42">
        <f>J78/$B$78</f>
      </c>
      <c r="K79" s="42">
        <f>K78/$B$78</f>
      </c>
      <c r="L79" s="42">
        <f>L78/$B$78</f>
      </c>
      <c r="M79" s="42">
        <f>M78/$B$78</f>
      </c>
      <c r="N79" s="42">
        <f>N78/$B$78</f>
      </c>
      <c r="O79" s="42">
        <f>O78/$B$78</f>
      </c>
      <c r="P79" s="42">
        <f>P78/$B$78</f>
      </c>
      <c r="Q79" s="42">
        <f>Q78/$B$78</f>
      </c>
      <c r="R79" s="42">
        <f>R78/$B$78</f>
      </c>
      <c r="S79" s="42">
        <f>S78/$B$78</f>
      </c>
    </row>
    <row x14ac:dyDescent="0.25" r="80" customHeight="1" ht="18">
      <c r="A80" s="18"/>
      <c r="B80" s="23"/>
      <c r="C80" s="1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x14ac:dyDescent="0.25" r="81" customHeight="1" ht="18">
      <c r="A81" s="11" t="s">
        <v>1465</v>
      </c>
      <c r="B81" s="41">
        <f>D78+E78</f>
      </c>
      <c r="C81" s="2"/>
      <c r="D81" s="44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</row>
  </sheetData>
  <mergeCells count="14">
    <mergeCell ref="A1:A2"/>
    <mergeCell ref="B1:B2"/>
    <mergeCell ref="C1:C2"/>
    <mergeCell ref="D1:S1"/>
    <mergeCell ref="A3:A5"/>
    <mergeCell ref="A6:A8"/>
    <mergeCell ref="A9:A15"/>
    <mergeCell ref="A16:A35"/>
    <mergeCell ref="A36:A41"/>
    <mergeCell ref="A42:A45"/>
    <mergeCell ref="A46:A56"/>
    <mergeCell ref="A57:A58"/>
    <mergeCell ref="A60:A67"/>
    <mergeCell ref="A68:A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35"/>
  <sheetViews>
    <sheetView workbookViewId="0">
      <pane state="frozen" activePane="topRight" topLeftCell="D1" ySplit="0" xSplit="3"/>
    </sheetView>
  </sheetViews>
  <sheetFormatPr defaultRowHeight="15" x14ac:dyDescent="0.25"/>
  <cols>
    <col min="1" max="1" style="32" width="40.71928571428572" customWidth="1" bestFit="1"/>
    <col min="2" max="2" style="32" width="9.147857142857141" customWidth="1" bestFit="1"/>
    <col min="3" max="3" style="14" width="40.71928571428572" customWidth="1" bestFit="1"/>
    <col min="4" max="4" style="33" width="8.719285714285713" customWidth="1" bestFit="1"/>
    <col min="5" max="5" style="32" width="14.719285714285713" customWidth="1" bestFit="1"/>
    <col min="6" max="6" style="33" width="8.719285714285713" customWidth="1" bestFit="1"/>
    <col min="7" max="7" style="32" width="14.719285714285713" customWidth="1" bestFit="1"/>
    <col min="8" max="8" style="33" width="8.719285714285713" customWidth="1" bestFit="1"/>
    <col min="9" max="9" style="32" width="14.719285714285713" customWidth="1" bestFit="1"/>
    <col min="10" max="10" style="33" width="8.719285714285713" customWidth="1" bestFit="1"/>
    <col min="11" max="11" style="32" width="14.719285714285713" customWidth="1" bestFit="1"/>
    <col min="12" max="12" style="33" width="8.719285714285713" customWidth="1" bestFit="1"/>
    <col min="13" max="13" style="32" width="14.719285714285713" customWidth="1" bestFit="1"/>
    <col min="14" max="14" style="33" width="8.719285714285713" customWidth="1" bestFit="1"/>
    <col min="15" max="15" style="32" width="14.719285714285713" customWidth="1" bestFit="1"/>
    <col min="16" max="16" style="33" width="8.719285714285713" customWidth="1" bestFit="1"/>
    <col min="17" max="17" style="32" width="14.719285714285713" customWidth="1" bestFit="1"/>
    <col min="18" max="18" style="33" width="8.719285714285713" customWidth="1" bestFit="1"/>
    <col min="19" max="19" style="32" width="14.719285714285713" customWidth="1" bestFit="1"/>
    <col min="20" max="20" style="33" width="8.719285714285713" customWidth="1" bestFit="1"/>
    <col min="21" max="21" style="32" width="14.719285714285713" customWidth="1" bestFit="1"/>
    <col min="22" max="22" style="33" width="8.719285714285713" customWidth="1" bestFit="1"/>
    <col min="23" max="23" style="32" width="14.719285714285713" customWidth="1" bestFit="1"/>
    <col min="24" max="24" style="33" width="8.719285714285713" customWidth="1" bestFit="1"/>
    <col min="25" max="25" style="32" width="14.719285714285713" customWidth="1" bestFit="1"/>
    <col min="26" max="26" style="33" width="8.719285714285713" customWidth="1" bestFit="1"/>
    <col min="27" max="27" style="32" width="14.719285714285713" customWidth="1" bestFit="1"/>
    <col min="28" max="28" style="33" width="8.719285714285713" customWidth="1" bestFit="1"/>
    <col min="29" max="29" style="32" width="14.719285714285713" customWidth="1" bestFit="1"/>
    <col min="30" max="30" style="33" width="8.719285714285713" customWidth="1" bestFit="1"/>
    <col min="31" max="31" style="32" width="14.719285714285713" customWidth="1" bestFit="1"/>
    <col min="32" max="32" style="33" width="8.719285714285713" customWidth="1" bestFit="1"/>
    <col min="33" max="33" style="32" width="14.719285714285713" customWidth="1" bestFit="1"/>
  </cols>
  <sheetData>
    <row x14ac:dyDescent="0.25" r="1" customHeight="1" ht="18" customFormat="1" s="4">
      <c r="A1" s="28" t="s">
        <v>0</v>
      </c>
      <c r="B1" s="28" t="s">
        <v>1246</v>
      </c>
      <c r="C1" s="28" t="s">
        <v>1247</v>
      </c>
      <c r="D1" s="29" t="s">
        <v>1248</v>
      </c>
      <c r="E1" s="1"/>
      <c r="F1" s="29" t="s">
        <v>1249</v>
      </c>
      <c r="G1" s="1"/>
      <c r="H1" s="29" t="s">
        <v>1250</v>
      </c>
      <c r="I1" s="1"/>
      <c r="J1" s="29" t="s">
        <v>1251</v>
      </c>
      <c r="K1" s="1"/>
      <c r="L1" s="29" t="s">
        <v>1252</v>
      </c>
      <c r="M1" s="1"/>
      <c r="N1" s="29" t="s">
        <v>1253</v>
      </c>
      <c r="O1" s="1"/>
      <c r="P1" s="29" t="s">
        <v>1254</v>
      </c>
      <c r="Q1" s="1"/>
      <c r="R1" s="29" t="s">
        <v>1255</v>
      </c>
      <c r="S1" s="1"/>
      <c r="T1" s="29" t="s">
        <v>1256</v>
      </c>
      <c r="U1" s="1"/>
      <c r="V1" s="29" t="s">
        <v>1257</v>
      </c>
      <c r="W1" s="1"/>
      <c r="X1" s="29" t="s">
        <v>1258</v>
      </c>
      <c r="Y1" s="1"/>
      <c r="Z1" s="29" t="s">
        <v>1259</v>
      </c>
      <c r="AA1" s="1"/>
      <c r="AB1" s="29" t="s">
        <v>1260</v>
      </c>
      <c r="AC1" s="1"/>
      <c r="AD1" s="29" t="s">
        <v>1261</v>
      </c>
      <c r="AE1" s="1"/>
      <c r="AF1" s="29" t="s">
        <v>1262</v>
      </c>
      <c r="AG1" s="1"/>
    </row>
    <row x14ac:dyDescent="0.25" r="2" customHeight="1" ht="18" customFormat="1" s="4">
      <c r="A2" s="1"/>
      <c r="B2" s="1"/>
      <c r="C2" s="1"/>
      <c r="D2" s="29" t="s">
        <v>3</v>
      </c>
      <c r="E2" s="1" t="s">
        <v>4</v>
      </c>
      <c r="F2" s="29" t="s">
        <v>3</v>
      </c>
      <c r="G2" s="1" t="s">
        <v>4</v>
      </c>
      <c r="H2" s="29" t="s">
        <v>3</v>
      </c>
      <c r="I2" s="1" t="s">
        <v>4</v>
      </c>
      <c r="J2" s="29" t="s">
        <v>3</v>
      </c>
      <c r="K2" s="1" t="s">
        <v>4</v>
      </c>
      <c r="L2" s="29" t="s">
        <v>3</v>
      </c>
      <c r="M2" s="1" t="s">
        <v>4</v>
      </c>
      <c r="N2" s="29" t="s">
        <v>3</v>
      </c>
      <c r="O2" s="1" t="s">
        <v>4</v>
      </c>
      <c r="P2" s="29" t="s">
        <v>3</v>
      </c>
      <c r="Q2" s="1" t="s">
        <v>4</v>
      </c>
      <c r="R2" s="29" t="s">
        <v>3</v>
      </c>
      <c r="S2" s="1" t="s">
        <v>4</v>
      </c>
      <c r="T2" s="29" t="s">
        <v>3</v>
      </c>
      <c r="U2" s="1" t="s">
        <v>4</v>
      </c>
      <c r="V2" s="29" t="s">
        <v>3</v>
      </c>
      <c r="W2" s="1" t="s">
        <v>4</v>
      </c>
      <c r="X2" s="29" t="s">
        <v>3</v>
      </c>
      <c r="Y2" s="1" t="s">
        <v>4</v>
      </c>
      <c r="Z2" s="29" t="s">
        <v>3</v>
      </c>
      <c r="AA2" s="1" t="s">
        <v>4</v>
      </c>
      <c r="AB2" s="29" t="s">
        <v>3</v>
      </c>
      <c r="AC2" s="1" t="s">
        <v>4</v>
      </c>
      <c r="AD2" s="29" t="s">
        <v>3</v>
      </c>
      <c r="AE2" s="1" t="s">
        <v>4</v>
      </c>
      <c r="AF2" s="29" t="s">
        <v>3</v>
      </c>
      <c r="AG2" s="1" t="s">
        <v>4</v>
      </c>
    </row>
    <row x14ac:dyDescent="0.25" r="3" customHeight="1" ht="18" customFormat="1" s="4">
      <c r="A3" s="9" t="s">
        <v>7</v>
      </c>
      <c r="B3" s="5" t="s">
        <v>11</v>
      </c>
      <c r="C3" s="5" t="s">
        <v>1263</v>
      </c>
      <c r="D3" s="30" t="s">
        <v>10</v>
      </c>
      <c r="E3" s="5" t="s">
        <v>1264</v>
      </c>
      <c r="F3" s="30" t="s">
        <v>10</v>
      </c>
      <c r="G3" s="5" t="s">
        <v>1265</v>
      </c>
      <c r="H3" s="30" t="s">
        <v>10</v>
      </c>
      <c r="I3" s="5" t="s">
        <v>1038</v>
      </c>
      <c r="J3" s="30" t="s">
        <v>10</v>
      </c>
      <c r="K3" s="5" t="s">
        <v>1266</v>
      </c>
      <c r="L3" s="30" t="s">
        <v>10</v>
      </c>
      <c r="M3" s="5" t="s">
        <v>725</v>
      </c>
      <c r="N3" s="30" t="s">
        <v>10</v>
      </c>
      <c r="O3" s="5" t="s">
        <v>1267</v>
      </c>
      <c r="P3" s="30" t="s">
        <v>10</v>
      </c>
      <c r="Q3" s="5" t="s">
        <v>1268</v>
      </c>
      <c r="R3" s="30" t="s">
        <v>10</v>
      </c>
      <c r="S3" s="5" t="s">
        <v>509</v>
      </c>
      <c r="T3" s="30" t="s">
        <v>10</v>
      </c>
      <c r="U3" s="5" t="s">
        <v>451</v>
      </c>
      <c r="V3" s="30" t="s">
        <v>10</v>
      </c>
      <c r="W3" s="5" t="s">
        <v>1269</v>
      </c>
      <c r="X3" s="30" t="s">
        <v>10</v>
      </c>
      <c r="Y3" s="5" t="s">
        <v>291</v>
      </c>
      <c r="Z3" s="30" t="s">
        <v>10</v>
      </c>
      <c r="AA3" s="5" t="s">
        <v>1270</v>
      </c>
      <c r="AB3" s="30" t="s">
        <v>83</v>
      </c>
      <c r="AC3" s="5" t="s">
        <v>156</v>
      </c>
      <c r="AD3" s="30" t="s">
        <v>10</v>
      </c>
      <c r="AE3" s="5" t="s">
        <v>94</v>
      </c>
      <c r="AF3" s="30" t="s">
        <v>10</v>
      </c>
      <c r="AG3" s="5" t="s">
        <v>8</v>
      </c>
    </row>
    <row x14ac:dyDescent="0.25" r="4" customHeight="1" ht="18" customFormat="1" s="4">
      <c r="A4" s="5"/>
      <c r="B4" s="5" t="s">
        <v>1271</v>
      </c>
      <c r="C4" s="5" t="s">
        <v>1272</v>
      </c>
      <c r="D4" s="30" t="s">
        <v>28</v>
      </c>
      <c r="E4" s="8"/>
      <c r="F4" s="30" t="s">
        <v>28</v>
      </c>
      <c r="G4" s="8"/>
      <c r="H4" s="30" t="s">
        <v>28</v>
      </c>
      <c r="I4" s="8"/>
      <c r="J4" s="30" t="s">
        <v>28</v>
      </c>
      <c r="K4" s="8"/>
      <c r="L4" s="30" t="s">
        <v>28</v>
      </c>
      <c r="M4" s="8"/>
      <c r="N4" s="30" t="s">
        <v>28</v>
      </c>
      <c r="O4" s="8"/>
      <c r="P4" s="30" t="s">
        <v>28</v>
      </c>
      <c r="Q4" s="8"/>
      <c r="R4" s="30" t="s">
        <v>28</v>
      </c>
      <c r="S4" s="8"/>
      <c r="T4" s="30" t="s">
        <v>28</v>
      </c>
      <c r="U4" s="8"/>
      <c r="V4" s="30" t="s">
        <v>28</v>
      </c>
      <c r="W4" s="8"/>
      <c r="X4" s="30" t="s">
        <v>28</v>
      </c>
      <c r="Y4" s="8"/>
      <c r="Z4" s="30" t="s">
        <v>28</v>
      </c>
      <c r="AA4" s="8"/>
      <c r="AB4" s="30" t="s">
        <v>28</v>
      </c>
      <c r="AC4" s="8"/>
      <c r="AD4" s="30" t="s">
        <v>28</v>
      </c>
      <c r="AE4" s="8"/>
      <c r="AF4" s="30" t="s">
        <v>28</v>
      </c>
      <c r="AG4" s="8"/>
    </row>
    <row x14ac:dyDescent="0.25" r="5" customHeight="1" ht="18" customFormat="1" s="4">
      <c r="A5" s="9" t="s">
        <v>12</v>
      </c>
      <c r="B5" s="5" t="s">
        <v>15</v>
      </c>
      <c r="C5" s="5" t="s">
        <v>1273</v>
      </c>
      <c r="D5" s="30" t="s">
        <v>10</v>
      </c>
      <c r="E5" s="5" t="s">
        <v>1274</v>
      </c>
      <c r="F5" s="30" t="s">
        <v>83</v>
      </c>
      <c r="G5" s="5" t="s">
        <v>1110</v>
      </c>
      <c r="H5" s="30" t="s">
        <v>10</v>
      </c>
      <c r="I5" s="5" t="s">
        <v>1275</v>
      </c>
      <c r="J5" s="30" t="s">
        <v>10</v>
      </c>
      <c r="K5" s="5" t="s">
        <v>1276</v>
      </c>
      <c r="L5" s="30" t="s">
        <v>83</v>
      </c>
      <c r="M5" s="5" t="s">
        <v>1277</v>
      </c>
      <c r="N5" s="30" t="s">
        <v>83</v>
      </c>
      <c r="O5" s="5" t="s">
        <v>1278</v>
      </c>
      <c r="P5" s="30" t="s">
        <v>83</v>
      </c>
      <c r="Q5" s="5" t="s">
        <v>557</v>
      </c>
      <c r="R5" s="30" t="s">
        <v>10</v>
      </c>
      <c r="S5" s="5" t="s">
        <v>511</v>
      </c>
      <c r="T5" s="30" t="s">
        <v>10</v>
      </c>
      <c r="U5" s="5" t="s">
        <v>1279</v>
      </c>
      <c r="V5" s="30" t="s">
        <v>28</v>
      </c>
      <c r="W5" s="8"/>
      <c r="X5" s="30" t="s">
        <v>10</v>
      </c>
      <c r="Y5" s="5" t="s">
        <v>1280</v>
      </c>
      <c r="Z5" s="30" t="s">
        <v>28</v>
      </c>
      <c r="AA5" s="8"/>
      <c r="AB5" s="30" t="s">
        <v>83</v>
      </c>
      <c r="AC5" s="5" t="s">
        <v>1281</v>
      </c>
      <c r="AD5" s="30" t="s">
        <v>10</v>
      </c>
      <c r="AE5" s="5" t="s">
        <v>1282</v>
      </c>
      <c r="AF5" s="30" t="s">
        <v>83</v>
      </c>
      <c r="AG5" s="5" t="s">
        <v>8</v>
      </c>
    </row>
    <row x14ac:dyDescent="0.25" r="6" customHeight="1" ht="18" customFormat="1" s="4">
      <c r="A6" s="5"/>
      <c r="B6" s="5" t="s">
        <v>1283</v>
      </c>
      <c r="C6" s="5" t="s">
        <v>1284</v>
      </c>
      <c r="D6" s="30" t="s">
        <v>28</v>
      </c>
      <c r="E6" s="8"/>
      <c r="F6" s="30" t="s">
        <v>28</v>
      </c>
      <c r="G6" s="8"/>
      <c r="H6" s="30" t="s">
        <v>28</v>
      </c>
      <c r="I6" s="8"/>
      <c r="J6" s="30" t="s">
        <v>28</v>
      </c>
      <c r="K6" s="8"/>
      <c r="L6" s="30" t="s">
        <v>28</v>
      </c>
      <c r="M6" s="8"/>
      <c r="N6" s="30" t="s">
        <v>28</v>
      </c>
      <c r="O6" s="8"/>
      <c r="P6" s="30" t="s">
        <v>28</v>
      </c>
      <c r="Q6" s="8"/>
      <c r="R6" s="30" t="s">
        <v>28</v>
      </c>
      <c r="S6" s="8"/>
      <c r="T6" s="30" t="s">
        <v>28</v>
      </c>
      <c r="U6" s="8"/>
      <c r="V6" s="30" t="s">
        <v>28</v>
      </c>
      <c r="W6" s="8"/>
      <c r="X6" s="30" t="s">
        <v>28</v>
      </c>
      <c r="Y6" s="8"/>
      <c r="Z6" s="30" t="s">
        <v>28</v>
      </c>
      <c r="AA6" s="8"/>
      <c r="AB6" s="30" t="s">
        <v>28</v>
      </c>
      <c r="AC6" s="8"/>
      <c r="AD6" s="30" t="s">
        <v>28</v>
      </c>
      <c r="AE6" s="8"/>
      <c r="AF6" s="30" t="s">
        <v>28</v>
      </c>
      <c r="AG6" s="8"/>
    </row>
    <row x14ac:dyDescent="0.25" r="7" customHeight="1" ht="18" customFormat="1" s="4">
      <c r="A7" s="9" t="s">
        <v>16</v>
      </c>
      <c r="B7" s="5" t="s">
        <v>19</v>
      </c>
      <c r="C7" s="5" t="s">
        <v>1285</v>
      </c>
      <c r="D7" s="30" t="s">
        <v>83</v>
      </c>
      <c r="E7" s="5" t="s">
        <v>1191</v>
      </c>
      <c r="F7" s="30" t="s">
        <v>83</v>
      </c>
      <c r="G7" s="5" t="s">
        <v>1112</v>
      </c>
      <c r="H7" s="30" t="s">
        <v>83</v>
      </c>
      <c r="I7" s="5" t="s">
        <v>1050</v>
      </c>
      <c r="J7" s="30" t="s">
        <v>10</v>
      </c>
      <c r="K7" s="5" t="s">
        <v>1286</v>
      </c>
      <c r="L7" s="30" t="s">
        <v>28</v>
      </c>
      <c r="M7" s="8"/>
      <c r="N7" s="30" t="s">
        <v>10</v>
      </c>
      <c r="O7" s="5" t="s">
        <v>1287</v>
      </c>
      <c r="P7" s="30" t="s">
        <v>83</v>
      </c>
      <c r="Q7" s="5" t="s">
        <v>1288</v>
      </c>
      <c r="R7" s="30" t="s">
        <v>83</v>
      </c>
      <c r="S7" s="5" t="s">
        <v>1289</v>
      </c>
      <c r="T7" s="30" t="s">
        <v>83</v>
      </c>
      <c r="U7" s="5" t="s">
        <v>462</v>
      </c>
      <c r="V7" s="30" t="s">
        <v>83</v>
      </c>
      <c r="W7" s="5" t="s">
        <v>1290</v>
      </c>
      <c r="X7" s="30" t="s">
        <v>83</v>
      </c>
      <c r="Y7" s="5" t="s">
        <v>1291</v>
      </c>
      <c r="Z7" s="30" t="s">
        <v>83</v>
      </c>
      <c r="AA7" s="5" t="s">
        <v>1292</v>
      </c>
      <c r="AB7" s="30" t="s">
        <v>10</v>
      </c>
      <c r="AC7" s="5" t="s">
        <v>166</v>
      </c>
      <c r="AD7" s="30" t="s">
        <v>10</v>
      </c>
      <c r="AE7" s="5" t="s">
        <v>100</v>
      </c>
      <c r="AF7" s="30" t="s">
        <v>10</v>
      </c>
      <c r="AG7" s="5" t="s">
        <v>1293</v>
      </c>
    </row>
    <row x14ac:dyDescent="0.25" r="8" customHeight="1" ht="18" customFormat="1" s="4">
      <c r="A8" s="5"/>
      <c r="B8" s="5" t="s">
        <v>104</v>
      </c>
      <c r="C8" s="5" t="s">
        <v>1294</v>
      </c>
      <c r="D8" s="30" t="s">
        <v>10</v>
      </c>
      <c r="E8" s="5" t="s">
        <v>1192</v>
      </c>
      <c r="F8" s="30" t="s">
        <v>83</v>
      </c>
      <c r="G8" s="5" t="s">
        <v>1114</v>
      </c>
      <c r="H8" s="30" t="s">
        <v>28</v>
      </c>
      <c r="I8" s="8"/>
      <c r="J8" s="30" t="s">
        <v>10</v>
      </c>
      <c r="K8" s="5" t="s">
        <v>820</v>
      </c>
      <c r="L8" s="30" t="s">
        <v>28</v>
      </c>
      <c r="M8" s="8"/>
      <c r="N8" s="30" t="s">
        <v>28</v>
      </c>
      <c r="O8" s="8"/>
      <c r="P8" s="30" t="s">
        <v>28</v>
      </c>
      <c r="Q8" s="8"/>
      <c r="R8" s="30" t="s">
        <v>10</v>
      </c>
      <c r="S8" s="5" t="s">
        <v>513</v>
      </c>
      <c r="T8" s="30" t="s">
        <v>10</v>
      </c>
      <c r="U8" s="5" t="s">
        <v>460</v>
      </c>
      <c r="V8" s="30" t="s">
        <v>28</v>
      </c>
      <c r="W8" s="8"/>
      <c r="X8" s="30" t="s">
        <v>28</v>
      </c>
      <c r="Y8" s="8"/>
      <c r="Z8" s="30" t="s">
        <v>28</v>
      </c>
      <c r="AA8" s="8"/>
      <c r="AB8" s="30" t="s">
        <v>28</v>
      </c>
      <c r="AC8" s="8"/>
      <c r="AD8" s="30" t="s">
        <v>83</v>
      </c>
      <c r="AE8" s="5" t="s">
        <v>102</v>
      </c>
      <c r="AF8" s="30" t="s">
        <v>28</v>
      </c>
      <c r="AG8" s="8"/>
    </row>
    <row x14ac:dyDescent="0.25" r="9" customHeight="1" ht="18" customFormat="1" s="4">
      <c r="A9" s="5"/>
      <c r="B9" s="5" t="s">
        <v>1295</v>
      </c>
      <c r="C9" s="5" t="s">
        <v>1296</v>
      </c>
      <c r="D9" s="30" t="s">
        <v>28</v>
      </c>
      <c r="E9" s="8"/>
      <c r="F9" s="30" t="s">
        <v>28</v>
      </c>
      <c r="G9" s="8"/>
      <c r="H9" s="30" t="s">
        <v>28</v>
      </c>
      <c r="I9" s="8"/>
      <c r="J9" s="30" t="s">
        <v>28</v>
      </c>
      <c r="K9" s="8"/>
      <c r="L9" s="30" t="s">
        <v>28</v>
      </c>
      <c r="M9" s="8"/>
      <c r="N9" s="30" t="s">
        <v>28</v>
      </c>
      <c r="O9" s="8"/>
      <c r="P9" s="30" t="s">
        <v>28</v>
      </c>
      <c r="Q9" s="8"/>
      <c r="R9" s="30" t="s">
        <v>28</v>
      </c>
      <c r="S9" s="8"/>
      <c r="T9" s="30" t="s">
        <v>28</v>
      </c>
      <c r="U9" s="8"/>
      <c r="V9" s="30" t="s">
        <v>28</v>
      </c>
      <c r="W9" s="8"/>
      <c r="X9" s="30" t="s">
        <v>28</v>
      </c>
      <c r="Y9" s="8"/>
      <c r="Z9" s="30" t="s">
        <v>28</v>
      </c>
      <c r="AA9" s="8"/>
      <c r="AB9" s="30" t="s">
        <v>28</v>
      </c>
      <c r="AC9" s="8"/>
      <c r="AD9" s="30" t="s">
        <v>28</v>
      </c>
      <c r="AE9" s="8"/>
      <c r="AF9" s="30" t="s">
        <v>28</v>
      </c>
      <c r="AG9" s="8"/>
    </row>
    <row x14ac:dyDescent="0.25" r="10" customHeight="1" ht="18" customFormat="1" s="4">
      <c r="A10" s="5"/>
      <c r="B10" s="5" t="s">
        <v>560</v>
      </c>
      <c r="C10" s="5" t="s">
        <v>1297</v>
      </c>
      <c r="D10" s="30" t="s">
        <v>28</v>
      </c>
      <c r="E10" s="8"/>
      <c r="F10" s="30" t="s">
        <v>28</v>
      </c>
      <c r="G10" s="8"/>
      <c r="H10" s="30" t="s">
        <v>28</v>
      </c>
      <c r="I10" s="8"/>
      <c r="J10" s="30" t="s">
        <v>10</v>
      </c>
      <c r="K10" s="5" t="s">
        <v>1298</v>
      </c>
      <c r="L10" s="30" t="s">
        <v>28</v>
      </c>
      <c r="M10" s="8"/>
      <c r="N10" s="30" t="s">
        <v>28</v>
      </c>
      <c r="O10" s="8"/>
      <c r="P10" s="30" t="s">
        <v>10</v>
      </c>
      <c r="Q10" s="5" t="s">
        <v>558</v>
      </c>
      <c r="R10" s="30" t="s">
        <v>28</v>
      </c>
      <c r="S10" s="8"/>
      <c r="T10" s="30" t="s">
        <v>28</v>
      </c>
      <c r="U10" s="8"/>
      <c r="V10" s="30" t="s">
        <v>28</v>
      </c>
      <c r="W10" s="8"/>
      <c r="X10" s="30" t="s">
        <v>28</v>
      </c>
      <c r="Y10" s="8"/>
      <c r="Z10" s="30" t="s">
        <v>28</v>
      </c>
      <c r="AA10" s="8"/>
      <c r="AB10" s="30" t="s">
        <v>10</v>
      </c>
      <c r="AC10" s="5" t="s">
        <v>166</v>
      </c>
      <c r="AD10" s="30" t="s">
        <v>28</v>
      </c>
      <c r="AE10" s="8"/>
      <c r="AF10" s="30" t="s">
        <v>28</v>
      </c>
      <c r="AG10" s="8"/>
    </row>
    <row x14ac:dyDescent="0.25" r="11" customHeight="1" ht="18" customFormat="1" s="4">
      <c r="A11" s="5"/>
      <c r="B11" s="5" t="s">
        <v>1121</v>
      </c>
      <c r="C11" s="5" t="s">
        <v>1299</v>
      </c>
      <c r="D11" s="30" t="s">
        <v>10</v>
      </c>
      <c r="E11" s="5" t="s">
        <v>1192</v>
      </c>
      <c r="F11" s="30" t="s">
        <v>10</v>
      </c>
      <c r="G11" s="5" t="s">
        <v>1119</v>
      </c>
      <c r="H11" s="30" t="s">
        <v>28</v>
      </c>
      <c r="I11" s="8"/>
      <c r="J11" s="30" t="s">
        <v>10</v>
      </c>
      <c r="K11" s="5" t="s">
        <v>820</v>
      </c>
      <c r="L11" s="30" t="s">
        <v>28</v>
      </c>
      <c r="M11" s="8"/>
      <c r="N11" s="30" t="s">
        <v>10</v>
      </c>
      <c r="O11" s="5" t="s">
        <v>637</v>
      </c>
      <c r="P11" s="30" t="s">
        <v>28</v>
      </c>
      <c r="Q11" s="8"/>
      <c r="R11" s="30" t="s">
        <v>28</v>
      </c>
      <c r="S11" s="8"/>
      <c r="T11" s="30" t="s">
        <v>28</v>
      </c>
      <c r="U11" s="8"/>
      <c r="V11" s="30" t="s">
        <v>28</v>
      </c>
      <c r="W11" s="8"/>
      <c r="X11" s="30" t="s">
        <v>28</v>
      </c>
      <c r="Y11" s="8"/>
      <c r="Z11" s="30" t="s">
        <v>28</v>
      </c>
      <c r="AA11" s="8"/>
      <c r="AB11" s="30" t="s">
        <v>28</v>
      </c>
      <c r="AC11" s="8"/>
      <c r="AD11" s="30" t="s">
        <v>28</v>
      </c>
      <c r="AE11" s="8"/>
      <c r="AF11" s="30" t="s">
        <v>28</v>
      </c>
      <c r="AG11" s="8"/>
    </row>
    <row x14ac:dyDescent="0.25" r="12" customHeight="1" ht="18" customFormat="1" s="4">
      <c r="A12" s="9" t="s">
        <v>32</v>
      </c>
      <c r="B12" s="5" t="s">
        <v>583</v>
      </c>
      <c r="C12" s="5" t="s">
        <v>1300</v>
      </c>
      <c r="D12" s="30" t="s">
        <v>10</v>
      </c>
      <c r="E12" s="5" t="s">
        <v>1301</v>
      </c>
      <c r="F12" s="30" t="s">
        <v>10</v>
      </c>
      <c r="G12" s="5" t="s">
        <v>1122</v>
      </c>
      <c r="H12" s="30" t="s">
        <v>10</v>
      </c>
      <c r="I12" s="5" t="s">
        <v>1053</v>
      </c>
      <c r="J12" s="30" t="s">
        <v>10</v>
      </c>
      <c r="K12" s="5" t="s">
        <v>1302</v>
      </c>
      <c r="L12" s="30" t="s">
        <v>10</v>
      </c>
      <c r="M12" s="5" t="s">
        <v>751</v>
      </c>
      <c r="N12" s="30" t="s">
        <v>28</v>
      </c>
      <c r="O12" s="8"/>
      <c r="P12" s="30" t="s">
        <v>10</v>
      </c>
      <c r="Q12" s="5" t="s">
        <v>1303</v>
      </c>
      <c r="R12" s="30" t="s">
        <v>28</v>
      </c>
      <c r="S12" s="8"/>
      <c r="T12" s="30" t="s">
        <v>83</v>
      </c>
      <c r="U12" s="5" t="s">
        <v>471</v>
      </c>
      <c r="V12" s="30" t="s">
        <v>28</v>
      </c>
      <c r="W12" s="8"/>
      <c r="X12" s="30" t="s">
        <v>83</v>
      </c>
      <c r="Y12" s="5" t="s">
        <v>1304</v>
      </c>
      <c r="Z12" s="30" t="s">
        <v>83</v>
      </c>
      <c r="AA12" s="5" t="s">
        <v>1305</v>
      </c>
      <c r="AB12" s="30" t="s">
        <v>28</v>
      </c>
      <c r="AC12" s="8"/>
      <c r="AD12" s="30" t="s">
        <v>28</v>
      </c>
      <c r="AE12" s="8"/>
      <c r="AF12" s="30" t="s">
        <v>28</v>
      </c>
      <c r="AG12" s="8"/>
    </row>
    <row x14ac:dyDescent="0.25" r="13" customHeight="1" ht="18" customFormat="1" s="4">
      <c r="A13" s="5"/>
      <c r="B13" s="5" t="s">
        <v>666</v>
      </c>
      <c r="C13" s="5" t="s">
        <v>1306</v>
      </c>
      <c r="D13" s="30" t="s">
        <v>10</v>
      </c>
      <c r="E13" s="5" t="s">
        <v>1301</v>
      </c>
      <c r="F13" s="30" t="s">
        <v>10</v>
      </c>
      <c r="G13" s="5" t="s">
        <v>1122</v>
      </c>
      <c r="H13" s="30" t="s">
        <v>10</v>
      </c>
      <c r="I13" s="5" t="s">
        <v>1059</v>
      </c>
      <c r="J13" s="30" t="s">
        <v>10</v>
      </c>
      <c r="K13" s="5" t="s">
        <v>1302</v>
      </c>
      <c r="L13" s="30" t="s">
        <v>10</v>
      </c>
      <c r="M13" s="5" t="s">
        <v>751</v>
      </c>
      <c r="N13" s="30" t="s">
        <v>10</v>
      </c>
      <c r="O13" s="5" t="s">
        <v>664</v>
      </c>
      <c r="P13" s="30" t="s">
        <v>28</v>
      </c>
      <c r="Q13" s="8"/>
      <c r="R13" s="30" t="s">
        <v>28</v>
      </c>
      <c r="S13" s="8"/>
      <c r="T13" s="30" t="s">
        <v>28</v>
      </c>
      <c r="U13" s="8"/>
      <c r="V13" s="30" t="s">
        <v>28</v>
      </c>
      <c r="W13" s="8"/>
      <c r="X13" s="30" t="s">
        <v>83</v>
      </c>
      <c r="Y13" s="5" t="s">
        <v>1304</v>
      </c>
      <c r="Z13" s="30" t="s">
        <v>83</v>
      </c>
      <c r="AA13" s="5" t="s">
        <v>1305</v>
      </c>
      <c r="AB13" s="30" t="s">
        <v>28</v>
      </c>
      <c r="AC13" s="8"/>
      <c r="AD13" s="30" t="s">
        <v>28</v>
      </c>
      <c r="AE13" s="8"/>
      <c r="AF13" s="30" t="s">
        <v>28</v>
      </c>
      <c r="AG13" s="8"/>
    </row>
    <row x14ac:dyDescent="0.25" r="14" customHeight="1" ht="18" customFormat="1" s="4">
      <c r="A14" s="5"/>
      <c r="B14" s="5" t="s">
        <v>663</v>
      </c>
      <c r="C14" s="5" t="s">
        <v>1307</v>
      </c>
      <c r="D14" s="30" t="s">
        <v>10</v>
      </c>
      <c r="E14" s="5" t="s">
        <v>1301</v>
      </c>
      <c r="F14" s="30" t="s">
        <v>28</v>
      </c>
      <c r="G14" s="8"/>
      <c r="H14" s="30" t="s">
        <v>10</v>
      </c>
      <c r="I14" s="5" t="s">
        <v>1057</v>
      </c>
      <c r="J14" s="30" t="s">
        <v>10</v>
      </c>
      <c r="K14" s="5" t="s">
        <v>858</v>
      </c>
      <c r="L14" s="30" t="s">
        <v>10</v>
      </c>
      <c r="M14" s="5" t="s">
        <v>751</v>
      </c>
      <c r="N14" s="30" t="s">
        <v>10</v>
      </c>
      <c r="O14" s="5" t="s">
        <v>1308</v>
      </c>
      <c r="P14" s="30" t="s">
        <v>83</v>
      </c>
      <c r="Q14" s="5" t="s">
        <v>1309</v>
      </c>
      <c r="R14" s="30" t="s">
        <v>28</v>
      </c>
      <c r="S14" s="8"/>
      <c r="T14" s="30" t="s">
        <v>83</v>
      </c>
      <c r="U14" s="5" t="s">
        <v>471</v>
      </c>
      <c r="V14" s="30" t="s">
        <v>28</v>
      </c>
      <c r="W14" s="8"/>
      <c r="X14" s="30" t="s">
        <v>83</v>
      </c>
      <c r="Y14" s="5" t="s">
        <v>1304</v>
      </c>
      <c r="Z14" s="30" t="s">
        <v>83</v>
      </c>
      <c r="AA14" s="5" t="s">
        <v>1305</v>
      </c>
      <c r="AB14" s="30" t="s">
        <v>28</v>
      </c>
      <c r="AC14" s="8"/>
      <c r="AD14" s="30" t="s">
        <v>28</v>
      </c>
      <c r="AE14" s="8"/>
      <c r="AF14" s="30" t="s">
        <v>28</v>
      </c>
      <c r="AG14" s="8"/>
    </row>
    <row x14ac:dyDescent="0.25" r="15" customHeight="1" ht="18" customFormat="1" s="4">
      <c r="A15" s="5"/>
      <c r="B15" s="5" t="s">
        <v>586</v>
      </c>
      <c r="C15" s="5" t="s">
        <v>1310</v>
      </c>
      <c r="D15" s="30" t="s">
        <v>10</v>
      </c>
      <c r="E15" s="5" t="s">
        <v>1301</v>
      </c>
      <c r="F15" s="30" t="s">
        <v>28</v>
      </c>
      <c r="G15" s="8"/>
      <c r="H15" s="30" t="s">
        <v>28</v>
      </c>
      <c r="I15" s="8"/>
      <c r="J15" s="30" t="s">
        <v>10</v>
      </c>
      <c r="K15" s="5" t="s">
        <v>869</v>
      </c>
      <c r="L15" s="30" t="s">
        <v>28</v>
      </c>
      <c r="M15" s="8"/>
      <c r="N15" s="30" t="s">
        <v>28</v>
      </c>
      <c r="O15" s="8"/>
      <c r="P15" s="30" t="s">
        <v>10</v>
      </c>
      <c r="Q15" s="5" t="s">
        <v>1311</v>
      </c>
      <c r="R15" s="30" t="s">
        <v>28</v>
      </c>
      <c r="S15" s="8"/>
      <c r="T15" s="30" t="s">
        <v>28</v>
      </c>
      <c r="U15" s="8"/>
      <c r="V15" s="30" t="s">
        <v>28</v>
      </c>
      <c r="W15" s="8"/>
      <c r="X15" s="30" t="s">
        <v>83</v>
      </c>
      <c r="Y15" s="5" t="s">
        <v>1304</v>
      </c>
      <c r="Z15" s="30" t="s">
        <v>83</v>
      </c>
      <c r="AA15" s="5" t="s">
        <v>1305</v>
      </c>
      <c r="AB15" s="30" t="s">
        <v>28</v>
      </c>
      <c r="AC15" s="8"/>
      <c r="AD15" s="30" t="s">
        <v>28</v>
      </c>
      <c r="AE15" s="8"/>
      <c r="AF15" s="30" t="s">
        <v>28</v>
      </c>
      <c r="AG15" s="8"/>
    </row>
    <row x14ac:dyDescent="0.25" r="16" customHeight="1" ht="18" customFormat="1" s="4">
      <c r="A16" s="5"/>
      <c r="B16" s="5" t="s">
        <v>589</v>
      </c>
      <c r="C16" s="5" t="s">
        <v>1312</v>
      </c>
      <c r="D16" s="30" t="s">
        <v>10</v>
      </c>
      <c r="E16" s="5" t="s">
        <v>1301</v>
      </c>
      <c r="F16" s="30" t="s">
        <v>10</v>
      </c>
      <c r="G16" s="5" t="s">
        <v>1122</v>
      </c>
      <c r="H16" s="30" t="s">
        <v>10</v>
      </c>
      <c r="I16" s="5" t="s">
        <v>1055</v>
      </c>
      <c r="J16" s="30" t="s">
        <v>10</v>
      </c>
      <c r="K16" s="5" t="s">
        <v>856</v>
      </c>
      <c r="L16" s="30" t="s">
        <v>10</v>
      </c>
      <c r="M16" s="5" t="s">
        <v>751</v>
      </c>
      <c r="N16" s="30" t="s">
        <v>10</v>
      </c>
      <c r="O16" s="5" t="s">
        <v>658</v>
      </c>
      <c r="P16" s="30" t="s">
        <v>10</v>
      </c>
      <c r="Q16" s="5" t="s">
        <v>1313</v>
      </c>
      <c r="R16" s="30" t="s">
        <v>28</v>
      </c>
      <c r="S16" s="8"/>
      <c r="T16" s="30" t="s">
        <v>83</v>
      </c>
      <c r="U16" s="5" t="s">
        <v>471</v>
      </c>
      <c r="V16" s="30" t="s">
        <v>28</v>
      </c>
      <c r="W16" s="8"/>
      <c r="X16" s="30" t="s">
        <v>83</v>
      </c>
      <c r="Y16" s="5" t="s">
        <v>1304</v>
      </c>
      <c r="Z16" s="30" t="s">
        <v>83</v>
      </c>
      <c r="AA16" s="5" t="s">
        <v>1305</v>
      </c>
      <c r="AB16" s="30" t="s">
        <v>28</v>
      </c>
      <c r="AC16" s="8"/>
      <c r="AD16" s="30" t="s">
        <v>10</v>
      </c>
      <c r="AE16" s="5" t="s">
        <v>112</v>
      </c>
      <c r="AF16" s="30" t="s">
        <v>28</v>
      </c>
      <c r="AG16" s="8"/>
    </row>
    <row x14ac:dyDescent="0.25" r="17" customHeight="1" ht="18" customFormat="1" s="4">
      <c r="A17" s="5"/>
      <c r="B17" s="5" t="s">
        <v>1314</v>
      </c>
      <c r="C17" s="5" t="s">
        <v>1315</v>
      </c>
      <c r="D17" s="30" t="s">
        <v>28</v>
      </c>
      <c r="E17" s="8"/>
      <c r="F17" s="30" t="s">
        <v>28</v>
      </c>
      <c r="G17" s="8"/>
      <c r="H17" s="30" t="s">
        <v>28</v>
      </c>
      <c r="I17" s="8"/>
      <c r="J17" s="30" t="s">
        <v>28</v>
      </c>
      <c r="K17" s="8"/>
      <c r="L17" s="30" t="s">
        <v>28</v>
      </c>
      <c r="M17" s="8"/>
      <c r="N17" s="30" t="s">
        <v>28</v>
      </c>
      <c r="O17" s="8"/>
      <c r="P17" s="30" t="s">
        <v>28</v>
      </c>
      <c r="Q17" s="8"/>
      <c r="R17" s="30" t="s">
        <v>28</v>
      </c>
      <c r="S17" s="8"/>
      <c r="T17" s="30" t="s">
        <v>28</v>
      </c>
      <c r="U17" s="8"/>
      <c r="V17" s="30" t="s">
        <v>28</v>
      </c>
      <c r="W17" s="8"/>
      <c r="X17" s="30" t="s">
        <v>28</v>
      </c>
      <c r="Y17" s="8"/>
      <c r="Z17" s="30" t="s">
        <v>28</v>
      </c>
      <c r="AA17" s="8"/>
      <c r="AB17" s="30" t="s">
        <v>28</v>
      </c>
      <c r="AC17" s="8"/>
      <c r="AD17" s="30" t="s">
        <v>28</v>
      </c>
      <c r="AE17" s="8"/>
      <c r="AF17" s="30" t="s">
        <v>28</v>
      </c>
      <c r="AG17" s="8"/>
    </row>
    <row x14ac:dyDescent="0.25" r="18" customHeight="1" ht="18" customFormat="1" s="4">
      <c r="A18" s="5"/>
      <c r="B18" s="5" t="s">
        <v>35</v>
      </c>
      <c r="C18" s="5" t="s">
        <v>1316</v>
      </c>
      <c r="D18" s="30" t="s">
        <v>83</v>
      </c>
      <c r="E18" s="5" t="s">
        <v>1195</v>
      </c>
      <c r="F18" s="30" t="s">
        <v>83</v>
      </c>
      <c r="G18" s="5" t="s">
        <v>1122</v>
      </c>
      <c r="H18" s="30" t="s">
        <v>83</v>
      </c>
      <c r="I18" s="5" t="s">
        <v>1053</v>
      </c>
      <c r="J18" s="30" t="s">
        <v>83</v>
      </c>
      <c r="K18" s="5" t="s">
        <v>867</v>
      </c>
      <c r="L18" s="30" t="s">
        <v>83</v>
      </c>
      <c r="M18" s="5" t="s">
        <v>751</v>
      </c>
      <c r="N18" s="30" t="s">
        <v>83</v>
      </c>
      <c r="O18" s="5" t="s">
        <v>656</v>
      </c>
      <c r="P18" s="30" t="s">
        <v>10</v>
      </c>
      <c r="Q18" s="5" t="s">
        <v>577</v>
      </c>
      <c r="R18" s="30" t="s">
        <v>10</v>
      </c>
      <c r="S18" s="5" t="s">
        <v>532</v>
      </c>
      <c r="T18" s="30" t="s">
        <v>83</v>
      </c>
      <c r="U18" s="5" t="s">
        <v>474</v>
      </c>
      <c r="V18" s="30" t="s">
        <v>10</v>
      </c>
      <c r="W18" s="5" t="s">
        <v>1317</v>
      </c>
      <c r="X18" s="30" t="s">
        <v>10</v>
      </c>
      <c r="Y18" s="5" t="s">
        <v>1304</v>
      </c>
      <c r="Z18" s="30" t="s">
        <v>10</v>
      </c>
      <c r="AA18" s="5" t="s">
        <v>231</v>
      </c>
      <c r="AB18" s="30" t="s">
        <v>28</v>
      </c>
      <c r="AC18" s="8"/>
      <c r="AD18" s="30" t="s">
        <v>83</v>
      </c>
      <c r="AE18" s="5" t="s">
        <v>1318</v>
      </c>
      <c r="AF18" s="30" t="s">
        <v>83</v>
      </c>
      <c r="AG18" s="5" t="s">
        <v>1319</v>
      </c>
    </row>
    <row x14ac:dyDescent="0.25" r="19" customHeight="1" ht="18" customFormat="1" s="4">
      <c r="A19" s="5"/>
      <c r="B19" s="5" t="s">
        <v>236</v>
      </c>
      <c r="C19" s="5" t="s">
        <v>1320</v>
      </c>
      <c r="D19" s="30" t="s">
        <v>83</v>
      </c>
      <c r="E19" s="5" t="s">
        <v>1204</v>
      </c>
      <c r="F19" s="30" t="s">
        <v>28</v>
      </c>
      <c r="G19" s="8"/>
      <c r="H19" s="30" t="s">
        <v>28</v>
      </c>
      <c r="I19" s="8"/>
      <c r="J19" s="30" t="s">
        <v>10</v>
      </c>
      <c r="K19" s="5" t="s">
        <v>863</v>
      </c>
      <c r="L19" s="30" t="s">
        <v>28</v>
      </c>
      <c r="M19" s="8"/>
      <c r="N19" s="30" t="s">
        <v>28</v>
      </c>
      <c r="O19" s="8"/>
      <c r="P19" s="30" t="s">
        <v>83</v>
      </c>
      <c r="Q19" s="8" t="s">
        <v>603</v>
      </c>
      <c r="R19" s="30" t="s">
        <v>28</v>
      </c>
      <c r="S19" s="8"/>
      <c r="T19" s="30" t="s">
        <v>28</v>
      </c>
      <c r="U19" s="8"/>
      <c r="V19" s="30" t="s">
        <v>28</v>
      </c>
      <c r="W19" s="8"/>
      <c r="X19" s="30" t="s">
        <v>28</v>
      </c>
      <c r="Y19" s="8"/>
      <c r="Z19" s="30" t="s">
        <v>10</v>
      </c>
      <c r="AA19" s="5" t="s">
        <v>234</v>
      </c>
      <c r="AB19" s="30" t="s">
        <v>83</v>
      </c>
      <c r="AC19" s="5" t="s">
        <v>173</v>
      </c>
      <c r="AD19" s="30" t="s">
        <v>28</v>
      </c>
      <c r="AE19" s="8"/>
      <c r="AF19" s="30" t="s">
        <v>28</v>
      </c>
      <c r="AG19" s="8"/>
    </row>
    <row x14ac:dyDescent="0.25" r="20" customHeight="1" ht="18" customFormat="1" s="4">
      <c r="A20" s="9" t="s">
        <v>40</v>
      </c>
      <c r="B20" s="5" t="s">
        <v>43</v>
      </c>
      <c r="C20" s="5" t="s">
        <v>1321</v>
      </c>
      <c r="D20" s="30" t="s">
        <v>10</v>
      </c>
      <c r="E20" s="5" t="s">
        <v>1322</v>
      </c>
      <c r="F20" s="30" t="s">
        <v>10</v>
      </c>
      <c r="G20" s="5" t="s">
        <v>1323</v>
      </c>
      <c r="H20" s="30" t="s">
        <v>10</v>
      </c>
      <c r="I20" s="5" t="s">
        <v>1324</v>
      </c>
      <c r="J20" s="30" t="s">
        <v>10</v>
      </c>
      <c r="K20" s="5" t="s">
        <v>1325</v>
      </c>
      <c r="L20" s="30" t="s">
        <v>83</v>
      </c>
      <c r="M20" s="5" t="s">
        <v>1326</v>
      </c>
      <c r="N20" s="30" t="s">
        <v>10</v>
      </c>
      <c r="O20" s="5" t="s">
        <v>1327</v>
      </c>
      <c r="P20" s="30" t="s">
        <v>10</v>
      </c>
      <c r="Q20" s="5" t="s">
        <v>606</v>
      </c>
      <c r="R20" s="30" t="s">
        <v>10</v>
      </c>
      <c r="S20" s="5" t="s">
        <v>534</v>
      </c>
      <c r="T20" s="30" t="s">
        <v>10</v>
      </c>
      <c r="U20" s="5" t="s">
        <v>475</v>
      </c>
      <c r="V20" s="30" t="s">
        <v>10</v>
      </c>
      <c r="W20" s="5" t="s">
        <v>402</v>
      </c>
      <c r="X20" s="30" t="s">
        <v>10</v>
      </c>
      <c r="Y20" s="5" t="s">
        <v>1328</v>
      </c>
      <c r="Z20" s="30" t="s">
        <v>10</v>
      </c>
      <c r="AA20" s="5" t="s">
        <v>1329</v>
      </c>
      <c r="AB20" s="30" t="s">
        <v>10</v>
      </c>
      <c r="AC20" s="5" t="s">
        <v>175</v>
      </c>
      <c r="AD20" s="30" t="s">
        <v>10</v>
      </c>
      <c r="AE20" s="5" t="s">
        <v>119</v>
      </c>
      <c r="AF20" s="30" t="s">
        <v>10</v>
      </c>
      <c r="AG20" s="5" t="s">
        <v>41</v>
      </c>
    </row>
    <row x14ac:dyDescent="0.25" r="21" customHeight="1" ht="18" customFormat="1" s="4">
      <c r="A21" s="5"/>
      <c r="B21" s="5" t="s">
        <v>46</v>
      </c>
      <c r="C21" s="5" t="s">
        <v>1330</v>
      </c>
      <c r="D21" s="30" t="s">
        <v>83</v>
      </c>
      <c r="E21" s="5" t="s">
        <v>1209</v>
      </c>
      <c r="F21" s="30" t="s">
        <v>28</v>
      </c>
      <c r="G21" s="8"/>
      <c r="H21" s="30" t="s">
        <v>28</v>
      </c>
      <c r="I21" s="8"/>
      <c r="J21" s="30" t="s">
        <v>28</v>
      </c>
      <c r="K21" s="8"/>
      <c r="L21" s="30" t="s">
        <v>28</v>
      </c>
      <c r="M21" s="8"/>
      <c r="N21" s="30" t="s">
        <v>10</v>
      </c>
      <c r="O21" s="5" t="s">
        <v>673</v>
      </c>
      <c r="P21" s="30" t="s">
        <v>10</v>
      </c>
      <c r="Q21" s="5" t="s">
        <v>606</v>
      </c>
      <c r="R21" s="30" t="s">
        <v>10</v>
      </c>
      <c r="S21" s="5" t="s">
        <v>534</v>
      </c>
      <c r="T21" s="30" t="s">
        <v>28</v>
      </c>
      <c r="U21" s="8"/>
      <c r="V21" s="30" t="s">
        <v>28</v>
      </c>
      <c r="W21" s="8"/>
      <c r="X21" s="30" t="s">
        <v>28</v>
      </c>
      <c r="Y21" s="8"/>
      <c r="Z21" s="30" t="s">
        <v>28</v>
      </c>
      <c r="AA21" s="8"/>
      <c r="AB21" s="30" t="s">
        <v>10</v>
      </c>
      <c r="AC21" s="5" t="s">
        <v>177</v>
      </c>
      <c r="AD21" s="30" t="s">
        <v>28</v>
      </c>
      <c r="AE21" s="8"/>
      <c r="AF21" s="30" t="s">
        <v>10</v>
      </c>
      <c r="AG21" s="5" t="s">
        <v>1331</v>
      </c>
    </row>
    <row x14ac:dyDescent="0.25" r="22" customHeight="1" ht="18" customFormat="1" s="4">
      <c r="A22" s="5" t="s">
        <v>49</v>
      </c>
      <c r="B22" s="5" t="s">
        <v>52</v>
      </c>
      <c r="C22" s="5" t="s">
        <v>51</v>
      </c>
      <c r="D22" s="30" t="s">
        <v>10</v>
      </c>
      <c r="E22" s="5" t="s">
        <v>1217</v>
      </c>
      <c r="F22" s="30" t="s">
        <v>10</v>
      </c>
      <c r="G22" s="5" t="s">
        <v>1332</v>
      </c>
      <c r="H22" s="30" t="s">
        <v>10</v>
      </c>
      <c r="I22" s="5" t="s">
        <v>1069</v>
      </c>
      <c r="J22" s="30" t="s">
        <v>10</v>
      </c>
      <c r="K22" s="5" t="s">
        <v>1333</v>
      </c>
      <c r="L22" s="30" t="s">
        <v>10</v>
      </c>
      <c r="M22" s="8" t="s">
        <v>765</v>
      </c>
      <c r="N22" s="30" t="s">
        <v>10</v>
      </c>
      <c r="O22" s="5" t="s">
        <v>1334</v>
      </c>
      <c r="P22" s="30" t="s">
        <v>10</v>
      </c>
      <c r="Q22" s="5" t="s">
        <v>608</v>
      </c>
      <c r="R22" s="30" t="s">
        <v>10</v>
      </c>
      <c r="S22" s="5" t="s">
        <v>537</v>
      </c>
      <c r="T22" s="30" t="s">
        <v>10</v>
      </c>
      <c r="U22" s="5" t="s">
        <v>477</v>
      </c>
      <c r="V22" s="30" t="s">
        <v>10</v>
      </c>
      <c r="W22" s="5" t="s">
        <v>408</v>
      </c>
      <c r="X22" s="30" t="s">
        <v>83</v>
      </c>
      <c r="Y22" s="5" t="s">
        <v>323</v>
      </c>
      <c r="Z22" s="30" t="s">
        <v>10</v>
      </c>
      <c r="AA22" s="5" t="s">
        <v>1335</v>
      </c>
      <c r="AB22" s="30" t="s">
        <v>10</v>
      </c>
      <c r="AC22" s="5" t="s">
        <v>179</v>
      </c>
      <c r="AD22" s="30" t="s">
        <v>10</v>
      </c>
      <c r="AE22" s="5" t="s">
        <v>1336</v>
      </c>
      <c r="AF22" s="30" t="s">
        <v>10</v>
      </c>
      <c r="AG22" s="5" t="s">
        <v>50</v>
      </c>
    </row>
    <row x14ac:dyDescent="0.25" r="23" customHeight="1" ht="18" customFormat="1" s="4">
      <c r="A23" s="9" t="s">
        <v>53</v>
      </c>
      <c r="B23" s="5" t="s">
        <v>56</v>
      </c>
      <c r="C23" s="5" t="s">
        <v>1337</v>
      </c>
      <c r="D23" s="30" t="s">
        <v>10</v>
      </c>
      <c r="E23" s="5" t="s">
        <v>1220</v>
      </c>
      <c r="F23" s="30" t="s">
        <v>10</v>
      </c>
      <c r="G23" s="5" t="s">
        <v>1338</v>
      </c>
      <c r="H23" s="30" t="s">
        <v>10</v>
      </c>
      <c r="I23" s="5" t="s">
        <v>1339</v>
      </c>
      <c r="J23" s="30" t="s">
        <v>10</v>
      </c>
      <c r="K23" s="8" t="s">
        <v>1340</v>
      </c>
      <c r="L23" s="30" t="s">
        <v>83</v>
      </c>
      <c r="M23" s="5" t="s">
        <v>770</v>
      </c>
      <c r="N23" s="30" t="s">
        <v>28</v>
      </c>
      <c r="O23" s="8"/>
      <c r="P23" s="30" t="s">
        <v>83</v>
      </c>
      <c r="Q23" s="5" t="s">
        <v>610</v>
      </c>
      <c r="R23" s="30" t="s">
        <v>83</v>
      </c>
      <c r="S23" s="5" t="s">
        <v>540</v>
      </c>
      <c r="T23" s="30" t="s">
        <v>83</v>
      </c>
      <c r="U23" s="5" t="s">
        <v>479</v>
      </c>
      <c r="V23" s="30" t="s">
        <v>83</v>
      </c>
      <c r="W23" s="5" t="s">
        <v>417</v>
      </c>
      <c r="X23" s="30" t="s">
        <v>83</v>
      </c>
      <c r="Y23" s="5" t="s">
        <v>1341</v>
      </c>
      <c r="Z23" s="30" t="s">
        <v>83</v>
      </c>
      <c r="AA23" s="5" t="s">
        <v>1342</v>
      </c>
      <c r="AB23" s="30" t="s">
        <v>10</v>
      </c>
      <c r="AC23" s="5" t="s">
        <v>185</v>
      </c>
      <c r="AD23" s="30" t="s">
        <v>10</v>
      </c>
      <c r="AE23" s="5" t="s">
        <v>1343</v>
      </c>
      <c r="AF23" s="30" t="s">
        <v>83</v>
      </c>
      <c r="AG23" s="5" t="s">
        <v>1344</v>
      </c>
    </row>
    <row x14ac:dyDescent="0.25" r="24" customHeight="1" ht="18" customFormat="1" s="4">
      <c r="A24" s="5"/>
      <c r="B24" s="5" t="s">
        <v>416</v>
      </c>
      <c r="C24" s="5" t="s">
        <v>1345</v>
      </c>
      <c r="D24" s="30" t="s">
        <v>28</v>
      </c>
      <c r="E24" s="8"/>
      <c r="F24" s="30" t="s">
        <v>10</v>
      </c>
      <c r="G24" s="5" t="s">
        <v>1150</v>
      </c>
      <c r="H24" s="30" t="s">
        <v>10</v>
      </c>
      <c r="I24" s="5" t="s">
        <v>1076</v>
      </c>
      <c r="J24" s="30" t="s">
        <v>10</v>
      </c>
      <c r="K24" s="5" t="s">
        <v>969</v>
      </c>
      <c r="L24" s="30" t="s">
        <v>28</v>
      </c>
      <c r="M24" s="8"/>
      <c r="N24" s="30" t="s">
        <v>28</v>
      </c>
      <c r="O24" s="8"/>
      <c r="P24" s="30" t="s">
        <v>28</v>
      </c>
      <c r="Q24" s="8"/>
      <c r="R24" s="30" t="s">
        <v>28</v>
      </c>
      <c r="S24" s="8"/>
      <c r="T24" s="30" t="s">
        <v>10</v>
      </c>
      <c r="U24" s="5" t="s">
        <v>479</v>
      </c>
      <c r="V24" s="30" t="s">
        <v>83</v>
      </c>
      <c r="W24" s="5" t="s">
        <v>414</v>
      </c>
      <c r="X24" s="30" t="s">
        <v>83</v>
      </c>
      <c r="Y24" s="5" t="s">
        <v>1341</v>
      </c>
      <c r="Z24" s="30" t="s">
        <v>83</v>
      </c>
      <c r="AA24" s="5" t="s">
        <v>1342</v>
      </c>
      <c r="AB24" s="30" t="s">
        <v>10</v>
      </c>
      <c r="AC24" s="5" t="s">
        <v>187</v>
      </c>
      <c r="AD24" s="30" t="s">
        <v>28</v>
      </c>
      <c r="AE24" s="8"/>
      <c r="AF24" s="30" t="s">
        <v>28</v>
      </c>
      <c r="AG24" s="8"/>
    </row>
    <row x14ac:dyDescent="0.25" r="25" customHeight="1" ht="18" customFormat="1" s="4">
      <c r="A25" s="5"/>
      <c r="B25" s="5" t="s">
        <v>333</v>
      </c>
      <c r="C25" s="5" t="s">
        <v>1346</v>
      </c>
      <c r="D25" s="30" t="s">
        <v>28</v>
      </c>
      <c r="E25" s="8"/>
      <c r="F25" s="30" t="s">
        <v>28</v>
      </c>
      <c r="G25" s="8"/>
      <c r="H25" s="30" t="s">
        <v>10</v>
      </c>
      <c r="I25" s="5" t="s">
        <v>1078</v>
      </c>
      <c r="J25" s="30" t="s">
        <v>10</v>
      </c>
      <c r="K25" s="5" t="s">
        <v>1347</v>
      </c>
      <c r="L25" s="30" t="s">
        <v>28</v>
      </c>
      <c r="M25" s="8"/>
      <c r="N25" s="30" t="s">
        <v>28</v>
      </c>
      <c r="O25" s="8"/>
      <c r="P25" s="30" t="s">
        <v>10</v>
      </c>
      <c r="Q25" s="5" t="s">
        <v>610</v>
      </c>
      <c r="R25" s="30" t="s">
        <v>28</v>
      </c>
      <c r="S25" s="8"/>
      <c r="T25" s="30" t="s">
        <v>28</v>
      </c>
      <c r="U25" s="8"/>
      <c r="V25" s="30" t="s">
        <v>28</v>
      </c>
      <c r="W25" s="8"/>
      <c r="X25" s="30" t="s">
        <v>10</v>
      </c>
      <c r="Y25" s="5" t="s">
        <v>1348</v>
      </c>
      <c r="Z25" s="30" t="s">
        <v>28</v>
      </c>
      <c r="AA25" s="8"/>
      <c r="AB25" s="30" t="s">
        <v>10</v>
      </c>
      <c r="AC25" s="5" t="s">
        <v>187</v>
      </c>
      <c r="AD25" s="30" t="s">
        <v>28</v>
      </c>
      <c r="AE25" s="8"/>
      <c r="AF25" s="30" t="s">
        <v>28</v>
      </c>
      <c r="AG25" s="8"/>
    </row>
    <row x14ac:dyDescent="0.25" r="26" customHeight="1" ht="18" customFormat="1" s="4">
      <c r="A26" s="5" t="s">
        <v>63</v>
      </c>
      <c r="B26" s="5" t="s">
        <v>66</v>
      </c>
      <c r="C26" s="5" t="s">
        <v>1349</v>
      </c>
      <c r="D26" s="30" t="s">
        <v>10</v>
      </c>
      <c r="E26" s="5" t="s">
        <v>1229</v>
      </c>
      <c r="F26" s="30" t="s">
        <v>10</v>
      </c>
      <c r="G26" s="5" t="s">
        <v>1350</v>
      </c>
      <c r="H26" s="30" t="s">
        <v>10</v>
      </c>
      <c r="I26" s="5" t="s">
        <v>1351</v>
      </c>
      <c r="J26" s="30" t="s">
        <v>10</v>
      </c>
      <c r="K26" s="5" t="s">
        <v>971</v>
      </c>
      <c r="L26" s="30" t="s">
        <v>10</v>
      </c>
      <c r="M26" s="5" t="s">
        <v>772</v>
      </c>
      <c r="N26" s="30" t="s">
        <v>10</v>
      </c>
      <c r="O26" s="5" t="s">
        <v>695</v>
      </c>
      <c r="P26" s="30" t="s">
        <v>10</v>
      </c>
      <c r="Q26" s="5" t="s">
        <v>613</v>
      </c>
      <c r="R26" s="30" t="s">
        <v>10</v>
      </c>
      <c r="S26" s="5" t="s">
        <v>542</v>
      </c>
      <c r="T26" s="30" t="s">
        <v>10</v>
      </c>
      <c r="U26" s="5" t="s">
        <v>481</v>
      </c>
      <c r="V26" s="30" t="s">
        <v>10</v>
      </c>
      <c r="W26" s="5" t="s">
        <v>419</v>
      </c>
      <c r="X26" s="30" t="s">
        <v>10</v>
      </c>
      <c r="Y26" s="5" t="s">
        <v>334</v>
      </c>
      <c r="Z26" s="30" t="s">
        <v>10</v>
      </c>
      <c r="AA26" s="5" t="s">
        <v>261</v>
      </c>
      <c r="AB26" s="30" t="s">
        <v>10</v>
      </c>
      <c r="AC26" s="5" t="s">
        <v>190</v>
      </c>
      <c r="AD26" s="30" t="s">
        <v>10</v>
      </c>
      <c r="AE26" s="5" t="s">
        <v>137</v>
      </c>
      <c r="AF26" s="30" t="s">
        <v>10</v>
      </c>
      <c r="AG26" s="5" t="s">
        <v>64</v>
      </c>
    </row>
    <row x14ac:dyDescent="0.25" r="27" customHeight="1" ht="18" customFormat="1" s="4">
      <c r="A27" s="9" t="s">
        <v>68</v>
      </c>
      <c r="B27" s="5" t="s">
        <v>71</v>
      </c>
      <c r="C27" s="5" t="s">
        <v>1352</v>
      </c>
      <c r="D27" s="30" t="s">
        <v>10</v>
      </c>
      <c r="E27" s="5" t="s">
        <v>1353</v>
      </c>
      <c r="F27" s="30" t="s">
        <v>10</v>
      </c>
      <c r="G27" s="5" t="s">
        <v>1354</v>
      </c>
      <c r="H27" s="30" t="s">
        <v>10</v>
      </c>
      <c r="I27" s="5" t="s">
        <v>1355</v>
      </c>
      <c r="J27" s="30" t="s">
        <v>10</v>
      </c>
      <c r="K27" s="5" t="s">
        <v>1356</v>
      </c>
      <c r="L27" s="30" t="s">
        <v>10</v>
      </c>
      <c r="M27" s="5" t="s">
        <v>1357</v>
      </c>
      <c r="N27" s="30" t="s">
        <v>10</v>
      </c>
      <c r="O27" s="5" t="s">
        <v>1358</v>
      </c>
      <c r="P27" s="30" t="s">
        <v>10</v>
      </c>
      <c r="Q27" s="5" t="s">
        <v>617</v>
      </c>
      <c r="R27" s="30" t="s">
        <v>83</v>
      </c>
      <c r="S27" s="5" t="s">
        <v>543</v>
      </c>
      <c r="T27" s="30" t="s">
        <v>28</v>
      </c>
      <c r="U27" s="8"/>
      <c r="V27" s="30" t="s">
        <v>10</v>
      </c>
      <c r="W27" s="5" t="s">
        <v>1359</v>
      </c>
      <c r="X27" s="30" t="s">
        <v>10</v>
      </c>
      <c r="Y27" s="5" t="s">
        <v>1360</v>
      </c>
      <c r="Z27" s="30" t="s">
        <v>10</v>
      </c>
      <c r="AA27" s="5" t="s">
        <v>276</v>
      </c>
      <c r="AB27" s="30" t="s">
        <v>10</v>
      </c>
      <c r="AC27" s="5" t="s">
        <v>198</v>
      </c>
      <c r="AD27" s="30" t="s">
        <v>10</v>
      </c>
      <c r="AE27" s="5" t="s">
        <v>1361</v>
      </c>
      <c r="AF27" s="30" t="s">
        <v>10</v>
      </c>
      <c r="AG27" s="5" t="s">
        <v>1362</v>
      </c>
    </row>
    <row x14ac:dyDescent="0.25" r="28" customHeight="1" ht="18" customFormat="1" s="4">
      <c r="A28" s="5"/>
      <c r="B28" s="5" t="s">
        <v>425</v>
      </c>
      <c r="C28" s="5" t="s">
        <v>1363</v>
      </c>
      <c r="D28" s="30" t="s">
        <v>10</v>
      </c>
      <c r="E28" s="5" t="s">
        <v>1237</v>
      </c>
      <c r="F28" s="30" t="s">
        <v>28</v>
      </c>
      <c r="G28" s="8"/>
      <c r="H28" s="30" t="s">
        <v>28</v>
      </c>
      <c r="I28" s="8"/>
      <c r="J28" s="30" t="s">
        <v>10</v>
      </c>
      <c r="K28" s="5" t="s">
        <v>1001</v>
      </c>
      <c r="L28" s="30" t="s">
        <v>83</v>
      </c>
      <c r="M28" s="5" t="s">
        <v>775</v>
      </c>
      <c r="N28" s="30" t="s">
        <v>28</v>
      </c>
      <c r="O28" s="8"/>
      <c r="P28" s="30" t="s">
        <v>10</v>
      </c>
      <c r="Q28" s="5" t="s">
        <v>619</v>
      </c>
      <c r="R28" s="30" t="s">
        <v>28</v>
      </c>
      <c r="S28" s="8"/>
      <c r="T28" s="30" t="s">
        <v>28</v>
      </c>
      <c r="U28" s="8"/>
      <c r="V28" s="30" t="s">
        <v>83</v>
      </c>
      <c r="W28" s="5" t="s">
        <v>423</v>
      </c>
      <c r="X28" s="30" t="s">
        <v>28</v>
      </c>
      <c r="Y28" s="8"/>
      <c r="Z28" s="30" t="s">
        <v>28</v>
      </c>
      <c r="AA28" s="8"/>
      <c r="AB28" s="30" t="s">
        <v>28</v>
      </c>
      <c r="AC28" s="8"/>
      <c r="AD28" s="30" t="s">
        <v>28</v>
      </c>
      <c r="AE28" s="8"/>
      <c r="AF28" s="30" t="s">
        <v>28</v>
      </c>
      <c r="AG28" s="8"/>
    </row>
    <row x14ac:dyDescent="0.25" r="29" customHeight="1" ht="18" customFormat="1" s="4">
      <c r="A29" s="5"/>
      <c r="B29" s="5" t="s">
        <v>74</v>
      </c>
      <c r="C29" s="5" t="s">
        <v>1364</v>
      </c>
      <c r="D29" s="30" t="s">
        <v>10</v>
      </c>
      <c r="E29" s="5" t="s">
        <v>1235</v>
      </c>
      <c r="F29" s="30" t="s">
        <v>10</v>
      </c>
      <c r="G29" s="5" t="s">
        <v>1354</v>
      </c>
      <c r="H29" s="30" t="s">
        <v>28</v>
      </c>
      <c r="I29" s="8"/>
      <c r="J29" s="30" t="s">
        <v>10</v>
      </c>
      <c r="K29" s="5" t="s">
        <v>1365</v>
      </c>
      <c r="L29" s="30" t="s">
        <v>83</v>
      </c>
      <c r="M29" s="5" t="s">
        <v>781</v>
      </c>
      <c r="N29" s="30" t="s">
        <v>10</v>
      </c>
      <c r="O29" s="5" t="s">
        <v>706</v>
      </c>
      <c r="P29" s="30" t="s">
        <v>10</v>
      </c>
      <c r="Q29" s="5" t="s">
        <v>615</v>
      </c>
      <c r="R29" s="30" t="s">
        <v>10</v>
      </c>
      <c r="S29" s="5" t="s">
        <v>543</v>
      </c>
      <c r="T29" s="30" t="s">
        <v>10</v>
      </c>
      <c r="U29" s="5" t="s">
        <v>1366</v>
      </c>
      <c r="V29" s="30" t="s">
        <v>10</v>
      </c>
      <c r="W29" s="5" t="s">
        <v>1367</v>
      </c>
      <c r="X29" s="30" t="s">
        <v>10</v>
      </c>
      <c r="Y29" s="5" t="s">
        <v>1360</v>
      </c>
      <c r="Z29" s="30" t="s">
        <v>10</v>
      </c>
      <c r="AA29" s="5" t="s">
        <v>272</v>
      </c>
      <c r="AB29" s="30" t="s">
        <v>10</v>
      </c>
      <c r="AC29" s="5" t="s">
        <v>192</v>
      </c>
      <c r="AD29" s="30" t="s">
        <v>10</v>
      </c>
      <c r="AE29" s="5" t="s">
        <v>145</v>
      </c>
      <c r="AF29" s="30" t="s">
        <v>10</v>
      </c>
      <c r="AG29" s="5" t="s">
        <v>72</v>
      </c>
    </row>
    <row x14ac:dyDescent="0.25" r="30" customHeight="1" ht="18" customFormat="1" s="4">
      <c r="A30" s="9" t="s">
        <v>80</v>
      </c>
      <c r="B30" s="5" t="s">
        <v>91</v>
      </c>
      <c r="C30" s="5" t="s">
        <v>1368</v>
      </c>
      <c r="D30" s="30" t="s">
        <v>28</v>
      </c>
      <c r="E30" s="8"/>
      <c r="F30" s="30" t="s">
        <v>10</v>
      </c>
      <c r="G30" s="5" t="s">
        <v>1172</v>
      </c>
      <c r="H30" s="30" t="s">
        <v>83</v>
      </c>
      <c r="I30" s="5" t="s">
        <v>1097</v>
      </c>
      <c r="J30" s="30" t="s">
        <v>28</v>
      </c>
      <c r="K30" s="8"/>
      <c r="L30" s="30" t="s">
        <v>28</v>
      </c>
      <c r="M30" s="8"/>
      <c r="N30" s="30" t="s">
        <v>28</v>
      </c>
      <c r="O30" s="8"/>
      <c r="P30" s="30" t="s">
        <v>28</v>
      </c>
      <c r="Q30" s="8"/>
      <c r="R30" s="30" t="s">
        <v>28</v>
      </c>
      <c r="S30" s="8"/>
      <c r="T30" s="30" t="s">
        <v>28</v>
      </c>
      <c r="U30" s="8"/>
      <c r="V30" s="30" t="s">
        <v>10</v>
      </c>
      <c r="W30" s="5" t="s">
        <v>1369</v>
      </c>
      <c r="X30" s="30" t="s">
        <v>10</v>
      </c>
      <c r="Y30" s="5" t="s">
        <v>349</v>
      </c>
      <c r="Z30" s="30" t="s">
        <v>10</v>
      </c>
      <c r="AA30" s="5" t="s">
        <v>278</v>
      </c>
      <c r="AB30" s="30" t="s">
        <v>28</v>
      </c>
      <c r="AC30" s="8"/>
      <c r="AD30" s="30" t="s">
        <v>28</v>
      </c>
      <c r="AE30" s="8"/>
      <c r="AF30" s="30" t="s">
        <v>10</v>
      </c>
      <c r="AG30" s="5" t="s">
        <v>89</v>
      </c>
    </row>
    <row x14ac:dyDescent="0.25" r="31" customHeight="1" ht="18" customFormat="1" s="4">
      <c r="A31" s="5"/>
      <c r="B31" s="5" t="s">
        <v>204</v>
      </c>
      <c r="C31" s="5" t="s">
        <v>1370</v>
      </c>
      <c r="D31" s="30" t="s">
        <v>10</v>
      </c>
      <c r="E31" s="5" t="s">
        <v>1245</v>
      </c>
      <c r="F31" s="30" t="s">
        <v>10</v>
      </c>
      <c r="G31" s="5" t="s">
        <v>1176</v>
      </c>
      <c r="H31" s="30" t="s">
        <v>28</v>
      </c>
      <c r="I31" s="8"/>
      <c r="J31" s="30" t="s">
        <v>10</v>
      </c>
      <c r="K31" s="8" t="s">
        <v>1371</v>
      </c>
      <c r="L31" s="30" t="s">
        <v>83</v>
      </c>
      <c r="M31" s="5" t="s">
        <v>785</v>
      </c>
      <c r="N31" s="30" t="s">
        <v>83</v>
      </c>
      <c r="O31" s="5" t="s">
        <v>1372</v>
      </c>
      <c r="P31" s="30" t="s">
        <v>28</v>
      </c>
      <c r="Q31" s="8"/>
      <c r="R31" s="30" t="s">
        <v>28</v>
      </c>
      <c r="S31" s="8"/>
      <c r="T31" s="30" t="s">
        <v>10</v>
      </c>
      <c r="U31" s="5" t="s">
        <v>499</v>
      </c>
      <c r="V31" s="30" t="s">
        <v>10</v>
      </c>
      <c r="W31" s="5" t="s">
        <v>1373</v>
      </c>
      <c r="X31" s="30" t="s">
        <v>28</v>
      </c>
      <c r="Y31" s="8"/>
      <c r="Z31" s="30" t="s">
        <v>10</v>
      </c>
      <c r="AA31" s="5" t="s">
        <v>288</v>
      </c>
      <c r="AB31" s="30" t="s">
        <v>83</v>
      </c>
      <c r="AC31" s="5" t="s">
        <v>202</v>
      </c>
      <c r="AD31" s="30" t="s">
        <v>28</v>
      </c>
      <c r="AE31" s="8"/>
      <c r="AF31" s="30" t="s">
        <v>28</v>
      </c>
      <c r="AG31" s="8"/>
    </row>
    <row x14ac:dyDescent="0.25" r="32" customHeight="1" ht="18" customFormat="1" s="4">
      <c r="A32" s="5"/>
      <c r="B32" s="5" t="s">
        <v>84</v>
      </c>
      <c r="C32" s="5" t="s">
        <v>1374</v>
      </c>
      <c r="D32" s="30" t="s">
        <v>10</v>
      </c>
      <c r="E32" s="5" t="s">
        <v>1241</v>
      </c>
      <c r="F32" s="30" t="s">
        <v>28</v>
      </c>
      <c r="G32" s="8"/>
      <c r="H32" s="30" t="s">
        <v>10</v>
      </c>
      <c r="I32" s="5" t="s">
        <v>1099</v>
      </c>
      <c r="J32" s="30" t="s">
        <v>10</v>
      </c>
      <c r="K32" s="8" t="s">
        <v>1035</v>
      </c>
      <c r="L32" s="30" t="s">
        <v>28</v>
      </c>
      <c r="M32" s="8"/>
      <c r="N32" s="30" t="s">
        <v>10</v>
      </c>
      <c r="O32" s="8" t="s">
        <v>716</v>
      </c>
      <c r="P32" s="30" t="s">
        <v>10</v>
      </c>
      <c r="Q32" s="5" t="s">
        <v>623</v>
      </c>
      <c r="R32" s="30" t="s">
        <v>10</v>
      </c>
      <c r="S32" s="5" t="s">
        <v>545</v>
      </c>
      <c r="T32" s="30" t="s">
        <v>10</v>
      </c>
      <c r="U32" s="5" t="s">
        <v>497</v>
      </c>
      <c r="V32" s="30" t="s">
        <v>83</v>
      </c>
      <c r="W32" s="5" t="s">
        <v>448</v>
      </c>
      <c r="X32" s="30" t="s">
        <v>28</v>
      </c>
      <c r="Y32" s="8"/>
      <c r="Z32" s="30" t="s">
        <v>28</v>
      </c>
      <c r="AA32" s="8"/>
      <c r="AB32" s="30" t="s">
        <v>10</v>
      </c>
      <c r="AC32" s="5" t="s">
        <v>205</v>
      </c>
      <c r="AD32" s="30" t="s">
        <v>10</v>
      </c>
      <c r="AE32" s="5" t="s">
        <v>153</v>
      </c>
      <c r="AF32" s="30" t="s">
        <v>10</v>
      </c>
      <c r="AG32" s="5" t="s">
        <v>81</v>
      </c>
    </row>
    <row x14ac:dyDescent="0.25" r="33" customHeight="1" ht="18" customFormat="1" s="4">
      <c r="A33" s="10" t="s">
        <v>92</v>
      </c>
      <c r="B33" s="10"/>
      <c r="C33" s="10" t="s">
        <v>1375</v>
      </c>
      <c r="D33" s="31">
        <f>COUNTIF(D3:D32,"Yes")</f>
      </c>
      <c r="E33" s="8"/>
      <c r="F33" s="31">
        <f>COUNTIF(F3:F32,"Yes")</f>
      </c>
      <c r="G33" s="8"/>
      <c r="H33" s="31">
        <f>COUNTIF(H3:H32,"Yes")</f>
      </c>
      <c r="I33" s="8"/>
      <c r="J33" s="31">
        <f>COUNTIF(J3:J32,"Yes")</f>
      </c>
      <c r="K33" s="8"/>
      <c r="L33" s="31">
        <f>COUNTIF(L3:L32,"Yes")</f>
      </c>
      <c r="M33" s="8"/>
      <c r="N33" s="31">
        <f>COUNTIF(N3:N32,"Yes")</f>
      </c>
      <c r="O33" s="8"/>
      <c r="P33" s="31">
        <f>COUNTIF(P3:P32,"Yes")</f>
      </c>
      <c r="Q33" s="8"/>
      <c r="R33" s="31">
        <f>COUNTIF(R3:R32,"Yes")</f>
      </c>
      <c r="S33" s="8"/>
      <c r="T33" s="31">
        <f>COUNTIF(T3:T32,"Yes")</f>
      </c>
      <c r="U33" s="8"/>
      <c r="V33" s="31">
        <f>COUNTIF(V3:V32,"Yes")</f>
      </c>
      <c r="W33" s="8"/>
      <c r="X33" s="31">
        <f>COUNTIF(X3:X32,"Yes")</f>
      </c>
      <c r="Y33" s="8"/>
      <c r="Z33" s="31">
        <f>COUNTIF(Z3:Z32,"Yes")</f>
      </c>
      <c r="AA33" s="8"/>
      <c r="AB33" s="31">
        <f>COUNTIF(AB3:AB32,"Yes")</f>
      </c>
      <c r="AC33" s="8"/>
      <c r="AD33" s="31">
        <f>COUNTIF(AD3:AD32,"Yes")</f>
      </c>
      <c r="AE33" s="8"/>
      <c r="AF33" s="31">
        <f>COUNTIF(AF3:AF32,"Yes")</f>
      </c>
      <c r="AG33" s="8"/>
    </row>
    <row x14ac:dyDescent="0.25" r="34" customHeight="1" ht="18" customFormat="1" s="4">
      <c r="A34" s="8"/>
      <c r="B34" s="8"/>
      <c r="C34" s="10" t="s">
        <v>1376</v>
      </c>
      <c r="D34" s="31">
        <f>COUNTIF(D3:D32,"No")</f>
      </c>
      <c r="E34" s="8"/>
      <c r="F34" s="31">
        <f>COUNTIF(F3:F32,"No")</f>
      </c>
      <c r="G34" s="8"/>
      <c r="H34" s="31">
        <f>COUNTIF(H3:H32,"No")</f>
      </c>
      <c r="I34" s="8"/>
      <c r="J34" s="31">
        <f>COUNTIF(J3:J32,"No")</f>
      </c>
      <c r="K34" s="8"/>
      <c r="L34" s="31">
        <f>COUNTIF(L3:L32,"No")</f>
      </c>
      <c r="M34" s="8"/>
      <c r="N34" s="31">
        <f>COUNTIF(N3:N32,"No")</f>
      </c>
      <c r="O34" s="8"/>
      <c r="P34" s="31">
        <f>COUNTIF(P3:P32,"No")</f>
      </c>
      <c r="Q34" s="8"/>
      <c r="R34" s="31">
        <f>COUNTIF(R3:R32,"No")</f>
      </c>
      <c r="S34" s="8"/>
      <c r="T34" s="31">
        <f>COUNTIF(T3:T32,"No")</f>
      </c>
      <c r="U34" s="8"/>
      <c r="V34" s="31">
        <f>COUNTIF(V3:V32,"No")</f>
      </c>
      <c r="W34" s="8"/>
      <c r="X34" s="31">
        <f>COUNTIF(X3:X32,"No")</f>
      </c>
      <c r="Y34" s="8"/>
      <c r="Z34" s="31">
        <f>COUNTIF(Z3:Z32,"No")</f>
      </c>
      <c r="AA34" s="8"/>
      <c r="AB34" s="31">
        <f>COUNTIF(AB3:AB32,"No")</f>
      </c>
      <c r="AC34" s="8"/>
      <c r="AD34" s="31">
        <f>COUNTIF(AD3:AD32,"No")</f>
      </c>
      <c r="AE34" s="8"/>
      <c r="AF34" s="31">
        <f>COUNTIF(AF3:AF32,"No")</f>
      </c>
      <c r="AG34" s="8"/>
    </row>
    <row x14ac:dyDescent="0.25" r="35" customHeight="1" ht="18" customFormat="1" s="4">
      <c r="A35" s="8"/>
      <c r="B35" s="8"/>
      <c r="C35" s="10" t="s">
        <v>83</v>
      </c>
      <c r="D35" s="31">
        <f>COUNTIF(D3:D32,"Partial")</f>
      </c>
      <c r="E35" s="8"/>
      <c r="F35" s="31">
        <f>COUNTIF(F3:F32,"Partial")</f>
      </c>
      <c r="G35" s="8"/>
      <c r="H35" s="31">
        <f>COUNTIF(H3:H32,"Partial")</f>
      </c>
      <c r="I35" s="8"/>
      <c r="J35" s="31">
        <f>COUNTIF(J3:J32,"Partial")</f>
      </c>
      <c r="K35" s="8"/>
      <c r="L35" s="31">
        <f>COUNTIF(L3:L32,"Partial")</f>
      </c>
      <c r="M35" s="8"/>
      <c r="N35" s="31">
        <f>COUNTIF(N3:N32,"Partial")</f>
      </c>
      <c r="O35" s="8"/>
      <c r="P35" s="31">
        <f>COUNTIF(P3:P32,"Partial")</f>
      </c>
      <c r="Q35" s="8"/>
      <c r="R35" s="31">
        <f>COUNTIF(R3:R32,"Partial")</f>
      </c>
      <c r="S35" s="8"/>
      <c r="T35" s="31">
        <f>COUNTIF(T3:T32,"Partial")</f>
      </c>
      <c r="U35" s="8"/>
      <c r="V35" s="31">
        <f>COUNTIF(V3:V32,"Partial")</f>
      </c>
      <c r="W35" s="8"/>
      <c r="X35" s="31">
        <f>COUNTIF(X3:X32,"Partial")</f>
      </c>
      <c r="Y35" s="8"/>
      <c r="Z35" s="31">
        <f>COUNTIF(Z3:Z32,"Partial")</f>
      </c>
      <c r="AA35" s="8"/>
      <c r="AB35" s="31">
        <f>COUNTIF(AB3:AB32,"Partial")</f>
      </c>
      <c r="AC35" s="8"/>
      <c r="AD35" s="31">
        <f>COUNTIF(AD3:AD32,"Partial")</f>
      </c>
      <c r="AE35" s="8"/>
      <c r="AF35" s="31">
        <f>COUNTIF(AF3:AF32,"Partial")</f>
      </c>
      <c r="AG35" s="8"/>
    </row>
  </sheetData>
  <mergeCells count="27"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3:A4"/>
    <mergeCell ref="A5:A6"/>
    <mergeCell ref="A7:A11"/>
    <mergeCell ref="A12:A19"/>
    <mergeCell ref="A20:A21"/>
    <mergeCell ref="A23:A25"/>
    <mergeCell ref="A27:A29"/>
    <mergeCell ref="A30:A32"/>
    <mergeCell ref="A33:B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1178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1179</v>
      </c>
      <c r="C2" s="6" t="s">
        <v>1180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1181</v>
      </c>
      <c r="C3" s="6" t="s">
        <v>1182</v>
      </c>
      <c r="D3" s="7" t="s">
        <v>10</v>
      </c>
      <c r="E3" s="8" t="s">
        <v>11</v>
      </c>
      <c r="F3" s="7"/>
      <c r="G3" s="8" t="s">
        <v>1183</v>
      </c>
    </row>
    <row x14ac:dyDescent="0.25" r="4" customHeight="1" ht="18" customFormat="1" s="4">
      <c r="A4" s="9" t="s">
        <v>12</v>
      </c>
      <c r="B4" s="6" t="s">
        <v>1184</v>
      </c>
      <c r="C4" s="6" t="s">
        <v>1185</v>
      </c>
      <c r="D4" s="7" t="s">
        <v>10</v>
      </c>
      <c r="E4" s="8" t="s">
        <v>15</v>
      </c>
      <c r="F4" s="7"/>
      <c r="G4" s="8" t="s">
        <v>1186</v>
      </c>
    </row>
    <row x14ac:dyDescent="0.25" r="5" customHeight="1" ht="18" customFormat="1" s="4">
      <c r="A5" s="5"/>
      <c r="B5" s="6" t="s">
        <v>1187</v>
      </c>
      <c r="C5" s="6" t="s">
        <v>1188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1189</v>
      </c>
      <c r="C6" s="6" t="s">
        <v>1190</v>
      </c>
      <c r="D6" s="7" t="s">
        <v>28</v>
      </c>
      <c r="E6" s="8"/>
      <c r="F6" s="7" t="s">
        <v>28</v>
      </c>
      <c r="G6" s="8"/>
    </row>
    <row x14ac:dyDescent="0.25" r="7" customHeight="1" ht="15" customFormat="1" s="4">
      <c r="A7" s="9" t="s">
        <v>16</v>
      </c>
      <c r="B7" s="6" t="s">
        <v>1191</v>
      </c>
      <c r="C7" s="6" t="s">
        <v>1051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1192</v>
      </c>
      <c r="C8" s="6" t="s">
        <v>1193</v>
      </c>
      <c r="D8" s="7" t="s">
        <v>10</v>
      </c>
      <c r="E8" s="8" t="s">
        <v>822</v>
      </c>
      <c r="F8" s="7"/>
      <c r="G8" s="8"/>
    </row>
    <row x14ac:dyDescent="0.25" r="9" customHeight="1" ht="15" customFormat="1" s="4">
      <c r="A9" s="5"/>
      <c r="B9" s="6" t="s">
        <v>1194</v>
      </c>
      <c r="C9" s="6" t="s">
        <v>834</v>
      </c>
      <c r="D9" s="7" t="s">
        <v>28</v>
      </c>
      <c r="E9" s="8"/>
      <c r="F9" s="7" t="s">
        <v>10</v>
      </c>
      <c r="G9" s="8" t="s">
        <v>742</v>
      </c>
    </row>
    <row x14ac:dyDescent="0.25" r="10" customHeight="1" ht="18" customFormat="1" s="4">
      <c r="A10" s="9" t="s">
        <v>32</v>
      </c>
      <c r="B10" s="6" t="s">
        <v>1195</v>
      </c>
      <c r="C10" s="6" t="s">
        <v>1196</v>
      </c>
      <c r="D10" s="7" t="s">
        <v>10</v>
      </c>
      <c r="E10" s="8" t="s">
        <v>239</v>
      </c>
      <c r="F10" s="7"/>
      <c r="G10" s="8"/>
    </row>
    <row x14ac:dyDescent="0.25" r="11" customHeight="1" ht="18" customFormat="1" s="4">
      <c r="A11" s="5"/>
      <c r="B11" s="6" t="s">
        <v>1197</v>
      </c>
      <c r="C11" s="6" t="s">
        <v>1198</v>
      </c>
      <c r="D11" s="7" t="s">
        <v>10</v>
      </c>
      <c r="E11" s="8" t="s">
        <v>239</v>
      </c>
      <c r="F11" s="7"/>
      <c r="G11" s="8"/>
    </row>
    <row x14ac:dyDescent="0.25" r="12" customHeight="1" ht="18" customFormat="1" s="4">
      <c r="A12" s="5"/>
      <c r="B12" s="6" t="s">
        <v>1199</v>
      </c>
      <c r="C12" s="6" t="s">
        <v>1200</v>
      </c>
      <c r="D12" s="7" t="s">
        <v>28</v>
      </c>
      <c r="E12" s="8"/>
      <c r="F12" s="7" t="s">
        <v>28</v>
      </c>
      <c r="G12" s="8" t="s">
        <v>1201</v>
      </c>
    </row>
    <row x14ac:dyDescent="0.25" r="13" customHeight="1" ht="18" customFormat="1" s="4">
      <c r="A13" s="5"/>
      <c r="B13" s="6" t="s">
        <v>1202</v>
      </c>
      <c r="C13" s="6" t="s">
        <v>1203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1204</v>
      </c>
      <c r="C14" s="6" t="s">
        <v>1205</v>
      </c>
      <c r="D14" s="7" t="s">
        <v>28</v>
      </c>
      <c r="E14" s="8"/>
      <c r="F14" s="7" t="s">
        <v>28</v>
      </c>
      <c r="G14" s="8"/>
    </row>
    <row x14ac:dyDescent="0.25" r="15" customHeight="1" ht="18" customFormat="1" s="4">
      <c r="A15" s="5"/>
      <c r="B15" s="6" t="s">
        <v>1206</v>
      </c>
      <c r="C15" s="6" t="s">
        <v>1207</v>
      </c>
      <c r="D15" s="7" t="s">
        <v>28</v>
      </c>
      <c r="E15" s="8"/>
      <c r="F15" s="7" t="s">
        <v>28</v>
      </c>
      <c r="G15" s="8"/>
    </row>
    <row x14ac:dyDescent="0.25" r="16" customHeight="1" ht="18" customFormat="1" s="4">
      <c r="A16" s="9" t="s">
        <v>40</v>
      </c>
      <c r="B16" s="6" t="s">
        <v>1208</v>
      </c>
      <c r="C16" s="6" t="s">
        <v>878</v>
      </c>
      <c r="D16" s="7" t="s">
        <v>10</v>
      </c>
      <c r="E16" s="8" t="s">
        <v>536</v>
      </c>
      <c r="F16" s="7"/>
      <c r="G16" s="8"/>
    </row>
    <row x14ac:dyDescent="0.25" r="17" customHeight="1" ht="18" customFormat="1" s="4">
      <c r="A17" s="5"/>
      <c r="B17" s="6" t="s">
        <v>1209</v>
      </c>
      <c r="C17" s="6" t="s">
        <v>1210</v>
      </c>
      <c r="D17" s="7" t="s">
        <v>28</v>
      </c>
      <c r="E17" s="8"/>
      <c r="F17" s="7" t="s">
        <v>28</v>
      </c>
      <c r="G17" s="8"/>
    </row>
    <row x14ac:dyDescent="0.25" r="18" customHeight="1" ht="18" customFormat="1" s="4">
      <c r="A18" s="5"/>
      <c r="B18" s="6" t="s">
        <v>1211</v>
      </c>
      <c r="C18" s="6" t="s">
        <v>1212</v>
      </c>
      <c r="D18" s="7" t="s">
        <v>10</v>
      </c>
      <c r="E18" s="8" t="s">
        <v>43</v>
      </c>
      <c r="F18" s="7"/>
      <c r="G18" s="8" t="s">
        <v>1213</v>
      </c>
    </row>
    <row x14ac:dyDescent="0.25" r="19" customHeight="1" ht="18" customFormat="1" s="4">
      <c r="A19" s="5"/>
      <c r="B19" s="6" t="s">
        <v>1214</v>
      </c>
      <c r="C19" s="6" t="s">
        <v>1215</v>
      </c>
      <c r="D19" s="7" t="s">
        <v>28</v>
      </c>
      <c r="E19" s="8"/>
      <c r="F19" s="7" t="s">
        <v>10</v>
      </c>
      <c r="G19" s="8" t="s">
        <v>1216</v>
      </c>
    </row>
    <row x14ac:dyDescent="0.25" r="20" customHeight="1" ht="18" customFormat="1" s="4">
      <c r="A20" s="9" t="s">
        <v>49</v>
      </c>
      <c r="B20" s="6" t="s">
        <v>1217</v>
      </c>
      <c r="C20" s="6" t="s">
        <v>538</v>
      </c>
      <c r="D20" s="7" t="s">
        <v>10</v>
      </c>
      <c r="E20" s="8" t="s">
        <v>52</v>
      </c>
      <c r="F20" s="7"/>
      <c r="G20" s="8"/>
    </row>
    <row x14ac:dyDescent="0.25" r="21" customHeight="1" ht="18" customFormat="1" s="4">
      <c r="A21" s="5"/>
      <c r="B21" s="6" t="s">
        <v>1218</v>
      </c>
      <c r="C21" s="6" t="s">
        <v>1219</v>
      </c>
      <c r="D21" s="7" t="s">
        <v>28</v>
      </c>
      <c r="E21" s="8"/>
      <c r="F21" s="7" t="s">
        <v>28</v>
      </c>
      <c r="G21" s="8"/>
    </row>
    <row x14ac:dyDescent="0.25" r="22" customHeight="1" ht="18" customFormat="1" s="4">
      <c r="A22" s="9" t="s">
        <v>53</v>
      </c>
      <c r="B22" s="6" t="s">
        <v>1220</v>
      </c>
      <c r="C22" s="6" t="s">
        <v>1221</v>
      </c>
      <c r="D22" s="7" t="s">
        <v>10</v>
      </c>
      <c r="E22" s="8" t="s">
        <v>56</v>
      </c>
      <c r="F22" s="7"/>
      <c r="G22" s="8"/>
    </row>
    <row x14ac:dyDescent="0.25" r="23" customHeight="1" ht="18" customFormat="1" s="4">
      <c r="A23" s="5"/>
      <c r="B23" s="6" t="s">
        <v>1222</v>
      </c>
      <c r="C23" s="6" t="s">
        <v>1223</v>
      </c>
      <c r="D23" s="7" t="s">
        <v>28</v>
      </c>
      <c r="E23" s="8"/>
      <c r="F23" s="7" t="s">
        <v>28</v>
      </c>
      <c r="G23" s="8" t="s">
        <v>1224</v>
      </c>
    </row>
    <row x14ac:dyDescent="0.25" r="24" customHeight="1" ht="18" customFormat="1" s="4">
      <c r="A24" s="5"/>
      <c r="B24" s="6" t="s">
        <v>1225</v>
      </c>
      <c r="C24" s="6" t="s">
        <v>1226</v>
      </c>
      <c r="D24" s="7" t="s">
        <v>28</v>
      </c>
      <c r="E24" s="8"/>
      <c r="F24" s="7" t="s">
        <v>28</v>
      </c>
      <c r="G24" s="8"/>
    </row>
    <row x14ac:dyDescent="0.25" r="25" customHeight="1" ht="18" customFormat="1" s="4">
      <c r="A25" s="5"/>
      <c r="B25" s="6" t="s">
        <v>1227</v>
      </c>
      <c r="C25" s="6" t="s">
        <v>1228</v>
      </c>
      <c r="D25" s="7" t="s">
        <v>28</v>
      </c>
      <c r="E25" s="8"/>
      <c r="F25" s="7" t="s">
        <v>28</v>
      </c>
      <c r="G25" s="8"/>
    </row>
    <row x14ac:dyDescent="0.25" r="26" customHeight="1" ht="15" customFormat="1" s="4">
      <c r="A26" s="9" t="s">
        <v>63</v>
      </c>
      <c r="B26" s="6" t="s">
        <v>1229</v>
      </c>
      <c r="C26" s="6" t="s">
        <v>1081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5"/>
      <c r="B27" s="6" t="s">
        <v>1230</v>
      </c>
      <c r="C27" s="6" t="s">
        <v>1231</v>
      </c>
      <c r="D27" s="7" t="s">
        <v>28</v>
      </c>
      <c r="E27" s="8"/>
      <c r="F27" s="7" t="s">
        <v>28</v>
      </c>
      <c r="G27" s="8" t="s">
        <v>1232</v>
      </c>
    </row>
    <row x14ac:dyDescent="0.25" r="28" customHeight="1" ht="18" customFormat="1" s="4">
      <c r="A28" s="9" t="s">
        <v>68</v>
      </c>
      <c r="B28" s="6" t="s">
        <v>1233</v>
      </c>
      <c r="C28" s="6" t="s">
        <v>1234</v>
      </c>
      <c r="D28" s="7" t="s">
        <v>10</v>
      </c>
      <c r="E28" s="8" t="s">
        <v>71</v>
      </c>
      <c r="F28" s="7"/>
      <c r="G28" s="8"/>
    </row>
    <row x14ac:dyDescent="0.25" r="29" customHeight="1" ht="18" customFormat="1" s="4">
      <c r="A29" s="5"/>
      <c r="B29" s="6" t="s">
        <v>1235</v>
      </c>
      <c r="C29" s="6" t="s">
        <v>1236</v>
      </c>
      <c r="D29" s="7" t="s">
        <v>10</v>
      </c>
      <c r="E29" s="8" t="s">
        <v>425</v>
      </c>
      <c r="F29" s="7"/>
      <c r="G29" s="8"/>
    </row>
    <row x14ac:dyDescent="0.25" r="30" customHeight="1" ht="18">
      <c r="A30" s="5"/>
      <c r="B30" s="18" t="s">
        <v>1237</v>
      </c>
      <c r="C30" s="18" t="s">
        <v>1238</v>
      </c>
      <c r="D30" s="23" t="s">
        <v>10</v>
      </c>
      <c r="E30" s="20" t="s">
        <v>71</v>
      </c>
      <c r="F30" s="23"/>
      <c r="G30" s="13"/>
    </row>
    <row x14ac:dyDescent="0.25" r="31" customHeight="1" ht="18">
      <c r="A31" s="5"/>
      <c r="B31" s="18" t="s">
        <v>1239</v>
      </c>
      <c r="C31" s="18" t="s">
        <v>1240</v>
      </c>
      <c r="D31" s="23" t="s">
        <v>83</v>
      </c>
      <c r="E31" s="20" t="s">
        <v>74</v>
      </c>
      <c r="F31" s="23" t="s">
        <v>28</v>
      </c>
      <c r="G31" s="13" t="s">
        <v>605</v>
      </c>
    </row>
    <row x14ac:dyDescent="0.25" r="32" customHeight="1" ht="18" customFormat="1" s="4">
      <c r="A32" s="9" t="s">
        <v>80</v>
      </c>
      <c r="B32" s="6" t="s">
        <v>1241</v>
      </c>
      <c r="C32" s="6" t="s">
        <v>1242</v>
      </c>
      <c r="D32" s="7" t="s">
        <v>10</v>
      </c>
      <c r="E32" s="8" t="s">
        <v>84</v>
      </c>
      <c r="F32" s="7"/>
      <c r="G32" s="8"/>
    </row>
    <row x14ac:dyDescent="0.25" r="33" customHeight="1" ht="18" customFormat="1" s="4">
      <c r="A33" s="5"/>
      <c r="B33" s="6" t="s">
        <v>1243</v>
      </c>
      <c r="C33" s="6" t="s">
        <v>1244</v>
      </c>
      <c r="D33" s="7" t="s">
        <v>28</v>
      </c>
      <c r="E33" s="8"/>
      <c r="F33" s="7" t="s">
        <v>28</v>
      </c>
      <c r="G33" s="8"/>
    </row>
    <row x14ac:dyDescent="0.25" r="34" customHeight="1" ht="18" customFormat="1" s="4">
      <c r="A34" s="5"/>
      <c r="B34" s="6" t="s">
        <v>1245</v>
      </c>
      <c r="C34" s="6" t="s">
        <v>1100</v>
      </c>
      <c r="D34" s="7" t="s">
        <v>10</v>
      </c>
      <c r="E34" s="8" t="s">
        <v>91</v>
      </c>
      <c r="F34" s="7"/>
      <c r="G34" s="8"/>
    </row>
    <row x14ac:dyDescent="0.25" r="35" customHeight="1" ht="18">
      <c r="A35" s="10" t="s">
        <v>92</v>
      </c>
      <c r="B35" s="11"/>
      <c r="C35" s="11"/>
      <c r="D35" s="12">
        <f>COUNTIF(D2:D34,"No")</f>
      </c>
      <c r="E35" s="13"/>
      <c r="F35" s="12">
        <f>COUNTIF(F2:F34,"Yes")</f>
      </c>
      <c r="G35" s="13"/>
    </row>
  </sheetData>
  <mergeCells count="11">
    <mergeCell ref="A2:A3"/>
    <mergeCell ref="A4:A6"/>
    <mergeCell ref="A7:A9"/>
    <mergeCell ref="A10:A15"/>
    <mergeCell ref="A16:A19"/>
    <mergeCell ref="A20:A21"/>
    <mergeCell ref="A22:A25"/>
    <mergeCell ref="A26:A27"/>
    <mergeCell ref="A28:A31"/>
    <mergeCell ref="A32:A34"/>
    <mergeCell ref="A35:C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0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1101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1102</v>
      </c>
      <c r="C2" s="6" t="s">
        <v>1103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1104</v>
      </c>
      <c r="C3" s="6" t="s">
        <v>1105</v>
      </c>
      <c r="D3" s="7" t="s">
        <v>10</v>
      </c>
      <c r="E3" s="8" t="s">
        <v>11</v>
      </c>
      <c r="F3" s="7"/>
      <c r="G3" s="8"/>
    </row>
    <row x14ac:dyDescent="0.25" r="4" customHeight="1" ht="15" customFormat="1" s="4">
      <c r="A4" s="5"/>
      <c r="B4" s="6" t="s">
        <v>1106</v>
      </c>
      <c r="C4" s="6" t="s">
        <v>1107</v>
      </c>
      <c r="D4" s="7" t="s">
        <v>28</v>
      </c>
      <c r="E4" s="8"/>
      <c r="F4" s="7" t="s">
        <v>10</v>
      </c>
      <c r="G4" s="8" t="s">
        <v>795</v>
      </c>
    </row>
    <row x14ac:dyDescent="0.25" r="5" customHeight="1" ht="18" customFormat="1" s="4">
      <c r="A5" s="9" t="s">
        <v>12</v>
      </c>
      <c r="B5" s="6" t="s">
        <v>1108</v>
      </c>
      <c r="C5" s="6" t="s">
        <v>1109</v>
      </c>
      <c r="D5" s="7" t="s">
        <v>28</v>
      </c>
      <c r="E5" s="8"/>
      <c r="F5" s="7" t="s">
        <v>10</v>
      </c>
      <c r="G5" s="8" t="s">
        <v>795</v>
      </c>
    </row>
    <row x14ac:dyDescent="0.25" r="6" customHeight="1" ht="18" customFormat="1" s="4">
      <c r="A6" s="5"/>
      <c r="B6" s="6" t="s">
        <v>1110</v>
      </c>
      <c r="C6" s="6" t="s">
        <v>1111</v>
      </c>
      <c r="D6" s="7" t="s">
        <v>10</v>
      </c>
      <c r="E6" s="8" t="s">
        <v>15</v>
      </c>
      <c r="F6" s="7"/>
      <c r="G6" s="8"/>
    </row>
    <row x14ac:dyDescent="0.25" r="7" customHeight="1" ht="15" customFormat="1" s="4">
      <c r="A7" s="9" t="s">
        <v>16</v>
      </c>
      <c r="B7" s="6" t="s">
        <v>1112</v>
      </c>
      <c r="C7" s="6" t="s">
        <v>1113</v>
      </c>
      <c r="D7" s="7" t="s">
        <v>10</v>
      </c>
      <c r="E7" s="8" t="s">
        <v>19</v>
      </c>
      <c r="F7" s="7"/>
      <c r="G7" s="8"/>
    </row>
    <row x14ac:dyDescent="0.25" r="8" customHeight="1" ht="15" customFormat="1" s="4">
      <c r="A8" s="5"/>
      <c r="B8" s="6" t="s">
        <v>1114</v>
      </c>
      <c r="C8" s="6" t="s">
        <v>824</v>
      </c>
      <c r="D8" s="7" t="s">
        <v>10</v>
      </c>
      <c r="E8" s="8" t="s">
        <v>104</v>
      </c>
      <c r="F8" s="7" t="s">
        <v>10</v>
      </c>
      <c r="G8" s="8" t="s">
        <v>1115</v>
      </c>
    </row>
    <row x14ac:dyDescent="0.25" r="9" customHeight="1" ht="15" customFormat="1" s="4">
      <c r="A9" s="5"/>
      <c r="B9" s="6" t="s">
        <v>1116</v>
      </c>
      <c r="C9" s="6" t="s">
        <v>1117</v>
      </c>
      <c r="D9" s="7" t="s">
        <v>28</v>
      </c>
      <c r="E9" s="8"/>
      <c r="F9" s="7" t="s">
        <v>28</v>
      </c>
      <c r="G9" s="8"/>
    </row>
    <row x14ac:dyDescent="0.25" r="10" customHeight="1" ht="15" customFormat="1" s="4">
      <c r="A10" s="5"/>
      <c r="B10" s="6" t="s">
        <v>1118</v>
      </c>
      <c r="C10" s="6" t="s">
        <v>235</v>
      </c>
      <c r="D10" s="7" t="s">
        <v>28</v>
      </c>
      <c r="E10" s="8"/>
      <c r="F10" s="7" t="s">
        <v>10</v>
      </c>
      <c r="G10" s="8"/>
    </row>
    <row x14ac:dyDescent="0.25" r="11" customHeight="1" ht="15" customFormat="1" s="4">
      <c r="A11" s="5"/>
      <c r="B11" s="6" t="s">
        <v>1119</v>
      </c>
      <c r="C11" s="6" t="s">
        <v>1120</v>
      </c>
      <c r="D11" s="7" t="s">
        <v>10</v>
      </c>
      <c r="E11" s="8" t="s">
        <v>1121</v>
      </c>
      <c r="F11" s="7"/>
      <c r="G11" s="8"/>
    </row>
    <row x14ac:dyDescent="0.25" r="12" customHeight="1" ht="18" customFormat="1" s="4">
      <c r="A12" s="9" t="s">
        <v>32</v>
      </c>
      <c r="B12" s="6" t="s">
        <v>1122</v>
      </c>
      <c r="C12" s="6" t="s">
        <v>657</v>
      </c>
      <c r="D12" s="7" t="s">
        <v>10</v>
      </c>
      <c r="E12" s="8" t="s">
        <v>1123</v>
      </c>
      <c r="F12" s="7"/>
      <c r="G12" s="8"/>
    </row>
    <row x14ac:dyDescent="0.25" r="13" customHeight="1" ht="18" customFormat="1" s="4">
      <c r="A13" s="5"/>
      <c r="B13" s="6" t="s">
        <v>1124</v>
      </c>
      <c r="C13" s="6" t="s">
        <v>861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1125</v>
      </c>
      <c r="C14" s="6" t="s">
        <v>1126</v>
      </c>
      <c r="D14" s="7" t="s">
        <v>28</v>
      </c>
      <c r="E14" s="8"/>
      <c r="F14" s="7" t="s">
        <v>28</v>
      </c>
      <c r="G14" s="8"/>
    </row>
    <row x14ac:dyDescent="0.25" r="15" customHeight="1" ht="18" customFormat="1" s="4">
      <c r="A15" s="9" t="s">
        <v>40</v>
      </c>
      <c r="B15" s="6" t="s">
        <v>1127</v>
      </c>
      <c r="C15" s="6" t="s">
        <v>1128</v>
      </c>
      <c r="D15" s="7" t="s">
        <v>10</v>
      </c>
      <c r="E15" s="8" t="s">
        <v>43</v>
      </c>
      <c r="F15" s="7"/>
      <c r="G15" s="8"/>
    </row>
    <row x14ac:dyDescent="0.25" r="16" customHeight="1" ht="18" customFormat="1" s="4">
      <c r="A16" s="5"/>
      <c r="B16" s="6" t="s">
        <v>1129</v>
      </c>
      <c r="C16" s="6" t="s">
        <v>1130</v>
      </c>
      <c r="D16" s="7" t="s">
        <v>10</v>
      </c>
      <c r="E16" s="8" t="s">
        <v>43</v>
      </c>
      <c r="F16" s="7"/>
      <c r="G16" s="8" t="s">
        <v>1131</v>
      </c>
    </row>
    <row x14ac:dyDescent="0.25" r="17" customHeight="1" ht="18" customFormat="1" s="4">
      <c r="A17" s="5"/>
      <c r="B17" s="6" t="s">
        <v>1132</v>
      </c>
      <c r="C17" s="6" t="s">
        <v>1133</v>
      </c>
      <c r="D17" s="7" t="s">
        <v>28</v>
      </c>
      <c r="E17" s="8"/>
      <c r="F17" s="7" t="s">
        <v>28</v>
      </c>
      <c r="G17" s="8"/>
    </row>
    <row x14ac:dyDescent="0.25" r="18" customHeight="1" ht="18" customFormat="1" s="4">
      <c r="A18" s="5"/>
      <c r="B18" s="6" t="s">
        <v>1134</v>
      </c>
      <c r="C18" s="6" t="s">
        <v>1135</v>
      </c>
      <c r="D18" s="7" t="s">
        <v>10</v>
      </c>
      <c r="E18" s="8" t="s">
        <v>43</v>
      </c>
      <c r="F18" s="7"/>
      <c r="G18" s="8" t="s">
        <v>1131</v>
      </c>
    </row>
    <row x14ac:dyDescent="0.25" r="19" customHeight="1" ht="18" customFormat="1" s="4">
      <c r="A19" s="9" t="s">
        <v>49</v>
      </c>
      <c r="B19" s="6" t="s">
        <v>1136</v>
      </c>
      <c r="C19" s="6" t="s">
        <v>51</v>
      </c>
      <c r="D19" s="7" t="s">
        <v>10</v>
      </c>
      <c r="E19" s="8" t="s">
        <v>52</v>
      </c>
      <c r="F19" s="7"/>
      <c r="G19" s="8"/>
    </row>
    <row x14ac:dyDescent="0.25" r="20" customHeight="1" ht="18" customFormat="1" s="4">
      <c r="A20" s="5"/>
      <c r="B20" s="6" t="s">
        <v>1137</v>
      </c>
      <c r="C20" s="6" t="s">
        <v>1138</v>
      </c>
      <c r="D20" s="7" t="s">
        <v>10</v>
      </c>
      <c r="E20" s="8" t="s">
        <v>52</v>
      </c>
      <c r="F20" s="7"/>
      <c r="G20" s="8"/>
    </row>
    <row x14ac:dyDescent="0.25" r="21" customHeight="1" ht="18" customFormat="1" s="4">
      <c r="A21" s="5"/>
      <c r="B21" s="6" t="s">
        <v>1139</v>
      </c>
      <c r="C21" s="6" t="s">
        <v>1140</v>
      </c>
      <c r="D21" s="7" t="s">
        <v>10</v>
      </c>
      <c r="E21" s="8" t="s">
        <v>52</v>
      </c>
      <c r="F21" s="7"/>
      <c r="G21" s="8"/>
    </row>
    <row x14ac:dyDescent="0.25" r="22" customHeight="1" ht="18" customFormat="1" s="4">
      <c r="A22" s="5"/>
      <c r="B22" s="6" t="s">
        <v>1141</v>
      </c>
      <c r="C22" s="6" t="s">
        <v>1142</v>
      </c>
      <c r="D22" s="7" t="s">
        <v>83</v>
      </c>
      <c r="E22" s="8" t="s">
        <v>52</v>
      </c>
      <c r="F22" s="7" t="s">
        <v>28</v>
      </c>
      <c r="G22" s="8"/>
    </row>
    <row x14ac:dyDescent="0.25" r="23" customHeight="1" ht="18" customFormat="1" s="4">
      <c r="A23" s="5"/>
      <c r="B23" s="6" t="s">
        <v>1143</v>
      </c>
      <c r="C23" s="6" t="s">
        <v>1144</v>
      </c>
      <c r="D23" s="7" t="s">
        <v>83</v>
      </c>
      <c r="E23" s="8" t="s">
        <v>52</v>
      </c>
      <c r="F23" s="7" t="s">
        <v>28</v>
      </c>
      <c r="G23" s="8"/>
    </row>
    <row x14ac:dyDescent="0.25" r="24" customHeight="1" ht="18" customFormat="1" s="4">
      <c r="A24" s="9" t="s">
        <v>53</v>
      </c>
      <c r="B24" s="6" t="s">
        <v>1145</v>
      </c>
      <c r="C24" s="6" t="s">
        <v>1146</v>
      </c>
      <c r="D24" s="7" t="s">
        <v>10</v>
      </c>
      <c r="E24" s="8" t="s">
        <v>56</v>
      </c>
      <c r="F24" s="7"/>
      <c r="G24" s="8"/>
    </row>
    <row x14ac:dyDescent="0.25" r="25" customHeight="1" ht="18">
      <c r="A25" s="5"/>
      <c r="B25" s="18" t="s">
        <v>1147</v>
      </c>
      <c r="C25" s="18" t="s">
        <v>1148</v>
      </c>
      <c r="D25" s="27" t="s">
        <v>83</v>
      </c>
      <c r="E25" s="20" t="s">
        <v>333</v>
      </c>
      <c r="F25" s="23" t="s">
        <v>28</v>
      </c>
      <c r="G25" s="13" t="s">
        <v>1149</v>
      </c>
    </row>
    <row x14ac:dyDescent="0.25" r="26" customHeight="1" ht="18" customFormat="1" s="4">
      <c r="A26" s="5"/>
      <c r="B26" s="6" t="s">
        <v>1150</v>
      </c>
      <c r="C26" s="6" t="s">
        <v>1151</v>
      </c>
      <c r="D26" s="7" t="s">
        <v>10</v>
      </c>
      <c r="E26" s="8" t="s">
        <v>416</v>
      </c>
      <c r="F26" s="7"/>
      <c r="G26" s="8"/>
    </row>
    <row x14ac:dyDescent="0.25" r="27" customHeight="1" ht="18" customFormat="1" s="4">
      <c r="A27" s="5"/>
      <c r="B27" s="6" t="s">
        <v>1152</v>
      </c>
      <c r="C27" s="6" t="s">
        <v>1153</v>
      </c>
      <c r="D27" s="7" t="s">
        <v>10</v>
      </c>
      <c r="E27" s="8" t="s">
        <v>56</v>
      </c>
      <c r="F27" s="7"/>
      <c r="G27" s="8"/>
    </row>
    <row x14ac:dyDescent="0.25" r="28" customHeight="1" ht="18" customFormat="1" s="4">
      <c r="A28" s="5"/>
      <c r="B28" s="6" t="s">
        <v>1154</v>
      </c>
      <c r="C28" s="6" t="s">
        <v>1155</v>
      </c>
      <c r="D28" s="7" t="s">
        <v>28</v>
      </c>
      <c r="E28" s="8"/>
      <c r="F28" s="7" t="s">
        <v>28</v>
      </c>
      <c r="G28" s="8"/>
    </row>
    <row x14ac:dyDescent="0.25" r="29" customHeight="1" ht="15" customFormat="1" s="4">
      <c r="A29" s="9" t="s">
        <v>63</v>
      </c>
      <c r="B29" s="6" t="s">
        <v>1156</v>
      </c>
      <c r="C29" s="6" t="s">
        <v>1157</v>
      </c>
      <c r="D29" s="7" t="s">
        <v>10</v>
      </c>
      <c r="E29" s="8" t="s">
        <v>66</v>
      </c>
      <c r="F29" s="7"/>
      <c r="G29" s="8"/>
    </row>
    <row x14ac:dyDescent="0.25" r="30" customHeight="1" ht="18" customFormat="1" s="4">
      <c r="A30" s="5"/>
      <c r="B30" s="6" t="s">
        <v>1158</v>
      </c>
      <c r="C30" s="6" t="s">
        <v>1159</v>
      </c>
      <c r="D30" s="7" t="s">
        <v>10</v>
      </c>
      <c r="E30" s="8" t="s">
        <v>66</v>
      </c>
      <c r="F30" s="7"/>
      <c r="G30" s="8"/>
    </row>
    <row x14ac:dyDescent="0.25" r="31" customHeight="1" ht="18" customFormat="1" s="4">
      <c r="A31" s="9" t="s">
        <v>68</v>
      </c>
      <c r="B31" s="6" t="s">
        <v>1160</v>
      </c>
      <c r="C31" s="6" t="s">
        <v>1161</v>
      </c>
      <c r="D31" s="7" t="s">
        <v>10</v>
      </c>
      <c r="E31" s="8" t="s">
        <v>344</v>
      </c>
      <c r="F31" s="7"/>
      <c r="G31" s="8"/>
    </row>
    <row x14ac:dyDescent="0.25" r="32" customHeight="1" ht="18" customFormat="1" s="4">
      <c r="A32" s="5"/>
      <c r="B32" s="6" t="s">
        <v>1162</v>
      </c>
      <c r="C32" s="6" t="s">
        <v>1163</v>
      </c>
      <c r="D32" s="7" t="s">
        <v>10</v>
      </c>
      <c r="E32" s="8" t="s">
        <v>344</v>
      </c>
      <c r="F32" s="7"/>
      <c r="G32" s="8"/>
    </row>
    <row x14ac:dyDescent="0.25" r="33" customHeight="1" ht="18" customFormat="1" s="4">
      <c r="A33" s="5"/>
      <c r="B33" s="6" t="s">
        <v>1164</v>
      </c>
      <c r="C33" s="6" t="s">
        <v>1165</v>
      </c>
      <c r="D33" s="7" t="s">
        <v>10</v>
      </c>
      <c r="E33" s="8" t="s">
        <v>344</v>
      </c>
      <c r="F33" s="7"/>
      <c r="G33" s="8"/>
    </row>
    <row x14ac:dyDescent="0.25" r="34" customHeight="1" ht="18" customFormat="1" s="4">
      <c r="A34" s="5"/>
      <c r="B34" s="6" t="s">
        <v>1166</v>
      </c>
      <c r="C34" s="6" t="s">
        <v>1167</v>
      </c>
      <c r="D34" s="7" t="s">
        <v>10</v>
      </c>
      <c r="E34" s="8" t="s">
        <v>344</v>
      </c>
      <c r="F34" s="7"/>
      <c r="G34" s="8"/>
    </row>
    <row x14ac:dyDescent="0.25" r="35" customHeight="1" ht="18" customFormat="1" s="4">
      <c r="A35" s="5"/>
      <c r="B35" s="6" t="s">
        <v>1168</v>
      </c>
      <c r="C35" s="6" t="s">
        <v>1169</v>
      </c>
      <c r="D35" s="7" t="s">
        <v>10</v>
      </c>
      <c r="E35" s="8" t="s">
        <v>344</v>
      </c>
      <c r="F35" s="7"/>
      <c r="G35" s="8"/>
    </row>
    <row x14ac:dyDescent="0.25" r="36" customHeight="1" ht="18" customFormat="1" s="4">
      <c r="A36" s="5"/>
      <c r="B36" s="6" t="s">
        <v>1170</v>
      </c>
      <c r="C36" s="6" t="s">
        <v>1171</v>
      </c>
      <c r="D36" s="7" t="s">
        <v>10</v>
      </c>
      <c r="E36" s="8" t="s">
        <v>344</v>
      </c>
      <c r="F36" s="7"/>
      <c r="G36" s="8"/>
    </row>
    <row x14ac:dyDescent="0.25" r="37" customHeight="1" ht="18" customFormat="1" s="4">
      <c r="A37" s="9" t="s">
        <v>80</v>
      </c>
      <c r="B37" s="6" t="s">
        <v>1172</v>
      </c>
      <c r="C37" s="6" t="s">
        <v>1173</v>
      </c>
      <c r="D37" s="7" t="s">
        <v>10</v>
      </c>
      <c r="E37" s="8" t="s">
        <v>91</v>
      </c>
      <c r="F37" s="7"/>
      <c r="G37" s="8"/>
    </row>
    <row x14ac:dyDescent="0.25" r="38" customHeight="1" ht="18" customFormat="1" s="4">
      <c r="A38" s="5"/>
      <c r="B38" s="6" t="s">
        <v>1174</v>
      </c>
      <c r="C38" s="6" t="s">
        <v>1175</v>
      </c>
      <c r="D38" s="7" t="s">
        <v>28</v>
      </c>
      <c r="E38" s="8"/>
      <c r="F38" s="7" t="s">
        <v>10</v>
      </c>
      <c r="G38" s="8"/>
    </row>
    <row x14ac:dyDescent="0.25" r="39" customHeight="1" ht="18" customFormat="1" s="4">
      <c r="A39" s="5"/>
      <c r="B39" s="6" t="s">
        <v>1176</v>
      </c>
      <c r="C39" s="6" t="s">
        <v>1177</v>
      </c>
      <c r="D39" s="7" t="s">
        <v>10</v>
      </c>
      <c r="E39" s="8" t="s">
        <v>84</v>
      </c>
      <c r="F39" s="7"/>
      <c r="G39" s="8"/>
    </row>
    <row x14ac:dyDescent="0.25" r="40" customHeight="1" ht="18">
      <c r="A40" s="10" t="s">
        <v>92</v>
      </c>
      <c r="B40" s="11"/>
      <c r="C40" s="11"/>
      <c r="D40" s="12">
        <f>COUNTIF(D2:D39,"No")</f>
      </c>
      <c r="E40" s="13"/>
      <c r="F40" s="12">
        <f>COUNTIF(F2:F39,"Yes")</f>
      </c>
      <c r="G40" s="13"/>
    </row>
  </sheetData>
  <mergeCells count="11">
    <mergeCell ref="A2:A4"/>
    <mergeCell ref="A5:A6"/>
    <mergeCell ref="A7:A11"/>
    <mergeCell ref="A12:A14"/>
    <mergeCell ref="A15:A18"/>
    <mergeCell ref="A19:A23"/>
    <mergeCell ref="A24:A28"/>
    <mergeCell ref="A29:A30"/>
    <mergeCell ref="A31:A36"/>
    <mergeCell ref="A37:A39"/>
    <mergeCell ref="A40:C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5"/>
  <sheetViews>
    <sheetView workbookViewId="0"/>
  </sheetViews>
  <sheetFormatPr defaultRowHeight="15" x14ac:dyDescent="0.25"/>
  <cols>
    <col min="1" max="1" style="14" width="60.71928571428572" customWidth="1" bestFit="1"/>
    <col min="2" max="2" style="15" width="13.005" customWidth="1" bestFit="1"/>
    <col min="3" max="3" style="15" width="60.71928571428572" customWidth="1" bestFit="1"/>
    <col min="4" max="4" style="16" width="14.719285714285713" customWidth="1" bestFit="1"/>
    <col min="5" max="5" style="17" width="30.719285714285714" customWidth="1" bestFit="1"/>
    <col min="6" max="6" style="16" width="14.719285714285713" customWidth="1" bestFit="1"/>
    <col min="7" max="7" style="17" width="60.71928571428572" customWidth="1" bestFit="1"/>
  </cols>
  <sheetData>
    <row x14ac:dyDescent="0.25" r="1" customHeight="1" ht="18">
      <c r="A1" s="1" t="s">
        <v>0</v>
      </c>
      <c r="B1" s="2" t="s">
        <v>1037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x14ac:dyDescent="0.25" r="2" customHeight="1" ht="15" customFormat="1" s="4">
      <c r="A2" s="9" t="s">
        <v>7</v>
      </c>
      <c r="B2" s="6" t="s">
        <v>1038</v>
      </c>
      <c r="C2" s="6" t="s">
        <v>1039</v>
      </c>
      <c r="D2" s="7" t="s">
        <v>10</v>
      </c>
      <c r="E2" s="8" t="s">
        <v>11</v>
      </c>
      <c r="F2" s="7"/>
      <c r="G2" s="8"/>
    </row>
    <row x14ac:dyDescent="0.25" r="3" customHeight="1" ht="15" customFormat="1" s="4">
      <c r="A3" s="5"/>
      <c r="B3" s="6" t="s">
        <v>1040</v>
      </c>
      <c r="C3" s="6" t="s">
        <v>1041</v>
      </c>
      <c r="D3" s="7" t="s">
        <v>28</v>
      </c>
      <c r="E3" s="8"/>
      <c r="F3" s="7" t="s">
        <v>10</v>
      </c>
      <c r="G3" s="8" t="s">
        <v>795</v>
      </c>
    </row>
    <row x14ac:dyDescent="0.25" r="4" customHeight="1" ht="18" customFormat="1" s="4">
      <c r="A4" s="9" t="s">
        <v>12</v>
      </c>
      <c r="B4" s="6" t="s">
        <v>1042</v>
      </c>
      <c r="C4" s="6" t="s">
        <v>1043</v>
      </c>
      <c r="D4" s="7" t="s">
        <v>10</v>
      </c>
      <c r="E4" s="8" t="s">
        <v>15</v>
      </c>
      <c r="F4" s="7"/>
      <c r="G4" s="8"/>
    </row>
    <row x14ac:dyDescent="0.25" r="5" customHeight="1" ht="18" customFormat="1" s="4">
      <c r="A5" s="5"/>
      <c r="B5" s="6" t="s">
        <v>1044</v>
      </c>
      <c r="C5" s="6" t="s">
        <v>1045</v>
      </c>
      <c r="D5" s="7" t="s">
        <v>10</v>
      </c>
      <c r="E5" s="8" t="s">
        <v>15</v>
      </c>
      <c r="F5" s="7"/>
      <c r="G5" s="8"/>
    </row>
    <row x14ac:dyDescent="0.25" r="6" customHeight="1" ht="18" customFormat="1" s="4">
      <c r="A6" s="5"/>
      <c r="B6" s="6" t="s">
        <v>1046</v>
      </c>
      <c r="C6" s="6" t="s">
        <v>1047</v>
      </c>
      <c r="D6" s="7" t="s">
        <v>10</v>
      </c>
      <c r="E6" s="8" t="s">
        <v>15</v>
      </c>
      <c r="F6" s="7"/>
      <c r="G6" s="8"/>
    </row>
    <row x14ac:dyDescent="0.25" r="7" customHeight="1" ht="18" customFormat="1" s="4">
      <c r="A7" s="5"/>
      <c r="B7" s="6" t="s">
        <v>1048</v>
      </c>
      <c r="C7" s="6" t="s">
        <v>1049</v>
      </c>
      <c r="D7" s="7" t="s">
        <v>10</v>
      </c>
      <c r="E7" s="8" t="s">
        <v>15</v>
      </c>
      <c r="F7" s="7"/>
      <c r="G7" s="8"/>
    </row>
    <row x14ac:dyDescent="0.25" r="8" customHeight="1" ht="15" customFormat="1" s="4">
      <c r="A8" s="9" t="s">
        <v>16</v>
      </c>
      <c r="B8" s="6" t="s">
        <v>1050</v>
      </c>
      <c r="C8" s="6" t="s">
        <v>1051</v>
      </c>
      <c r="D8" s="7" t="s">
        <v>10</v>
      </c>
      <c r="E8" s="8" t="s">
        <v>19</v>
      </c>
      <c r="F8" s="7"/>
      <c r="G8" s="8"/>
    </row>
    <row x14ac:dyDescent="0.25" r="9" customHeight="1" ht="15" customFormat="1" s="4">
      <c r="A9" s="5"/>
      <c r="B9" s="6" t="s">
        <v>1052</v>
      </c>
      <c r="C9" s="6" t="s">
        <v>657</v>
      </c>
      <c r="D9" s="7" t="s">
        <v>28</v>
      </c>
      <c r="E9" s="8"/>
      <c r="F9" s="7" t="s">
        <v>10</v>
      </c>
      <c r="G9" s="8"/>
    </row>
    <row x14ac:dyDescent="0.25" r="10" customHeight="1" ht="18" customFormat="1" s="4">
      <c r="A10" s="9" t="s">
        <v>32</v>
      </c>
      <c r="B10" s="6" t="s">
        <v>1053</v>
      </c>
      <c r="C10" s="6" t="s">
        <v>657</v>
      </c>
      <c r="D10" s="7" t="s">
        <v>10</v>
      </c>
      <c r="E10" s="8" t="s">
        <v>1054</v>
      </c>
      <c r="F10" s="7"/>
      <c r="G10" s="8"/>
    </row>
    <row x14ac:dyDescent="0.25" r="11" customHeight="1" ht="18" customFormat="1" s="4">
      <c r="A11" s="5"/>
      <c r="B11" s="6" t="s">
        <v>1055</v>
      </c>
      <c r="C11" s="6" t="s">
        <v>1056</v>
      </c>
      <c r="D11" s="7" t="s">
        <v>10</v>
      </c>
      <c r="E11" s="8" t="s">
        <v>589</v>
      </c>
      <c r="F11" s="7"/>
      <c r="G11" s="8"/>
    </row>
    <row x14ac:dyDescent="0.25" r="12" customHeight="1" ht="18" customFormat="1" s="4">
      <c r="A12" s="5"/>
      <c r="B12" s="6" t="s">
        <v>1057</v>
      </c>
      <c r="C12" s="6" t="s">
        <v>655</v>
      </c>
      <c r="D12" s="7" t="s">
        <v>10</v>
      </c>
      <c r="E12" s="8" t="s">
        <v>663</v>
      </c>
      <c r="F12" s="7"/>
      <c r="G12" s="8"/>
    </row>
    <row x14ac:dyDescent="0.25" r="13" customHeight="1" ht="18" customFormat="1" s="4">
      <c r="A13" s="5"/>
      <c r="B13" s="6" t="s">
        <v>1058</v>
      </c>
      <c r="C13" s="6" t="s">
        <v>668</v>
      </c>
      <c r="D13" s="7" t="s">
        <v>28</v>
      </c>
      <c r="E13" s="8"/>
      <c r="F13" s="7" t="s">
        <v>28</v>
      </c>
      <c r="G13" s="8"/>
    </row>
    <row x14ac:dyDescent="0.25" r="14" customHeight="1" ht="18" customFormat="1" s="4">
      <c r="A14" s="5"/>
      <c r="B14" s="6" t="s">
        <v>1059</v>
      </c>
      <c r="C14" s="6" t="s">
        <v>1060</v>
      </c>
      <c r="D14" s="7" t="s">
        <v>10</v>
      </c>
      <c r="E14" s="8" t="s">
        <v>666</v>
      </c>
      <c r="F14" s="7"/>
      <c r="G14" s="8"/>
    </row>
    <row x14ac:dyDescent="0.25" r="15" customHeight="1" ht="18" customFormat="1" s="4">
      <c r="A15" s="9" t="s">
        <v>40</v>
      </c>
      <c r="B15" s="6" t="s">
        <v>1061</v>
      </c>
      <c r="C15" s="6" t="s">
        <v>1062</v>
      </c>
      <c r="D15" s="7" t="s">
        <v>10</v>
      </c>
      <c r="E15" s="8" t="s">
        <v>43</v>
      </c>
      <c r="F15" s="7"/>
      <c r="G15" s="8"/>
    </row>
    <row x14ac:dyDescent="0.25" r="16" customHeight="1" ht="18" customFormat="1" s="4">
      <c r="A16" s="5"/>
      <c r="B16" s="6" t="s">
        <v>1063</v>
      </c>
      <c r="C16" s="6" t="s">
        <v>1064</v>
      </c>
      <c r="D16" s="7" t="s">
        <v>28</v>
      </c>
      <c r="E16" s="8"/>
      <c r="F16" s="7" t="s">
        <v>28</v>
      </c>
      <c r="G16" s="8"/>
    </row>
    <row x14ac:dyDescent="0.25" r="17" customHeight="1" ht="18" customFormat="1" s="4">
      <c r="A17" s="5"/>
      <c r="B17" s="6" t="s">
        <v>1065</v>
      </c>
      <c r="C17" s="6" t="s">
        <v>1066</v>
      </c>
      <c r="D17" s="7" t="s">
        <v>28</v>
      </c>
      <c r="E17" s="8"/>
      <c r="F17" s="7" t="s">
        <v>28</v>
      </c>
      <c r="G17" s="8"/>
    </row>
    <row x14ac:dyDescent="0.25" r="18" customHeight="1" ht="18" customFormat="1" s="4">
      <c r="A18" s="5"/>
      <c r="B18" s="6" t="s">
        <v>1067</v>
      </c>
      <c r="C18" s="6" t="s">
        <v>1068</v>
      </c>
      <c r="D18" s="7" t="s">
        <v>10</v>
      </c>
      <c r="E18" s="8" t="s">
        <v>43</v>
      </c>
      <c r="F18" s="7"/>
      <c r="G18" s="8"/>
    </row>
    <row x14ac:dyDescent="0.25" r="19" customHeight="1" ht="15" customFormat="1" s="4">
      <c r="A19" s="5" t="s">
        <v>49</v>
      </c>
      <c r="B19" s="6" t="s">
        <v>1069</v>
      </c>
      <c r="C19" s="6" t="s">
        <v>538</v>
      </c>
      <c r="D19" s="7" t="s">
        <v>10</v>
      </c>
      <c r="E19" s="8" t="s">
        <v>52</v>
      </c>
      <c r="F19" s="7"/>
      <c r="G19" s="8"/>
    </row>
    <row x14ac:dyDescent="0.25" r="20" customHeight="1" ht="18" customFormat="1" s="4">
      <c r="A20" s="9" t="s">
        <v>53</v>
      </c>
      <c r="B20" s="6" t="s">
        <v>1070</v>
      </c>
      <c r="C20" s="6" t="s">
        <v>1071</v>
      </c>
      <c r="D20" s="7" t="s">
        <v>10</v>
      </c>
      <c r="E20" s="8" t="s">
        <v>56</v>
      </c>
      <c r="F20" s="7"/>
      <c r="G20" s="8"/>
    </row>
    <row x14ac:dyDescent="0.25" r="21" customHeight="1" ht="18" customFormat="1" s="4">
      <c r="A21" s="5"/>
      <c r="B21" s="6" t="s">
        <v>1072</v>
      </c>
      <c r="C21" s="6" t="s">
        <v>1073</v>
      </c>
      <c r="D21" s="7" t="s">
        <v>10</v>
      </c>
      <c r="E21" s="8" t="s">
        <v>56</v>
      </c>
      <c r="F21" s="7"/>
      <c r="G21" s="8"/>
    </row>
    <row x14ac:dyDescent="0.25" r="22" customHeight="1" ht="18" customFormat="1" s="4">
      <c r="A22" s="5"/>
      <c r="B22" s="6" t="s">
        <v>1074</v>
      </c>
      <c r="C22" s="6" t="s">
        <v>1075</v>
      </c>
      <c r="D22" s="7" t="s">
        <v>28</v>
      </c>
      <c r="E22" s="8"/>
      <c r="F22" s="7" t="s">
        <v>28</v>
      </c>
      <c r="G22" s="8"/>
    </row>
    <row x14ac:dyDescent="0.25" r="23" customHeight="1" ht="18" customFormat="1" s="4">
      <c r="A23" s="5"/>
      <c r="B23" s="6" t="s">
        <v>1076</v>
      </c>
      <c r="C23" s="6" t="s">
        <v>1077</v>
      </c>
      <c r="D23" s="7" t="s">
        <v>10</v>
      </c>
      <c r="E23" s="8" t="s">
        <v>416</v>
      </c>
      <c r="F23" s="7"/>
      <c r="G23" s="8"/>
    </row>
    <row x14ac:dyDescent="0.25" r="24" customHeight="1" ht="18" customFormat="1" s="4">
      <c r="A24" s="5"/>
      <c r="B24" s="6" t="s">
        <v>1078</v>
      </c>
      <c r="C24" s="6" t="s">
        <v>1079</v>
      </c>
      <c r="D24" s="7" t="s">
        <v>10</v>
      </c>
      <c r="E24" s="8" t="s">
        <v>333</v>
      </c>
      <c r="F24" s="7"/>
      <c r="G24" s="8"/>
    </row>
    <row x14ac:dyDescent="0.25" r="25" customHeight="1" ht="15" customFormat="1" s="4">
      <c r="A25" s="9" t="s">
        <v>63</v>
      </c>
      <c r="B25" s="6" t="s">
        <v>1080</v>
      </c>
      <c r="C25" s="6" t="s">
        <v>1081</v>
      </c>
      <c r="D25" s="7" t="s">
        <v>10</v>
      </c>
      <c r="E25" s="8" t="s">
        <v>66</v>
      </c>
      <c r="F25" s="7"/>
      <c r="G25" s="8"/>
    </row>
    <row x14ac:dyDescent="0.25" r="26" customHeight="1" ht="18" customFormat="1" s="4">
      <c r="A26" s="5"/>
      <c r="B26" s="6" t="s">
        <v>1082</v>
      </c>
      <c r="C26" s="6" t="s">
        <v>1083</v>
      </c>
      <c r="D26" s="7" t="s">
        <v>10</v>
      </c>
      <c r="E26" s="8" t="s">
        <v>66</v>
      </c>
      <c r="F26" s="7"/>
      <c r="G26" s="8"/>
    </row>
    <row x14ac:dyDescent="0.25" r="27" customHeight="1" ht="18" customFormat="1" s="4">
      <c r="A27" s="9" t="s">
        <v>68</v>
      </c>
      <c r="B27" s="6" t="s">
        <v>1084</v>
      </c>
      <c r="C27" s="6" t="s">
        <v>1085</v>
      </c>
      <c r="D27" s="7" t="s">
        <v>10</v>
      </c>
      <c r="E27" s="8" t="s">
        <v>71</v>
      </c>
      <c r="F27" s="7"/>
      <c r="G27" s="8"/>
    </row>
    <row x14ac:dyDescent="0.25" r="28" customHeight="1" ht="18" customFormat="1" s="4">
      <c r="A28" s="5"/>
      <c r="B28" s="6" t="s">
        <v>1086</v>
      </c>
      <c r="C28" s="6" t="s">
        <v>1087</v>
      </c>
      <c r="D28" s="7" t="s">
        <v>10</v>
      </c>
      <c r="E28" s="8" t="s">
        <v>71</v>
      </c>
      <c r="F28" s="7"/>
      <c r="G28" s="8"/>
    </row>
    <row x14ac:dyDescent="0.25" r="29" customHeight="1" ht="18" customFormat="1" s="4">
      <c r="A29" s="5"/>
      <c r="B29" s="6" t="s">
        <v>1088</v>
      </c>
      <c r="C29" s="6" t="s">
        <v>1089</v>
      </c>
      <c r="D29" s="7" t="s">
        <v>28</v>
      </c>
      <c r="E29" s="8"/>
      <c r="F29" s="7" t="s">
        <v>28</v>
      </c>
      <c r="G29" s="8"/>
    </row>
    <row x14ac:dyDescent="0.25" r="30" customHeight="1" ht="18" customFormat="1" s="4">
      <c r="A30" s="9" t="s">
        <v>80</v>
      </c>
      <c r="B30" s="6" t="s">
        <v>1090</v>
      </c>
      <c r="C30" s="6" t="s">
        <v>1091</v>
      </c>
      <c r="D30" s="7" t="s">
        <v>10</v>
      </c>
      <c r="E30" s="8" t="s">
        <v>91</v>
      </c>
      <c r="F30" s="7"/>
      <c r="G30" s="8"/>
    </row>
    <row x14ac:dyDescent="0.25" r="31" customHeight="1" ht="18" customFormat="1" s="4">
      <c r="A31" s="5"/>
      <c r="B31" s="6" t="s">
        <v>1092</v>
      </c>
      <c r="C31" s="6" t="s">
        <v>1093</v>
      </c>
      <c r="D31" s="7" t="s">
        <v>28</v>
      </c>
      <c r="E31" s="8"/>
      <c r="F31" s="7" t="s">
        <v>10</v>
      </c>
      <c r="G31" s="8" t="s">
        <v>1094</v>
      </c>
    </row>
    <row x14ac:dyDescent="0.25" r="32" customHeight="1" ht="18" customFormat="1" s="4">
      <c r="A32" s="5"/>
      <c r="B32" s="6" t="s">
        <v>1095</v>
      </c>
      <c r="C32" s="6" t="s">
        <v>1096</v>
      </c>
      <c r="D32" s="7" t="s">
        <v>28</v>
      </c>
      <c r="E32" s="8"/>
      <c r="F32" s="7" t="s">
        <v>28</v>
      </c>
      <c r="G32" s="8"/>
    </row>
    <row x14ac:dyDescent="0.25" r="33" customHeight="1" ht="18" customFormat="1" s="4">
      <c r="A33" s="5"/>
      <c r="B33" s="6" t="s">
        <v>1097</v>
      </c>
      <c r="C33" s="6" t="s">
        <v>1098</v>
      </c>
      <c r="D33" s="7" t="s">
        <v>83</v>
      </c>
      <c r="E33" s="8" t="s">
        <v>91</v>
      </c>
      <c r="F33" s="7" t="s">
        <v>28</v>
      </c>
      <c r="G33" s="8"/>
    </row>
    <row x14ac:dyDescent="0.25" r="34" customHeight="1" ht="18" customFormat="1" s="4">
      <c r="A34" s="5"/>
      <c r="B34" s="6" t="s">
        <v>1099</v>
      </c>
      <c r="C34" s="6" t="s">
        <v>1100</v>
      </c>
      <c r="D34" s="7" t="s">
        <v>10</v>
      </c>
      <c r="E34" s="8" t="s">
        <v>84</v>
      </c>
      <c r="F34" s="7"/>
      <c r="G34" s="8"/>
    </row>
    <row x14ac:dyDescent="0.25" r="35" customHeight="1" ht="18">
      <c r="A35" s="10" t="s">
        <v>92</v>
      </c>
      <c r="B35" s="11"/>
      <c r="C35" s="11"/>
      <c r="D35" s="12">
        <f>COUNTIF(D2:D34,"No")</f>
      </c>
      <c r="E35" s="13"/>
      <c r="F35" s="12">
        <f>COUNTIF(F2:F34,"Yes")</f>
      </c>
      <c r="G35" s="13"/>
    </row>
  </sheetData>
  <mergeCells count="10">
    <mergeCell ref="A2:A3"/>
    <mergeCell ref="A4:A7"/>
    <mergeCell ref="A8:A9"/>
    <mergeCell ref="A10:A14"/>
    <mergeCell ref="A15:A18"/>
    <mergeCell ref="A20:A24"/>
    <mergeCell ref="A25:A26"/>
    <mergeCell ref="A27:A29"/>
    <mergeCell ref="A30:A34"/>
    <mergeCell ref="A35:C3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21</vt:i4>
      </vt:variant>
    </vt:vector>
  </HeadingPairs>
  <TitlesOfParts>
    <vt:vector baseType="lpstr" size="21">
      <vt:lpstr>Models</vt:lpstr>
      <vt:lpstr>Summary</vt:lpstr>
      <vt:lpstr>Summary Consistency</vt:lpstr>
      <vt:lpstr>Consistency Analysis</vt:lpstr>
      <vt:lpstr>Gold Standard to… Comparison</vt:lpstr>
      <vt:lpstr>Human to Auto Comparison</vt:lpstr>
      <vt:lpstr>L0 to Human Comparison</vt:lpstr>
      <vt:lpstr>L1 to Human Comparison</vt:lpstr>
      <vt:lpstr>L2 to Human Comparison</vt:lpstr>
      <vt:lpstr>L3 to Human Comparison</vt:lpstr>
      <vt:lpstr>L4 to Human Comparison</vt:lpstr>
      <vt:lpstr>L5 to Human Comparison</vt:lpstr>
      <vt:lpstr>Q0 to Human Comparison</vt:lpstr>
      <vt:lpstr>Q1 to Human Comparison</vt:lpstr>
      <vt:lpstr>Q2 to Human Comparison</vt:lpstr>
      <vt:lpstr>M0 to Human Comparison</vt:lpstr>
      <vt:lpstr>M1 to Human Comparison</vt:lpstr>
      <vt:lpstr>M2 to Human Comparison</vt:lpstr>
      <vt:lpstr>G0 to Human Comparison</vt:lpstr>
      <vt:lpstr>G1 to Human Comparison</vt:lpstr>
      <vt:lpstr>G2 to Human Comparison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2025-07-18T14:19:12.231Z</dcterms:created>
  <dcterms:modified xsi:type="dcterms:W3CDTF">2025-07-18T14:19:12.231Z</dcterms:modified>
</cp:coreProperties>
</file>