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codeName="ThisWorkbook" defaultThemeVersion="166925"/>
  <mc:AlternateContent xmlns:mc="http://schemas.openxmlformats.org/markup-compatibility/2006">
    <mc:Choice Requires="x15">
      <x15ac:absPath xmlns:x15ac="http://schemas.microsoft.com/office/spreadsheetml/2010/11/ac" url="\\tsn.tno.nl\Data\Projects\060\1\15731\ResiStand - Kluis\WP1 - Building blocks\T1.3 - Improved Assessment Framework\RAF\RAF 2.0 version 5 - December 2017\"/>
    </mc:Choice>
  </mc:AlternateContent>
  <xr:revisionPtr revIDLastSave="0" documentId="8_{59EC1E55-0139-4234-942E-991358BB1AAD}" xr6:coauthVersionLast="45" xr6:coauthVersionMax="45" xr10:uidLastSave="{00000000-0000-0000-0000-000000000000}"/>
  <workbookProtection workbookPassword="C125" lockStructure="1"/>
  <bookViews>
    <workbookView xWindow="-120" yWindow="-120" windowWidth="38640" windowHeight="21240" tabRatio="752" xr2:uid="{00000000-000D-0000-FFFF-FFFF00000000}"/>
  </bookViews>
  <sheets>
    <sheet name="Acknowledgements" sheetId="28" r:id="rId1"/>
    <sheet name="INTAKE" sheetId="23" r:id="rId2"/>
    <sheet name="IMPACT END-USERS" sheetId="24" r:id="rId3"/>
    <sheet name="IMPACT INDUSTRY&amp;RESEARCH" sheetId="25" r:id="rId4"/>
    <sheet name="ETHICAL-SOCIETAL-LEGAL" sheetId="22" r:id="rId5"/>
    <sheet name="FEASIBILITY" sheetId="26" r:id="rId6"/>
    <sheet name="ASSESSMENT" sheetId="27" r:id="rId7"/>
    <sheet name="RAF Basic data" sheetId="20" state="hidden" r:id="rId8"/>
  </sheets>
  <definedNames>
    <definedName name="Natural" localSheetId="6">#REF!</definedName>
    <definedName name="Natural" localSheetId="4">#REF!</definedName>
    <definedName name="Natural" localSheetId="5">#REF!</definedName>
    <definedName name="Natural" localSheetId="2">#REF!</definedName>
    <definedName name="Natural" localSheetId="3">#REF!</definedName>
    <definedName name="Natural" localSheetId="1">#REF!</definedName>
    <definedName name="Natural">#REF!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 i="26" l="1"/>
  <c r="K47" i="20" l="1"/>
  <c r="Q75" i="26"/>
  <c r="Q57" i="26"/>
  <c r="Q30" i="26"/>
  <c r="L13" i="27" l="1"/>
  <c r="F18" i="27"/>
  <c r="H86" i="27"/>
  <c r="L12" i="27" l="1"/>
  <c r="Q22" i="24"/>
  <c r="P22" i="24" s="1"/>
  <c r="Q41" i="24"/>
  <c r="P41" i="24" s="1"/>
  <c r="N41" i="24" s="1"/>
  <c r="J50" i="27" s="1"/>
  <c r="Q57" i="24"/>
  <c r="P57" i="24" s="1"/>
  <c r="N57" i="24" s="1"/>
  <c r="J52" i="27" s="1"/>
  <c r="Q67" i="24"/>
  <c r="P67" i="24" s="1"/>
  <c r="N67" i="24" s="1"/>
  <c r="J54" i="27" s="1"/>
  <c r="Q14" i="25"/>
  <c r="P14" i="25" s="1"/>
  <c r="N14" i="25" s="1"/>
  <c r="J57" i="27" s="1"/>
  <c r="Q34" i="25"/>
  <c r="P34" i="25" s="1"/>
  <c r="N34" i="25" s="1"/>
  <c r="J59" i="27" s="1"/>
  <c r="Q63" i="25"/>
  <c r="P63" i="25" s="1"/>
  <c r="N63" i="25" s="1"/>
  <c r="J63" i="27" s="1"/>
  <c r="Q47" i="25"/>
  <c r="P47" i="25" s="1"/>
  <c r="F30" i="27"/>
  <c r="F6" i="27"/>
  <c r="P11" i="22"/>
  <c r="P15" i="22"/>
  <c r="P25" i="22"/>
  <c r="P20" i="22"/>
  <c r="P29" i="22"/>
  <c r="P39" i="22"/>
  <c r="P44" i="22"/>
  <c r="P48" i="22"/>
  <c r="P52" i="22"/>
  <c r="P56" i="22"/>
  <c r="P61" i="22"/>
  <c r="P65" i="22"/>
  <c r="P70" i="22"/>
  <c r="P74" i="22"/>
  <c r="P78" i="22"/>
  <c r="P82" i="22"/>
  <c r="P34" i="22"/>
  <c r="J79" i="27"/>
  <c r="J83" i="27"/>
  <c r="J82" i="27"/>
  <c r="J81" i="27"/>
  <c r="E39" i="20"/>
  <c r="E40" i="20" s="1"/>
  <c r="E41" i="20" s="1"/>
  <c r="L14" i="27"/>
  <c r="H90" i="27"/>
  <c r="F26" i="27"/>
  <c r="L16" i="27"/>
  <c r="L15" i="27"/>
  <c r="F16" i="27"/>
  <c r="F15" i="27"/>
  <c r="F14" i="27"/>
  <c r="F13" i="27"/>
  <c r="F12" i="27"/>
  <c r="F4" i="27"/>
  <c r="K5" i="20"/>
  <c r="K6" i="20"/>
  <c r="K7" i="20"/>
  <c r="K8" i="20" s="1"/>
  <c r="K9" i="20" s="1"/>
  <c r="K10" i="20" s="1"/>
  <c r="K11" i="20" s="1"/>
  <c r="K12" i="20" s="1"/>
  <c r="K13" i="20" s="1"/>
  <c r="K14" i="20" s="1"/>
  <c r="K15" i="20" s="1"/>
  <c r="K16" i="20" s="1"/>
  <c r="K17" i="20" s="1"/>
  <c r="K18" i="20" s="1"/>
  <c r="K19" i="20" s="1"/>
  <c r="K20" i="20" s="1"/>
  <c r="K21" i="20" s="1"/>
  <c r="K22" i="20" s="1"/>
  <c r="K23" i="20" s="1"/>
  <c r="K24" i="20" s="1"/>
  <c r="K25" i="20" s="1"/>
  <c r="K26" i="20" s="1"/>
  <c r="K27" i="20" s="1"/>
  <c r="K28" i="20" s="1"/>
  <c r="K29" i="20" s="1"/>
  <c r="K30" i="20" s="1"/>
  <c r="K31" i="20" s="1"/>
  <c r="H5" i="20"/>
  <c r="H6" i="20" s="1"/>
  <c r="H7" i="20" s="1"/>
  <c r="H8" i="20" s="1"/>
  <c r="H9" i="20" s="1"/>
  <c r="H10" i="20" s="1"/>
  <c r="H11" i="20" s="1"/>
  <c r="H12" i="20" s="1"/>
  <c r="H13" i="20" s="1"/>
  <c r="H14" i="20" s="1"/>
  <c r="H15" i="20" s="1"/>
  <c r="H16" i="20" s="1"/>
  <c r="H17" i="20" s="1"/>
  <c r="H18" i="20" s="1"/>
  <c r="H19" i="20" s="1"/>
  <c r="H20" i="20" s="1"/>
  <c r="H21" i="20" s="1"/>
  <c r="H22" i="20" s="1"/>
  <c r="H23" i="20" s="1"/>
  <c r="H24" i="20" s="1"/>
  <c r="H25" i="20" s="1"/>
  <c r="H26" i="20" s="1"/>
  <c r="H27" i="20" s="1"/>
  <c r="H28" i="20" s="1"/>
  <c r="H29" i="20" s="1"/>
  <c r="H30" i="20" s="1"/>
  <c r="H31" i="20" s="1"/>
  <c r="H32" i="20" s="1"/>
  <c r="H33" i="20" s="1"/>
  <c r="H34" i="20" s="1"/>
  <c r="H35" i="20" s="1"/>
  <c r="H36" i="20" s="1"/>
  <c r="H37" i="20" s="1"/>
  <c r="H38" i="20" s="1"/>
  <c r="H39" i="20" s="1"/>
  <c r="E27" i="20"/>
  <c r="E28" i="20"/>
  <c r="E29" i="20"/>
  <c r="E30" i="20"/>
  <c r="E31" i="20"/>
  <c r="E19" i="20"/>
  <c r="E20" i="20"/>
  <c r="E21" i="20" s="1"/>
  <c r="E22" i="20" s="1"/>
  <c r="E12" i="20"/>
  <c r="E13" i="20"/>
  <c r="E14" i="20" s="1"/>
  <c r="E15" i="20" s="1"/>
  <c r="E5" i="20"/>
  <c r="E6" i="20"/>
  <c r="E7" i="20" s="1"/>
  <c r="E8" i="20" s="1"/>
  <c r="B39" i="20"/>
  <c r="B40" i="20"/>
  <c r="B41" i="20"/>
  <c r="B42" i="20"/>
  <c r="B43" i="20"/>
  <c r="B44" i="20"/>
  <c r="B38" i="20"/>
  <c r="AV28" i="27" l="1"/>
  <c r="E42" i="20"/>
  <c r="E43" i="20" s="1"/>
  <c r="P75" i="26" s="1"/>
  <c r="N75" i="26" s="1"/>
  <c r="J73" i="27" s="1"/>
  <c r="P30" i="26"/>
  <c r="P6" i="26"/>
  <c r="N6" i="26" s="1"/>
  <c r="J67" i="27" s="1"/>
  <c r="P4" i="25"/>
  <c r="N4" i="25" s="1"/>
  <c r="N47" i="25"/>
  <c r="J61" i="27" s="1"/>
  <c r="P4" i="24"/>
  <c r="N22" i="24"/>
  <c r="J48" i="27" s="1"/>
  <c r="P4" i="22"/>
  <c r="N4" i="22" s="1"/>
  <c r="J77" i="27" s="1"/>
  <c r="AT37" i="27" l="1"/>
  <c r="F34" i="27" s="1"/>
  <c r="N30" i="26"/>
  <c r="J69" i="27" s="1"/>
  <c r="P57" i="26"/>
  <c r="N57" i="26" s="1"/>
  <c r="J71" i="27" s="1"/>
  <c r="AU28" i="27"/>
  <c r="N4" i="24"/>
  <c r="P4" i="26" l="1"/>
  <c r="N4" i="26" l="1"/>
  <c r="F37" i="27" s="1"/>
  <c r="AW28" i="27" s="1"/>
  <c r="AT2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Stolk, D.J. (Dirk)</author>
  </authors>
  <commentList>
    <comment ref="D18" authorId="0" shapeId="0" xr:uid="{04513EDF-B2F1-486B-BFF3-495F859B0382}">
      <text>
        <r>
          <rPr>
            <b/>
            <u/>
            <sz val="9"/>
            <color indexed="81"/>
            <rFont val="Tahoma"/>
            <family val="2"/>
          </rPr>
          <t>Examples of trends</t>
        </r>
        <r>
          <rPr>
            <sz val="9"/>
            <color indexed="81"/>
            <rFont val="Tahoma"/>
            <charset val="1"/>
          </rPr>
          <t xml:space="preserve">
</t>
        </r>
        <r>
          <rPr>
            <b/>
            <i/>
            <sz val="9"/>
            <color indexed="81"/>
            <rFont val="Tahoma"/>
            <family val="2"/>
          </rPr>
          <t xml:space="preserve">Increasing vulnerability of society </t>
        </r>
        <r>
          <rPr>
            <sz val="9"/>
            <color indexed="81"/>
            <rFont val="Tahoma"/>
            <charset val="1"/>
          </rPr>
          <t xml:space="preserve">due to e.g. aging of the population, increasing urbanisation in coastal areas and along main rivers, increasing international mobility (globalisation), and hyper connectivity, including linkages between the ‘real world’ and the ‘virtual world’.
</t>
        </r>
        <r>
          <rPr>
            <b/>
            <i/>
            <sz val="9"/>
            <color indexed="81"/>
            <rFont val="Tahoma"/>
            <family val="2"/>
          </rPr>
          <t xml:space="preserve">Changes in crises, disasters and their impact </t>
        </r>
        <r>
          <rPr>
            <sz val="9"/>
            <color indexed="81"/>
            <rFont val="Tahoma"/>
            <charset val="1"/>
          </rPr>
          <t xml:space="preserve">due to e.g. increasing number of natural disasters due to climate change (forest fires, extreme rainfall, etc.), increasing number of physical attacks, increasing number of cyber incidents/attacks, increase of cascading effects due to interdependencies (of e.g. critical infrastructures).
</t>
        </r>
        <r>
          <rPr>
            <b/>
            <i/>
            <sz val="9"/>
            <color indexed="81"/>
            <rFont val="Tahoma"/>
            <family val="2"/>
          </rPr>
          <t xml:space="preserve">Developments in disaster resilience and crisis management </t>
        </r>
        <r>
          <rPr>
            <sz val="9"/>
            <color indexed="81"/>
            <rFont val="Tahoma"/>
            <charset val="1"/>
          </rPr>
          <t>due to increasing involvement of society (building on societal potential is required because the size of public services is decreasing), towards Network-Enabled Capabilities of emergency services and crisis partners (requiring information sharing/network governance), increasing need for analysis tools (big data), increasing importance of social media (for purposes to communicate with citizens, and also to meet the society’s needs for transparency).</t>
        </r>
      </text>
    </comment>
    <comment ref="D44" authorId="0" shapeId="0" xr:uid="{029A50FE-1872-40A8-925C-D8E06E7023D5}">
      <text>
        <r>
          <rPr>
            <b/>
            <sz val="9"/>
            <color indexed="81"/>
            <rFont val="Tahoma"/>
            <family val="2"/>
          </rPr>
          <t>UNISDR Terminology on Disaster Risk Reduction (2009):</t>
        </r>
        <r>
          <rPr>
            <sz val="9"/>
            <color indexed="81"/>
            <rFont val="Tahoma"/>
            <family val="2"/>
          </rPr>
          <t xml:space="preserve">
“The consequences of a disaster may include loss of life, injury, disease and other
negative effects on human physical, mental and social well-being, together with damage to
property, destruction of assets, loss of services, social and economic disruption and environmental
degradation.”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Stolk, D.J. (Dirk)</author>
  </authors>
  <commentList>
    <comment ref="D9" authorId="0" shapeId="0" xr:uid="{9750ADBB-AC0E-4D33-B368-5A1E3162468B}">
      <text>
        <r>
          <rPr>
            <b/>
            <u/>
            <sz val="9"/>
            <color indexed="81"/>
            <rFont val="Tahoma"/>
            <family val="2"/>
          </rPr>
          <t>Examples of trends</t>
        </r>
        <r>
          <rPr>
            <sz val="9"/>
            <color indexed="81"/>
            <rFont val="Tahoma"/>
            <family val="2"/>
          </rPr>
          <t xml:space="preserve">
</t>
        </r>
        <r>
          <rPr>
            <b/>
            <i/>
            <sz val="9"/>
            <color indexed="81"/>
            <rFont val="Tahoma"/>
            <family val="2"/>
          </rPr>
          <t>Technical trends</t>
        </r>
        <r>
          <rPr>
            <sz val="9"/>
            <color indexed="81"/>
            <rFont val="Tahoma"/>
            <family val="2"/>
          </rPr>
          <t xml:space="preserve"> are e.g. technological progress in:
 - Sensing technology
 - Command, Control and Communication technology
 - Surveillance technology (including the use of unmanned vehicles)
 - Protection of the public in general
 - Simulation technology
 - Physical protection of objects and subjects
 - Crisis logistics
</t>
        </r>
        <r>
          <rPr>
            <b/>
            <i/>
            <sz val="9"/>
            <color indexed="81"/>
            <rFont val="Tahoma"/>
            <family val="2"/>
          </rPr>
          <t xml:space="preserve">Non-technical trends </t>
        </r>
        <r>
          <rPr>
            <sz val="9"/>
            <color indexed="81"/>
            <rFont val="Tahoma"/>
            <family val="2"/>
          </rPr>
          <t xml:space="preserve">are e.g.:
 - Increasing vulnerability of society
 - Changes in crisis, disasters and their impact
 - Developments in disaster resilience and crisis management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Lee, M.D.E. (Marcel) van der</author>
    <author>Stolk, D.J. (Dirk)</author>
  </authors>
  <commentList>
    <comment ref="D11" authorId="0" shapeId="0" xr:uid="{56B919B6-76FD-4BE9-B4E3-B6A5BA55C45E}">
      <text>
        <r>
          <rPr>
            <sz val="9"/>
            <color indexed="81"/>
            <rFont val="Tahoma"/>
            <family val="2"/>
          </rPr>
          <t>It is important that the standard will not diminish respect, fairness, and notions of self-worth among practitioners or citizens being served. Any standard should be able to be applied in ways that respect different community values.</t>
        </r>
      </text>
    </comment>
    <comment ref="D15" authorId="1" shapeId="0" xr:uid="{0E36026F-CDFC-464B-8114-93F7D8D56D97}">
      <text>
        <r>
          <rPr>
            <sz val="9"/>
            <color indexed="81"/>
            <rFont val="Tahoma"/>
            <charset val="1"/>
          </rPr>
          <t>The standard should ideally build a stronger understanding among practitioners of how to make their actions increasingly fair to increasingly diverse societies. This means that all citizens will share the benefits and challenges associated with the standard.</t>
        </r>
      </text>
    </comment>
    <comment ref="D20" authorId="1" shapeId="0" xr:uid="{CA805132-0648-4DE5-B8F3-3E0211841F52}">
      <text>
        <r>
          <rPr>
            <sz val="9"/>
            <color indexed="81"/>
            <rFont val="Tahoma"/>
            <charset val="1"/>
          </rPr>
          <t xml:space="preserve">No harm should come to citizens as a result of the standard. To have the standard best serve the public and help build trust in disaster services, there should be consideration of how the standard will be received and understood by the public.
</t>
        </r>
      </text>
    </comment>
    <comment ref="D25" authorId="1" shapeId="0" xr:uid="{A7951E6C-79B0-42F6-B1E6-C24CDF575DFF}">
      <text>
        <r>
          <rPr>
            <sz val="9"/>
            <color indexed="81"/>
            <rFont val="Tahoma"/>
            <charset val="1"/>
          </rPr>
          <t>The standard should be representative, unbiased, and non-discriminatory</t>
        </r>
      </text>
    </comment>
    <comment ref="D29" authorId="1" shapeId="0" xr:uid="{DBC25681-2BFD-42AD-B86C-042305E1B82D}">
      <text>
        <r>
          <rPr>
            <sz val="9"/>
            <color indexed="81"/>
            <rFont val="Tahoma"/>
            <charset val="1"/>
          </rPr>
          <t>Any standard should ensure that a specific level of expertise (e.g. technological knowledge or physical capability) is not required in order to develop or implement the standard, automatically excluding/discriminating against those without.</t>
        </r>
      </text>
    </comment>
    <comment ref="D34" authorId="1" shapeId="0" xr:uid="{77EE405E-4B68-4542-92E7-BDC9A2801054}">
      <text>
        <r>
          <rPr>
            <sz val="9"/>
            <color indexed="81"/>
            <rFont val="Tahoma"/>
            <charset val="1"/>
          </rPr>
          <t>Privacy considerations can be addressed in the research needed to develop the standard or in the implementation and impact of the standard. Considering privacy issues is particularly relevant in the development of technological standards, surveillance standards, or data sharing standards (e.g., on drones, body scanners, unmanned aircraft systems) where privacy can be infringed.</t>
        </r>
      </text>
    </comment>
    <comment ref="D39" authorId="1" shapeId="0" xr:uid="{804206A8-A517-4B9F-A99F-3583324A2273}">
      <text>
        <r>
          <rPr>
            <sz val="9"/>
            <color indexed="81"/>
            <rFont val="Tahoma"/>
            <charset val="1"/>
          </rPr>
          <t>Standards focusing on communication and sharing of information during a disaster may increase the ability to provide care during a disaster. Additionally, standards focusing on utility networks or psycho-social support may also increase the ability to provide care.</t>
        </r>
      </text>
    </comment>
    <comment ref="D44" authorId="1" shapeId="0" xr:uid="{9002861C-9ECF-48C0-A1D0-B3308D98F2A1}">
      <text>
        <r>
          <rPr>
            <sz val="9"/>
            <color indexed="81"/>
            <rFont val="Tahoma"/>
            <charset val="1"/>
          </rPr>
          <t>Any standard should have a positive impact on sustainable development and meet the needs of today without affecting the ability of future generations to meet their needs.</t>
        </r>
      </text>
    </comment>
    <comment ref="D48" authorId="1" shapeId="0" xr:uid="{7B6E20E1-F0E7-4315-9C93-D695DB4B4414}">
      <text>
        <r>
          <rPr>
            <sz val="9"/>
            <color indexed="81"/>
            <rFont val="Tahoma"/>
            <charset val="1"/>
          </rPr>
          <t>It is possible to help mitigate negative effects AND find potential beneficial opportunities with impact assessments that reflexively consider how the standard can be put into practice building on stakeholder experience.</t>
        </r>
      </text>
    </comment>
    <comment ref="D52" authorId="1" shapeId="0" xr:uid="{87A8E24B-AEA8-4897-A707-4BB82E347124}">
      <text>
        <r>
          <rPr>
            <sz val="9"/>
            <color indexed="81"/>
            <rFont val="Tahoma"/>
            <charset val="1"/>
          </rPr>
          <t>Are there mechanisms in place for mitigating risk and the unintended consequences of the research and the implementation of the standard?</t>
        </r>
      </text>
    </comment>
    <comment ref="D56" authorId="1" shapeId="0" xr:uid="{655A6C42-7BDE-42D6-8EB0-6D8FD1BE225E}">
      <text>
        <r>
          <rPr>
            <sz val="9"/>
            <color indexed="81"/>
            <rFont val="Tahoma"/>
            <charset val="1"/>
          </rPr>
          <t>Do measures exist to support accountability?</t>
        </r>
      </text>
    </comment>
    <comment ref="D61" authorId="1" shapeId="0" xr:uid="{FAD5776B-66A1-426D-9DAA-887507311883}">
      <text>
        <r>
          <rPr>
            <sz val="9"/>
            <color indexed="81"/>
            <rFont val="Tahoma"/>
            <charset val="1"/>
          </rPr>
          <t>All actors engaging with a standard should have the ability to determine an action themselves. In other words, any standard should not impose one’s will upon another in a way that takes away their rights.</t>
        </r>
      </text>
    </comment>
    <comment ref="D65" authorId="1" shapeId="0" xr:uid="{7F82E801-7407-4400-A1EA-4F72F29D7D2C}">
      <text>
        <r>
          <rPr>
            <sz val="9"/>
            <color indexed="81"/>
            <rFont val="Tahoma"/>
            <charset val="1"/>
          </rPr>
          <t>All actors applying a standard can engage with the organisations they believe are necessary to do their job without fear of ramifications or other concerns for their safety or rights.</t>
        </r>
      </text>
    </comment>
    <comment ref="D70" authorId="1" shapeId="0" xr:uid="{6D1F1A3D-DD3E-4D44-9753-22E3888BFDC5}">
      <text>
        <r>
          <rPr>
            <sz val="9"/>
            <color indexed="81"/>
            <rFont val="Tahoma"/>
            <charset val="1"/>
          </rPr>
          <t>Any standard should not be able to be interpreted in ways that impede/infringe upon individual freedoms.</t>
        </r>
      </text>
    </comment>
    <comment ref="D74" authorId="1" shapeId="0" xr:uid="{A2C6305D-B5F0-434F-95FA-CBD047D5CD27}">
      <text>
        <r>
          <rPr>
            <sz val="9"/>
            <color indexed="81"/>
            <rFont val="Tahoma"/>
            <charset val="1"/>
          </rPr>
          <t>Standards for disaster risk management should increase social justice, equality, and benefit sharing, even if that is not the primary goal.</t>
        </r>
      </text>
    </comment>
    <comment ref="D78" authorId="1" shapeId="0" xr:uid="{35877A90-37D4-4CAE-AC41-53AB24387AE7}">
      <text>
        <r>
          <rPr>
            <sz val="9"/>
            <color indexed="81"/>
            <rFont val="Tahoma"/>
            <charset val="1"/>
          </rPr>
          <t>This should include health, cultural heritage, safety, security, clean environment, solidarity.</t>
        </r>
      </text>
    </comment>
    <comment ref="D82" authorId="1" shapeId="0" xr:uid="{633F5BDC-9B0D-4B96-AE73-62335130081D}">
      <text>
        <r>
          <rPr>
            <sz val="9"/>
            <color indexed="81"/>
            <rFont val="Tahoma"/>
            <charset val="1"/>
          </rPr>
          <t>The standard should foster solidarity at a range of scales.</t>
        </r>
      </text>
    </comment>
  </commentList>
</comments>
</file>

<file path=xl/sharedStrings.xml><?xml version="1.0" encoding="utf-8"?>
<sst xmlns="http://schemas.openxmlformats.org/spreadsheetml/2006/main" count="632" uniqueCount="414">
  <si>
    <t>Intake</t>
  </si>
  <si>
    <t>Unknown</t>
  </si>
  <si>
    <t>Earthquake</t>
  </si>
  <si>
    <t>Chemical spill</t>
  </si>
  <si>
    <t>Bomb attack</t>
  </si>
  <si>
    <t>Volcanic eruption</t>
  </si>
  <si>
    <t>Explosion</t>
  </si>
  <si>
    <t>CBRN attack</t>
  </si>
  <si>
    <t>Mass movement</t>
  </si>
  <si>
    <t>Fire</t>
  </si>
  <si>
    <t>Cyber attack</t>
  </si>
  <si>
    <t>Storm</t>
  </si>
  <si>
    <t>Gas leak</t>
  </si>
  <si>
    <t>Cyber crime</t>
  </si>
  <si>
    <t>Tornado</t>
  </si>
  <si>
    <t>Nuclear accident</t>
  </si>
  <si>
    <t>Extreme cold</t>
  </si>
  <si>
    <t>Air crash</t>
  </si>
  <si>
    <t>Extreme heat</t>
  </si>
  <si>
    <t>Road accident</t>
  </si>
  <si>
    <t>Drought</t>
  </si>
  <si>
    <t>Rail accident</t>
  </si>
  <si>
    <t>Wildfire</t>
  </si>
  <si>
    <t>Accident on water</t>
  </si>
  <si>
    <t>River flood</t>
  </si>
  <si>
    <t>Collapse of infra</t>
  </si>
  <si>
    <t>Flash flood</t>
  </si>
  <si>
    <t>Drinking water failure</t>
  </si>
  <si>
    <t>Coastal flood</t>
  </si>
  <si>
    <t>Energy failure</t>
  </si>
  <si>
    <t>Landslide</t>
  </si>
  <si>
    <t>Telecom/ICT failure</t>
  </si>
  <si>
    <t>Epidemics/Pandemics</t>
  </si>
  <si>
    <t>Insect infestation</t>
  </si>
  <si>
    <t>Animal stampede</t>
  </si>
  <si>
    <t>Asteroids</t>
  </si>
  <si>
    <t>Meteorids / Comets</t>
  </si>
  <si>
    <t>-</t>
  </si>
  <si>
    <t>…</t>
  </si>
  <si>
    <t>Crisis communication</t>
  </si>
  <si>
    <t>Identification number:</t>
  </si>
  <si>
    <t>Explanation</t>
  </si>
  <si>
    <t>Limited</t>
  </si>
  <si>
    <t>None</t>
  </si>
  <si>
    <t>Moderate</t>
  </si>
  <si>
    <t>Considerable</t>
  </si>
  <si>
    <t>Rescue operations</t>
  </si>
  <si>
    <t>Logistics</t>
  </si>
  <si>
    <t>Risk communication</t>
  </si>
  <si>
    <t>Risk assessment</t>
  </si>
  <si>
    <t>Asset management</t>
  </si>
  <si>
    <t>Law enforcement</t>
  </si>
  <si>
    <t>Evacuation &amp; Shelter</t>
  </si>
  <si>
    <t>Basic needs supply</t>
  </si>
  <si>
    <t>Situation Assessment</t>
  </si>
  <si>
    <t>Detection/Surveillance</t>
  </si>
  <si>
    <t>Protection/Prevention</t>
  </si>
  <si>
    <t>Source fighting</t>
  </si>
  <si>
    <t>Contingency planning</t>
  </si>
  <si>
    <t>Clear incident area</t>
  </si>
  <si>
    <t>Humanitarian recovery</t>
  </si>
  <si>
    <t>Re-establish infrastr.</t>
  </si>
  <si>
    <t>Alerting, incl. 112</t>
  </si>
  <si>
    <t>Education &amp; Training</t>
  </si>
  <si>
    <t>Environment recovery</t>
  </si>
  <si>
    <t>Medical treatment</t>
  </si>
  <si>
    <t>Collaboration planning</t>
  </si>
  <si>
    <t>Collect incident data</t>
  </si>
  <si>
    <t>C4I</t>
  </si>
  <si>
    <t>Social media mining</t>
  </si>
  <si>
    <t>Volunteer mgt.</t>
  </si>
  <si>
    <t>Natural incidents</t>
  </si>
  <si>
    <t>Technological incidents</t>
  </si>
  <si>
    <t>Intentional incidents / Attacks</t>
  </si>
  <si>
    <t>Incidents in general</t>
  </si>
  <si>
    <t>Incidents</t>
  </si>
  <si>
    <t>Natural and Technological incidents</t>
  </si>
  <si>
    <t>Incident category/categories:</t>
  </si>
  <si>
    <t>Proposed standardisation activity</t>
  </si>
  <si>
    <t>Type of standard</t>
  </si>
  <si>
    <t>Title of the proposed standard:</t>
  </si>
  <si>
    <t>Industry</t>
  </si>
  <si>
    <t>Research</t>
  </si>
  <si>
    <t>End-users</t>
  </si>
  <si>
    <t>Policy makers</t>
  </si>
  <si>
    <t>Industry/SME</t>
  </si>
  <si>
    <t>Citizens</t>
  </si>
  <si>
    <t>Y/N/?</t>
  </si>
  <si>
    <t>Yes</t>
  </si>
  <si>
    <t>No</t>
  </si>
  <si>
    <t>Stakeholder categories</t>
  </si>
  <si>
    <t>Standard</t>
  </si>
  <si>
    <t>Technical Specification</t>
  </si>
  <si>
    <t>Technical Report</t>
  </si>
  <si>
    <t>Workshop Agreement</t>
  </si>
  <si>
    <t>First Responders</t>
  </si>
  <si>
    <t>Governmental org.</t>
  </si>
  <si>
    <t>Consultancy</t>
  </si>
  <si>
    <t>Target groups</t>
  </si>
  <si>
    <t>Type of standard:</t>
  </si>
  <si>
    <t>Example or illustration 2:</t>
  </si>
  <si>
    <t>Example or illustration 1:</t>
  </si>
  <si>
    <t>Organisation or project consortium</t>
  </si>
  <si>
    <t>Potential impact and urgency</t>
  </si>
  <si>
    <t>First Responders:</t>
  </si>
  <si>
    <t>NGOs:</t>
  </si>
  <si>
    <t>Industry/SMEs:</t>
  </si>
  <si>
    <t>Consultancy organisations:</t>
  </si>
  <si>
    <t>Research institutes:</t>
  </si>
  <si>
    <t>Standardisation bodies:</t>
  </si>
  <si>
    <t>Others:</t>
  </si>
  <si>
    <t>Governmental organisations:</t>
  </si>
  <si>
    <t>Free space for additional comments</t>
  </si>
  <si>
    <t>Benefits for stakeholder categories</t>
  </si>
  <si>
    <t>End-users:</t>
  </si>
  <si>
    <t>Industry:</t>
  </si>
  <si>
    <t>Research:</t>
  </si>
  <si>
    <t>Policy makers:</t>
  </si>
  <si>
    <t>Citizens:</t>
  </si>
  <si>
    <t>Proposing organisations or projects</t>
  </si>
  <si>
    <t>(at least 1 and up to 5):</t>
  </si>
  <si>
    <t>Urgency</t>
  </si>
  <si>
    <t>Very limited (&gt; 3 yrs)</t>
  </si>
  <si>
    <t>Limited (&lt; 3 yrs)</t>
  </si>
  <si>
    <t>Moderate (&lt; 2 yrs)</t>
  </si>
  <si>
    <t>Very high (ASAP)</t>
  </si>
  <si>
    <t>High (within 1 year)</t>
  </si>
  <si>
    <t>Preferred leading type of stakeholder:</t>
  </si>
  <si>
    <t>NGO</t>
  </si>
  <si>
    <t>Research institute</t>
  </si>
  <si>
    <t>Standardisation body</t>
  </si>
  <si>
    <t>Expected barriers and constraints:</t>
  </si>
  <si>
    <t>Stakeholder category</t>
  </si>
  <si>
    <t>Other information</t>
  </si>
  <si>
    <t>Additional remarks:</t>
  </si>
  <si>
    <t>Required (Y/N)?</t>
  </si>
  <si>
    <t>Target group (Y/N)?</t>
  </si>
  <si>
    <t>Hybrid</t>
  </si>
  <si>
    <t>Description of who will benefit and in what way</t>
  </si>
  <si>
    <t>Explain why</t>
  </si>
  <si>
    <t>with European legislation:</t>
  </si>
  <si>
    <t>Compliant (Y/N)?</t>
  </si>
  <si>
    <t>with national and regional legislation:</t>
  </si>
  <si>
    <t>Considering …</t>
  </si>
  <si>
    <t>Not at all</t>
  </si>
  <si>
    <t>Considerably</t>
  </si>
  <si>
    <t>Completely</t>
  </si>
  <si>
    <t xml:space="preserve">Measure of </t>
  </si>
  <si>
    <t>Score:</t>
  </si>
  <si>
    <t>consideration</t>
  </si>
  <si>
    <t>a) Dignity</t>
  </si>
  <si>
    <t>b) Avoidance of harm</t>
  </si>
  <si>
    <t>c) Non-discrimination</t>
  </si>
  <si>
    <t>d) Privacy</t>
  </si>
  <si>
    <t>e) Duty to provide care</t>
  </si>
  <si>
    <t>f) Accountability</t>
  </si>
  <si>
    <t>g) Autonomy</t>
  </si>
  <si>
    <t>h) Solidarity</t>
  </si>
  <si>
    <t>= average of all scores on this sheet</t>
  </si>
  <si>
    <t>Human and/or community dignity</t>
  </si>
  <si>
    <t>Awareness among practitioners of fairness practice in risk management</t>
  </si>
  <si>
    <t>The public's perception of the issues addressed by the standard</t>
  </si>
  <si>
    <t>Encouraging inclusion and avoiding exclusion of any groups</t>
  </si>
  <si>
    <t>Easy accessibility for all relevant stakeholders to necessary training to develop or implement the standard</t>
  </si>
  <si>
    <t>Addressing privacy of the parties affected by the standard</t>
  </si>
  <si>
    <t>Increasing ability to communicate risks/harms to those with the power to address them</t>
  </si>
  <si>
    <t>Supporting progress overall in society with a vision towards future generations</t>
  </si>
  <si>
    <t>Conducting ethical, privacy, and data protection impact assessments</t>
  </si>
  <si>
    <t>Plans and/or policies for reporting and managing the possibility of mis-use, malfunction, or unintended consequences</t>
  </si>
  <si>
    <t>Clear and verifiable, and publically accessible statements about the measures taken to mitigate risk during the development of the standard</t>
  </si>
  <si>
    <t>Supporting a person’s or institution’s ability to make informed decisions</t>
  </si>
  <si>
    <t>Enabling a practioner’s or agency’s freedom of movement, association, or behaviour</t>
  </si>
  <si>
    <t>Respect of human rights and civil liberties of individuals and groups</t>
  </si>
  <si>
    <t>Supporting work towards equal opportunity for all citizens in daily life</t>
  </si>
  <si>
    <t>Promoting well-being of individuals or groups</t>
  </si>
  <si>
    <t>Increasing trust between different practitioners, and between practioners and the public</t>
  </si>
  <si>
    <t>Theme (a-h)</t>
  </si>
  <si>
    <t>Potential impact of the proposed standard</t>
  </si>
  <si>
    <t>Impact - End-users</t>
  </si>
  <si>
    <t>Benefit of the standard to types of incident</t>
  </si>
  <si>
    <t>Trends in society, in incidents, and/or in disaster resilience and crisis management that are typically anticipated by the standard:</t>
  </si>
  <si>
    <t>Applicability to incidents and trends</t>
  </si>
  <si>
    <t>Improvement of responder safety</t>
  </si>
  <si>
    <t>Cost savings for end-user organisations</t>
  </si>
  <si>
    <t>Performance</t>
  </si>
  <si>
    <t>Additional remarks</t>
  </si>
  <si>
    <t>Improvement of DR and CM capabilities (functions/tasks)</t>
  </si>
  <si>
    <t>Capability</t>
  </si>
  <si>
    <t>Capabilities</t>
  </si>
  <si>
    <t>Applicability areas</t>
  </si>
  <si>
    <t>Improvement levels</t>
  </si>
  <si>
    <t>Great</t>
  </si>
  <si>
    <t>improvement</t>
  </si>
  <si>
    <t>Maximum value of the capability scores</t>
  </si>
  <si>
    <t>Relevant trends</t>
  </si>
  <si>
    <t>Disaster resilience and crisis mgt.</t>
  </si>
  <si>
    <t>capabilities that will benefit</t>
  </si>
  <si>
    <t>Reduction in damage to property, destruction of assets:</t>
  </si>
  <si>
    <t>Reduction in loss of services:</t>
  </si>
  <si>
    <t>Reduction in loss of life, injury, disease and improvement of physical/social/mental well-being:</t>
  </si>
  <si>
    <t>Reduced social, economic disruption:</t>
  </si>
  <si>
    <t>Reduced environmental degradation:</t>
  </si>
  <si>
    <t>Maximum value of the five UNISDR scores</t>
  </si>
  <si>
    <t>= average of the four (maximum) scores of the four blocks</t>
  </si>
  <si>
    <t>Condition</t>
  </si>
  <si>
    <t>Benefits for responders's safety and security conditions</t>
  </si>
  <si>
    <t>Physical condition (e.g. protection, safe way of operating):</t>
  </si>
  <si>
    <t>Mental condition (e.g. prepared, confident, less workload):</t>
  </si>
  <si>
    <t>Maximum value of the two condition scores</t>
  </si>
  <si>
    <t>Potential</t>
  </si>
  <si>
    <t>Improvement of the safety of society</t>
  </si>
  <si>
    <t>savings</t>
  </si>
  <si>
    <t>Personnel costs</t>
  </si>
  <si>
    <t>Employment costs:</t>
  </si>
  <si>
    <t>Recruitment costs:</t>
  </si>
  <si>
    <t>Costs of equipment and/or tools:</t>
  </si>
  <si>
    <t>Costs of ICT:</t>
  </si>
  <si>
    <t>Costs/revenues of internal financial organisation:</t>
  </si>
  <si>
    <t>Costs of real estate:</t>
  </si>
  <si>
    <t>Technology</t>
  </si>
  <si>
    <t>Other assets</t>
  </si>
  <si>
    <t>Procurement</t>
  </si>
  <si>
    <t>Procument costs:</t>
  </si>
  <si>
    <t>Economies of scale:</t>
  </si>
  <si>
    <t>Maximum value of the eight saving scores</t>
  </si>
  <si>
    <t>Impact - Industry &amp; Research</t>
  </si>
  <si>
    <t>Impact improvement, expressed according to</t>
  </si>
  <si>
    <t>Increasing sales on existing market:</t>
  </si>
  <si>
    <t>Access to new markets:</t>
  </si>
  <si>
    <t>Improved profit margin:</t>
  </si>
  <si>
    <t>Cost reduction:</t>
  </si>
  <si>
    <t>(as a result of cheaper procurement, production and sales)</t>
  </si>
  <si>
    <t>(increased market share)</t>
  </si>
  <si>
    <t>Maximum value of the four scores</t>
  </si>
  <si>
    <t>Customer satisfaction/image/reputation:</t>
  </si>
  <si>
    <t>Consistent quality:</t>
  </si>
  <si>
    <t>Maximum value of the two scores</t>
  </si>
  <si>
    <t>Knowledge development and transfer:</t>
  </si>
  <si>
    <t>Increase of business opportunities</t>
  </si>
  <si>
    <t>Innovation progress</t>
  </si>
  <si>
    <t>progress</t>
  </si>
  <si>
    <t>increase</t>
  </si>
  <si>
    <t>Improvement of business functions</t>
  </si>
  <si>
    <t>(e.g. economies of scale)</t>
  </si>
  <si>
    <t>Inbound logistics:</t>
  </si>
  <si>
    <t>(receiving and storing incoming goods or material for use)</t>
  </si>
  <si>
    <t>Production / Operations:</t>
  </si>
  <si>
    <t xml:space="preserve"> (processing, quality assurance, health, safety and environment)</t>
  </si>
  <si>
    <t>Outbound logistics:</t>
  </si>
  <si>
    <t>Marketing and Sales:</t>
  </si>
  <si>
    <t>Service:</t>
  </si>
  <si>
    <t>(customer care and technical support)</t>
  </si>
  <si>
    <t>Management &amp; Administration:</t>
  </si>
  <si>
    <t>(e.g. market analysis, marketing, contracting, sales)</t>
  </si>
  <si>
    <t xml:space="preserve"> (general mgt., finance, control, legal, facility mgt., IT, HR)</t>
  </si>
  <si>
    <t>Engineering / Construction:</t>
  </si>
  <si>
    <t>Research &amp; Development:</t>
  </si>
  <si>
    <t>(efficient R&amp;D, knowledge mgt., research, product development)</t>
  </si>
  <si>
    <t>(efficient engineering, design, construction)</t>
  </si>
  <si>
    <t>Procurement:</t>
  </si>
  <si>
    <t>(procurement activities, screening and selection of suppliers, negotiating and contracting)</t>
  </si>
  <si>
    <t>Maximum value of the nine improvement scores</t>
  </si>
  <si>
    <t>Expected feasibility</t>
  </si>
  <si>
    <t>(select at least 1 and up to 5):</t>
  </si>
  <si>
    <t>Foundation</t>
  </si>
  <si>
    <t>Explication</t>
  </si>
  <si>
    <t>Feasibility</t>
  </si>
  <si>
    <t>Development perspectives</t>
  </si>
  <si>
    <t>Implementation / follow-up perspectives</t>
  </si>
  <si>
    <t>Drawbacks and constraints</t>
  </si>
  <si>
    <t>Extent to which</t>
  </si>
  <si>
    <t>this is the case</t>
  </si>
  <si>
    <t>Minimum value of the two drawback scores</t>
  </si>
  <si>
    <t>Minimum value of the four implementation scores</t>
  </si>
  <si>
    <t>Minimum value of the seven development scores</t>
  </si>
  <si>
    <t>Minimum value of the six foundation scores</t>
  </si>
  <si>
    <t>= average of the four (mimimum) scores of the four blocks</t>
  </si>
  <si>
    <t>Extent scores</t>
  </si>
  <si>
    <t>Insufficient</t>
  </si>
  <si>
    <t>Sufficient</t>
  </si>
  <si>
    <t>Amply sufficient</t>
  </si>
  <si>
    <t>Clear scope of the standard among all stakeholders:</t>
  </si>
  <si>
    <t>Consensus among stakeholders what should be achieved:</t>
  </si>
  <si>
    <t>Awareness among all stakeholders about benefits:</t>
  </si>
  <si>
    <t>Governmental / Top level commitment:</t>
  </si>
  <si>
    <t>Foreseen duration in line with the type of standard:</t>
  </si>
  <si>
    <t>Clear work plan and time-frame for the content-related development of the standard:</t>
  </si>
  <si>
    <t>Available funding for development of the standard:</t>
  </si>
  <si>
    <t>Availability of a critical mass of experts within the development team:</t>
  </si>
  <si>
    <t>Properly balanced development team:</t>
  </si>
  <si>
    <t>Background support by relevant practitioners:</t>
  </si>
  <si>
    <t>Background support by relevant industry and research org.:</t>
  </si>
  <si>
    <t>Available or reserved funding for implementation:</t>
  </si>
  <si>
    <t>Promotion arrangements to support implementation:</t>
  </si>
  <si>
    <t>Measures taken to prevent high costs to adapt the proposed standard:</t>
  </si>
  <si>
    <t>Ethical, legal and social aspects covered:</t>
  </si>
  <si>
    <t>Target groups for applying the standard</t>
  </si>
  <si>
    <t>Scope of the standard:</t>
  </si>
  <si>
    <t>Development</t>
  </si>
  <si>
    <t>five UNISDR criteria (2009)</t>
  </si>
  <si>
    <t>Explication of the potential effects</t>
  </si>
  <si>
    <t>Not necessary</t>
  </si>
  <si>
    <t>Proposed standardisation activity and its perspectives</t>
  </si>
  <si>
    <t>Overall impact:</t>
  </si>
  <si>
    <t>Feasibility:</t>
  </si>
  <si>
    <t>Impact</t>
  </si>
  <si>
    <t>Other issues</t>
  </si>
  <si>
    <t>Improvement of DR and CM capabilities (functions/tasks):</t>
  </si>
  <si>
    <t>Improvement of the safety of society:</t>
  </si>
  <si>
    <t>Improvement of responder safety:</t>
  </si>
  <si>
    <t>Cost savings for end-user organisations:</t>
  </si>
  <si>
    <t>Industry &amp; Research</t>
  </si>
  <si>
    <t>Increase of business opportunities:</t>
  </si>
  <si>
    <t>Foundation:</t>
  </si>
  <si>
    <t>Development perspectives:</t>
  </si>
  <si>
    <t>Implementation and follow-up perspectives:</t>
  </si>
  <si>
    <t>Potential ethical, social and/or legal effects of the proposed standard:</t>
  </si>
  <si>
    <t>Proposing organisations or projects:</t>
  </si>
  <si>
    <t>Urgency (when needed?):</t>
  </si>
  <si>
    <t>Benefit of the standard to types of incident:</t>
  </si>
  <si>
    <t>Support for the standardisation item by standardization member bodies</t>
  </si>
  <si>
    <t>no/expected/yes” while “no” refers to the minimum score, “expected” to the medium score and “yes” to the maximum score</t>
  </si>
  <si>
    <t>Applicability to trends</t>
  </si>
  <si>
    <t>Technical and non-technical trends of interest for industry and research that potentially are addressed by the standard:</t>
  </si>
  <si>
    <t>Improvement of business quality management</t>
  </si>
  <si>
    <t>New identified market needs:</t>
  </si>
  <si>
    <t xml:space="preserve"> (e.g. geographical or sectoral, dual use, new product)</t>
  </si>
  <si>
    <t>New partnerships:</t>
  </si>
  <si>
    <t>(between companies, public-private, etc.)</t>
  </si>
  <si>
    <t xml:space="preserve">Assessment </t>
  </si>
  <si>
    <t>"ID = "&amp;F6 "&amp;"Feasibility " &amp;F39&amp;", Impact "&amp;F36&amp;", Urgency "&amp;F32</t>
  </si>
  <si>
    <t>Y/N/Expected</t>
  </si>
  <si>
    <t>Improvement of business quality management:</t>
  </si>
  <si>
    <t>Innovation progress:</t>
  </si>
  <si>
    <t>Improvement of business functions:</t>
  </si>
  <si>
    <t>Specifically for the following incidents:</t>
  </si>
  <si>
    <t>Expected support by standardisation member bodies:</t>
  </si>
  <si>
    <t>Feasibility score</t>
  </si>
  <si>
    <t>Very low</t>
  </si>
  <si>
    <t>Low</t>
  </si>
  <si>
    <t>Medium</t>
  </si>
  <si>
    <t>High</t>
  </si>
  <si>
    <t>Very High</t>
  </si>
  <si>
    <t>Ethical, Societal and Legal issues</t>
  </si>
  <si>
    <t>Consideration of potential effects of the proposed standard</t>
  </si>
  <si>
    <t>Impact: 1=None; 2=Limited; 3=Moderate; 4=Considerable; 5=Great</t>
  </si>
  <si>
    <t>Feasibility: 1=Very low; 2=Low; 3=Medium; 4=High; 5=Very high</t>
  </si>
  <si>
    <t>Compliance with legislation</t>
  </si>
  <si>
    <t>Free space to explain why their participation in the development is required</t>
  </si>
  <si>
    <t>Improvements to a</t>
  </si>
  <si>
    <t>reduced impact</t>
  </si>
  <si>
    <t>Applies scientific knowledge to practice:</t>
  </si>
  <si>
    <t>(storing, transporting, and distributing goods to customers)</t>
  </si>
  <si>
    <t>Issues that might discourage practitioners to apply this standard have been addressed:</t>
  </si>
  <si>
    <t>Drawbacks and constraints of industry and research have been addressed:</t>
  </si>
  <si>
    <t>Anticipated drawbacks and constraints:</t>
  </si>
  <si>
    <r>
      <t>Urgency of the standard</t>
    </r>
    <r>
      <rPr>
        <b/>
        <sz val="10"/>
        <color rgb="FFA40000"/>
        <rFont val="Arial"/>
        <family val="2"/>
      </rPr>
      <t>:</t>
    </r>
  </si>
  <si>
    <t>Uncertain</t>
  </si>
  <si>
    <t>(when is it needed for implementation?)</t>
  </si>
  <si>
    <t>Urgency colours</t>
  </si>
  <si>
    <t>ResiStand Assessment Framework 2.0</t>
  </si>
  <si>
    <t>Legend (scores presented in the rectangle)</t>
  </si>
  <si>
    <t>1st</t>
  </si>
  <si>
    <t>2nd</t>
  </si>
  <si>
    <t>3rd</t>
  </si>
  <si>
    <t>Urgency: 1=Very limited;2=Limited;3=Moderate;4=High;5=Very high</t>
  </si>
  <si>
    <t>Responding to clearly expressed need in disaster resilience:</t>
  </si>
  <si>
    <t xml:space="preserve">        </t>
  </si>
  <si>
    <t>Required types of stakeholders</t>
  </si>
  <si>
    <t>Specifically the following type(s) of incident (select up to 3):</t>
  </si>
  <si>
    <t>Economic recovery</t>
  </si>
  <si>
    <t>The research leading to these results has received funding from the European Union’s Horizon 2020 Research and Innovation Programme, under the Grant Agreement No 700389. The information and views set out in this document are those of the authors and do not necessarily reflect the official opinion of the European Union. Neither the European Union institutions and bodies nor any person acting on their behalf may be held responsible for the use which may be made of the information contained therein.</t>
  </si>
  <si>
    <t>ResiStand project contact: GEOWISE Oy, Mr. Pertti Woitsch, Rälssitie 7 A, 01510 Vantaa, Finland</t>
  </si>
  <si>
    <t>RAF contact:                        TNO,  Oude Waalsdorperweg 63, 2597AK The Hague, The Netherlands</t>
  </si>
  <si>
    <t xml:space="preserve">                                                                         Mr. Dirk Stolk / dirk.stolk@tno.nl</t>
  </si>
  <si>
    <t xml:space="preserve">                                                                         Mr. Marcel van der Lee  / marcel.vanderlee@tno.nl</t>
  </si>
  <si>
    <t>ResiStand Consortium</t>
  </si>
  <si>
    <t>GEO</t>
  </si>
  <si>
    <t>Geowise Oy (the Coordinator)</t>
  </si>
  <si>
    <t>Finland</t>
  </si>
  <si>
    <t>European Virtual Institute for Integrated Risk Management</t>
  </si>
  <si>
    <t>Germany</t>
  </si>
  <si>
    <t>NEN</t>
  </si>
  <si>
    <t>Stichting Nederlands Normalisatie-instituut</t>
  </si>
  <si>
    <t>Netherlands</t>
  </si>
  <si>
    <t>DIN</t>
  </si>
  <si>
    <t>Deutsches Institut für Normung e.V.</t>
  </si>
  <si>
    <t>SFS</t>
  </si>
  <si>
    <t>Suomen Standardisoimisliitto SFS ry</t>
  </si>
  <si>
    <t>TNO</t>
  </si>
  <si>
    <t>Nederlandse Organisatie voor Toegepast Natuurwetenschappelijk Onderzoek</t>
  </si>
  <si>
    <t>FhG-INT</t>
  </si>
  <si>
    <t>Fraunhofer-Gesellschaft zur Förderung der angewandten Forschung e.V.-INT</t>
  </si>
  <si>
    <t>VTT</t>
  </si>
  <si>
    <t>Teknologian Tutkimuskeskus VTT Oy</t>
  </si>
  <si>
    <t>FFI</t>
  </si>
  <si>
    <t>Forsvarets Forskninginstitutt</t>
  </si>
  <si>
    <t>Norway</t>
  </si>
  <si>
    <t>ATOS</t>
  </si>
  <si>
    <t>Atos Spain, S.A.</t>
  </si>
  <si>
    <t>Spain</t>
  </si>
  <si>
    <t>Italy</t>
  </si>
  <si>
    <t>RISK</t>
  </si>
  <si>
    <t>Steinbeis Advanced Risk Technologies GmbH</t>
  </si>
  <si>
    <t>TRI</t>
  </si>
  <si>
    <t>Trilateral Research &amp; Consulting LLP</t>
  </si>
  <si>
    <t>UK</t>
  </si>
  <si>
    <t>TREE</t>
  </si>
  <si>
    <t>Treelogic Telematica y Logica Racional para la Empresa Europea SL</t>
  </si>
  <si>
    <t>RINA Consulting</t>
  </si>
  <si>
    <t>EU-Vri</t>
  </si>
  <si>
    <t>RINA</t>
  </si>
  <si>
    <t>© 2018 The RAF Excel-tool (ResiStand Assessment Framework) is the property of the ResiStand Consortium. All rights relevant to this tool are determined by the applicable laws. Access to this tool does not grant any right or license on the tool or its contents. This tool or its contents are not to be used or treated in any manner inconsistent with the rights or interests of the ResiStand Consortium or the Partners detriment and are not to be disclosed externally without prior written consent from the ResiStand Partners. Each ResiStand Partner may use this tool in conformity with the ResiStand Consortium Grant Agreement provisions.</t>
  </si>
  <si>
    <t>The ResiStand Consortium and its ResiStand Partners are not liable for any damages or losses arising as a result of the application or the use of the RAF Excel-tool.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</si>
</sst>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b/>
      <sz val="10"/>
      <name val="Arial"/>
      <family val="2"/>
    </font>
    <font>
      <sz val="10"/>
      <color theme="1"/>
      <name val="Arial"/>
      <family val="2"/>
    </font>
    <font>
      <sz val="11"/>
      <color theme="1"/>
      <name val="Calibri"/>
      <family val="2"/>
      <scheme val="minor"/>
    </font>
    <font>
      <sz val="10"/>
      <name val="Arial"/>
      <family val="2"/>
    </font>
    <font>
      <b/>
      <u/>
      <sz val="10"/>
      <name val="Arial"/>
      <family val="2"/>
    </font>
    <font>
      <i/>
      <sz val="10"/>
      <name val="Arial"/>
      <family val="2"/>
    </font>
    <font>
      <b/>
      <sz val="10"/>
      <color theme="4" tint="-0.249977111117893"/>
      <name val="Arial"/>
      <family val="2"/>
    </font>
    <font>
      <sz val="11"/>
      <color theme="1"/>
      <name val="Calibri"/>
      <family val="2"/>
      <scheme val="minor"/>
    </font>
    <font>
      <sz val="11"/>
      <color theme="1"/>
      <name val="Arial"/>
      <family val="2"/>
    </font>
    <font>
      <sz val="10"/>
      <color theme="1"/>
      <name val="Arial"/>
      <family val="2"/>
    </font>
    <font>
      <b/>
      <sz val="10"/>
      <name val="Arial"/>
      <family val="2"/>
    </font>
    <font>
      <sz val="10"/>
      <color theme="4" tint="-0.249977111117893"/>
      <name val="Arial"/>
      <family val="2"/>
    </font>
    <font>
      <b/>
      <sz val="10"/>
      <color rgb="FFFF0000"/>
      <name val="Arial"/>
      <family val="2"/>
    </font>
    <font>
      <sz val="10"/>
      <name val="Arial"/>
      <family val="2"/>
    </font>
    <font>
      <sz val="11"/>
      <color rgb="FFFF0000"/>
      <name val="Calibri"/>
      <family val="2"/>
      <scheme val="minor"/>
    </font>
    <font>
      <b/>
      <sz val="10"/>
      <color rgb="FFA40000"/>
      <name val="Arial"/>
      <family val="2"/>
    </font>
    <font>
      <sz val="10"/>
      <color rgb="FFA40000"/>
      <name val="Arial"/>
      <family val="2"/>
    </font>
    <font>
      <b/>
      <sz val="16"/>
      <name val="Arial"/>
      <family val="2"/>
    </font>
    <font>
      <b/>
      <sz val="14"/>
      <color rgb="FFA40000"/>
      <name val="Arial"/>
      <family val="2"/>
    </font>
    <font>
      <sz val="10"/>
      <name val="Calibri"/>
      <family val="2"/>
      <scheme val="minor"/>
    </font>
    <font>
      <b/>
      <u/>
      <sz val="11"/>
      <color theme="1"/>
      <name val="Calibri"/>
      <family val="2"/>
      <scheme val="minor"/>
    </font>
    <font>
      <b/>
      <sz val="14"/>
      <name val="Arial"/>
      <family val="2"/>
    </font>
    <font>
      <b/>
      <u/>
      <sz val="12"/>
      <color rgb="FFA40000"/>
      <name val="Arial"/>
      <family val="2"/>
    </font>
    <font>
      <b/>
      <sz val="12"/>
      <color rgb="FFA40000"/>
      <name val="Arial"/>
      <family val="2"/>
    </font>
    <font>
      <b/>
      <u/>
      <sz val="10"/>
      <color rgb="FFA40000"/>
      <name val="Arial"/>
      <family val="2"/>
    </font>
    <font>
      <u/>
      <sz val="10"/>
      <color rgb="FFA40000"/>
      <name val="Arial"/>
      <family val="2"/>
    </font>
    <font>
      <b/>
      <sz val="12"/>
      <color theme="0"/>
      <name val="Arial"/>
      <family val="2"/>
    </font>
    <font>
      <b/>
      <sz val="10"/>
      <color rgb="FFC00000"/>
      <name val="Arial"/>
      <family val="2"/>
    </font>
    <font>
      <sz val="9"/>
      <color indexed="81"/>
      <name val="Tahoma"/>
      <family val="2"/>
    </font>
    <font>
      <b/>
      <sz val="9"/>
      <color indexed="81"/>
      <name val="Tahoma"/>
      <family val="2"/>
    </font>
    <font>
      <b/>
      <sz val="10"/>
      <color theme="1"/>
      <name val="Arial"/>
      <family val="2"/>
    </font>
    <font>
      <b/>
      <sz val="14"/>
      <color theme="0"/>
      <name val="Arial"/>
      <family val="2"/>
    </font>
    <font>
      <sz val="11"/>
      <color rgb="FF1F497D"/>
      <name val="Calibri"/>
      <family val="2"/>
      <scheme val="minor"/>
    </font>
    <font>
      <sz val="8"/>
      <color theme="1"/>
      <name val="Calibri"/>
      <family val="2"/>
      <scheme val="minor"/>
    </font>
    <font>
      <sz val="8"/>
      <color theme="1"/>
      <name val="Calibri Light"/>
      <family val="2"/>
    </font>
    <font>
      <b/>
      <sz val="12"/>
      <name val="Arial"/>
      <family val="2"/>
    </font>
    <font>
      <u/>
      <sz val="10"/>
      <color theme="1"/>
      <name val="Arial"/>
      <family val="2"/>
    </font>
    <font>
      <b/>
      <u/>
      <sz val="11"/>
      <name val="Calibri"/>
      <family val="2"/>
      <scheme val="minor"/>
    </font>
    <font>
      <sz val="11"/>
      <name val="Calibri"/>
      <family val="2"/>
      <scheme val="minor"/>
    </font>
    <font>
      <b/>
      <sz val="11"/>
      <color theme="1"/>
      <name val="Calibri"/>
      <family val="2"/>
      <scheme val="minor"/>
    </font>
    <font>
      <b/>
      <sz val="14"/>
      <color theme="1"/>
      <name val="Arial"/>
      <family val="2"/>
    </font>
    <font>
      <sz val="9"/>
      <color indexed="81"/>
      <name val="Tahoma"/>
      <charset val="1"/>
    </font>
    <font>
      <b/>
      <i/>
      <sz val="9"/>
      <color indexed="81"/>
      <name val="Tahoma"/>
      <family val="2"/>
    </font>
    <font>
      <b/>
      <u/>
      <sz val="9"/>
      <color indexed="81"/>
      <name val="Tahoma"/>
      <family val="2"/>
    </font>
    <font>
      <sz val="8"/>
      <color theme="1"/>
      <name val="Arial"/>
      <family val="2"/>
    </font>
    <font>
      <b/>
      <sz val="12"/>
      <color theme="1"/>
      <name val="Arial"/>
      <family val="2"/>
    </font>
    <font>
      <sz val="12"/>
      <color theme="1"/>
      <name val="Arial"/>
      <family val="2"/>
    </font>
  </fonts>
  <fills count="1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A4000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A47BE1"/>
        <bgColor indexed="64"/>
      </patternFill>
    </fill>
    <fill>
      <patternFill patternType="solid">
        <fgColor rgb="FFC00000"/>
        <bgColor indexed="64"/>
      </patternFill>
    </fill>
    <fill>
      <patternFill patternType="solid">
        <fgColor rgb="FF0070C0"/>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A6A6A6"/>
        <bgColor indexed="64"/>
      </patternFill>
    </fill>
    <fill>
      <patternFill patternType="solid">
        <fgColor rgb="FFCCCCCC"/>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666666"/>
      </right>
      <top/>
      <bottom style="medium">
        <color rgb="FF666666"/>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666666"/>
      </right>
      <top/>
      <bottom style="medium">
        <color rgb="FF666666"/>
      </bottom>
      <diagonal/>
    </border>
    <border>
      <left/>
      <right style="medium">
        <color indexed="64"/>
      </right>
      <top/>
      <bottom style="medium">
        <color rgb="FF666666"/>
      </bottom>
      <diagonal/>
    </border>
    <border>
      <left style="medium">
        <color indexed="64"/>
      </left>
      <right style="medium">
        <color rgb="FF666666"/>
      </right>
      <top/>
      <bottom style="medium">
        <color indexed="64"/>
      </bottom>
      <diagonal/>
    </border>
    <border>
      <left/>
      <right style="medium">
        <color rgb="FF666666"/>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cellStyleXfs>
  <cellXfs count="248">
    <xf numFmtId="0" fontId="0" fillId="0" borderId="0" xfId="0"/>
    <xf numFmtId="0" fontId="2" fillId="0" borderId="0" xfId="0" applyFont="1" applyAlignment="1">
      <alignment vertical="center"/>
    </xf>
    <xf numFmtId="0" fontId="2" fillId="3" borderId="0" xfId="0" applyFont="1" applyFill="1" applyAlignment="1">
      <alignment vertical="center"/>
    </xf>
    <xf numFmtId="0" fontId="8" fillId="3" borderId="0" xfId="0" applyFont="1" applyFill="1"/>
    <xf numFmtId="0" fontId="8" fillId="3" borderId="0" xfId="0" applyFont="1" applyFill="1" applyAlignment="1">
      <alignment vertical="top"/>
    </xf>
    <xf numFmtId="0" fontId="8" fillId="3" borderId="0" xfId="0" applyFont="1" applyFill="1" applyAlignment="1">
      <alignment horizontal="center" vertical="top"/>
    </xf>
    <xf numFmtId="0" fontId="8" fillId="0" borderId="0" xfId="0" applyFont="1"/>
    <xf numFmtId="0" fontId="9" fillId="3" borderId="0" xfId="0" applyFont="1" applyFill="1"/>
    <xf numFmtId="0" fontId="9" fillId="0" borderId="0" xfId="0" applyFont="1"/>
    <xf numFmtId="0" fontId="10" fillId="3" borderId="0" xfId="0" applyFont="1" applyFill="1"/>
    <xf numFmtId="0" fontId="11" fillId="3" borderId="0" xfId="0" applyFont="1" applyFill="1" applyAlignment="1">
      <alignment horizontal="center" vertical="top"/>
    </xf>
    <xf numFmtId="0" fontId="10" fillId="0" borderId="0" xfId="0" applyFont="1"/>
    <xf numFmtId="0" fontId="10" fillId="3" borderId="0" xfId="0" applyFont="1" applyFill="1" applyAlignment="1">
      <alignment vertical="top"/>
    </xf>
    <xf numFmtId="0" fontId="13" fillId="3" borderId="0" xfId="0" applyFont="1" applyFill="1" applyAlignment="1">
      <alignment horizontal="center" vertical="top"/>
    </xf>
    <xf numFmtId="0" fontId="10" fillId="0" borderId="0" xfId="0" applyFont="1" applyAlignment="1">
      <alignment vertical="top"/>
    </xf>
    <xf numFmtId="0" fontId="12" fillId="3" borderId="0" xfId="0" applyFont="1" applyFill="1" applyAlignment="1">
      <alignment horizontal="right" vertical="top"/>
    </xf>
    <xf numFmtId="0" fontId="10" fillId="3" borderId="0" xfId="0" applyFont="1" applyFill="1" applyAlignment="1">
      <alignment horizontal="center" vertical="top"/>
    </xf>
    <xf numFmtId="0" fontId="8" fillId="3" borderId="0" xfId="0" applyFont="1" applyFill="1" applyAlignment="1">
      <alignment vertical="center"/>
    </xf>
    <xf numFmtId="0" fontId="8" fillId="0" borderId="0" xfId="0" applyFont="1" applyAlignment="1">
      <alignment vertical="center"/>
    </xf>
    <xf numFmtId="0" fontId="14" fillId="3" borderId="0" xfId="0" applyFont="1" applyFill="1" applyAlignment="1">
      <alignment horizontal="center" vertical="top"/>
    </xf>
    <xf numFmtId="0" fontId="14" fillId="3" borderId="0" xfId="0" applyFont="1" applyFill="1" applyAlignment="1">
      <alignment vertical="top"/>
    </xf>
    <xf numFmtId="0" fontId="13" fillId="3" borderId="0" xfId="0" applyFont="1" applyFill="1"/>
    <xf numFmtId="0" fontId="15" fillId="0" borderId="0" xfId="0" applyFont="1"/>
    <xf numFmtId="0" fontId="10" fillId="3" borderId="0" xfId="0" applyFont="1" applyFill="1" applyBorder="1"/>
    <xf numFmtId="0" fontId="10" fillId="3" borderId="0" xfId="0" applyFont="1" applyFill="1" applyBorder="1" applyAlignment="1">
      <alignment horizontal="center" vertical="top"/>
    </xf>
    <xf numFmtId="0" fontId="8" fillId="3" borderId="0" xfId="0" applyFont="1" applyFill="1" applyBorder="1"/>
    <xf numFmtId="0" fontId="10" fillId="0" borderId="0" xfId="0" applyFont="1" applyAlignment="1">
      <alignment horizontal="center" vertical="top"/>
    </xf>
    <xf numFmtId="0" fontId="8" fillId="0" borderId="0" xfId="0" applyFont="1" applyAlignment="1">
      <alignment horizontal="center" vertical="top"/>
    </xf>
    <xf numFmtId="0" fontId="20" fillId="3" borderId="0" xfId="0" applyFont="1" applyFill="1" applyAlignment="1">
      <alignment vertical="center"/>
    </xf>
    <xf numFmtId="0" fontId="4" fillId="3" borderId="0" xfId="0" applyFont="1" applyFill="1" applyBorder="1" applyAlignment="1">
      <alignment horizontal="left" vertical="center"/>
    </xf>
    <xf numFmtId="0" fontId="4" fillId="3" borderId="0" xfId="0" applyFont="1" applyFill="1" applyBorder="1" applyAlignment="1">
      <alignment horizontal="right" vertical="center"/>
    </xf>
    <xf numFmtId="0" fontId="17" fillId="3" borderId="0" xfId="0" applyFont="1" applyFill="1" applyBorder="1" applyAlignment="1">
      <alignment horizontal="right" vertical="center"/>
    </xf>
    <xf numFmtId="0" fontId="4" fillId="3" borderId="0" xfId="1" applyFill="1" applyBorder="1" applyAlignment="1">
      <alignment horizontal="left"/>
    </xf>
    <xf numFmtId="0" fontId="17" fillId="3" borderId="0" xfId="0" applyFont="1" applyFill="1" applyAlignment="1">
      <alignment horizontal="right" wrapText="1"/>
    </xf>
    <xf numFmtId="0" fontId="0" fillId="0" borderId="0" xfId="0" applyAlignment="1">
      <alignment horizontal="center"/>
    </xf>
    <xf numFmtId="0" fontId="21" fillId="0" borderId="0" xfId="0" applyFont="1" applyAlignment="1">
      <alignment horizontal="center"/>
    </xf>
    <xf numFmtId="0" fontId="4" fillId="3" borderId="0" xfId="0" applyFont="1" applyFill="1" applyBorder="1" applyAlignment="1">
      <alignment horizontal="left" vertical="top" wrapText="1"/>
    </xf>
    <xf numFmtId="0" fontId="1" fillId="3" borderId="0" xfId="1" applyFont="1" applyFill="1" applyBorder="1" applyAlignment="1">
      <alignment horizontal="left"/>
    </xf>
    <xf numFmtId="0" fontId="1" fillId="3" borderId="0" xfId="0" applyFont="1" applyFill="1" applyBorder="1" applyAlignment="1">
      <alignment horizontal="center" vertical="center"/>
    </xf>
    <xf numFmtId="0" fontId="1" fillId="3" borderId="0" xfId="0" applyFont="1" applyFill="1" applyBorder="1" applyAlignment="1">
      <alignment horizontal="left" vertical="top" wrapText="1"/>
    </xf>
    <xf numFmtId="0" fontId="1" fillId="3" borderId="0" xfId="0" applyFont="1" applyFill="1" applyBorder="1" applyAlignment="1">
      <alignment horizontal="center" vertical="top" wrapText="1"/>
    </xf>
    <xf numFmtId="0" fontId="4" fillId="3" borderId="0" xfId="0" applyFont="1" applyFill="1" applyBorder="1" applyAlignment="1">
      <alignment horizontal="right" vertical="top" wrapText="1"/>
    </xf>
    <xf numFmtId="0" fontId="16" fillId="3" borderId="0" xfId="0" applyFont="1" applyFill="1" applyBorder="1" applyAlignment="1">
      <alignment horizontal="right" vertical="center"/>
    </xf>
    <xf numFmtId="0" fontId="1" fillId="3" borderId="0" xfId="0" applyFont="1" applyFill="1" applyBorder="1" applyAlignment="1">
      <alignment horizontal="left" vertical="center"/>
    </xf>
    <xf numFmtId="0" fontId="1" fillId="3" borderId="0" xfId="0" applyFont="1" applyFill="1" applyBorder="1" applyAlignment="1">
      <alignment horizontal="left" vertical="top"/>
    </xf>
    <xf numFmtId="0" fontId="16" fillId="3" borderId="0" xfId="0" applyFont="1" applyFill="1" applyBorder="1" applyAlignment="1">
      <alignment horizontal="left" vertical="center"/>
    </xf>
    <xf numFmtId="0" fontId="4" fillId="3" borderId="0" xfId="0" applyFont="1" applyFill="1" applyBorder="1" applyAlignment="1">
      <alignment horizontal="left" vertical="center"/>
    </xf>
    <xf numFmtId="0" fontId="3" fillId="0" borderId="0" xfId="0" applyFont="1" applyAlignment="1">
      <alignment horizontal="center"/>
    </xf>
    <xf numFmtId="0" fontId="4" fillId="2" borderId="4" xfId="0" applyFont="1" applyFill="1" applyBorder="1" applyAlignment="1">
      <alignment horizontal="center" vertical="center"/>
    </xf>
    <xf numFmtId="0" fontId="19" fillId="3" borderId="0" xfId="0" applyFont="1" applyFill="1" applyBorder="1" applyAlignment="1">
      <alignment vertical="center"/>
    </xf>
    <xf numFmtId="0" fontId="22" fillId="3" borderId="0" xfId="0" applyFont="1" applyFill="1" applyBorder="1" applyAlignment="1">
      <alignment horizontal="right" vertical="center"/>
    </xf>
    <xf numFmtId="0" fontId="8" fillId="4" borderId="0" xfId="0" applyFont="1" applyFill="1" applyAlignment="1">
      <alignment vertical="center"/>
    </xf>
    <xf numFmtId="0" fontId="23" fillId="3" borderId="0" xfId="0" applyFont="1" applyFill="1" applyBorder="1" applyAlignment="1">
      <alignment horizontal="left" vertical="center"/>
    </xf>
    <xf numFmtId="0" fontId="24" fillId="3" borderId="0" xfId="0" applyFont="1" applyFill="1" applyBorder="1" applyAlignment="1">
      <alignment horizontal="left" vertical="center"/>
    </xf>
    <xf numFmtId="0" fontId="0" fillId="4" borderId="0" xfId="0" quotePrefix="1" applyFont="1" applyFill="1" applyAlignment="1">
      <alignment vertical="center"/>
    </xf>
    <xf numFmtId="0" fontId="4" fillId="3" borderId="0" xfId="0" applyFont="1" applyFill="1" applyBorder="1" applyAlignment="1">
      <alignment horizontal="left" vertical="center"/>
    </xf>
    <xf numFmtId="0" fontId="4" fillId="3" borderId="0" xfId="0" applyFont="1" applyFill="1" applyBorder="1" applyAlignment="1">
      <alignment horizontal="center" vertical="center"/>
    </xf>
    <xf numFmtId="0" fontId="4" fillId="3" borderId="0" xfId="0" applyFont="1" applyFill="1" applyBorder="1" applyAlignment="1">
      <alignment horizontal="right" vertical="top"/>
    </xf>
    <xf numFmtId="0" fontId="4" fillId="3" borderId="0" xfId="1" applyFont="1" applyFill="1" applyBorder="1" applyAlignment="1">
      <alignment horizontal="left"/>
    </xf>
    <xf numFmtId="0" fontId="4" fillId="3" borderId="0" xfId="0" applyFont="1" applyFill="1" applyAlignment="1">
      <alignment vertical="center"/>
    </xf>
    <xf numFmtId="0" fontId="25" fillId="3" borderId="0" xfId="0" applyFont="1" applyFill="1" applyBorder="1" applyAlignment="1">
      <alignment horizontal="left" vertical="center"/>
    </xf>
    <xf numFmtId="0" fontId="26" fillId="3" borderId="0" xfId="0" applyFont="1" applyFill="1" applyBorder="1" applyAlignment="1">
      <alignment horizontal="left" vertical="center"/>
    </xf>
    <xf numFmtId="0" fontId="1" fillId="3" borderId="0" xfId="0" applyFont="1" applyFill="1" applyBorder="1" applyAlignment="1">
      <alignment horizontal="right" vertical="center"/>
    </xf>
    <xf numFmtId="0" fontId="4" fillId="0" borderId="0" xfId="0" applyFont="1" applyAlignment="1">
      <alignment vertical="center"/>
    </xf>
    <xf numFmtId="0" fontId="1" fillId="6" borderId="4" xfId="0" applyFont="1" applyFill="1" applyBorder="1" applyAlignment="1">
      <alignment horizontal="center" vertical="center"/>
    </xf>
    <xf numFmtId="0" fontId="0" fillId="6" borderId="0" xfId="0" applyFont="1" applyFill="1" applyAlignment="1">
      <alignment vertical="center"/>
    </xf>
    <xf numFmtId="0" fontId="4" fillId="3" borderId="0" xfId="0" applyFont="1" applyFill="1" applyBorder="1" applyAlignment="1">
      <alignment vertical="top" wrapText="1"/>
    </xf>
    <xf numFmtId="0" fontId="4" fillId="3" borderId="0" xfId="0" applyFont="1" applyFill="1" applyAlignment="1">
      <alignment vertical="top" wrapText="1"/>
    </xf>
    <xf numFmtId="0" fontId="6" fillId="3" borderId="0" xfId="0" applyFont="1" applyFill="1" applyBorder="1" applyAlignment="1">
      <alignment horizontal="right" vertical="top"/>
    </xf>
    <xf numFmtId="0" fontId="4" fillId="3" borderId="0" xfId="0" applyFont="1" applyFill="1" applyBorder="1" applyAlignment="1">
      <alignment horizontal="left" vertical="center"/>
    </xf>
    <xf numFmtId="0" fontId="1" fillId="7" borderId="4" xfId="0" applyFont="1" applyFill="1" applyBorder="1" applyAlignment="1">
      <alignment horizontal="center" vertical="center"/>
    </xf>
    <xf numFmtId="0" fontId="0" fillId="7" borderId="0" xfId="0" applyFont="1" applyFill="1" applyAlignment="1">
      <alignment vertical="center"/>
    </xf>
    <xf numFmtId="0" fontId="16" fillId="3" borderId="0" xfId="0" applyFont="1" applyFill="1" applyBorder="1" applyAlignment="1">
      <alignment vertical="center" wrapText="1"/>
    </xf>
    <xf numFmtId="0" fontId="4" fillId="3" borderId="0" xfId="0" applyFont="1" applyFill="1" applyBorder="1" applyAlignment="1">
      <alignment horizontal="left" vertical="center"/>
    </xf>
    <xf numFmtId="0" fontId="16" fillId="3" borderId="0" xfId="0" applyFont="1" applyFill="1" applyBorder="1" applyAlignment="1">
      <alignment horizontal="right" vertical="center"/>
    </xf>
    <xf numFmtId="0" fontId="0" fillId="0" borderId="0" xfId="0" applyFont="1" applyFill="1" applyAlignment="1">
      <alignment vertical="center"/>
    </xf>
    <xf numFmtId="0" fontId="8" fillId="0" borderId="0" xfId="0" applyFont="1" applyFill="1" applyAlignment="1">
      <alignment vertical="center"/>
    </xf>
    <xf numFmtId="0" fontId="4" fillId="3" borderId="0" xfId="0" applyFont="1" applyFill="1" applyAlignment="1">
      <alignment horizontal="center" vertical="top" wrapText="1"/>
    </xf>
    <xf numFmtId="0" fontId="4" fillId="3" borderId="0" xfId="0" applyFont="1" applyFill="1" applyAlignment="1">
      <alignment horizontal="right" vertical="top" wrapText="1"/>
    </xf>
    <xf numFmtId="0" fontId="4" fillId="3" borderId="0" xfId="0" applyFont="1" applyFill="1" applyBorder="1" applyAlignment="1">
      <alignment horizontal="right" vertical="top" wrapText="1"/>
    </xf>
    <xf numFmtId="0" fontId="4" fillId="3" borderId="0" xfId="0" applyFont="1" applyFill="1" applyBorder="1" applyAlignment="1">
      <alignment horizontal="left" vertical="center"/>
    </xf>
    <xf numFmtId="0" fontId="16" fillId="3" borderId="0" xfId="0" applyFont="1" applyFill="1" applyBorder="1" applyAlignment="1">
      <alignment horizontal="right" vertical="center"/>
    </xf>
    <xf numFmtId="0" fontId="16" fillId="3" borderId="0" xfId="0" applyFont="1" applyFill="1" applyAlignment="1">
      <alignment horizontal="right" vertical="top"/>
    </xf>
    <xf numFmtId="0" fontId="16" fillId="3" borderId="0" xfId="0" applyFont="1" applyFill="1" applyAlignment="1">
      <alignment horizontal="left" vertical="top" indent="1"/>
    </xf>
    <xf numFmtId="0" fontId="4" fillId="3" borderId="0" xfId="0" applyFont="1" applyFill="1" applyBorder="1" applyAlignment="1">
      <alignment horizontal="left" vertical="center"/>
    </xf>
    <xf numFmtId="0" fontId="1" fillId="4" borderId="4" xfId="0" applyFont="1" applyFill="1" applyBorder="1" applyAlignment="1">
      <alignment horizontal="center" vertical="center"/>
    </xf>
    <xf numFmtId="0" fontId="0" fillId="0" borderId="0" xfId="0" applyFont="1" applyAlignment="1">
      <alignment vertical="center"/>
    </xf>
    <xf numFmtId="0" fontId="3" fillId="0" borderId="0" xfId="0" applyFont="1"/>
    <xf numFmtId="0" fontId="0" fillId="4" borderId="0" xfId="0" applyFill="1"/>
    <xf numFmtId="0" fontId="33" fillId="4" borderId="0" xfId="0" applyFont="1" applyFill="1"/>
    <xf numFmtId="0" fontId="34" fillId="0" borderId="0" xfId="0" applyFont="1" applyAlignment="1">
      <alignment vertical="center"/>
    </xf>
    <xf numFmtId="0" fontId="35" fillId="0" borderId="0" xfId="0" applyFont="1" applyAlignment="1">
      <alignment horizontal="left" vertical="center" indent="5"/>
    </xf>
    <xf numFmtId="0" fontId="34" fillId="0" borderId="0" xfId="0" applyFont="1"/>
    <xf numFmtId="0" fontId="2" fillId="4" borderId="0" xfId="0" applyFont="1" applyFill="1" applyAlignment="1">
      <alignment vertical="center"/>
    </xf>
    <xf numFmtId="0" fontId="0" fillId="4" borderId="0" xfId="0" applyFont="1" applyFill="1" applyAlignment="1">
      <alignment vertical="center"/>
    </xf>
    <xf numFmtId="0" fontId="0" fillId="0" borderId="0" xfId="0" applyFont="1"/>
    <xf numFmtId="0" fontId="16" fillId="3" borderId="0" xfId="0" applyFont="1" applyFill="1" applyBorder="1" applyAlignment="1">
      <alignment horizontal="right" vertical="center"/>
    </xf>
    <xf numFmtId="0" fontId="6" fillId="3" borderId="0" xfId="0" applyFont="1" applyFill="1" applyBorder="1" applyAlignment="1">
      <alignment horizontal="left" vertical="top"/>
    </xf>
    <xf numFmtId="0" fontId="4" fillId="3" borderId="0" xfId="0" applyFont="1" applyFill="1" applyBorder="1" applyAlignment="1">
      <alignment vertical="center"/>
    </xf>
    <xf numFmtId="0" fontId="31" fillId="3" borderId="0" xfId="0" applyFont="1" applyFill="1" applyBorder="1" applyAlignment="1">
      <alignment horizontal="left" vertical="top"/>
    </xf>
    <xf numFmtId="0" fontId="31" fillId="3" borderId="0" xfId="0" applyFont="1" applyFill="1" applyBorder="1" applyAlignment="1">
      <alignment horizontal="left"/>
    </xf>
    <xf numFmtId="0" fontId="5" fillId="3" borderId="0" xfId="1" applyFont="1" applyFill="1" applyBorder="1" applyAlignment="1">
      <alignment horizontal="left"/>
    </xf>
    <xf numFmtId="0" fontId="5" fillId="3" borderId="0" xfId="0" applyFont="1" applyFill="1" applyBorder="1" applyAlignment="1">
      <alignment horizontal="center" vertical="center"/>
    </xf>
    <xf numFmtId="0" fontId="10" fillId="3" borderId="0" xfId="0" applyFont="1" applyFill="1" applyBorder="1" applyAlignment="1">
      <alignment horizontal="left" vertical="top"/>
    </xf>
    <xf numFmtId="0" fontId="10" fillId="3" borderId="0" xfId="0" applyFont="1" applyFill="1" applyBorder="1" applyAlignment="1">
      <alignment vertical="top"/>
    </xf>
    <xf numFmtId="0" fontId="2" fillId="3" borderId="0" xfId="0" applyFont="1" applyFill="1" applyBorder="1" applyAlignment="1">
      <alignment vertical="top"/>
    </xf>
    <xf numFmtId="0" fontId="16" fillId="3" borderId="0" xfId="0" applyFont="1" applyFill="1" applyBorder="1" applyAlignment="1">
      <alignment horizontal="right" vertical="top"/>
    </xf>
    <xf numFmtId="0" fontId="16" fillId="3" borderId="0" xfId="0" applyFont="1" applyFill="1" applyAlignment="1">
      <alignment horizontal="right"/>
    </xf>
    <xf numFmtId="0" fontId="36" fillId="3" borderId="0" xfId="0" applyFont="1" applyFill="1" applyAlignment="1">
      <alignment horizontal="left" vertical="top"/>
    </xf>
    <xf numFmtId="0" fontId="16" fillId="3" borderId="0" xfId="0" applyFont="1" applyFill="1" applyAlignment="1">
      <alignment vertical="top"/>
    </xf>
    <xf numFmtId="0" fontId="16" fillId="3" borderId="0" xfId="0" applyFont="1" applyFill="1" applyBorder="1" applyAlignment="1">
      <alignment horizontal="left" vertical="top"/>
    </xf>
    <xf numFmtId="0" fontId="2" fillId="3" borderId="0" xfId="0" applyFont="1" applyFill="1" applyAlignment="1">
      <alignment horizontal="right" vertical="top"/>
    </xf>
    <xf numFmtId="0" fontId="37" fillId="3" borderId="0" xfId="0" applyFont="1" applyFill="1" applyAlignment="1">
      <alignment horizontal="right" vertical="top"/>
    </xf>
    <xf numFmtId="0" fontId="10" fillId="0" borderId="0" xfId="0" applyFont="1" applyFill="1" applyAlignment="1">
      <alignment vertical="top"/>
    </xf>
    <xf numFmtId="0" fontId="2" fillId="0" borderId="0" xfId="0" applyFont="1" applyFill="1" applyAlignment="1">
      <alignment vertical="top"/>
    </xf>
    <xf numFmtId="0" fontId="8" fillId="0" borderId="0" xfId="0" applyFont="1" applyFill="1"/>
    <xf numFmtId="0" fontId="1" fillId="0" borderId="0" xfId="0" applyFont="1" applyFill="1" applyBorder="1" applyAlignment="1">
      <alignment horizontal="center" vertical="center"/>
    </xf>
    <xf numFmtId="0" fontId="4" fillId="3" borderId="0" xfId="0" applyFont="1" applyFill="1" applyAlignment="1">
      <alignment horizontal="right" vertical="top"/>
    </xf>
    <xf numFmtId="0" fontId="2" fillId="3" borderId="0" xfId="0" applyFont="1" applyFill="1" applyAlignment="1">
      <alignment vertical="top"/>
    </xf>
    <xf numFmtId="0" fontId="4" fillId="3" borderId="0" xfId="0" applyFont="1" applyFill="1" applyAlignment="1">
      <alignment horizontal="left" vertical="top"/>
    </xf>
    <xf numFmtId="0" fontId="0" fillId="0" borderId="0" xfId="0" applyAlignment="1">
      <alignment horizontal="left" vertical="center" indent="1"/>
    </xf>
    <xf numFmtId="0" fontId="33" fillId="0" borderId="0" xfId="0" applyFont="1" applyAlignment="1">
      <alignment horizontal="left" vertical="center" indent="1"/>
    </xf>
    <xf numFmtId="0" fontId="38" fillId="0" borderId="0" xfId="1" applyFont="1" applyAlignment="1">
      <alignment horizontal="center"/>
    </xf>
    <xf numFmtId="0" fontId="39" fillId="0" borderId="0" xfId="1" applyFont="1" applyAlignment="1">
      <alignment horizontal="center"/>
    </xf>
    <xf numFmtId="0" fontId="39" fillId="0" borderId="0" xfId="1" quotePrefix="1" applyFont="1" applyAlignment="1">
      <alignment horizontal="center"/>
    </xf>
    <xf numFmtId="0" fontId="38" fillId="0" borderId="0" xfId="1" applyFont="1" applyFill="1" applyAlignment="1">
      <alignment horizontal="center"/>
    </xf>
    <xf numFmtId="0" fontId="3" fillId="0" borderId="0" xfId="0" quotePrefix="1" applyFont="1" applyAlignment="1">
      <alignment horizontal="center" vertical="center"/>
    </xf>
    <xf numFmtId="0" fontId="39" fillId="0" borderId="0" xfId="1" applyFont="1" applyFill="1" applyAlignment="1">
      <alignment horizontal="center"/>
    </xf>
    <xf numFmtId="0" fontId="3" fillId="0" borderId="0" xfId="0" applyFont="1" applyFill="1"/>
    <xf numFmtId="0" fontId="3" fillId="0" borderId="0" xfId="0" quotePrefix="1" applyFont="1" applyAlignment="1">
      <alignment horizontal="center"/>
    </xf>
    <xf numFmtId="0" fontId="39" fillId="0" borderId="0" xfId="1" applyFont="1" applyAlignment="1">
      <alignment horizontal="left"/>
    </xf>
    <xf numFmtId="0" fontId="0" fillId="11" borderId="4" xfId="0" applyFill="1" applyBorder="1" applyAlignment="1">
      <alignment horizontal="center"/>
    </xf>
    <xf numFmtId="0" fontId="0" fillId="10" borderId="4" xfId="0" applyFill="1" applyBorder="1" applyAlignment="1">
      <alignment horizontal="center"/>
    </xf>
    <xf numFmtId="0" fontId="0" fillId="4" borderId="4" xfId="0" applyFill="1" applyBorder="1" applyAlignment="1">
      <alignment horizontal="center"/>
    </xf>
    <xf numFmtId="0" fontId="0" fillId="15" borderId="4" xfId="0" applyFill="1" applyBorder="1" applyAlignment="1">
      <alignment horizontal="center"/>
    </xf>
    <xf numFmtId="0" fontId="0" fillId="9" borderId="4" xfId="0" applyFill="1" applyBorder="1" applyAlignment="1">
      <alignment horizontal="center"/>
    </xf>
    <xf numFmtId="0" fontId="3" fillId="16" borderId="4" xfId="0" applyFont="1" applyFill="1" applyBorder="1"/>
    <xf numFmtId="0" fontId="3" fillId="6" borderId="4" xfId="0" applyFont="1" applyFill="1" applyBorder="1"/>
    <xf numFmtId="0" fontId="3" fillId="14" borderId="4" xfId="0" applyFont="1" applyFill="1" applyBorder="1"/>
    <xf numFmtId="0" fontId="3" fillId="12" borderId="4" xfId="0" applyFont="1" applyFill="1" applyBorder="1"/>
    <xf numFmtId="0" fontId="3" fillId="13" borderId="4" xfId="0" applyFont="1" applyFill="1" applyBorder="1"/>
    <xf numFmtId="0" fontId="3" fillId="11" borderId="4" xfId="0" applyFont="1" applyFill="1" applyBorder="1"/>
    <xf numFmtId="0" fontId="40" fillId="3" borderId="13" xfId="0" applyFont="1" applyFill="1" applyBorder="1" applyAlignment="1">
      <alignment horizontal="center" vertical="center"/>
    </xf>
    <xf numFmtId="0" fontId="22" fillId="3" borderId="13" xfId="0" applyFont="1" applyFill="1" applyBorder="1" applyAlignment="1">
      <alignment horizontal="center" vertical="center"/>
    </xf>
    <xf numFmtId="0" fontId="41" fillId="3" borderId="13" xfId="0" applyFont="1" applyFill="1" applyBorder="1" applyAlignment="1">
      <alignment horizontal="center" vertical="center"/>
    </xf>
    <xf numFmtId="0" fontId="4" fillId="2" borderId="4" xfId="0" applyFont="1" applyFill="1" applyBorder="1" applyAlignment="1" applyProtection="1">
      <alignment horizontal="center" vertical="center"/>
      <protection locked="0"/>
    </xf>
    <xf numFmtId="0" fontId="4" fillId="3" borderId="0" xfId="0" applyFont="1" applyFill="1" applyBorder="1" applyAlignment="1">
      <alignment horizontal="left" vertical="center"/>
    </xf>
    <xf numFmtId="0" fontId="1" fillId="3" borderId="0" xfId="0" applyFont="1" applyFill="1" applyBorder="1" applyAlignment="1">
      <alignment horizontal="left" vertical="center"/>
    </xf>
    <xf numFmtId="49" fontId="4" fillId="2" borderId="4" xfId="0" applyNumberFormat="1" applyFont="1" applyFill="1" applyBorder="1" applyAlignment="1" applyProtection="1">
      <alignment horizontal="left" vertical="center"/>
      <protection locked="0"/>
    </xf>
    <xf numFmtId="0" fontId="4" fillId="2" borderId="4" xfId="0" applyFont="1" applyFill="1" applyBorder="1" applyAlignment="1" applyProtection="1">
      <alignment horizontal="center" vertical="center" wrapText="1"/>
      <protection locked="0"/>
    </xf>
    <xf numFmtId="0" fontId="2" fillId="3" borderId="13" xfId="0" applyFont="1" applyFill="1" applyBorder="1" applyAlignment="1" applyProtection="1">
      <alignment horizontal="center" vertical="center"/>
      <protection locked="0"/>
    </xf>
    <xf numFmtId="0" fontId="0" fillId="0" borderId="4" xfId="0" applyBorder="1" applyAlignment="1" applyProtection="1">
      <alignment horizontal="center"/>
      <protection locked="0"/>
    </xf>
    <xf numFmtId="0" fontId="0" fillId="0" borderId="0" xfId="0" applyFont="1" applyAlignment="1">
      <alignment horizontal="center"/>
    </xf>
    <xf numFmtId="0" fontId="0" fillId="0" borderId="0" xfId="0" quotePrefix="1" applyAlignment="1">
      <alignment horizontal="center"/>
    </xf>
    <xf numFmtId="0" fontId="45" fillId="0" borderId="0" xfId="0" applyFont="1" applyAlignment="1">
      <alignment vertical="top"/>
    </xf>
    <xf numFmtId="0" fontId="0" fillId="0" borderId="0" xfId="0" applyFont="1" applyFill="1" applyBorder="1"/>
    <xf numFmtId="0" fontId="47" fillId="0" borderId="0" xfId="0" applyFont="1"/>
    <xf numFmtId="0" fontId="0" fillId="2" borderId="0" xfId="0" applyFill="1"/>
    <xf numFmtId="0" fontId="47" fillId="2" borderId="14" xfId="0" applyFont="1" applyFill="1" applyBorder="1"/>
    <xf numFmtId="0" fontId="47" fillId="2" borderId="15" xfId="0" applyFont="1" applyFill="1" applyBorder="1"/>
    <xf numFmtId="0" fontId="47" fillId="2" borderId="16" xfId="0" applyFont="1" applyFill="1" applyBorder="1"/>
    <xf numFmtId="0" fontId="47" fillId="2" borderId="13" xfId="0" applyFont="1" applyFill="1" applyBorder="1" applyAlignment="1">
      <alignment horizontal="left" vertical="center" wrapText="1"/>
    </xf>
    <xf numFmtId="0" fontId="47" fillId="2" borderId="0" xfId="0" applyFont="1" applyFill="1"/>
    <xf numFmtId="0" fontId="47" fillId="2" borderId="13" xfId="0" applyFont="1" applyFill="1" applyBorder="1" applyAlignment="1">
      <alignment vertical="center" wrapText="1"/>
    </xf>
    <xf numFmtId="0" fontId="47" fillId="18" borderId="17" xfId="0" applyFont="1" applyFill="1" applyBorder="1" applyAlignment="1">
      <alignment vertical="center" wrapText="1"/>
    </xf>
    <xf numFmtId="0" fontId="47" fillId="0" borderId="17" xfId="0" applyFont="1" applyBorder="1" applyAlignment="1">
      <alignment vertical="center" wrapText="1"/>
    </xf>
    <xf numFmtId="0" fontId="47" fillId="18" borderId="21" xfId="0" applyFont="1" applyFill="1" applyBorder="1" applyAlignment="1">
      <alignment vertical="center" wrapText="1"/>
    </xf>
    <xf numFmtId="0" fontId="47" fillId="18" borderId="22" xfId="0" applyFont="1" applyFill="1" applyBorder="1" applyAlignment="1">
      <alignment vertical="center" wrapText="1"/>
    </xf>
    <xf numFmtId="0" fontId="47" fillId="0" borderId="21" xfId="0" applyFont="1" applyBorder="1" applyAlignment="1">
      <alignment vertical="center" wrapText="1"/>
    </xf>
    <xf numFmtId="0" fontId="47" fillId="0" borderId="22" xfId="0" applyFont="1" applyBorder="1" applyAlignment="1">
      <alignment vertical="center" wrapText="1"/>
    </xf>
    <xf numFmtId="0" fontId="47" fillId="0" borderId="23" xfId="0" applyFont="1" applyBorder="1" applyAlignment="1">
      <alignment vertical="center" wrapText="1"/>
    </xf>
    <xf numFmtId="0" fontId="47" fillId="0" borderId="24" xfId="0" applyFont="1" applyBorder="1" applyAlignment="1">
      <alignment vertical="center" wrapText="1"/>
    </xf>
    <xf numFmtId="0" fontId="47" fillId="0" borderId="25" xfId="0" applyFont="1" applyBorder="1" applyAlignment="1">
      <alignment vertical="center" wrapText="1"/>
    </xf>
    <xf numFmtId="0" fontId="46" fillId="17" borderId="18" xfId="0" applyFont="1" applyFill="1" applyBorder="1" applyAlignment="1">
      <alignment vertical="center" wrapText="1"/>
    </xf>
    <xf numFmtId="0" fontId="46" fillId="17" borderId="19" xfId="0" applyFont="1" applyFill="1" applyBorder="1" applyAlignment="1">
      <alignment vertical="center" wrapText="1"/>
    </xf>
    <xf numFmtId="0" fontId="46" fillId="17" borderId="20" xfId="0" applyFont="1" applyFill="1" applyBorder="1" applyAlignment="1">
      <alignment vertical="center" wrapText="1"/>
    </xf>
    <xf numFmtId="0" fontId="18" fillId="2" borderId="1" xfId="0" applyFont="1" applyFill="1" applyBorder="1" applyAlignment="1">
      <alignment horizontal="left" vertical="center"/>
    </xf>
    <xf numFmtId="0" fontId="18" fillId="2" borderId="2" xfId="0" applyFont="1" applyFill="1" applyBorder="1" applyAlignment="1">
      <alignment horizontal="left" vertical="center"/>
    </xf>
    <xf numFmtId="0" fontId="18" fillId="2" borderId="3" xfId="0" applyFont="1" applyFill="1" applyBorder="1" applyAlignment="1">
      <alignment horizontal="left" vertical="center"/>
    </xf>
    <xf numFmtId="0" fontId="19" fillId="2" borderId="1" xfId="0" applyFont="1" applyFill="1" applyBorder="1" applyAlignment="1">
      <alignment horizontal="left" vertical="center"/>
    </xf>
    <xf numFmtId="0" fontId="19" fillId="2" borderId="2" xfId="0" applyFont="1" applyFill="1" applyBorder="1" applyAlignment="1">
      <alignment horizontal="left" vertical="center"/>
    </xf>
    <xf numFmtId="0" fontId="19" fillId="2" borderId="3" xfId="0" applyFont="1" applyFill="1" applyBorder="1" applyAlignment="1">
      <alignment horizontal="left" vertical="center"/>
    </xf>
    <xf numFmtId="0" fontId="4" fillId="3" borderId="0" xfId="0" applyFont="1" applyFill="1" applyAlignment="1">
      <alignment horizontal="center" vertical="top" wrapText="1"/>
    </xf>
    <xf numFmtId="0" fontId="4" fillId="3" borderId="0" xfId="0" applyFont="1" applyFill="1" applyAlignment="1">
      <alignment horizontal="right" vertical="top" wrapText="1"/>
    </xf>
    <xf numFmtId="49" fontId="4" fillId="2" borderId="1" xfId="0" applyNumberFormat="1" applyFont="1" applyFill="1" applyBorder="1" applyAlignment="1" applyProtection="1">
      <alignment horizontal="left" vertical="center"/>
      <protection locked="0"/>
    </xf>
    <xf numFmtId="49" fontId="4" fillId="2" borderId="2" xfId="0" applyNumberFormat="1" applyFont="1" applyFill="1" applyBorder="1" applyAlignment="1" applyProtection="1">
      <alignment horizontal="left" vertical="center"/>
      <protection locked="0"/>
    </xf>
    <xf numFmtId="49" fontId="4" fillId="2" borderId="3" xfId="0" applyNumberFormat="1" applyFont="1" applyFill="1" applyBorder="1" applyAlignment="1" applyProtection="1">
      <alignment horizontal="left" vertical="center"/>
      <protection locked="0"/>
    </xf>
    <xf numFmtId="0" fontId="4" fillId="2" borderId="1"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49" fontId="4" fillId="2" borderId="1" xfId="0" applyNumberFormat="1" applyFont="1" applyFill="1" applyBorder="1" applyAlignment="1" applyProtection="1">
      <alignment horizontal="left" vertical="center" wrapText="1"/>
      <protection locked="0"/>
    </xf>
    <xf numFmtId="49" fontId="4" fillId="2" borderId="1" xfId="0" applyNumberFormat="1" applyFont="1" applyFill="1" applyBorder="1" applyAlignment="1" applyProtection="1">
      <alignment horizontal="left" vertical="top" wrapText="1"/>
      <protection locked="0"/>
    </xf>
    <xf numFmtId="49" fontId="4" fillId="2" borderId="2" xfId="0" applyNumberFormat="1" applyFont="1" applyFill="1" applyBorder="1" applyAlignment="1" applyProtection="1">
      <alignment horizontal="left" vertical="top" wrapText="1"/>
      <protection locked="0"/>
    </xf>
    <xf numFmtId="49" fontId="4" fillId="2" borderId="3" xfId="0" applyNumberFormat="1" applyFont="1" applyFill="1" applyBorder="1" applyAlignment="1" applyProtection="1">
      <alignment horizontal="left" vertical="top" wrapText="1"/>
      <protection locked="0"/>
    </xf>
    <xf numFmtId="49" fontId="4" fillId="2" borderId="5" xfId="0" applyNumberFormat="1" applyFont="1" applyFill="1" applyBorder="1" applyAlignment="1" applyProtection="1">
      <alignment horizontal="left" vertical="top" wrapText="1"/>
      <protection locked="0"/>
    </xf>
    <xf numFmtId="49" fontId="4" fillId="2" borderId="7" xfId="0" applyNumberFormat="1" applyFont="1" applyFill="1" applyBorder="1" applyAlignment="1" applyProtection="1">
      <alignment horizontal="left" vertical="top" wrapText="1"/>
      <protection locked="0"/>
    </xf>
    <xf numFmtId="49" fontId="4" fillId="2" borderId="6" xfId="0" applyNumberFormat="1" applyFont="1" applyFill="1" applyBorder="1" applyAlignment="1" applyProtection="1">
      <alignment horizontal="left" vertical="top" wrapText="1"/>
      <protection locked="0"/>
    </xf>
    <xf numFmtId="49" fontId="4" fillId="2" borderId="11" xfId="0" applyNumberFormat="1" applyFont="1" applyFill="1" applyBorder="1" applyAlignment="1" applyProtection="1">
      <alignment horizontal="left" vertical="top" wrapText="1"/>
      <protection locked="0"/>
    </xf>
    <xf numFmtId="49" fontId="4" fillId="2" borderId="0" xfId="0" applyNumberFormat="1" applyFont="1" applyFill="1" applyBorder="1" applyAlignment="1" applyProtection="1">
      <alignment horizontal="left" vertical="top" wrapText="1"/>
      <protection locked="0"/>
    </xf>
    <xf numFmtId="49" fontId="4" fillId="2" borderId="12" xfId="0" applyNumberFormat="1" applyFont="1" applyFill="1" applyBorder="1" applyAlignment="1" applyProtection="1">
      <alignment horizontal="left" vertical="top" wrapText="1"/>
      <protection locked="0"/>
    </xf>
    <xf numFmtId="49" fontId="4" fillId="2" borderId="8" xfId="0" applyNumberFormat="1" applyFont="1" applyFill="1" applyBorder="1" applyAlignment="1" applyProtection="1">
      <alignment horizontal="left" vertical="top" wrapText="1"/>
      <protection locked="0"/>
    </xf>
    <xf numFmtId="49" fontId="4" fillId="2" borderId="9" xfId="0" applyNumberFormat="1" applyFont="1" applyFill="1" applyBorder="1" applyAlignment="1" applyProtection="1">
      <alignment horizontal="left" vertical="top" wrapText="1"/>
      <protection locked="0"/>
    </xf>
    <xf numFmtId="49" fontId="4" fillId="2" borderId="10" xfId="0" applyNumberFormat="1" applyFont="1" applyFill="1" applyBorder="1" applyAlignment="1" applyProtection="1">
      <alignment horizontal="left" vertical="top" wrapText="1"/>
      <protection locked="0"/>
    </xf>
    <xf numFmtId="0" fontId="16"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4" fillId="3" borderId="0" xfId="0" applyFont="1" applyFill="1" applyBorder="1" applyAlignment="1">
      <alignment horizontal="right" vertical="top" wrapText="1"/>
    </xf>
    <xf numFmtId="0" fontId="4" fillId="2" borderId="2" xfId="0" applyFont="1" applyFill="1" applyBorder="1" applyAlignment="1" applyProtection="1">
      <alignment horizontal="center" vertical="center"/>
      <protection locked="0"/>
    </xf>
    <xf numFmtId="49" fontId="1" fillId="2" borderId="7" xfId="0" applyNumberFormat="1" applyFont="1" applyFill="1" applyBorder="1" applyAlignment="1" applyProtection="1">
      <alignment horizontal="left" vertical="top" wrapText="1"/>
      <protection locked="0"/>
    </xf>
    <xf numFmtId="49" fontId="1" fillId="2" borderId="6" xfId="0" applyNumberFormat="1" applyFont="1" applyFill="1" applyBorder="1" applyAlignment="1" applyProtection="1">
      <alignment horizontal="left" vertical="top" wrapText="1"/>
      <protection locked="0"/>
    </xf>
    <xf numFmtId="49" fontId="1" fillId="2" borderId="11" xfId="0" applyNumberFormat="1" applyFont="1" applyFill="1" applyBorder="1" applyAlignment="1" applyProtection="1">
      <alignment horizontal="left" vertical="top" wrapText="1"/>
      <protection locked="0"/>
    </xf>
    <xf numFmtId="49" fontId="1" fillId="2" borderId="0" xfId="0" applyNumberFormat="1" applyFont="1" applyFill="1" applyBorder="1" applyAlignment="1" applyProtection="1">
      <alignment horizontal="left" vertical="top" wrapText="1"/>
      <protection locked="0"/>
    </xf>
    <xf numFmtId="49" fontId="1" fillId="2" borderId="12"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1" fillId="2" borderId="9" xfId="0" applyNumberFormat="1" applyFont="1" applyFill="1" applyBorder="1" applyAlignment="1" applyProtection="1">
      <alignment horizontal="left" vertical="top" wrapText="1"/>
      <protection locked="0"/>
    </xf>
    <xf numFmtId="49" fontId="1" fillId="2" borderId="10" xfId="0" applyNumberFormat="1" applyFont="1" applyFill="1" applyBorder="1" applyAlignment="1" applyProtection="1">
      <alignment horizontal="left" vertical="top" wrapText="1"/>
      <protection locked="0"/>
    </xf>
    <xf numFmtId="0" fontId="27" fillId="5" borderId="1" xfId="0" applyFont="1" applyFill="1" applyBorder="1" applyAlignment="1">
      <alignment horizontal="left" vertical="center"/>
    </xf>
    <xf numFmtId="0" fontId="27" fillId="5" borderId="2" xfId="0" applyFont="1" applyFill="1" applyBorder="1" applyAlignment="1">
      <alignment horizontal="left" vertical="center"/>
    </xf>
    <xf numFmtId="0" fontId="27" fillId="5" borderId="3" xfId="0" applyFont="1" applyFill="1" applyBorder="1" applyAlignment="1">
      <alignment horizontal="left" vertical="center"/>
    </xf>
    <xf numFmtId="0" fontId="4" fillId="3" borderId="0" xfId="0" applyFont="1" applyFill="1" applyAlignment="1">
      <alignment horizontal="left" vertical="top" wrapText="1"/>
    </xf>
    <xf numFmtId="0" fontId="28" fillId="3" borderId="0" xfId="0" applyFont="1" applyFill="1" applyBorder="1" applyAlignment="1">
      <alignment horizontal="right" vertical="top" wrapText="1"/>
    </xf>
    <xf numFmtId="0" fontId="4" fillId="3" borderId="0" xfId="0" applyFont="1" applyFill="1" applyBorder="1" applyAlignment="1">
      <alignment horizontal="left" vertical="center"/>
    </xf>
    <xf numFmtId="0" fontId="4" fillId="3" borderId="0" xfId="0" applyFont="1" applyFill="1" applyBorder="1" applyAlignment="1">
      <alignment horizontal="left" vertical="top" wrapText="1"/>
    </xf>
    <xf numFmtId="0" fontId="16" fillId="3" borderId="0" xfId="0" applyFont="1" applyFill="1" applyBorder="1" applyAlignment="1">
      <alignment horizontal="right" vertical="center" wrapText="1"/>
    </xf>
    <xf numFmtId="49" fontId="4" fillId="2" borderId="7" xfId="0" applyNumberFormat="1" applyFont="1" applyFill="1" applyBorder="1" applyAlignment="1" applyProtection="1">
      <alignment horizontal="left" vertical="top"/>
      <protection locked="0"/>
    </xf>
    <xf numFmtId="49" fontId="4" fillId="2" borderId="6" xfId="0" applyNumberFormat="1" applyFont="1" applyFill="1" applyBorder="1" applyAlignment="1" applyProtection="1">
      <alignment horizontal="left" vertical="top"/>
      <protection locked="0"/>
    </xf>
    <xf numFmtId="49" fontId="4" fillId="2" borderId="11" xfId="0" applyNumberFormat="1" applyFont="1" applyFill="1" applyBorder="1" applyAlignment="1" applyProtection="1">
      <alignment horizontal="left" vertical="top"/>
      <protection locked="0"/>
    </xf>
    <xf numFmtId="49" fontId="4" fillId="2" borderId="0" xfId="0" applyNumberFormat="1" applyFont="1" applyFill="1" applyBorder="1" applyAlignment="1" applyProtection="1">
      <alignment horizontal="left" vertical="top"/>
      <protection locked="0"/>
    </xf>
    <xf numFmtId="49" fontId="4" fillId="2" borderId="12" xfId="0" applyNumberFormat="1" applyFont="1" applyFill="1" applyBorder="1" applyAlignment="1" applyProtection="1">
      <alignment horizontal="left" vertical="top"/>
      <protection locked="0"/>
    </xf>
    <xf numFmtId="49" fontId="4" fillId="2" borderId="8" xfId="0" applyNumberFormat="1" applyFont="1" applyFill="1" applyBorder="1" applyAlignment="1" applyProtection="1">
      <alignment horizontal="left" vertical="top"/>
      <protection locked="0"/>
    </xf>
    <xf numFmtId="49" fontId="4" fillId="2" borderId="9" xfId="0" applyNumberFormat="1" applyFont="1" applyFill="1" applyBorder="1" applyAlignment="1" applyProtection="1">
      <alignment horizontal="left" vertical="top"/>
      <protection locked="0"/>
    </xf>
    <xf numFmtId="49" fontId="4" fillId="2" borderId="10" xfId="0" applyNumberFormat="1" applyFont="1" applyFill="1" applyBorder="1" applyAlignment="1" applyProtection="1">
      <alignment horizontal="left" vertical="top"/>
      <protection locked="0"/>
    </xf>
    <xf numFmtId="0" fontId="16" fillId="3" borderId="0" xfId="0" applyFont="1" applyFill="1" applyBorder="1" applyAlignment="1">
      <alignment horizontal="right" vertical="center"/>
    </xf>
    <xf numFmtId="0" fontId="32" fillId="5" borderId="1" xfId="0" applyFont="1" applyFill="1" applyBorder="1" applyAlignment="1">
      <alignment horizontal="left" vertical="center"/>
    </xf>
    <xf numFmtId="0" fontId="32" fillId="5" borderId="2" xfId="0" applyFont="1" applyFill="1" applyBorder="1" applyAlignment="1">
      <alignment horizontal="left" vertical="center"/>
    </xf>
    <xf numFmtId="0" fontId="32" fillId="5" borderId="3" xfId="0" applyFont="1" applyFill="1" applyBorder="1" applyAlignment="1">
      <alignment horizontal="left" vertical="center"/>
    </xf>
    <xf numFmtId="0" fontId="1" fillId="3" borderId="0" xfId="0" applyFont="1" applyFill="1" applyBorder="1" applyAlignment="1">
      <alignment horizontal="left" vertical="center"/>
    </xf>
    <xf numFmtId="49" fontId="4" fillId="8" borderId="5" xfId="0" applyNumberFormat="1" applyFont="1" applyFill="1" applyBorder="1" applyAlignment="1" applyProtection="1">
      <alignment horizontal="left" vertical="top" wrapText="1"/>
    </xf>
    <xf numFmtId="0" fontId="4" fillId="8" borderId="7" xfId="0" applyFont="1" applyFill="1" applyBorder="1" applyAlignment="1" applyProtection="1">
      <alignment horizontal="left" vertical="top" wrapText="1"/>
    </xf>
    <xf numFmtId="0" fontId="4" fillId="8" borderId="6" xfId="0" applyFont="1" applyFill="1" applyBorder="1" applyAlignment="1" applyProtection="1">
      <alignment horizontal="left" vertical="top" wrapText="1"/>
    </xf>
    <xf numFmtId="0" fontId="4" fillId="8" borderId="11" xfId="0" applyFont="1" applyFill="1" applyBorder="1" applyAlignment="1" applyProtection="1">
      <alignment horizontal="left" vertical="top" wrapText="1"/>
    </xf>
    <xf numFmtId="0" fontId="4" fillId="8" borderId="0" xfId="0" applyFont="1" applyFill="1" applyBorder="1" applyAlignment="1" applyProtection="1">
      <alignment horizontal="left" vertical="top" wrapText="1"/>
    </xf>
    <xf numFmtId="0" fontId="4" fillId="8" borderId="12" xfId="0" applyFont="1" applyFill="1" applyBorder="1" applyAlignment="1" applyProtection="1">
      <alignment horizontal="left" vertical="top" wrapText="1"/>
    </xf>
    <xf numFmtId="0" fontId="4" fillId="8" borderId="8" xfId="0" applyFont="1" applyFill="1" applyBorder="1" applyAlignment="1" applyProtection="1">
      <alignment horizontal="left" vertical="top" wrapText="1"/>
    </xf>
    <xf numFmtId="0" fontId="4" fillId="8" borderId="9" xfId="0" applyFont="1" applyFill="1" applyBorder="1" applyAlignment="1" applyProtection="1">
      <alignment horizontal="left" vertical="top" wrapText="1"/>
    </xf>
    <xf numFmtId="0" fontId="4" fillId="8" borderId="10" xfId="0" applyFont="1" applyFill="1" applyBorder="1" applyAlignment="1" applyProtection="1">
      <alignment horizontal="left" vertical="top" wrapText="1"/>
    </xf>
    <xf numFmtId="0" fontId="4" fillId="8" borderId="5" xfId="0" applyFont="1" applyFill="1" applyBorder="1" applyAlignment="1" applyProtection="1">
      <alignment horizontal="left" vertical="top" wrapText="1"/>
    </xf>
    <xf numFmtId="0" fontId="16" fillId="3" borderId="0" xfId="0" applyFont="1" applyFill="1" applyAlignment="1">
      <alignment horizontal="right" vertical="top" wrapText="1"/>
    </xf>
    <xf numFmtId="0" fontId="1" fillId="3" borderId="0" xfId="0" applyFont="1" applyFill="1" applyBorder="1" applyAlignment="1">
      <alignment horizontal="center" vertical="center"/>
    </xf>
  </cellXfs>
  <cellStyles count="2">
    <cellStyle name="Normal" xfId="0" builtinId="0"/>
    <cellStyle name="Normal 2" xfId="1" xr:uid="{00000000-0005-0000-0000-000001000000}"/>
  </cellStyles>
  <dxfs count="10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theme="2" tint="-9.9948118533890809E-2"/>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C00000"/>
        </patternFill>
      </fill>
    </dxf>
    <dxf>
      <fill>
        <patternFill>
          <bgColor rgb="FFFF0000"/>
        </patternFill>
      </fill>
    </dxf>
    <dxf>
      <fill>
        <patternFill>
          <bgColor rgb="FFA47BE1"/>
        </patternFill>
      </fill>
    </dxf>
    <dxf>
      <fill>
        <patternFill>
          <bgColor rgb="FF0070C0"/>
        </patternFill>
      </fill>
    </dxf>
  </dxfs>
  <tableStyles count="0" defaultTableStyle="TableStyleMedium2" defaultPivotStyle="PivotStyleLight16"/>
  <colors>
    <mruColors>
      <color rgb="FFFF0000"/>
      <color rgb="FFC00000"/>
      <color rgb="FFA47BE1"/>
      <color rgb="FFA4000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Feasibility, Impact, Urgency</a:t>
            </a:r>
          </a:p>
        </c:rich>
      </c:tx>
      <c:layout>
        <c:manualLayout>
          <c:xMode val="edge"/>
          <c:yMode val="edge"/>
          <c:x val="0.29633636652000966"/>
          <c:y val="3.5443023844104915E-2"/>
        </c:manualLayout>
      </c:layout>
      <c:overlay val="0"/>
      <c:spPr>
        <a:noFill/>
        <a:ln>
          <a:noFill/>
        </a:ln>
        <a:effectLst/>
      </c:spPr>
    </c:title>
    <c:autoTitleDeleted val="0"/>
    <c:plotArea>
      <c:layout>
        <c:manualLayout>
          <c:layoutTarget val="inner"/>
          <c:xMode val="edge"/>
          <c:yMode val="edge"/>
          <c:x val="8.225826166438531E-2"/>
          <c:y val="0.17467764097922089"/>
          <c:w val="0.8911072102087797"/>
          <c:h val="0.69388790280538115"/>
        </c:manualLayout>
      </c:layout>
      <c:bubbleChart>
        <c:varyColors val="0"/>
        <c:ser>
          <c:idx val="0"/>
          <c:order val="0"/>
          <c:spPr>
            <a:ln w="25400">
              <a:noFill/>
            </a:ln>
          </c:spPr>
          <c:invertIfNegative val="0"/>
          <c:dLbls>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1"/>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xVal>
            <c:numRef>
              <c:f>ASSESSMENT!$AT$28:$AT$31</c:f>
              <c:numCache>
                <c:formatCode>General</c:formatCode>
                <c:ptCount val="4"/>
                <c:pt idx="0">
                  <c:v>2</c:v>
                </c:pt>
                <c:pt idx="1">
                  <c:v>0</c:v>
                </c:pt>
                <c:pt idx="2">
                  <c:v>0</c:v>
                </c:pt>
                <c:pt idx="3">
                  <c:v>15</c:v>
                </c:pt>
              </c:numCache>
            </c:numRef>
          </c:xVal>
          <c:yVal>
            <c:numRef>
              <c:f>ASSESSMENT!$AU$28:$AU$31</c:f>
              <c:numCache>
                <c:formatCode>General</c:formatCode>
                <c:ptCount val="4"/>
                <c:pt idx="0">
                  <c:v>1</c:v>
                </c:pt>
                <c:pt idx="1">
                  <c:v>0</c:v>
                </c:pt>
                <c:pt idx="2">
                  <c:v>0</c:v>
                </c:pt>
                <c:pt idx="3">
                  <c:v>15</c:v>
                </c:pt>
              </c:numCache>
            </c:numRef>
          </c:yVal>
          <c:bubbleSize>
            <c:numRef>
              <c:f>ASSESSMENT!$AV$28:$AV$31</c:f>
              <c:numCache>
                <c:formatCode>General</c:formatCode>
                <c:ptCount val="4"/>
                <c:pt idx="0">
                  <c:v>3</c:v>
                </c:pt>
                <c:pt idx="1">
                  <c:v>0</c:v>
                </c:pt>
                <c:pt idx="2">
                  <c:v>0</c:v>
                </c:pt>
                <c:pt idx="3">
                  <c:v>5</c:v>
                </c:pt>
              </c:numCache>
            </c:numRef>
          </c:bubbleSize>
          <c:bubble3D val="0"/>
          <c:extLst>
            <c:ext xmlns:c16="http://schemas.microsoft.com/office/drawing/2014/chart" uri="{C3380CC4-5D6E-409C-BE32-E72D297353CC}">
              <c16:uniqueId val="{00000004-D994-4519-9246-5191113A9BAA}"/>
            </c:ext>
          </c:extLst>
        </c:ser>
        <c:dLbls>
          <c:showLegendKey val="0"/>
          <c:showVal val="0"/>
          <c:showCatName val="0"/>
          <c:showSerName val="0"/>
          <c:showPercent val="0"/>
          <c:showBubbleSize val="0"/>
        </c:dLbls>
        <c:bubbleScale val="100"/>
        <c:showNegBubbles val="0"/>
        <c:axId val="87655552"/>
        <c:axId val="87657472"/>
      </c:bubbleChart>
      <c:valAx>
        <c:axId val="87655552"/>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Feasibility (1-5)</a:t>
                </a:r>
              </a:p>
            </c:rich>
          </c:tx>
          <c:overlay val="0"/>
          <c:spPr>
            <a:noFill/>
            <a:ln>
              <a:noFill/>
            </a:ln>
            <a:effectLst/>
          </c:spPr>
        </c:title>
        <c:numFmt formatCode="General" sourceLinked="0"/>
        <c:majorTickMark val="out"/>
        <c:minorTickMark val="none"/>
        <c:tickLblPos val="nextTo"/>
        <c:crossAx val="87657472"/>
        <c:crosses val="autoZero"/>
        <c:crossBetween val="midCat"/>
        <c:minorUnit val="1"/>
      </c:valAx>
      <c:valAx>
        <c:axId val="87657472"/>
        <c:scaling>
          <c:orientation val="minMax"/>
          <c:max val="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Impact (1-5)</a:t>
                </a:r>
              </a:p>
              <a:p>
                <a:pPr>
                  <a:defRPr sz="1000" b="0" i="0" u="none" strike="noStrike" kern="1200" baseline="0">
                    <a:solidFill>
                      <a:schemeClr val="tx1">
                        <a:lumMod val="65000"/>
                        <a:lumOff val="35000"/>
                      </a:schemeClr>
                    </a:solidFill>
                    <a:latin typeface="+mn-lt"/>
                    <a:ea typeface="+mn-ea"/>
                    <a:cs typeface="+mn-cs"/>
                  </a:defRPr>
                </a:pPr>
                <a:endParaRPr lang="nl-NL"/>
              </a:p>
            </c:rich>
          </c:tx>
          <c:layout>
            <c:manualLayout>
              <c:xMode val="edge"/>
              <c:yMode val="edge"/>
              <c:x val="0"/>
              <c:y val="0.37476135088996365"/>
            </c:manualLayout>
          </c:layout>
          <c:overlay val="0"/>
          <c:spPr>
            <a:noFill/>
            <a:ln>
              <a:noFill/>
            </a:ln>
            <a:effectLst/>
          </c:spPr>
        </c:title>
        <c:numFmt formatCode="General" sourceLinked="1"/>
        <c:majorTickMark val="out"/>
        <c:minorTickMark val="none"/>
        <c:tickLblPos val="nextTo"/>
        <c:crossAx val="87655552"/>
        <c:crosses val="autoZero"/>
        <c:crossBetween val="midCat"/>
        <c:majorUnit val="1"/>
        <c:minorUnit val="1"/>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nl-NL"/>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jpe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gif"/><Relationship Id="rId1" Type="http://schemas.openxmlformats.org/officeDocument/2006/relationships/image" Target="../media/image3.gif"/></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gif"/><Relationship Id="rId1" Type="http://schemas.openxmlformats.org/officeDocument/2006/relationships/image" Target="../media/image3.gif"/></Relationships>
</file>

<file path=xl/drawings/_rels/drawing4.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jpe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gif"/><Relationship Id="rId1" Type="http://schemas.openxmlformats.org/officeDocument/2006/relationships/image" Target="../media/image3.gif"/></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gif"/><Relationship Id="rId1" Type="http://schemas.openxmlformats.org/officeDocument/2006/relationships/image" Target="../media/image3.gif"/><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90</xdr:row>
      <xdr:rowOff>28575</xdr:rowOff>
    </xdr:from>
    <xdr:to>
      <xdr:col>3</xdr:col>
      <xdr:colOff>32982</xdr:colOff>
      <xdr:row>90</xdr:row>
      <xdr:rowOff>352575</xdr:rowOff>
    </xdr:to>
    <xdr:pic>
      <xdr:nvPicPr>
        <xdr:cNvPr id="2" name="Picture 1">
          <a:extLst>
            <a:ext uri="{FF2B5EF4-FFF2-40B4-BE49-F238E27FC236}">
              <a16:creationId xmlns:a16="http://schemas.microsoft.com/office/drawing/2014/main" id="{A97B6A54-3334-4EAC-9F9B-14A4EA261F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3763625"/>
          <a:ext cx="471132" cy="324000"/>
        </a:xfrm>
        <a:prstGeom prst="rect">
          <a:avLst/>
        </a:prstGeom>
      </xdr:spPr>
    </xdr:pic>
    <xdr:clientData/>
  </xdr:twoCellAnchor>
  <xdr:twoCellAnchor editAs="oneCell">
    <xdr:from>
      <xdr:col>13</xdr:col>
      <xdr:colOff>622300</xdr:colOff>
      <xdr:row>90</xdr:row>
      <xdr:rowOff>28575</xdr:rowOff>
    </xdr:from>
    <xdr:to>
      <xdr:col>13</xdr:col>
      <xdr:colOff>1236168</xdr:colOff>
      <xdr:row>90</xdr:row>
      <xdr:rowOff>352575</xdr:rowOff>
    </xdr:to>
    <xdr:pic>
      <xdr:nvPicPr>
        <xdr:cNvPr id="3" name="Picture 2">
          <a:extLst>
            <a:ext uri="{FF2B5EF4-FFF2-40B4-BE49-F238E27FC236}">
              <a16:creationId xmlns:a16="http://schemas.microsoft.com/office/drawing/2014/main" id="{9E9DEF38-5E63-42EE-B447-C5FEE9A115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85125" y="13763625"/>
          <a:ext cx="613868" cy="324000"/>
        </a:xfrm>
        <a:prstGeom prst="rect">
          <a:avLst/>
        </a:prstGeom>
      </xdr:spPr>
    </xdr:pic>
    <xdr:clientData/>
  </xdr:twoCellAnchor>
  <xdr:twoCellAnchor editAs="oneCell">
    <xdr:from>
      <xdr:col>11</xdr:col>
      <xdr:colOff>647699</xdr:colOff>
      <xdr:row>1</xdr:row>
      <xdr:rowOff>38099</xdr:rowOff>
    </xdr:from>
    <xdr:to>
      <xdr:col>13</xdr:col>
      <xdr:colOff>1190234</xdr:colOff>
      <xdr:row>1</xdr:row>
      <xdr:rowOff>362099</xdr:rowOff>
    </xdr:to>
    <xdr:pic>
      <xdr:nvPicPr>
        <xdr:cNvPr id="4" name="Picture 3">
          <a:extLst>
            <a:ext uri="{FF2B5EF4-FFF2-40B4-BE49-F238E27FC236}">
              <a16:creationId xmlns:a16="http://schemas.microsoft.com/office/drawing/2014/main" id="{EA375A7B-AEDB-4279-8DCA-E9BE567348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00899" y="152399"/>
          <a:ext cx="1352160" cy="3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666750</xdr:colOff>
      <xdr:row>1</xdr:row>
      <xdr:rowOff>28575</xdr:rowOff>
    </xdr:from>
    <xdr:to>
      <xdr:col>13</xdr:col>
      <xdr:colOff>1209285</xdr:colOff>
      <xdr:row>1</xdr:row>
      <xdr:rowOff>352575</xdr:rowOff>
    </xdr:to>
    <xdr:pic>
      <xdr:nvPicPr>
        <xdr:cNvPr id="6" name="Picture 5">
          <a:extLst>
            <a:ext uri="{FF2B5EF4-FFF2-40B4-BE49-F238E27FC236}">
              <a16:creationId xmlns:a16="http://schemas.microsoft.com/office/drawing/2014/main" id="{E70DC9AA-5F7B-4BEC-A806-EE6B7E127F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19950" y="142875"/>
          <a:ext cx="1352160" cy="324000"/>
        </a:xfrm>
        <a:prstGeom prst="rect">
          <a:avLst/>
        </a:prstGeom>
      </xdr:spPr>
    </xdr:pic>
    <xdr:clientData/>
  </xdr:twoCellAnchor>
  <xdr:twoCellAnchor editAs="oneCell">
    <xdr:from>
      <xdr:col>1</xdr:col>
      <xdr:colOff>38100</xdr:colOff>
      <xdr:row>96</xdr:row>
      <xdr:rowOff>38100</xdr:rowOff>
    </xdr:from>
    <xdr:to>
      <xdr:col>3</xdr:col>
      <xdr:colOff>32982</xdr:colOff>
      <xdr:row>96</xdr:row>
      <xdr:rowOff>362100</xdr:rowOff>
    </xdr:to>
    <xdr:pic>
      <xdr:nvPicPr>
        <xdr:cNvPr id="9" name="Picture 8">
          <a:extLst>
            <a:ext uri="{FF2B5EF4-FFF2-40B4-BE49-F238E27FC236}">
              <a16:creationId xmlns:a16="http://schemas.microsoft.com/office/drawing/2014/main" id="{490E6DA2-B85B-4274-8740-42D288A1EF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 y="14497050"/>
          <a:ext cx="471132" cy="324000"/>
        </a:xfrm>
        <a:prstGeom prst="rect">
          <a:avLst/>
        </a:prstGeom>
      </xdr:spPr>
    </xdr:pic>
    <xdr:clientData/>
  </xdr:twoCellAnchor>
  <xdr:twoCellAnchor editAs="oneCell">
    <xdr:from>
      <xdr:col>13</xdr:col>
      <xdr:colOff>600075</xdr:colOff>
      <xdr:row>96</xdr:row>
      <xdr:rowOff>38100</xdr:rowOff>
    </xdr:from>
    <xdr:to>
      <xdr:col>13</xdr:col>
      <xdr:colOff>1213943</xdr:colOff>
      <xdr:row>96</xdr:row>
      <xdr:rowOff>362100</xdr:rowOff>
    </xdr:to>
    <xdr:pic>
      <xdr:nvPicPr>
        <xdr:cNvPr id="10" name="Picture 9">
          <a:extLst>
            <a:ext uri="{FF2B5EF4-FFF2-40B4-BE49-F238E27FC236}">
              <a16:creationId xmlns:a16="http://schemas.microsoft.com/office/drawing/2014/main" id="{A67058D9-9370-4A65-B163-0B0379F926D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62900" y="14497050"/>
          <a:ext cx="613868" cy="32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666750</xdr:colOff>
      <xdr:row>1</xdr:row>
      <xdr:rowOff>28575</xdr:rowOff>
    </xdr:from>
    <xdr:to>
      <xdr:col>13</xdr:col>
      <xdr:colOff>1209285</xdr:colOff>
      <xdr:row>1</xdr:row>
      <xdr:rowOff>352575</xdr:rowOff>
    </xdr:to>
    <xdr:pic>
      <xdr:nvPicPr>
        <xdr:cNvPr id="2" name="Picture 1">
          <a:extLst>
            <a:ext uri="{FF2B5EF4-FFF2-40B4-BE49-F238E27FC236}">
              <a16:creationId xmlns:a16="http://schemas.microsoft.com/office/drawing/2014/main" id="{30AF729B-19D1-4844-A20E-077FBEEC0E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19950" y="142875"/>
          <a:ext cx="1352160" cy="324000"/>
        </a:xfrm>
        <a:prstGeom prst="rect">
          <a:avLst/>
        </a:prstGeom>
      </xdr:spPr>
    </xdr:pic>
    <xdr:clientData/>
  </xdr:twoCellAnchor>
  <xdr:twoCellAnchor editAs="oneCell">
    <xdr:from>
      <xdr:col>1</xdr:col>
      <xdr:colOff>38100</xdr:colOff>
      <xdr:row>94</xdr:row>
      <xdr:rowOff>38100</xdr:rowOff>
    </xdr:from>
    <xdr:to>
      <xdr:col>3</xdr:col>
      <xdr:colOff>32982</xdr:colOff>
      <xdr:row>94</xdr:row>
      <xdr:rowOff>362100</xdr:rowOff>
    </xdr:to>
    <xdr:pic>
      <xdr:nvPicPr>
        <xdr:cNvPr id="3" name="Picture 2">
          <a:extLst>
            <a:ext uri="{FF2B5EF4-FFF2-40B4-BE49-F238E27FC236}">
              <a16:creationId xmlns:a16="http://schemas.microsoft.com/office/drawing/2014/main" id="{07A0AA23-D8E4-44BD-BBC1-F6AD37A7C77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 y="13782675"/>
          <a:ext cx="471132" cy="324000"/>
        </a:xfrm>
        <a:prstGeom prst="rect">
          <a:avLst/>
        </a:prstGeom>
      </xdr:spPr>
    </xdr:pic>
    <xdr:clientData/>
  </xdr:twoCellAnchor>
  <xdr:twoCellAnchor editAs="oneCell">
    <xdr:from>
      <xdr:col>13</xdr:col>
      <xdr:colOff>600075</xdr:colOff>
      <xdr:row>94</xdr:row>
      <xdr:rowOff>38100</xdr:rowOff>
    </xdr:from>
    <xdr:to>
      <xdr:col>13</xdr:col>
      <xdr:colOff>1213943</xdr:colOff>
      <xdr:row>94</xdr:row>
      <xdr:rowOff>362100</xdr:rowOff>
    </xdr:to>
    <xdr:pic>
      <xdr:nvPicPr>
        <xdr:cNvPr id="4" name="Picture 3">
          <a:extLst>
            <a:ext uri="{FF2B5EF4-FFF2-40B4-BE49-F238E27FC236}">
              <a16:creationId xmlns:a16="http://schemas.microsoft.com/office/drawing/2014/main" id="{6BA9FFF0-7DE7-43AF-838E-0F1CC570398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62900" y="13782675"/>
          <a:ext cx="613868" cy="324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91</xdr:row>
      <xdr:rowOff>28575</xdr:rowOff>
    </xdr:from>
    <xdr:to>
      <xdr:col>3</xdr:col>
      <xdr:colOff>32982</xdr:colOff>
      <xdr:row>91</xdr:row>
      <xdr:rowOff>352575</xdr:rowOff>
    </xdr:to>
    <xdr:pic>
      <xdr:nvPicPr>
        <xdr:cNvPr id="2" name="Picture 1">
          <a:extLst>
            <a:ext uri="{FF2B5EF4-FFF2-40B4-BE49-F238E27FC236}">
              <a16:creationId xmlns:a16="http://schemas.microsoft.com/office/drawing/2014/main" id="{E3F6DDFB-7FD8-476C-8165-4EDE8F62EA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3658850"/>
          <a:ext cx="471132" cy="324000"/>
        </a:xfrm>
        <a:prstGeom prst="rect">
          <a:avLst/>
        </a:prstGeom>
      </xdr:spPr>
    </xdr:pic>
    <xdr:clientData/>
  </xdr:twoCellAnchor>
  <xdr:twoCellAnchor editAs="oneCell">
    <xdr:from>
      <xdr:col>13</xdr:col>
      <xdr:colOff>622300</xdr:colOff>
      <xdr:row>91</xdr:row>
      <xdr:rowOff>28575</xdr:rowOff>
    </xdr:from>
    <xdr:to>
      <xdr:col>13</xdr:col>
      <xdr:colOff>1236168</xdr:colOff>
      <xdr:row>91</xdr:row>
      <xdr:rowOff>352575</xdr:rowOff>
    </xdr:to>
    <xdr:pic>
      <xdr:nvPicPr>
        <xdr:cNvPr id="3" name="Picture 2">
          <a:extLst>
            <a:ext uri="{FF2B5EF4-FFF2-40B4-BE49-F238E27FC236}">
              <a16:creationId xmlns:a16="http://schemas.microsoft.com/office/drawing/2014/main" id="{880414E5-3384-4A46-A44E-4935F74ECC7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85125" y="13658850"/>
          <a:ext cx="613868" cy="324000"/>
        </a:xfrm>
        <a:prstGeom prst="rect">
          <a:avLst/>
        </a:prstGeom>
      </xdr:spPr>
    </xdr:pic>
    <xdr:clientData/>
  </xdr:twoCellAnchor>
  <xdr:twoCellAnchor editAs="oneCell">
    <xdr:from>
      <xdr:col>11</xdr:col>
      <xdr:colOff>647699</xdr:colOff>
      <xdr:row>1</xdr:row>
      <xdr:rowOff>38099</xdr:rowOff>
    </xdr:from>
    <xdr:to>
      <xdr:col>13</xdr:col>
      <xdr:colOff>1190234</xdr:colOff>
      <xdr:row>1</xdr:row>
      <xdr:rowOff>362099</xdr:rowOff>
    </xdr:to>
    <xdr:pic>
      <xdr:nvPicPr>
        <xdr:cNvPr id="4" name="Picture 3">
          <a:extLst>
            <a:ext uri="{FF2B5EF4-FFF2-40B4-BE49-F238E27FC236}">
              <a16:creationId xmlns:a16="http://schemas.microsoft.com/office/drawing/2014/main" id="{0ACE9273-25A6-4083-A306-7B3160FA9C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00899" y="152399"/>
          <a:ext cx="1352160" cy="324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666750</xdr:colOff>
      <xdr:row>1</xdr:row>
      <xdr:rowOff>28575</xdr:rowOff>
    </xdr:from>
    <xdr:to>
      <xdr:col>13</xdr:col>
      <xdr:colOff>1209285</xdr:colOff>
      <xdr:row>1</xdr:row>
      <xdr:rowOff>352575</xdr:rowOff>
    </xdr:to>
    <xdr:pic>
      <xdr:nvPicPr>
        <xdr:cNvPr id="2" name="Picture 1">
          <a:extLst>
            <a:ext uri="{FF2B5EF4-FFF2-40B4-BE49-F238E27FC236}">
              <a16:creationId xmlns:a16="http://schemas.microsoft.com/office/drawing/2014/main" id="{62288761-A8FB-41C4-AB9D-E95F0F7B26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19950" y="142875"/>
          <a:ext cx="1352160" cy="324000"/>
        </a:xfrm>
        <a:prstGeom prst="rect">
          <a:avLst/>
        </a:prstGeom>
      </xdr:spPr>
    </xdr:pic>
    <xdr:clientData/>
  </xdr:twoCellAnchor>
  <xdr:twoCellAnchor editAs="oneCell">
    <xdr:from>
      <xdr:col>1</xdr:col>
      <xdr:colOff>38100</xdr:colOff>
      <xdr:row>91</xdr:row>
      <xdr:rowOff>38100</xdr:rowOff>
    </xdr:from>
    <xdr:to>
      <xdr:col>3</xdr:col>
      <xdr:colOff>32982</xdr:colOff>
      <xdr:row>91</xdr:row>
      <xdr:rowOff>362100</xdr:rowOff>
    </xdr:to>
    <xdr:pic>
      <xdr:nvPicPr>
        <xdr:cNvPr id="3" name="Picture 2">
          <a:extLst>
            <a:ext uri="{FF2B5EF4-FFF2-40B4-BE49-F238E27FC236}">
              <a16:creationId xmlns:a16="http://schemas.microsoft.com/office/drawing/2014/main" id="{B0816891-4A49-48C8-AA4C-54005D1174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 y="13782675"/>
          <a:ext cx="471132" cy="324000"/>
        </a:xfrm>
        <a:prstGeom prst="rect">
          <a:avLst/>
        </a:prstGeom>
      </xdr:spPr>
    </xdr:pic>
    <xdr:clientData/>
  </xdr:twoCellAnchor>
  <xdr:twoCellAnchor editAs="oneCell">
    <xdr:from>
      <xdr:col>13</xdr:col>
      <xdr:colOff>600075</xdr:colOff>
      <xdr:row>91</xdr:row>
      <xdr:rowOff>38100</xdr:rowOff>
    </xdr:from>
    <xdr:to>
      <xdr:col>13</xdr:col>
      <xdr:colOff>1213943</xdr:colOff>
      <xdr:row>91</xdr:row>
      <xdr:rowOff>362100</xdr:rowOff>
    </xdr:to>
    <xdr:pic>
      <xdr:nvPicPr>
        <xdr:cNvPr id="4" name="Picture 3">
          <a:extLst>
            <a:ext uri="{FF2B5EF4-FFF2-40B4-BE49-F238E27FC236}">
              <a16:creationId xmlns:a16="http://schemas.microsoft.com/office/drawing/2014/main" id="{F3B94C0B-436E-41FD-8C3A-F3F8A2164B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62900" y="13782675"/>
          <a:ext cx="613868" cy="324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666750</xdr:colOff>
      <xdr:row>1</xdr:row>
      <xdr:rowOff>28575</xdr:rowOff>
    </xdr:from>
    <xdr:to>
      <xdr:col>13</xdr:col>
      <xdr:colOff>1161660</xdr:colOff>
      <xdr:row>1</xdr:row>
      <xdr:rowOff>352575</xdr:rowOff>
    </xdr:to>
    <xdr:pic>
      <xdr:nvPicPr>
        <xdr:cNvPr id="2" name="Picture 1">
          <a:extLst>
            <a:ext uri="{FF2B5EF4-FFF2-40B4-BE49-F238E27FC236}">
              <a16:creationId xmlns:a16="http://schemas.microsoft.com/office/drawing/2014/main" id="{097D644E-54B3-4698-B019-09827A23D4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19950" y="142875"/>
          <a:ext cx="1352160" cy="324000"/>
        </a:xfrm>
        <a:prstGeom prst="rect">
          <a:avLst/>
        </a:prstGeom>
      </xdr:spPr>
    </xdr:pic>
    <xdr:clientData/>
  </xdr:twoCellAnchor>
  <xdr:twoCellAnchor editAs="oneCell">
    <xdr:from>
      <xdr:col>1</xdr:col>
      <xdr:colOff>38100</xdr:colOff>
      <xdr:row>93</xdr:row>
      <xdr:rowOff>38100</xdr:rowOff>
    </xdr:from>
    <xdr:to>
      <xdr:col>3</xdr:col>
      <xdr:colOff>32982</xdr:colOff>
      <xdr:row>93</xdr:row>
      <xdr:rowOff>362100</xdr:rowOff>
    </xdr:to>
    <xdr:pic>
      <xdr:nvPicPr>
        <xdr:cNvPr id="3" name="Picture 2">
          <a:extLst>
            <a:ext uri="{FF2B5EF4-FFF2-40B4-BE49-F238E27FC236}">
              <a16:creationId xmlns:a16="http://schemas.microsoft.com/office/drawing/2014/main" id="{FBB2B8DB-17CD-40A6-B17E-EFD32A3B18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 y="13820775"/>
          <a:ext cx="471132" cy="324000"/>
        </a:xfrm>
        <a:prstGeom prst="rect">
          <a:avLst/>
        </a:prstGeom>
      </xdr:spPr>
    </xdr:pic>
    <xdr:clientData/>
  </xdr:twoCellAnchor>
  <xdr:twoCellAnchor editAs="oneCell">
    <xdr:from>
      <xdr:col>13</xdr:col>
      <xdr:colOff>600075</xdr:colOff>
      <xdr:row>93</xdr:row>
      <xdr:rowOff>38100</xdr:rowOff>
    </xdr:from>
    <xdr:to>
      <xdr:col>14</xdr:col>
      <xdr:colOff>4268</xdr:colOff>
      <xdr:row>93</xdr:row>
      <xdr:rowOff>362100</xdr:rowOff>
    </xdr:to>
    <xdr:pic>
      <xdr:nvPicPr>
        <xdr:cNvPr id="4" name="Picture 3">
          <a:extLst>
            <a:ext uri="{FF2B5EF4-FFF2-40B4-BE49-F238E27FC236}">
              <a16:creationId xmlns:a16="http://schemas.microsoft.com/office/drawing/2014/main" id="{A7A90C2C-10DB-4463-BFAC-BF17633F3F4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62900" y="13820775"/>
          <a:ext cx="613868" cy="324000"/>
        </a:xfrm>
        <a:prstGeom prst="rect">
          <a:avLst/>
        </a:prstGeom>
      </xdr:spPr>
    </xdr:pic>
    <xdr:clientData/>
  </xdr:twoCellAnchor>
  <xdr:twoCellAnchor>
    <xdr:from>
      <xdr:col>7</xdr:col>
      <xdr:colOff>275432</xdr:colOff>
      <xdr:row>23</xdr:row>
      <xdr:rowOff>47625</xdr:rowOff>
    </xdr:from>
    <xdr:to>
      <xdr:col>13</xdr:col>
      <xdr:colOff>1282700</xdr:colOff>
      <xdr:row>43</xdr:row>
      <xdr:rowOff>76200</xdr:rowOff>
    </xdr:to>
    <xdr:graphicFrame macro="">
      <xdr:nvGraphicFramePr>
        <xdr:cNvPr id="9" name="Chart 8">
          <a:extLst>
            <a:ext uri="{FF2B5EF4-FFF2-40B4-BE49-F238E27FC236}">
              <a16:creationId xmlns:a16="http://schemas.microsoft.com/office/drawing/2014/main" id="{32D89D0D-EB53-4490-A153-2880ADD42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0C453-E0DA-4C67-9BD4-91FA00BA3B96}">
  <dimension ref="A1:M33"/>
  <sheetViews>
    <sheetView tabSelected="1" zoomScaleNormal="100" workbookViewId="0">
      <selection activeCell="B36" sqref="B36"/>
    </sheetView>
  </sheetViews>
  <sheetFormatPr defaultRowHeight="15" x14ac:dyDescent="0.25"/>
  <cols>
    <col min="2" max="2" width="163.140625" customWidth="1"/>
    <col min="3" max="3" width="11.140625" customWidth="1"/>
    <col min="4" max="4" width="14.28515625" customWidth="1"/>
  </cols>
  <sheetData>
    <row r="1" spans="1:13" ht="15.75" thickBot="1" x14ac:dyDescent="0.3">
      <c r="A1" s="157"/>
      <c r="B1" s="157"/>
      <c r="C1" s="157"/>
      <c r="D1" s="157"/>
      <c r="E1" s="157"/>
      <c r="F1" s="157"/>
      <c r="G1" s="157"/>
      <c r="H1" s="157"/>
      <c r="I1" s="157"/>
      <c r="J1" s="157"/>
      <c r="K1" s="157"/>
      <c r="L1" s="157"/>
      <c r="M1" s="157"/>
    </row>
    <row r="2" spans="1:13" ht="15.75" x14ac:dyDescent="0.25">
      <c r="A2" s="157"/>
      <c r="B2" s="158" t="s">
        <v>372</v>
      </c>
      <c r="C2" s="157"/>
      <c r="D2" s="157"/>
      <c r="E2" s="157"/>
      <c r="F2" s="157"/>
      <c r="G2" s="157"/>
      <c r="H2" s="157"/>
      <c r="I2" s="157"/>
      <c r="J2" s="157"/>
      <c r="K2" s="157"/>
      <c r="L2" s="157"/>
      <c r="M2" s="157"/>
    </row>
    <row r="3" spans="1:13" ht="15.75" x14ac:dyDescent="0.25">
      <c r="A3" s="157"/>
      <c r="B3" s="159" t="s">
        <v>373</v>
      </c>
      <c r="C3" s="157"/>
      <c r="D3" s="157"/>
      <c r="E3" s="157"/>
      <c r="F3" s="157"/>
      <c r="G3" s="157"/>
      <c r="H3" s="157"/>
      <c r="I3" s="157"/>
      <c r="J3" s="157"/>
      <c r="K3" s="157"/>
      <c r="L3" s="157"/>
      <c r="M3" s="157"/>
    </row>
    <row r="4" spans="1:13" ht="15.75" x14ac:dyDescent="0.25">
      <c r="A4" s="157"/>
      <c r="B4" s="159" t="s">
        <v>374</v>
      </c>
      <c r="C4" s="157"/>
      <c r="D4" s="157"/>
      <c r="E4" s="157"/>
      <c r="F4" s="157"/>
      <c r="G4" s="157"/>
      <c r="H4" s="157"/>
      <c r="I4" s="157"/>
      <c r="J4" s="157"/>
      <c r="K4" s="157"/>
      <c r="L4" s="157"/>
      <c r="M4" s="157"/>
    </row>
    <row r="5" spans="1:13" ht="16.5" thickBot="1" x14ac:dyDescent="0.3">
      <c r="A5" s="157"/>
      <c r="B5" s="160" t="s">
        <v>375</v>
      </c>
      <c r="C5" s="157"/>
      <c r="D5" s="157"/>
      <c r="E5" s="157"/>
      <c r="F5" s="157"/>
      <c r="G5" s="157"/>
      <c r="H5" s="157"/>
      <c r="I5" s="157"/>
      <c r="J5" s="157"/>
      <c r="K5" s="157"/>
      <c r="L5" s="157"/>
      <c r="M5" s="157"/>
    </row>
    <row r="6" spans="1:13" ht="15.75" thickBot="1" x14ac:dyDescent="0.3">
      <c r="A6" s="157"/>
      <c r="B6" s="157"/>
      <c r="C6" s="157"/>
      <c r="D6" s="157"/>
      <c r="E6" s="157"/>
      <c r="F6" s="157"/>
      <c r="G6" s="157"/>
      <c r="H6" s="157"/>
      <c r="I6" s="157"/>
      <c r="J6" s="157"/>
      <c r="K6" s="157"/>
      <c r="L6" s="157"/>
      <c r="M6" s="157"/>
    </row>
    <row r="7" spans="1:13" ht="69.95" customHeight="1" thickBot="1" x14ac:dyDescent="0.3">
      <c r="A7" s="157"/>
      <c r="B7" s="161" t="s">
        <v>371</v>
      </c>
      <c r="C7" s="157"/>
      <c r="D7" s="157"/>
      <c r="E7" s="157"/>
      <c r="F7" s="157"/>
      <c r="G7" s="157"/>
      <c r="H7" s="157"/>
      <c r="I7" s="157"/>
      <c r="J7" s="157"/>
      <c r="K7" s="157"/>
      <c r="L7" s="157"/>
      <c r="M7" s="157"/>
    </row>
    <row r="8" spans="1:13" ht="16.5" thickBot="1" x14ac:dyDescent="0.3">
      <c r="A8" s="157"/>
      <c r="B8" s="162"/>
      <c r="C8" s="157"/>
      <c r="D8" s="157"/>
      <c r="E8" s="157"/>
      <c r="F8" s="157"/>
      <c r="G8" s="157"/>
      <c r="H8" s="157"/>
      <c r="I8" s="157"/>
      <c r="J8" s="157"/>
      <c r="K8" s="157"/>
      <c r="L8" s="157"/>
      <c r="M8" s="157"/>
    </row>
    <row r="9" spans="1:13" ht="69.75" customHeight="1" thickBot="1" x14ac:dyDescent="0.3">
      <c r="A9" s="157"/>
      <c r="B9" s="163" t="s">
        <v>412</v>
      </c>
      <c r="C9" s="157"/>
      <c r="D9" s="157"/>
      <c r="E9" s="157"/>
      <c r="F9" s="157"/>
      <c r="G9" s="157"/>
      <c r="H9" s="157"/>
      <c r="I9" s="157"/>
      <c r="J9" s="157"/>
      <c r="K9" s="157"/>
      <c r="L9" s="157"/>
      <c r="M9" s="157"/>
    </row>
    <row r="10" spans="1:13" ht="16.5" thickBot="1" x14ac:dyDescent="0.3">
      <c r="A10" s="157"/>
      <c r="B10" s="162"/>
      <c r="C10" s="157"/>
      <c r="D10" s="157"/>
      <c r="E10" s="157"/>
      <c r="F10" s="157"/>
      <c r="G10" s="157"/>
      <c r="H10" s="157"/>
      <c r="I10" s="157"/>
      <c r="J10" s="157"/>
      <c r="K10" s="157"/>
      <c r="L10" s="157"/>
      <c r="M10" s="157"/>
    </row>
    <row r="11" spans="1:13" ht="34.5" customHeight="1" thickBot="1" x14ac:dyDescent="0.3">
      <c r="A11" s="157"/>
      <c r="B11" s="163" t="s">
        <v>413</v>
      </c>
      <c r="C11" s="157"/>
      <c r="D11" s="157"/>
      <c r="E11" s="157"/>
      <c r="F11" s="157"/>
      <c r="G11" s="157"/>
      <c r="H11" s="157"/>
      <c r="I11" s="157"/>
      <c r="J11" s="157"/>
      <c r="K11" s="157"/>
      <c r="L11" s="157"/>
      <c r="M11" s="157"/>
    </row>
    <row r="12" spans="1:13" x14ac:dyDescent="0.25">
      <c r="A12" s="157"/>
      <c r="B12" s="157"/>
      <c r="C12" s="157"/>
      <c r="D12" s="157"/>
      <c r="E12" s="157"/>
      <c r="F12" s="157"/>
      <c r="G12" s="157"/>
      <c r="H12" s="157"/>
      <c r="I12" s="157"/>
      <c r="J12" s="157"/>
      <c r="K12" s="157"/>
      <c r="L12" s="157"/>
      <c r="M12" s="157"/>
    </row>
    <row r="13" spans="1:13" ht="15.75" thickBot="1" x14ac:dyDescent="0.3">
      <c r="A13" s="157"/>
      <c r="B13" s="157"/>
      <c r="C13" s="157"/>
      <c r="D13" s="157"/>
      <c r="E13" s="157"/>
      <c r="F13" s="157"/>
      <c r="G13" s="157"/>
      <c r="H13" s="157"/>
      <c r="I13" s="157"/>
      <c r="J13" s="157"/>
      <c r="K13" s="157"/>
      <c r="L13" s="157"/>
      <c r="M13" s="157"/>
    </row>
    <row r="14" spans="1:13" ht="16.5" thickBot="1" x14ac:dyDescent="0.3">
      <c r="A14" s="157"/>
      <c r="B14" s="173" t="s">
        <v>376</v>
      </c>
      <c r="C14" s="174"/>
      <c r="D14" s="175"/>
      <c r="E14" s="157"/>
      <c r="F14" s="157"/>
      <c r="G14" s="157"/>
      <c r="H14" s="157"/>
      <c r="I14" s="157"/>
      <c r="J14" s="157"/>
      <c r="K14" s="157"/>
      <c r="L14" s="157"/>
      <c r="M14" s="157"/>
    </row>
    <row r="15" spans="1:13" s="156" customFormat="1" ht="18" customHeight="1" thickBot="1" x14ac:dyDescent="0.25">
      <c r="A15" s="162"/>
      <c r="B15" s="166" t="s">
        <v>378</v>
      </c>
      <c r="C15" s="164" t="s">
        <v>377</v>
      </c>
      <c r="D15" s="167" t="s">
        <v>379</v>
      </c>
      <c r="E15" s="162"/>
      <c r="F15" s="162"/>
      <c r="G15" s="162"/>
      <c r="H15" s="162"/>
      <c r="I15" s="162"/>
      <c r="J15" s="162"/>
      <c r="K15" s="162"/>
      <c r="L15" s="162"/>
      <c r="M15" s="162"/>
    </row>
    <row r="16" spans="1:13" s="156" customFormat="1" ht="18" customHeight="1" thickBot="1" x14ac:dyDescent="0.25">
      <c r="A16" s="162"/>
      <c r="B16" s="168" t="s">
        <v>380</v>
      </c>
      <c r="C16" s="165" t="s">
        <v>410</v>
      </c>
      <c r="D16" s="169" t="s">
        <v>381</v>
      </c>
      <c r="E16" s="162"/>
      <c r="F16" s="162"/>
      <c r="G16" s="162"/>
      <c r="H16" s="162"/>
      <c r="I16" s="162"/>
      <c r="J16" s="162"/>
      <c r="K16" s="162"/>
      <c r="L16" s="162"/>
      <c r="M16" s="162"/>
    </row>
    <row r="17" spans="1:13" s="156" customFormat="1" ht="18" customHeight="1" thickBot="1" x14ac:dyDescent="0.25">
      <c r="A17" s="162"/>
      <c r="B17" s="166" t="s">
        <v>383</v>
      </c>
      <c r="C17" s="164" t="s">
        <v>382</v>
      </c>
      <c r="D17" s="167" t="s">
        <v>384</v>
      </c>
      <c r="E17" s="162"/>
      <c r="F17" s="162"/>
      <c r="G17" s="162"/>
      <c r="H17" s="162"/>
      <c r="I17" s="162"/>
      <c r="J17" s="162"/>
      <c r="K17" s="162"/>
      <c r="L17" s="162"/>
      <c r="M17" s="162"/>
    </row>
    <row r="18" spans="1:13" s="156" customFormat="1" ht="18" customHeight="1" thickBot="1" x14ac:dyDescent="0.25">
      <c r="A18" s="162"/>
      <c r="B18" s="168" t="s">
        <v>386</v>
      </c>
      <c r="C18" s="165" t="s">
        <v>385</v>
      </c>
      <c r="D18" s="169" t="s">
        <v>381</v>
      </c>
      <c r="E18" s="162"/>
      <c r="F18" s="162"/>
      <c r="G18" s="162"/>
      <c r="H18" s="162"/>
      <c r="I18" s="162"/>
      <c r="J18" s="162"/>
      <c r="K18" s="162"/>
      <c r="L18" s="162"/>
      <c r="M18" s="162"/>
    </row>
    <row r="19" spans="1:13" s="156" customFormat="1" ht="18" customHeight="1" thickBot="1" x14ac:dyDescent="0.25">
      <c r="A19" s="162"/>
      <c r="B19" s="166" t="s">
        <v>388</v>
      </c>
      <c r="C19" s="164" t="s">
        <v>387</v>
      </c>
      <c r="D19" s="167" t="s">
        <v>379</v>
      </c>
      <c r="E19" s="162"/>
      <c r="F19" s="162"/>
      <c r="G19" s="162"/>
      <c r="H19" s="162"/>
      <c r="I19" s="162"/>
      <c r="J19" s="162"/>
      <c r="K19" s="162"/>
      <c r="L19" s="162"/>
      <c r="M19" s="162"/>
    </row>
    <row r="20" spans="1:13" s="156" customFormat="1" ht="18" customHeight="1" thickBot="1" x14ac:dyDescent="0.25">
      <c r="A20" s="162"/>
      <c r="B20" s="168" t="s">
        <v>390</v>
      </c>
      <c r="C20" s="165" t="s">
        <v>389</v>
      </c>
      <c r="D20" s="169" t="s">
        <v>384</v>
      </c>
      <c r="E20" s="162"/>
      <c r="F20" s="162"/>
      <c r="G20" s="162"/>
      <c r="H20" s="162"/>
      <c r="I20" s="162"/>
      <c r="J20" s="162"/>
      <c r="K20" s="162"/>
      <c r="L20" s="162"/>
      <c r="M20" s="162"/>
    </row>
    <row r="21" spans="1:13" s="156" customFormat="1" ht="18" customHeight="1" thickBot="1" x14ac:dyDescent="0.25">
      <c r="A21" s="162"/>
      <c r="B21" s="166" t="s">
        <v>392</v>
      </c>
      <c r="C21" s="164" t="s">
        <v>391</v>
      </c>
      <c r="D21" s="167" t="s">
        <v>381</v>
      </c>
      <c r="E21" s="162"/>
      <c r="F21" s="162"/>
      <c r="G21" s="162"/>
      <c r="H21" s="162"/>
      <c r="I21" s="162"/>
      <c r="J21" s="162"/>
      <c r="K21" s="162"/>
      <c r="L21" s="162"/>
      <c r="M21" s="162"/>
    </row>
    <row r="22" spans="1:13" s="156" customFormat="1" ht="18" customHeight="1" thickBot="1" x14ac:dyDescent="0.25">
      <c r="A22" s="162"/>
      <c r="B22" s="168" t="s">
        <v>394</v>
      </c>
      <c r="C22" s="165" t="s">
        <v>393</v>
      </c>
      <c r="D22" s="169" t="s">
        <v>379</v>
      </c>
      <c r="E22" s="162"/>
      <c r="F22" s="162"/>
      <c r="G22" s="162"/>
      <c r="H22" s="162"/>
      <c r="I22" s="162"/>
      <c r="J22" s="162"/>
      <c r="K22" s="162"/>
      <c r="L22" s="162"/>
      <c r="M22" s="162"/>
    </row>
    <row r="23" spans="1:13" s="156" customFormat="1" ht="18" customHeight="1" thickBot="1" x14ac:dyDescent="0.25">
      <c r="A23" s="162"/>
      <c r="B23" s="166" t="s">
        <v>396</v>
      </c>
      <c r="C23" s="164" t="s">
        <v>395</v>
      </c>
      <c r="D23" s="167" t="s">
        <v>397</v>
      </c>
      <c r="E23" s="162"/>
      <c r="F23" s="162"/>
      <c r="G23" s="162"/>
      <c r="H23" s="162"/>
      <c r="I23" s="162"/>
      <c r="J23" s="162"/>
      <c r="K23" s="162"/>
      <c r="L23" s="162"/>
      <c r="M23" s="162"/>
    </row>
    <row r="24" spans="1:13" s="156" customFormat="1" ht="18" customHeight="1" thickBot="1" x14ac:dyDescent="0.25">
      <c r="A24" s="162"/>
      <c r="B24" s="168" t="s">
        <v>399</v>
      </c>
      <c r="C24" s="165" t="s">
        <v>398</v>
      </c>
      <c r="D24" s="169" t="s">
        <v>400</v>
      </c>
      <c r="E24" s="162"/>
      <c r="F24" s="162"/>
      <c r="G24" s="162"/>
      <c r="H24" s="162"/>
      <c r="I24" s="162"/>
      <c r="J24" s="162"/>
      <c r="K24" s="162"/>
      <c r="L24" s="162"/>
      <c r="M24" s="162"/>
    </row>
    <row r="25" spans="1:13" s="156" customFormat="1" ht="18" customHeight="1" thickBot="1" x14ac:dyDescent="0.25">
      <c r="A25" s="162"/>
      <c r="B25" s="166" t="s">
        <v>409</v>
      </c>
      <c r="C25" s="164" t="s">
        <v>411</v>
      </c>
      <c r="D25" s="167" t="s">
        <v>401</v>
      </c>
      <c r="E25" s="162"/>
      <c r="F25" s="162"/>
      <c r="G25" s="162"/>
      <c r="H25" s="162"/>
      <c r="I25" s="162"/>
      <c r="J25" s="162"/>
      <c r="K25" s="162"/>
      <c r="L25" s="162"/>
      <c r="M25" s="162"/>
    </row>
    <row r="26" spans="1:13" s="156" customFormat="1" ht="18" customHeight="1" thickBot="1" x14ac:dyDescent="0.25">
      <c r="A26" s="162"/>
      <c r="B26" s="168" t="s">
        <v>403</v>
      </c>
      <c r="C26" s="165" t="s">
        <v>402</v>
      </c>
      <c r="D26" s="169" t="s">
        <v>381</v>
      </c>
      <c r="E26" s="162"/>
      <c r="F26" s="162"/>
      <c r="G26" s="162"/>
      <c r="H26" s="162"/>
      <c r="I26" s="162"/>
      <c r="J26" s="162"/>
      <c r="K26" s="162"/>
      <c r="L26" s="162"/>
      <c r="M26" s="162"/>
    </row>
    <row r="27" spans="1:13" s="156" customFormat="1" ht="18" customHeight="1" thickBot="1" x14ac:dyDescent="0.25">
      <c r="A27" s="162"/>
      <c r="B27" s="166" t="s">
        <v>405</v>
      </c>
      <c r="C27" s="164" t="s">
        <v>404</v>
      </c>
      <c r="D27" s="167" t="s">
        <v>406</v>
      </c>
      <c r="E27" s="162"/>
      <c r="F27" s="162"/>
      <c r="G27" s="162"/>
      <c r="H27" s="162"/>
      <c r="I27" s="162"/>
      <c r="J27" s="162"/>
      <c r="K27" s="162"/>
      <c r="L27" s="162"/>
      <c r="M27" s="162"/>
    </row>
    <row r="28" spans="1:13" s="156" customFormat="1" ht="18" customHeight="1" thickBot="1" x14ac:dyDescent="0.25">
      <c r="A28" s="162"/>
      <c r="B28" s="170" t="s">
        <v>408</v>
      </c>
      <c r="C28" s="171" t="s">
        <v>407</v>
      </c>
      <c r="D28" s="172" t="s">
        <v>400</v>
      </c>
      <c r="E28" s="162"/>
      <c r="F28" s="162"/>
      <c r="G28" s="162"/>
      <c r="H28" s="162"/>
      <c r="I28" s="162"/>
      <c r="J28" s="162"/>
      <c r="K28" s="162"/>
      <c r="L28" s="162"/>
      <c r="M28" s="162"/>
    </row>
    <row r="29" spans="1:13" x14ac:dyDescent="0.25">
      <c r="A29" s="157"/>
      <c r="B29" s="157"/>
      <c r="C29" s="157"/>
      <c r="D29" s="157"/>
      <c r="E29" s="157"/>
      <c r="F29" s="157"/>
      <c r="G29" s="157"/>
      <c r="H29" s="157"/>
      <c r="I29" s="157"/>
      <c r="J29" s="157"/>
      <c r="K29" s="157"/>
      <c r="L29" s="157"/>
      <c r="M29" s="157"/>
    </row>
    <row r="30" spans="1:13" x14ac:dyDescent="0.25">
      <c r="A30" s="157"/>
      <c r="B30" s="157"/>
      <c r="C30" s="157"/>
      <c r="D30" s="157"/>
      <c r="E30" s="157"/>
      <c r="F30" s="157"/>
      <c r="G30" s="157"/>
      <c r="H30" s="157"/>
      <c r="I30" s="157"/>
      <c r="J30" s="157"/>
      <c r="K30" s="157"/>
      <c r="L30" s="157"/>
      <c r="M30" s="157"/>
    </row>
    <row r="31" spans="1:13" x14ac:dyDescent="0.25">
      <c r="A31" s="157"/>
      <c r="B31" s="157"/>
      <c r="C31" s="157"/>
      <c r="D31" s="157"/>
      <c r="E31" s="157"/>
      <c r="F31" s="157"/>
      <c r="G31" s="157"/>
      <c r="H31" s="157"/>
      <c r="I31" s="157"/>
      <c r="J31" s="157"/>
      <c r="K31" s="157"/>
      <c r="L31" s="157"/>
      <c r="M31" s="157"/>
    </row>
    <row r="32" spans="1:13" x14ac:dyDescent="0.25">
      <c r="A32" s="157"/>
      <c r="B32" s="157"/>
      <c r="C32" s="157"/>
      <c r="D32" s="157"/>
      <c r="E32" s="157"/>
      <c r="F32" s="157"/>
      <c r="G32" s="157"/>
      <c r="H32" s="157"/>
      <c r="I32" s="157"/>
      <c r="J32" s="157"/>
      <c r="K32" s="157"/>
      <c r="L32" s="157"/>
      <c r="M32" s="157"/>
    </row>
    <row r="33" spans="1:13" x14ac:dyDescent="0.25">
      <c r="A33" s="157"/>
      <c r="B33" s="157"/>
      <c r="C33" s="157"/>
      <c r="D33" s="157"/>
      <c r="E33" s="157"/>
      <c r="F33" s="157"/>
      <c r="G33" s="157"/>
      <c r="H33" s="157"/>
      <c r="I33" s="157"/>
      <c r="J33" s="157"/>
      <c r="K33" s="157"/>
      <c r="L33" s="157"/>
      <c r="M33" s="157"/>
    </row>
  </sheetData>
  <sheetProtection password="C125" sheet="1" objects="1" scenarios="1"/>
  <mergeCells count="1">
    <mergeCell ref="B14:D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CAF7A-E0DA-4DC1-B188-68CA324169CA}">
  <sheetPr>
    <tabColor rgb="FFFF0000"/>
  </sheetPr>
  <dimension ref="A1:R121"/>
  <sheetViews>
    <sheetView zoomScaleNormal="100" workbookViewId="0">
      <selection activeCell="F18" sqref="F18:G18"/>
    </sheetView>
  </sheetViews>
  <sheetFormatPr defaultColWidth="9.140625" defaultRowHeight="15" x14ac:dyDescent="0.25"/>
  <cols>
    <col min="1" max="1" width="1.5703125" style="6" customWidth="1"/>
    <col min="2" max="3" width="3.5703125" style="6" customWidth="1"/>
    <col min="4" max="4" width="27.5703125" style="6" customWidth="1"/>
    <col min="5" max="5" width="1.5703125" style="27" customWidth="1"/>
    <col min="6" max="6" width="18.5703125" style="6" customWidth="1"/>
    <col min="7" max="7" width="1.5703125" style="6" customWidth="1"/>
    <col min="8" max="8" width="18.5703125" style="6" customWidth="1"/>
    <col min="9" max="9" width="1.5703125" style="6" customWidth="1"/>
    <col min="10" max="10" width="18.5703125" style="6" customWidth="1"/>
    <col min="11" max="11" width="1.5703125" style="6" customWidth="1"/>
    <col min="12" max="12" width="10.5703125" style="6" customWidth="1"/>
    <col min="13" max="13" width="1.5703125" style="6" customWidth="1"/>
    <col min="14" max="14" width="18.5703125" style="6" customWidth="1"/>
    <col min="15" max="15" width="1.5703125" style="6" customWidth="1"/>
    <col min="16" max="16" width="9.140625" style="6"/>
    <col min="17" max="17" width="9.140625" style="6" customWidth="1"/>
    <col min="18" max="16384" width="9.140625" style="6"/>
  </cols>
  <sheetData>
    <row r="1" spans="1:17" ht="9" customHeight="1" x14ac:dyDescent="0.25">
      <c r="A1" s="3"/>
      <c r="B1" s="3"/>
      <c r="C1" s="3"/>
      <c r="D1" s="4"/>
      <c r="E1" s="5"/>
      <c r="F1" s="3"/>
      <c r="G1" s="3"/>
      <c r="H1" s="3"/>
      <c r="I1" s="3"/>
      <c r="J1" s="3"/>
      <c r="K1" s="3"/>
      <c r="L1" s="3"/>
      <c r="M1" s="3"/>
      <c r="N1" s="3"/>
      <c r="O1" s="3"/>
    </row>
    <row r="2" spans="1:17" s="8" customFormat="1" ht="30" customHeight="1" x14ac:dyDescent="0.2">
      <c r="A2" s="7"/>
      <c r="B2" s="176" t="s">
        <v>0</v>
      </c>
      <c r="C2" s="177"/>
      <c r="D2" s="177"/>
      <c r="E2" s="177"/>
      <c r="F2" s="177"/>
      <c r="G2" s="177"/>
      <c r="H2" s="177"/>
      <c r="I2" s="177"/>
      <c r="J2" s="177"/>
      <c r="K2" s="177"/>
      <c r="L2" s="177"/>
      <c r="M2" s="177"/>
      <c r="N2" s="178"/>
      <c r="O2" s="7"/>
    </row>
    <row r="3" spans="1:17" s="14" customFormat="1" ht="9" customHeight="1" x14ac:dyDescent="0.25">
      <c r="A3" s="12"/>
      <c r="B3" s="12"/>
      <c r="C3" s="15"/>
      <c r="D3" s="10"/>
      <c r="E3" s="16"/>
      <c r="F3" s="12"/>
      <c r="G3" s="12"/>
      <c r="H3" s="12"/>
      <c r="I3" s="12"/>
      <c r="J3" s="12"/>
      <c r="K3" s="12"/>
      <c r="L3" s="12"/>
      <c r="M3" s="12"/>
      <c r="N3" s="12"/>
      <c r="O3" s="12"/>
    </row>
    <row r="4" spans="1:17" s="18" customFormat="1" ht="12.75" customHeight="1" x14ac:dyDescent="0.25">
      <c r="A4" s="17"/>
      <c r="B4" s="29"/>
      <c r="C4" s="29"/>
      <c r="D4" s="42" t="s">
        <v>80</v>
      </c>
      <c r="E4" s="13"/>
      <c r="F4" s="189"/>
      <c r="G4" s="185"/>
      <c r="H4" s="185"/>
      <c r="I4" s="185"/>
      <c r="J4" s="185"/>
      <c r="K4" s="185"/>
      <c r="L4" s="185"/>
      <c r="M4" s="185"/>
      <c r="N4" s="186"/>
      <c r="O4" s="28"/>
      <c r="Q4" s="86"/>
    </row>
    <row r="5" spans="1:17" s="18" customFormat="1" ht="3" customHeight="1" x14ac:dyDescent="0.25">
      <c r="A5" s="17"/>
      <c r="B5" s="29"/>
      <c r="C5" s="29"/>
      <c r="D5" s="43"/>
      <c r="E5" s="29"/>
      <c r="F5" s="29"/>
      <c r="G5" s="29"/>
      <c r="H5" s="29"/>
      <c r="I5" s="29"/>
      <c r="J5" s="29"/>
      <c r="K5" s="29"/>
      <c r="L5" s="29"/>
      <c r="M5" s="29"/>
      <c r="N5" s="29"/>
      <c r="O5" s="28"/>
    </row>
    <row r="6" spans="1:17" s="18" customFormat="1" ht="12.75" customHeight="1" x14ac:dyDescent="0.25">
      <c r="A6" s="17"/>
      <c r="B6" s="29"/>
      <c r="C6" s="29"/>
      <c r="D6" s="42" t="s">
        <v>40</v>
      </c>
      <c r="E6" s="13"/>
      <c r="F6" s="148"/>
      <c r="G6" s="29"/>
      <c r="H6" s="29"/>
      <c r="I6" s="29"/>
      <c r="J6" s="29"/>
      <c r="K6" s="29"/>
      <c r="L6" s="29"/>
      <c r="M6" s="29"/>
      <c r="N6" s="29"/>
      <c r="O6" s="28"/>
    </row>
    <row r="7" spans="1:17" s="14" customFormat="1" ht="9" customHeight="1" x14ac:dyDescent="0.25">
      <c r="A7" s="12"/>
      <c r="B7" s="12"/>
      <c r="C7" s="15"/>
      <c r="D7" s="10"/>
      <c r="E7" s="16"/>
      <c r="F7" s="12"/>
      <c r="G7" s="12"/>
      <c r="H7" s="12"/>
      <c r="I7" s="12"/>
      <c r="J7" s="12"/>
      <c r="K7" s="12"/>
      <c r="L7" s="12"/>
      <c r="M7" s="12"/>
      <c r="N7" s="12"/>
      <c r="O7" s="12"/>
    </row>
    <row r="8" spans="1:17" s="18" customFormat="1" ht="18" customHeight="1" x14ac:dyDescent="0.25">
      <c r="A8" s="17"/>
      <c r="B8" s="179" t="s">
        <v>78</v>
      </c>
      <c r="C8" s="180"/>
      <c r="D8" s="180"/>
      <c r="E8" s="180"/>
      <c r="F8" s="180"/>
      <c r="G8" s="180"/>
      <c r="H8" s="180"/>
      <c r="I8" s="180"/>
      <c r="J8" s="180"/>
      <c r="K8" s="180"/>
      <c r="L8" s="180"/>
      <c r="M8" s="180"/>
      <c r="N8" s="181"/>
      <c r="O8" s="17"/>
    </row>
    <row r="9" spans="1:17" s="18" customFormat="1" ht="9" customHeight="1" x14ac:dyDescent="0.25">
      <c r="A9" s="17"/>
      <c r="B9" s="29"/>
      <c r="C9" s="29"/>
      <c r="D9" s="29"/>
      <c r="E9" s="29"/>
      <c r="F9" s="29"/>
      <c r="G9" s="29"/>
      <c r="H9" s="29"/>
      <c r="I9" s="29"/>
      <c r="J9" s="29"/>
      <c r="K9" s="29"/>
      <c r="L9" s="29"/>
      <c r="M9" s="29"/>
      <c r="N9" s="29"/>
      <c r="O9" s="28"/>
    </row>
    <row r="10" spans="1:17" s="18" customFormat="1" ht="12.75" customHeight="1" x14ac:dyDescent="0.2">
      <c r="A10" s="17"/>
      <c r="B10" s="29"/>
      <c r="C10" s="29"/>
      <c r="D10" s="42" t="s">
        <v>119</v>
      </c>
      <c r="E10" s="13"/>
      <c r="F10" s="37" t="s">
        <v>102</v>
      </c>
      <c r="G10" s="32"/>
      <c r="H10" s="32"/>
      <c r="I10" s="32"/>
      <c r="J10" s="32"/>
      <c r="K10" s="29"/>
      <c r="L10" s="38" t="s">
        <v>132</v>
      </c>
      <c r="M10" s="29"/>
      <c r="N10" s="29"/>
      <c r="O10" s="28"/>
    </row>
    <row r="11" spans="1:17" s="18" customFormat="1" ht="3" customHeight="1" x14ac:dyDescent="0.25">
      <c r="A11" s="17"/>
      <c r="B11" s="29"/>
      <c r="C11" s="29"/>
      <c r="D11" s="29"/>
      <c r="E11" s="29"/>
      <c r="F11" s="31"/>
      <c r="G11" s="29"/>
      <c r="H11" s="29"/>
      <c r="I11" s="29"/>
      <c r="J11" s="29"/>
      <c r="K11" s="29"/>
      <c r="L11" s="29"/>
      <c r="M11" s="29"/>
      <c r="N11" s="29"/>
      <c r="O11" s="28"/>
    </row>
    <row r="12" spans="1:17" ht="12.95" customHeight="1" x14ac:dyDescent="0.25">
      <c r="A12" s="9"/>
      <c r="B12" s="9"/>
      <c r="C12" s="182"/>
      <c r="D12" s="183" t="s">
        <v>120</v>
      </c>
      <c r="E12" s="13"/>
      <c r="F12" s="184"/>
      <c r="G12" s="185"/>
      <c r="H12" s="185"/>
      <c r="I12" s="185"/>
      <c r="J12" s="186"/>
      <c r="K12" s="9"/>
      <c r="L12" s="187" t="s">
        <v>37</v>
      </c>
      <c r="M12" s="188"/>
      <c r="N12" s="29"/>
      <c r="O12" s="9"/>
      <c r="P12" s="22"/>
    </row>
    <row r="13" spans="1:17" ht="12.95" customHeight="1" x14ac:dyDescent="0.25">
      <c r="A13" s="9"/>
      <c r="B13" s="9"/>
      <c r="C13" s="182"/>
      <c r="D13" s="183"/>
      <c r="E13" s="13"/>
      <c r="F13" s="184"/>
      <c r="G13" s="185"/>
      <c r="H13" s="185"/>
      <c r="I13" s="185"/>
      <c r="J13" s="186"/>
      <c r="K13" s="9"/>
      <c r="L13" s="187" t="s">
        <v>37</v>
      </c>
      <c r="M13" s="188"/>
      <c r="N13" s="29"/>
      <c r="O13" s="9"/>
      <c r="P13" s="22"/>
    </row>
    <row r="14" spans="1:17" ht="12.95" customHeight="1" x14ac:dyDescent="0.25">
      <c r="A14" s="9"/>
      <c r="B14" s="9"/>
      <c r="C14" s="182"/>
      <c r="D14" s="183"/>
      <c r="E14" s="13"/>
      <c r="F14" s="184"/>
      <c r="G14" s="185"/>
      <c r="H14" s="185"/>
      <c r="I14" s="185"/>
      <c r="J14" s="186"/>
      <c r="K14" s="9"/>
      <c r="L14" s="187" t="s">
        <v>37</v>
      </c>
      <c r="M14" s="188"/>
      <c r="N14" s="29"/>
      <c r="O14" s="9"/>
      <c r="P14" s="22"/>
    </row>
    <row r="15" spans="1:17" ht="12.95" customHeight="1" x14ac:dyDescent="0.25">
      <c r="A15" s="9"/>
      <c r="B15" s="9"/>
      <c r="C15" s="182"/>
      <c r="D15" s="183"/>
      <c r="E15" s="13"/>
      <c r="F15" s="184"/>
      <c r="G15" s="185"/>
      <c r="H15" s="185"/>
      <c r="I15" s="185"/>
      <c r="J15" s="186"/>
      <c r="K15" s="9"/>
      <c r="L15" s="187" t="s">
        <v>37</v>
      </c>
      <c r="M15" s="188"/>
      <c r="N15" s="29"/>
      <c r="O15" s="9"/>
      <c r="P15" s="22"/>
    </row>
    <row r="16" spans="1:17" ht="12.95" customHeight="1" x14ac:dyDescent="0.25">
      <c r="A16" s="9"/>
      <c r="B16" s="9"/>
      <c r="C16" s="182"/>
      <c r="D16" s="183"/>
      <c r="E16" s="13"/>
      <c r="F16" s="184"/>
      <c r="G16" s="185"/>
      <c r="H16" s="185"/>
      <c r="I16" s="185"/>
      <c r="J16" s="186"/>
      <c r="K16" s="9"/>
      <c r="L16" s="187" t="s">
        <v>37</v>
      </c>
      <c r="M16" s="188"/>
      <c r="N16" s="29"/>
      <c r="O16" s="9"/>
      <c r="P16" s="22"/>
      <c r="Q16" s="121"/>
    </row>
    <row r="17" spans="1:18" s="11" customFormat="1" ht="9" customHeight="1" x14ac:dyDescent="0.2">
      <c r="A17" s="9"/>
      <c r="B17" s="9"/>
      <c r="C17" s="9"/>
      <c r="D17" s="33"/>
      <c r="E17" s="19"/>
      <c r="F17" s="20"/>
      <c r="G17" s="9"/>
      <c r="H17" s="9"/>
      <c r="I17" s="21"/>
      <c r="J17" s="9"/>
      <c r="K17" s="9"/>
      <c r="L17" s="29"/>
      <c r="M17" s="29"/>
      <c r="N17" s="29"/>
      <c r="O17" s="9"/>
      <c r="Q17" s="121"/>
    </row>
    <row r="18" spans="1:18" s="18" customFormat="1" ht="12.75" customHeight="1" x14ac:dyDescent="0.25">
      <c r="A18" s="17"/>
      <c r="B18" s="29"/>
      <c r="C18" s="29"/>
      <c r="D18" s="42" t="s">
        <v>99</v>
      </c>
      <c r="E18" s="29"/>
      <c r="F18" s="187" t="s">
        <v>1</v>
      </c>
      <c r="G18" s="188"/>
      <c r="H18" s="29"/>
      <c r="I18" s="29"/>
      <c r="J18" s="29"/>
      <c r="K18" s="29"/>
      <c r="L18" s="29"/>
      <c r="M18" s="29"/>
      <c r="N18" s="29"/>
      <c r="O18" s="28"/>
    </row>
    <row r="19" spans="1:18" s="18" customFormat="1" ht="9" customHeight="1" x14ac:dyDescent="0.25">
      <c r="A19" s="17"/>
      <c r="B19" s="29"/>
      <c r="C19" s="29"/>
      <c r="D19" s="31"/>
      <c r="E19" s="29"/>
      <c r="F19" s="30"/>
      <c r="G19" s="29"/>
      <c r="H19" s="29"/>
      <c r="I19" s="29"/>
      <c r="J19" s="29"/>
      <c r="K19" s="29"/>
      <c r="L19" s="29"/>
      <c r="M19" s="29"/>
      <c r="N19" s="29"/>
      <c r="O19" s="28"/>
    </row>
    <row r="20" spans="1:18" s="18" customFormat="1" ht="12.75" customHeight="1" x14ac:dyDescent="0.25">
      <c r="A20" s="17"/>
      <c r="B20" s="29"/>
      <c r="C20" s="29"/>
      <c r="D20" s="42" t="s">
        <v>297</v>
      </c>
      <c r="E20" s="29"/>
      <c r="F20" s="193"/>
      <c r="G20" s="194"/>
      <c r="H20" s="194"/>
      <c r="I20" s="194"/>
      <c r="J20" s="194"/>
      <c r="K20" s="194"/>
      <c r="L20" s="194"/>
      <c r="M20" s="194"/>
      <c r="N20" s="195"/>
      <c r="O20" s="28"/>
    </row>
    <row r="21" spans="1:18" s="18" customFormat="1" ht="12.75" customHeight="1" x14ac:dyDescent="0.25">
      <c r="A21" s="17"/>
      <c r="B21" s="29"/>
      <c r="C21" s="29"/>
      <c r="D21" s="42"/>
      <c r="E21" s="29"/>
      <c r="F21" s="196"/>
      <c r="G21" s="197"/>
      <c r="H21" s="197"/>
      <c r="I21" s="197"/>
      <c r="J21" s="197"/>
      <c r="K21" s="197"/>
      <c r="L21" s="197"/>
      <c r="M21" s="197"/>
      <c r="N21" s="198"/>
      <c r="O21" s="28"/>
    </row>
    <row r="22" spans="1:18" s="18" customFormat="1" ht="12.75" customHeight="1" x14ac:dyDescent="0.25">
      <c r="A22" s="17"/>
      <c r="B22" s="29"/>
      <c r="C22" s="29"/>
      <c r="D22" s="31"/>
      <c r="E22" s="29"/>
      <c r="F22" s="196"/>
      <c r="G22" s="197"/>
      <c r="H22" s="197"/>
      <c r="I22" s="197"/>
      <c r="J22" s="197"/>
      <c r="K22" s="197"/>
      <c r="L22" s="197"/>
      <c r="M22" s="197"/>
      <c r="N22" s="198"/>
      <c r="O22" s="28"/>
    </row>
    <row r="23" spans="1:18" s="18" customFormat="1" ht="12.75" customHeight="1" x14ac:dyDescent="0.25">
      <c r="A23" s="17"/>
      <c r="B23" s="29"/>
      <c r="C23" s="29"/>
      <c r="D23" s="29"/>
      <c r="E23" s="29"/>
      <c r="F23" s="199"/>
      <c r="G23" s="200"/>
      <c r="H23" s="200"/>
      <c r="I23" s="200"/>
      <c r="J23" s="200"/>
      <c r="K23" s="200"/>
      <c r="L23" s="200"/>
      <c r="M23" s="200"/>
      <c r="N23" s="201"/>
      <c r="O23" s="28"/>
    </row>
    <row r="24" spans="1:18" s="18" customFormat="1" ht="3" customHeight="1" x14ac:dyDescent="0.25">
      <c r="A24" s="17"/>
      <c r="B24" s="29"/>
      <c r="C24" s="29"/>
      <c r="D24" s="29"/>
      <c r="E24" s="29"/>
      <c r="F24" s="36"/>
      <c r="G24" s="36"/>
      <c r="H24" s="36"/>
      <c r="I24" s="36"/>
      <c r="J24" s="36"/>
      <c r="K24" s="36"/>
      <c r="L24" s="36"/>
      <c r="M24" s="36"/>
      <c r="N24" s="36"/>
      <c r="O24" s="28"/>
    </row>
    <row r="25" spans="1:18" s="18" customFormat="1" ht="12.75" customHeight="1" x14ac:dyDescent="0.25">
      <c r="A25" s="17"/>
      <c r="B25" s="29"/>
      <c r="C25" s="29"/>
      <c r="D25" s="30" t="s">
        <v>101</v>
      </c>
      <c r="E25" s="29"/>
      <c r="F25" s="193"/>
      <c r="G25" s="194"/>
      <c r="H25" s="194"/>
      <c r="I25" s="194"/>
      <c r="J25" s="194"/>
      <c r="K25" s="194"/>
      <c r="L25" s="194"/>
      <c r="M25" s="194"/>
      <c r="N25" s="195"/>
      <c r="O25" s="28"/>
    </row>
    <row r="26" spans="1:18" s="18" customFormat="1" ht="12.75" customHeight="1" x14ac:dyDescent="0.25">
      <c r="A26" s="17"/>
      <c r="B26" s="29"/>
      <c r="C26" s="29"/>
      <c r="D26" s="31"/>
      <c r="E26" s="29"/>
      <c r="F26" s="199"/>
      <c r="G26" s="200"/>
      <c r="H26" s="200"/>
      <c r="I26" s="200"/>
      <c r="J26" s="200"/>
      <c r="K26" s="200"/>
      <c r="L26" s="200"/>
      <c r="M26" s="200"/>
      <c r="N26" s="201"/>
      <c r="O26" s="28"/>
    </row>
    <row r="27" spans="1:18" s="18" customFormat="1" ht="3" customHeight="1" x14ac:dyDescent="0.25">
      <c r="A27" s="17"/>
      <c r="B27" s="29"/>
      <c r="C27" s="29"/>
      <c r="D27" s="29"/>
      <c r="E27" s="29"/>
      <c r="F27" s="36"/>
      <c r="G27" s="36"/>
      <c r="H27" s="36"/>
      <c r="I27" s="36"/>
      <c r="J27" s="36"/>
      <c r="K27" s="36"/>
      <c r="L27" s="36"/>
      <c r="M27" s="36"/>
      <c r="N27" s="36"/>
      <c r="O27" s="28"/>
    </row>
    <row r="28" spans="1:18" s="18" customFormat="1" ht="12.75" customHeight="1" x14ac:dyDescent="0.25">
      <c r="A28" s="17"/>
      <c r="B28" s="29"/>
      <c r="C28" s="29"/>
      <c r="D28" s="30" t="s">
        <v>100</v>
      </c>
      <c r="E28" s="29"/>
      <c r="F28" s="193"/>
      <c r="G28" s="194"/>
      <c r="H28" s="194"/>
      <c r="I28" s="194"/>
      <c r="J28" s="194"/>
      <c r="K28" s="194"/>
      <c r="L28" s="194"/>
      <c r="M28" s="194"/>
      <c r="N28" s="195"/>
      <c r="O28" s="28"/>
      <c r="R28" s="34"/>
    </row>
    <row r="29" spans="1:18" s="18" customFormat="1" ht="12.75" customHeight="1" x14ac:dyDescent="0.25">
      <c r="A29" s="17"/>
      <c r="B29" s="29"/>
      <c r="C29" s="29"/>
      <c r="D29" s="31"/>
      <c r="E29" s="29"/>
      <c r="F29" s="199"/>
      <c r="G29" s="200"/>
      <c r="H29" s="200"/>
      <c r="I29" s="200"/>
      <c r="J29" s="200"/>
      <c r="K29" s="200"/>
      <c r="L29" s="200"/>
      <c r="M29" s="200"/>
      <c r="N29" s="201"/>
      <c r="O29" s="28"/>
      <c r="R29" s="34"/>
    </row>
    <row r="30" spans="1:18" s="18" customFormat="1" ht="9" customHeight="1" x14ac:dyDescent="0.25">
      <c r="A30" s="17"/>
      <c r="B30" s="29"/>
      <c r="C30" s="29"/>
      <c r="D30" s="29"/>
      <c r="E30" s="29"/>
      <c r="F30" s="36"/>
      <c r="G30" s="36"/>
      <c r="H30" s="36"/>
      <c r="I30" s="36"/>
      <c r="J30" s="36"/>
      <c r="K30" s="36"/>
      <c r="L30" s="36"/>
      <c r="M30" s="36"/>
      <c r="N30" s="36"/>
      <c r="O30" s="28"/>
      <c r="R30" s="34"/>
    </row>
    <row r="31" spans="1:18" s="18" customFormat="1" ht="12.75" customHeight="1" x14ac:dyDescent="0.25">
      <c r="A31" s="17"/>
      <c r="B31" s="29"/>
      <c r="C31" s="29"/>
      <c r="D31" s="42" t="s">
        <v>347</v>
      </c>
      <c r="E31" s="29"/>
      <c r="F31" s="40" t="s">
        <v>141</v>
      </c>
      <c r="G31" s="36"/>
      <c r="H31" s="39" t="s">
        <v>41</v>
      </c>
      <c r="I31" s="36"/>
      <c r="J31" s="36"/>
      <c r="K31" s="36"/>
      <c r="L31" s="36"/>
      <c r="M31" s="36"/>
      <c r="N31" s="36"/>
      <c r="O31" s="28"/>
      <c r="R31" s="34"/>
    </row>
    <row r="32" spans="1:18" s="18" customFormat="1" ht="3" customHeight="1" x14ac:dyDescent="0.25">
      <c r="A32" s="17"/>
      <c r="B32" s="29"/>
      <c r="C32" s="29"/>
      <c r="D32" s="29"/>
      <c r="E32" s="29"/>
      <c r="F32" s="36"/>
      <c r="G32" s="36"/>
      <c r="H32" s="36"/>
      <c r="I32" s="36"/>
      <c r="J32" s="36"/>
      <c r="K32" s="36"/>
      <c r="L32" s="36"/>
      <c r="M32" s="36"/>
      <c r="N32" s="36"/>
      <c r="O32" s="28"/>
      <c r="R32" s="34"/>
    </row>
    <row r="33" spans="1:18" s="18" customFormat="1" ht="12.75" customHeight="1" x14ac:dyDescent="0.25">
      <c r="A33" s="17"/>
      <c r="B33" s="29"/>
      <c r="C33" s="29"/>
      <c r="D33" s="30" t="s">
        <v>140</v>
      </c>
      <c r="E33" s="29"/>
      <c r="F33" s="149" t="s">
        <v>1</v>
      </c>
      <c r="G33" s="36"/>
      <c r="H33" s="193"/>
      <c r="I33" s="194"/>
      <c r="J33" s="194"/>
      <c r="K33" s="194"/>
      <c r="L33" s="194"/>
      <c r="M33" s="194"/>
      <c r="N33" s="195"/>
      <c r="O33" s="28"/>
      <c r="R33" s="34"/>
    </row>
    <row r="34" spans="1:18" s="18" customFormat="1" ht="12.75" customHeight="1" x14ac:dyDescent="0.25">
      <c r="A34" s="17"/>
      <c r="B34" s="29"/>
      <c r="C34" s="29"/>
      <c r="D34" s="29"/>
      <c r="E34" s="29"/>
      <c r="F34" s="36"/>
      <c r="G34" s="36"/>
      <c r="H34" s="199"/>
      <c r="I34" s="200"/>
      <c r="J34" s="200"/>
      <c r="K34" s="200"/>
      <c r="L34" s="200"/>
      <c r="M34" s="200"/>
      <c r="N34" s="201"/>
      <c r="O34" s="28"/>
      <c r="R34" s="120"/>
    </row>
    <row r="35" spans="1:18" s="18" customFormat="1" ht="12.75" customHeight="1" x14ac:dyDescent="0.25">
      <c r="A35" s="17"/>
      <c r="B35" s="29"/>
      <c r="C35" s="29"/>
      <c r="D35" s="30" t="s">
        <v>142</v>
      </c>
      <c r="E35" s="29"/>
      <c r="F35" s="149" t="s">
        <v>1</v>
      </c>
      <c r="G35" s="36"/>
      <c r="H35" s="193"/>
      <c r="I35" s="194"/>
      <c r="J35" s="194"/>
      <c r="K35" s="194"/>
      <c r="L35" s="194"/>
      <c r="M35" s="194"/>
      <c r="N35" s="195"/>
      <c r="O35" s="28"/>
    </row>
    <row r="36" spans="1:18" s="18" customFormat="1" ht="12.75" customHeight="1" x14ac:dyDescent="0.25">
      <c r="A36" s="17"/>
      <c r="B36" s="29"/>
      <c r="C36" s="29"/>
      <c r="D36" s="42"/>
      <c r="E36" s="29"/>
      <c r="F36" s="36"/>
      <c r="G36" s="36"/>
      <c r="H36" s="199"/>
      <c r="I36" s="200"/>
      <c r="J36" s="200"/>
      <c r="K36" s="200"/>
      <c r="L36" s="200"/>
      <c r="M36" s="200"/>
      <c r="N36" s="201"/>
      <c r="O36" s="28"/>
      <c r="R36" s="34"/>
    </row>
    <row r="37" spans="1:18" s="18" customFormat="1" ht="9" customHeight="1" x14ac:dyDescent="0.25">
      <c r="A37" s="17"/>
      <c r="B37" s="29"/>
      <c r="C37" s="29"/>
      <c r="D37" s="29"/>
      <c r="E37" s="29"/>
      <c r="F37" s="36"/>
      <c r="G37" s="36"/>
      <c r="H37" s="36"/>
      <c r="I37" s="36"/>
      <c r="J37" s="36"/>
      <c r="K37" s="36"/>
      <c r="L37" s="36"/>
      <c r="M37" s="36"/>
      <c r="N37" s="36"/>
      <c r="O37" s="28"/>
      <c r="R37" s="34"/>
    </row>
    <row r="38" spans="1:18" s="18" customFormat="1" ht="12.75" customHeight="1" x14ac:dyDescent="0.25">
      <c r="A38" s="17"/>
      <c r="B38" s="29"/>
      <c r="C38" s="29"/>
      <c r="D38" s="42" t="s">
        <v>296</v>
      </c>
      <c r="E38" s="29"/>
      <c r="F38" s="40" t="s">
        <v>136</v>
      </c>
      <c r="G38" s="36"/>
      <c r="H38" s="44" t="s">
        <v>112</v>
      </c>
      <c r="I38" s="36"/>
      <c r="J38" s="39"/>
      <c r="K38" s="36"/>
      <c r="L38" s="36"/>
      <c r="M38" s="36"/>
      <c r="N38" s="36"/>
      <c r="O38" s="28"/>
      <c r="R38" s="34"/>
    </row>
    <row r="39" spans="1:18" s="18" customFormat="1" ht="3" customHeight="1" x14ac:dyDescent="0.25">
      <c r="A39" s="17"/>
      <c r="B39" s="29"/>
      <c r="C39" s="29"/>
      <c r="D39" s="29"/>
      <c r="E39" s="29"/>
      <c r="F39" s="36"/>
      <c r="G39" s="36"/>
      <c r="H39" s="36"/>
      <c r="I39" s="36"/>
      <c r="J39" s="36"/>
      <c r="K39" s="36"/>
      <c r="L39" s="36"/>
      <c r="M39" s="36"/>
      <c r="N39" s="36"/>
      <c r="O39" s="28"/>
    </row>
    <row r="40" spans="1:18" s="18" customFormat="1" ht="12.75" customHeight="1" x14ac:dyDescent="0.25">
      <c r="A40" s="17"/>
      <c r="B40" s="29"/>
      <c r="C40" s="29"/>
      <c r="D40" s="41" t="s">
        <v>104</v>
      </c>
      <c r="E40" s="29"/>
      <c r="F40" s="149" t="s">
        <v>1</v>
      </c>
      <c r="G40" s="36"/>
      <c r="H40" s="190"/>
      <c r="I40" s="191"/>
      <c r="J40" s="191"/>
      <c r="K40" s="191"/>
      <c r="L40" s="191"/>
      <c r="M40" s="191"/>
      <c r="N40" s="192"/>
      <c r="O40" s="28"/>
    </row>
    <row r="41" spans="1:18" s="18" customFormat="1" ht="12.75" customHeight="1" x14ac:dyDescent="0.25">
      <c r="A41" s="17"/>
      <c r="B41" s="29"/>
      <c r="C41" s="29"/>
      <c r="D41" s="41" t="s">
        <v>111</v>
      </c>
      <c r="E41" s="29"/>
      <c r="F41" s="149" t="s">
        <v>1</v>
      </c>
      <c r="G41" s="36"/>
      <c r="H41" s="190"/>
      <c r="I41" s="191"/>
      <c r="J41" s="191"/>
      <c r="K41" s="191"/>
      <c r="L41" s="191"/>
      <c r="M41" s="191"/>
      <c r="N41" s="192"/>
      <c r="O41" s="28"/>
    </row>
    <row r="42" spans="1:18" s="18" customFormat="1" ht="12.75" customHeight="1" x14ac:dyDescent="0.25">
      <c r="A42" s="17"/>
      <c r="B42" s="29"/>
      <c r="C42" s="29"/>
      <c r="D42" s="41" t="s">
        <v>105</v>
      </c>
      <c r="E42" s="29"/>
      <c r="F42" s="149" t="s">
        <v>1</v>
      </c>
      <c r="G42" s="36"/>
      <c r="H42" s="190"/>
      <c r="I42" s="191"/>
      <c r="J42" s="191"/>
      <c r="K42" s="191"/>
      <c r="L42" s="191"/>
      <c r="M42" s="191"/>
      <c r="N42" s="192"/>
      <c r="O42" s="28"/>
    </row>
    <row r="43" spans="1:18" s="18" customFormat="1" ht="12.75" customHeight="1" x14ac:dyDescent="0.25">
      <c r="A43" s="17"/>
      <c r="B43" s="29"/>
      <c r="C43" s="29"/>
      <c r="D43" s="41" t="s">
        <v>106</v>
      </c>
      <c r="E43" s="29"/>
      <c r="F43" s="149" t="s">
        <v>1</v>
      </c>
      <c r="G43" s="36"/>
      <c r="H43" s="190"/>
      <c r="I43" s="191"/>
      <c r="J43" s="191"/>
      <c r="K43" s="191"/>
      <c r="L43" s="191"/>
      <c r="M43" s="191"/>
      <c r="N43" s="192"/>
      <c r="O43" s="28"/>
    </row>
    <row r="44" spans="1:18" s="18" customFormat="1" ht="12.75" customHeight="1" x14ac:dyDescent="0.25">
      <c r="A44" s="17"/>
      <c r="B44" s="29"/>
      <c r="C44" s="29"/>
      <c r="D44" s="41" t="s">
        <v>107</v>
      </c>
      <c r="E44" s="29"/>
      <c r="F44" s="149" t="s">
        <v>1</v>
      </c>
      <c r="G44" s="36"/>
      <c r="H44" s="190"/>
      <c r="I44" s="191"/>
      <c r="J44" s="191"/>
      <c r="K44" s="191"/>
      <c r="L44" s="191"/>
      <c r="M44" s="191"/>
      <c r="N44" s="192"/>
      <c r="O44" s="28"/>
    </row>
    <row r="45" spans="1:18" s="18" customFormat="1" ht="12.75" customHeight="1" x14ac:dyDescent="0.25">
      <c r="A45" s="17"/>
      <c r="B45" s="29"/>
      <c r="C45" s="29"/>
      <c r="D45" s="41" t="s">
        <v>108</v>
      </c>
      <c r="E45" s="29"/>
      <c r="F45" s="149" t="s">
        <v>1</v>
      </c>
      <c r="G45" s="36"/>
      <c r="H45" s="190"/>
      <c r="I45" s="191"/>
      <c r="J45" s="191"/>
      <c r="K45" s="191"/>
      <c r="L45" s="191"/>
      <c r="M45" s="191"/>
      <c r="N45" s="192"/>
      <c r="O45" s="28"/>
    </row>
    <row r="46" spans="1:18" s="18" customFormat="1" ht="12.75" customHeight="1" x14ac:dyDescent="0.25">
      <c r="A46" s="17"/>
      <c r="B46" s="29"/>
      <c r="C46" s="29"/>
      <c r="D46" s="41" t="s">
        <v>109</v>
      </c>
      <c r="E46" s="29"/>
      <c r="F46" s="149" t="s">
        <v>1</v>
      </c>
      <c r="G46" s="36"/>
      <c r="H46" s="190"/>
      <c r="I46" s="191"/>
      <c r="J46" s="191"/>
      <c r="K46" s="191"/>
      <c r="L46" s="191"/>
      <c r="M46" s="191"/>
      <c r="N46" s="192"/>
      <c r="O46" s="28"/>
    </row>
    <row r="47" spans="1:18" s="18" customFormat="1" ht="12.75" customHeight="1" x14ac:dyDescent="0.25">
      <c r="A47" s="17"/>
      <c r="B47" s="29"/>
      <c r="C47" s="29"/>
      <c r="D47" s="41" t="s">
        <v>110</v>
      </c>
      <c r="E47" s="29"/>
      <c r="F47" s="149" t="s">
        <v>1</v>
      </c>
      <c r="G47" s="36"/>
      <c r="H47" s="190"/>
      <c r="I47" s="191"/>
      <c r="J47" s="191"/>
      <c r="K47" s="191"/>
      <c r="L47" s="191"/>
      <c r="M47" s="191"/>
      <c r="N47" s="192"/>
      <c r="O47" s="28"/>
    </row>
    <row r="48" spans="1:18" s="18" customFormat="1" ht="9" customHeight="1" x14ac:dyDescent="0.25">
      <c r="A48" s="17"/>
      <c r="B48" s="29"/>
      <c r="C48" s="29"/>
      <c r="D48" s="29"/>
      <c r="E48" s="29"/>
      <c r="F48" s="36"/>
      <c r="G48" s="36"/>
      <c r="H48" s="36"/>
      <c r="I48" s="36"/>
      <c r="J48" s="36"/>
      <c r="K48" s="36"/>
      <c r="L48" s="36"/>
      <c r="M48" s="36"/>
      <c r="N48" s="36"/>
      <c r="O48" s="28"/>
    </row>
    <row r="49" spans="1:18" s="18" customFormat="1" ht="18" customHeight="1" x14ac:dyDescent="0.25">
      <c r="A49" s="17"/>
      <c r="B49" s="179" t="s">
        <v>103</v>
      </c>
      <c r="C49" s="180"/>
      <c r="D49" s="180"/>
      <c r="E49" s="180"/>
      <c r="F49" s="180"/>
      <c r="G49" s="180"/>
      <c r="H49" s="180"/>
      <c r="I49" s="180"/>
      <c r="J49" s="180"/>
      <c r="K49" s="180"/>
      <c r="L49" s="180"/>
      <c r="M49" s="180"/>
      <c r="N49" s="181"/>
      <c r="O49" s="17"/>
    </row>
    <row r="50" spans="1:18" s="18" customFormat="1" ht="9" customHeight="1" x14ac:dyDescent="0.25">
      <c r="A50" s="17"/>
      <c r="B50" s="29"/>
      <c r="C50" s="29"/>
      <c r="D50" s="29"/>
      <c r="E50" s="29"/>
      <c r="F50" s="29"/>
      <c r="G50" s="29"/>
      <c r="H50" s="29"/>
      <c r="I50" s="29"/>
      <c r="J50" s="29"/>
      <c r="K50" s="29"/>
      <c r="L50" s="29"/>
      <c r="M50" s="29"/>
      <c r="N50" s="29"/>
      <c r="O50" s="28"/>
    </row>
    <row r="51" spans="1:18" s="18" customFormat="1" ht="12.75" customHeight="1" x14ac:dyDescent="0.25">
      <c r="A51" s="17"/>
      <c r="B51" s="29"/>
      <c r="C51" s="29"/>
      <c r="D51" s="42" t="s">
        <v>113</v>
      </c>
      <c r="E51" s="29"/>
      <c r="F51" s="44" t="s">
        <v>138</v>
      </c>
      <c r="G51" s="36"/>
      <c r="H51" s="44"/>
      <c r="I51" s="36"/>
      <c r="J51" s="39"/>
      <c r="K51" s="36"/>
      <c r="L51" s="36"/>
      <c r="M51" s="36"/>
      <c r="N51" s="36"/>
      <c r="O51" s="28"/>
    </row>
    <row r="52" spans="1:18" s="18" customFormat="1" ht="3" customHeight="1" x14ac:dyDescent="0.25">
      <c r="A52" s="17"/>
      <c r="B52" s="29"/>
      <c r="C52" s="29"/>
      <c r="D52" s="29"/>
      <c r="E52" s="29"/>
      <c r="F52" s="36"/>
      <c r="G52" s="36"/>
      <c r="H52" s="36"/>
      <c r="I52" s="36"/>
      <c r="J52" s="36"/>
      <c r="K52" s="36"/>
      <c r="L52" s="36"/>
      <c r="M52" s="36"/>
      <c r="N52" s="36"/>
      <c r="O52" s="28"/>
    </row>
    <row r="53" spans="1:18" s="18" customFormat="1" ht="12.75" customHeight="1" x14ac:dyDescent="0.25">
      <c r="A53" s="17"/>
      <c r="B53" s="29"/>
      <c r="C53" s="29"/>
      <c r="D53" s="41" t="s">
        <v>114</v>
      </c>
      <c r="E53" s="29"/>
      <c r="F53" s="193"/>
      <c r="G53" s="194"/>
      <c r="H53" s="194"/>
      <c r="I53" s="194"/>
      <c r="J53" s="194"/>
      <c r="K53" s="194"/>
      <c r="L53" s="194"/>
      <c r="M53" s="194"/>
      <c r="N53" s="195"/>
      <c r="O53" s="28"/>
    </row>
    <row r="54" spans="1:18" s="18" customFormat="1" ht="12.75" customHeight="1" x14ac:dyDescent="0.25">
      <c r="A54" s="17"/>
      <c r="B54" s="29"/>
      <c r="C54" s="29"/>
      <c r="D54" s="41"/>
      <c r="E54" s="29"/>
      <c r="F54" s="199"/>
      <c r="G54" s="200"/>
      <c r="H54" s="200"/>
      <c r="I54" s="200"/>
      <c r="J54" s="200"/>
      <c r="K54" s="200"/>
      <c r="L54" s="200"/>
      <c r="M54" s="200"/>
      <c r="N54" s="201"/>
      <c r="O54" s="28"/>
      <c r="Q54" s="123"/>
      <c r="R54" s="87"/>
    </row>
    <row r="55" spans="1:18" s="18" customFormat="1" ht="12.75" customHeight="1" x14ac:dyDescent="0.25">
      <c r="A55" s="17"/>
      <c r="B55" s="29"/>
      <c r="C55" s="29"/>
      <c r="D55" s="41" t="s">
        <v>115</v>
      </c>
      <c r="E55" s="29"/>
      <c r="F55" s="193"/>
      <c r="G55" s="194"/>
      <c r="H55" s="194"/>
      <c r="I55" s="194"/>
      <c r="J55" s="194"/>
      <c r="K55" s="194"/>
      <c r="L55" s="194"/>
      <c r="M55" s="194"/>
      <c r="N55" s="195"/>
      <c r="O55" s="28"/>
      <c r="Q55" s="123"/>
      <c r="R55" s="87"/>
    </row>
    <row r="56" spans="1:18" s="18" customFormat="1" ht="12.75" customHeight="1" x14ac:dyDescent="0.25">
      <c r="A56" s="17"/>
      <c r="B56" s="29"/>
      <c r="C56" s="29"/>
      <c r="D56" s="41"/>
      <c r="E56" s="29"/>
      <c r="F56" s="199"/>
      <c r="G56" s="200"/>
      <c r="H56" s="200"/>
      <c r="I56" s="200"/>
      <c r="J56" s="200"/>
      <c r="K56" s="200"/>
      <c r="L56" s="200"/>
      <c r="M56" s="200"/>
      <c r="N56" s="201"/>
      <c r="O56" s="28"/>
      <c r="Q56" s="123"/>
      <c r="R56" s="87"/>
    </row>
    <row r="57" spans="1:18" s="18" customFormat="1" ht="12.75" customHeight="1" x14ac:dyDescent="0.25">
      <c r="A57" s="17"/>
      <c r="B57" s="29"/>
      <c r="C57" s="29"/>
      <c r="D57" s="41" t="s">
        <v>116</v>
      </c>
      <c r="E57" s="29"/>
      <c r="F57" s="193"/>
      <c r="G57" s="194"/>
      <c r="H57" s="194"/>
      <c r="I57" s="194"/>
      <c r="J57" s="194"/>
      <c r="K57" s="194"/>
      <c r="L57" s="194"/>
      <c r="M57" s="194"/>
      <c r="N57" s="195"/>
      <c r="O57" s="28"/>
      <c r="Q57" s="123"/>
      <c r="R57" s="87"/>
    </row>
    <row r="58" spans="1:18" s="18" customFormat="1" ht="12.75" customHeight="1" x14ac:dyDescent="0.25">
      <c r="A58" s="17"/>
      <c r="B58" s="29"/>
      <c r="C58" s="29"/>
      <c r="D58" s="41"/>
      <c r="E58" s="29"/>
      <c r="F58" s="199"/>
      <c r="G58" s="200"/>
      <c r="H58" s="200"/>
      <c r="I58" s="200"/>
      <c r="J58" s="200"/>
      <c r="K58" s="200"/>
      <c r="L58" s="200"/>
      <c r="M58" s="200"/>
      <c r="N58" s="201"/>
      <c r="O58" s="28"/>
      <c r="Q58" s="123"/>
      <c r="R58" s="87"/>
    </row>
    <row r="59" spans="1:18" s="18" customFormat="1" ht="12.75" customHeight="1" x14ac:dyDescent="0.25">
      <c r="A59" s="17"/>
      <c r="B59" s="29"/>
      <c r="C59" s="29"/>
      <c r="D59" s="41" t="s">
        <v>117</v>
      </c>
      <c r="E59" s="29"/>
      <c r="F59" s="193"/>
      <c r="G59" s="194"/>
      <c r="H59" s="194"/>
      <c r="I59" s="194"/>
      <c r="J59" s="194"/>
      <c r="K59" s="194"/>
      <c r="L59" s="194"/>
      <c r="M59" s="194"/>
      <c r="N59" s="195"/>
      <c r="O59" s="28"/>
    </row>
    <row r="60" spans="1:18" s="18" customFormat="1" ht="12.75" customHeight="1" x14ac:dyDescent="0.25">
      <c r="A60" s="17"/>
      <c r="B60" s="29"/>
      <c r="C60" s="29"/>
      <c r="D60" s="41"/>
      <c r="E60" s="29"/>
      <c r="F60" s="199"/>
      <c r="G60" s="200"/>
      <c r="H60" s="200"/>
      <c r="I60" s="200"/>
      <c r="J60" s="200"/>
      <c r="K60" s="200"/>
      <c r="L60" s="200"/>
      <c r="M60" s="200"/>
      <c r="N60" s="201"/>
      <c r="O60" s="28"/>
    </row>
    <row r="61" spans="1:18" s="18" customFormat="1" ht="12.75" customHeight="1" x14ac:dyDescent="0.25">
      <c r="A61" s="17"/>
      <c r="B61" s="29"/>
      <c r="C61" s="29"/>
      <c r="D61" s="41" t="s">
        <v>118</v>
      </c>
      <c r="E61" s="29"/>
      <c r="F61" s="193"/>
      <c r="G61" s="194"/>
      <c r="H61" s="194"/>
      <c r="I61" s="194"/>
      <c r="J61" s="194"/>
      <c r="K61" s="194"/>
      <c r="L61" s="194"/>
      <c r="M61" s="194"/>
      <c r="N61" s="195"/>
      <c r="O61" s="28"/>
      <c r="Q61" s="121"/>
    </row>
    <row r="62" spans="1:18" s="18" customFormat="1" ht="12.75" customHeight="1" x14ac:dyDescent="0.25">
      <c r="A62" s="17"/>
      <c r="B62" s="29"/>
      <c r="C62" s="29"/>
      <c r="D62" s="41"/>
      <c r="E62" s="29"/>
      <c r="F62" s="199"/>
      <c r="G62" s="200"/>
      <c r="H62" s="200"/>
      <c r="I62" s="200"/>
      <c r="J62" s="200"/>
      <c r="K62" s="200"/>
      <c r="L62" s="200"/>
      <c r="M62" s="200"/>
      <c r="N62" s="201"/>
      <c r="O62" s="28"/>
    </row>
    <row r="63" spans="1:18" s="18" customFormat="1" ht="9" customHeight="1" thickBot="1" x14ac:dyDescent="0.3">
      <c r="A63" s="17"/>
      <c r="B63" s="29"/>
      <c r="C63" s="29"/>
      <c r="D63" s="29"/>
      <c r="E63" s="29"/>
      <c r="F63" s="36"/>
      <c r="G63" s="36"/>
      <c r="H63" s="36"/>
      <c r="I63" s="36"/>
      <c r="J63" s="36"/>
      <c r="K63" s="36"/>
      <c r="L63" s="36"/>
      <c r="M63" s="36"/>
      <c r="N63" s="36"/>
      <c r="O63" s="28"/>
    </row>
    <row r="64" spans="1:18" s="18" customFormat="1" ht="12.75" customHeight="1" thickBot="1" x14ac:dyDescent="0.3">
      <c r="A64" s="17"/>
      <c r="B64" s="29"/>
      <c r="C64" s="29"/>
      <c r="D64" s="96" t="s">
        <v>356</v>
      </c>
      <c r="E64" s="29"/>
      <c r="F64" s="150" t="s">
        <v>124</v>
      </c>
      <c r="G64" s="36"/>
      <c r="H64" s="193" t="s">
        <v>139</v>
      </c>
      <c r="I64" s="194"/>
      <c r="J64" s="194"/>
      <c r="K64" s="194"/>
      <c r="L64" s="194"/>
      <c r="M64" s="194"/>
      <c r="N64" s="195"/>
      <c r="O64" s="28"/>
    </row>
    <row r="65" spans="1:18" s="18" customFormat="1" ht="12.75" customHeight="1" x14ac:dyDescent="0.25">
      <c r="A65" s="17"/>
      <c r="B65" s="29"/>
      <c r="C65" s="29"/>
      <c r="D65" s="30" t="s">
        <v>358</v>
      </c>
      <c r="E65" s="29"/>
      <c r="F65" s="36"/>
      <c r="G65" s="36"/>
      <c r="H65" s="196"/>
      <c r="I65" s="197"/>
      <c r="J65" s="197"/>
      <c r="K65" s="197"/>
      <c r="L65" s="197"/>
      <c r="M65" s="197"/>
      <c r="N65" s="198"/>
      <c r="O65" s="28"/>
    </row>
    <row r="66" spans="1:18" s="18" customFormat="1" ht="12.75" customHeight="1" x14ac:dyDescent="0.25">
      <c r="A66" s="17"/>
      <c r="B66" s="29"/>
      <c r="C66" s="29"/>
      <c r="D66" s="29"/>
      <c r="E66" s="29"/>
      <c r="F66" s="36"/>
      <c r="G66" s="36"/>
      <c r="H66" s="199"/>
      <c r="I66" s="200"/>
      <c r="J66" s="200"/>
      <c r="K66" s="200"/>
      <c r="L66" s="200"/>
      <c r="M66" s="200"/>
      <c r="N66" s="201"/>
      <c r="O66" s="28"/>
    </row>
    <row r="67" spans="1:18" s="18" customFormat="1" ht="9" customHeight="1" x14ac:dyDescent="0.25">
      <c r="A67" s="17"/>
      <c r="B67" s="29"/>
      <c r="C67" s="29"/>
      <c r="D67" s="29"/>
      <c r="E67" s="29"/>
      <c r="F67" s="36"/>
      <c r="G67" s="36"/>
      <c r="H67" s="36"/>
      <c r="I67" s="36"/>
      <c r="J67" s="36"/>
      <c r="K67" s="36"/>
      <c r="L67" s="36"/>
      <c r="M67" s="36"/>
      <c r="N67" s="36"/>
      <c r="O67" s="28"/>
    </row>
    <row r="68" spans="1:18" s="18" customFormat="1" ht="18" customHeight="1" x14ac:dyDescent="0.25">
      <c r="A68" s="17"/>
      <c r="B68" s="179" t="s">
        <v>298</v>
      </c>
      <c r="C68" s="180"/>
      <c r="D68" s="180"/>
      <c r="E68" s="180"/>
      <c r="F68" s="180"/>
      <c r="G68" s="180"/>
      <c r="H68" s="180"/>
      <c r="I68" s="180"/>
      <c r="J68" s="180"/>
      <c r="K68" s="180"/>
      <c r="L68" s="180"/>
      <c r="M68" s="180"/>
      <c r="N68" s="181"/>
      <c r="O68" s="17"/>
    </row>
    <row r="69" spans="1:18" s="18" customFormat="1" ht="9" customHeight="1" x14ac:dyDescent="0.25">
      <c r="A69" s="17"/>
      <c r="B69" s="29"/>
      <c r="C69" s="29"/>
      <c r="D69" s="29"/>
      <c r="E69" s="29"/>
      <c r="F69" s="29"/>
      <c r="G69" s="29"/>
      <c r="H69" s="29"/>
      <c r="I69" s="29"/>
      <c r="J69" s="29"/>
      <c r="K69" s="29"/>
      <c r="L69" s="29"/>
      <c r="M69" s="29"/>
      <c r="N69" s="29"/>
      <c r="O69" s="28"/>
    </row>
    <row r="70" spans="1:18" s="18" customFormat="1" ht="12.75" customHeight="1" x14ac:dyDescent="0.25">
      <c r="A70" s="17"/>
      <c r="B70" s="29"/>
      <c r="C70" s="29"/>
      <c r="D70" s="42" t="s">
        <v>368</v>
      </c>
      <c r="E70" s="29"/>
      <c r="F70" s="40" t="s">
        <v>135</v>
      </c>
      <c r="G70" s="36"/>
      <c r="H70" s="44" t="s">
        <v>348</v>
      </c>
      <c r="I70" s="36"/>
      <c r="J70" s="39"/>
      <c r="K70" s="36"/>
      <c r="L70" s="36"/>
      <c r="M70" s="36"/>
      <c r="N70" s="36"/>
      <c r="O70" s="28"/>
      <c r="R70" s="34"/>
    </row>
    <row r="71" spans="1:18" s="18" customFormat="1" ht="3" customHeight="1" x14ac:dyDescent="0.25">
      <c r="A71" s="17"/>
      <c r="B71" s="29"/>
      <c r="C71" s="29"/>
      <c r="D71" s="29"/>
      <c r="E71" s="29"/>
      <c r="F71" s="36"/>
      <c r="G71" s="36"/>
      <c r="H71" s="36"/>
      <c r="I71" s="36"/>
      <c r="J71" s="36"/>
      <c r="K71" s="36"/>
      <c r="L71" s="36"/>
      <c r="M71" s="36"/>
      <c r="N71" s="36"/>
      <c r="O71" s="28"/>
    </row>
    <row r="72" spans="1:18" s="18" customFormat="1" ht="12.75" customHeight="1" x14ac:dyDescent="0.25">
      <c r="A72" s="17"/>
      <c r="B72" s="29"/>
      <c r="C72" s="29"/>
      <c r="D72" s="41" t="s">
        <v>104</v>
      </c>
      <c r="E72" s="29"/>
      <c r="F72" s="149" t="s">
        <v>1</v>
      </c>
      <c r="G72" s="36"/>
      <c r="H72" s="190"/>
      <c r="I72" s="191"/>
      <c r="J72" s="191"/>
      <c r="K72" s="191"/>
      <c r="L72" s="191"/>
      <c r="M72" s="191"/>
      <c r="N72" s="192"/>
      <c r="O72" s="28"/>
      <c r="Q72" s="120"/>
    </row>
    <row r="73" spans="1:18" s="18" customFormat="1" ht="12.75" customHeight="1" x14ac:dyDescent="0.25">
      <c r="A73" s="17"/>
      <c r="B73" s="29"/>
      <c r="C73" s="29"/>
      <c r="D73" s="41" t="s">
        <v>111</v>
      </c>
      <c r="E73" s="29"/>
      <c r="F73" s="149" t="s">
        <v>1</v>
      </c>
      <c r="G73" s="36"/>
      <c r="H73" s="190"/>
      <c r="I73" s="191"/>
      <c r="J73" s="191"/>
      <c r="K73" s="191"/>
      <c r="L73" s="191"/>
      <c r="M73" s="191"/>
      <c r="N73" s="192"/>
      <c r="O73" s="28"/>
    </row>
    <row r="74" spans="1:18" s="18" customFormat="1" ht="12.75" customHeight="1" x14ac:dyDescent="0.25">
      <c r="A74" s="17"/>
      <c r="B74" s="29"/>
      <c r="C74" s="29"/>
      <c r="D74" s="41" t="s">
        <v>105</v>
      </c>
      <c r="E74" s="29"/>
      <c r="F74" s="149" t="s">
        <v>1</v>
      </c>
      <c r="G74" s="36"/>
      <c r="H74" s="190"/>
      <c r="I74" s="191"/>
      <c r="J74" s="191"/>
      <c r="K74" s="191"/>
      <c r="L74" s="191"/>
      <c r="M74" s="191"/>
      <c r="N74" s="192"/>
      <c r="O74" s="28"/>
    </row>
    <row r="75" spans="1:18" s="18" customFormat="1" ht="12.75" customHeight="1" x14ac:dyDescent="0.25">
      <c r="A75" s="17"/>
      <c r="B75" s="29"/>
      <c r="C75" s="29"/>
      <c r="D75" s="41" t="s">
        <v>106</v>
      </c>
      <c r="E75" s="29"/>
      <c r="F75" s="149" t="s">
        <v>1</v>
      </c>
      <c r="G75" s="36"/>
      <c r="H75" s="190"/>
      <c r="I75" s="191"/>
      <c r="J75" s="191"/>
      <c r="K75" s="191"/>
      <c r="L75" s="191"/>
      <c r="M75" s="191"/>
      <c r="N75" s="192"/>
      <c r="O75" s="28"/>
    </row>
    <row r="76" spans="1:18" s="18" customFormat="1" ht="12.75" customHeight="1" x14ac:dyDescent="0.25">
      <c r="A76" s="17"/>
      <c r="B76" s="29"/>
      <c r="C76" s="29"/>
      <c r="D76" s="41" t="s">
        <v>107</v>
      </c>
      <c r="E76" s="29"/>
      <c r="F76" s="149" t="s">
        <v>1</v>
      </c>
      <c r="G76" s="36"/>
      <c r="H76" s="190"/>
      <c r="I76" s="191"/>
      <c r="J76" s="191"/>
      <c r="K76" s="191"/>
      <c r="L76" s="191"/>
      <c r="M76" s="191"/>
      <c r="N76" s="192"/>
      <c r="O76" s="28"/>
    </row>
    <row r="77" spans="1:18" s="18" customFormat="1" ht="12.75" customHeight="1" x14ac:dyDescent="0.25">
      <c r="A77" s="17"/>
      <c r="B77" s="29"/>
      <c r="C77" s="29"/>
      <c r="D77" s="41" t="s">
        <v>108</v>
      </c>
      <c r="E77" s="29"/>
      <c r="F77" s="149" t="s">
        <v>1</v>
      </c>
      <c r="G77" s="36"/>
      <c r="H77" s="190"/>
      <c r="I77" s="191"/>
      <c r="J77" s="191"/>
      <c r="K77" s="191"/>
      <c r="L77" s="191"/>
      <c r="M77" s="191"/>
      <c r="N77" s="192"/>
      <c r="O77" s="28"/>
    </row>
    <row r="78" spans="1:18" s="18" customFormat="1" ht="12.75" customHeight="1" x14ac:dyDescent="0.25">
      <c r="A78" s="17"/>
      <c r="B78" s="29"/>
      <c r="C78" s="29"/>
      <c r="D78" s="41" t="s">
        <v>110</v>
      </c>
      <c r="E78" s="29"/>
      <c r="F78" s="149" t="s">
        <v>1</v>
      </c>
      <c r="G78" s="36"/>
      <c r="H78" s="190"/>
      <c r="I78" s="191"/>
      <c r="J78" s="191"/>
      <c r="K78" s="191"/>
      <c r="L78" s="191"/>
      <c r="M78" s="191"/>
      <c r="N78" s="192"/>
      <c r="O78" s="28"/>
    </row>
    <row r="79" spans="1:18" s="18" customFormat="1" ht="9" customHeight="1" x14ac:dyDescent="0.25">
      <c r="A79" s="17"/>
      <c r="B79" s="29"/>
      <c r="C79" s="29"/>
      <c r="D79" s="29"/>
      <c r="E79" s="29"/>
      <c r="F79" s="36"/>
      <c r="G79" s="36"/>
      <c r="H79" s="36"/>
      <c r="I79" s="36"/>
      <c r="J79" s="36"/>
      <c r="K79" s="36"/>
      <c r="L79" s="36"/>
      <c r="M79" s="36"/>
      <c r="N79" s="36"/>
      <c r="O79" s="28"/>
    </row>
    <row r="80" spans="1:18" s="18" customFormat="1" ht="12.75" customHeight="1" x14ac:dyDescent="0.25">
      <c r="A80" s="17"/>
      <c r="B80" s="29"/>
      <c r="C80" s="29"/>
      <c r="D80" s="42" t="s">
        <v>127</v>
      </c>
      <c r="E80" s="29"/>
      <c r="F80" s="151" t="s">
        <v>37</v>
      </c>
      <c r="G80" s="36"/>
      <c r="H80" s="190"/>
      <c r="I80" s="191"/>
      <c r="J80" s="191"/>
      <c r="K80" s="191"/>
      <c r="L80" s="191"/>
      <c r="M80" s="191"/>
      <c r="N80" s="192"/>
      <c r="O80" s="28"/>
      <c r="Q80" s="121"/>
    </row>
    <row r="81" spans="1:15" s="18" customFormat="1" ht="9" customHeight="1" x14ac:dyDescent="0.25">
      <c r="A81" s="17"/>
      <c r="B81" s="29"/>
      <c r="C81" s="29"/>
      <c r="D81" s="29"/>
      <c r="E81" s="29"/>
      <c r="F81" s="36"/>
      <c r="G81" s="36"/>
      <c r="H81" s="36"/>
      <c r="I81" s="36"/>
      <c r="J81" s="36"/>
      <c r="K81" s="36"/>
      <c r="L81" s="36"/>
      <c r="M81" s="36"/>
      <c r="N81" s="36"/>
      <c r="O81" s="28"/>
    </row>
    <row r="82" spans="1:15" s="18" customFormat="1" ht="12.75" customHeight="1" x14ac:dyDescent="0.25">
      <c r="A82" s="17"/>
      <c r="B82" s="29"/>
      <c r="C82" s="29"/>
      <c r="D82" s="42" t="s">
        <v>131</v>
      </c>
      <c r="E82" s="29"/>
      <c r="F82" s="193"/>
      <c r="G82" s="194"/>
      <c r="H82" s="194"/>
      <c r="I82" s="194"/>
      <c r="J82" s="194"/>
      <c r="K82" s="194"/>
      <c r="L82" s="194"/>
      <c r="M82" s="194"/>
      <c r="N82" s="195"/>
      <c r="O82" s="28"/>
    </row>
    <row r="83" spans="1:15" s="18" customFormat="1" ht="12.75" customHeight="1" x14ac:dyDescent="0.25">
      <c r="A83" s="17"/>
      <c r="B83" s="29"/>
      <c r="C83" s="29"/>
      <c r="D83" s="31"/>
      <c r="E83" s="29"/>
      <c r="F83" s="196"/>
      <c r="G83" s="197"/>
      <c r="H83" s="197"/>
      <c r="I83" s="197"/>
      <c r="J83" s="197"/>
      <c r="K83" s="197"/>
      <c r="L83" s="197"/>
      <c r="M83" s="197"/>
      <c r="N83" s="198"/>
      <c r="O83" s="28"/>
    </row>
    <row r="84" spans="1:15" s="18" customFormat="1" ht="12.75" customHeight="1" x14ac:dyDescent="0.25">
      <c r="A84" s="17"/>
      <c r="B84" s="29"/>
      <c r="C84" s="29"/>
      <c r="D84" s="29"/>
      <c r="E84" s="29"/>
      <c r="F84" s="199"/>
      <c r="G84" s="200"/>
      <c r="H84" s="200"/>
      <c r="I84" s="200"/>
      <c r="J84" s="200"/>
      <c r="K84" s="200"/>
      <c r="L84" s="200"/>
      <c r="M84" s="200"/>
      <c r="N84" s="201"/>
      <c r="O84" s="28"/>
    </row>
    <row r="85" spans="1:15" s="18" customFormat="1" ht="9" customHeight="1" x14ac:dyDescent="0.25">
      <c r="A85" s="17"/>
      <c r="B85" s="29"/>
      <c r="C85" s="29"/>
      <c r="D85" s="29"/>
      <c r="E85" s="29"/>
      <c r="F85" s="36"/>
      <c r="G85" s="36"/>
      <c r="H85" s="36"/>
      <c r="I85" s="36"/>
      <c r="J85" s="36"/>
      <c r="K85" s="36"/>
      <c r="L85" s="36"/>
      <c r="M85" s="36"/>
      <c r="N85" s="36"/>
      <c r="O85" s="28"/>
    </row>
    <row r="86" spans="1:15" s="18" customFormat="1" ht="18" customHeight="1" x14ac:dyDescent="0.25">
      <c r="A86" s="17"/>
      <c r="B86" s="179" t="s">
        <v>133</v>
      </c>
      <c r="C86" s="180"/>
      <c r="D86" s="180"/>
      <c r="E86" s="180"/>
      <c r="F86" s="180"/>
      <c r="G86" s="180"/>
      <c r="H86" s="180"/>
      <c r="I86" s="180"/>
      <c r="J86" s="180"/>
      <c r="K86" s="180"/>
      <c r="L86" s="180"/>
      <c r="M86" s="180"/>
      <c r="N86" s="181"/>
      <c r="O86" s="17"/>
    </row>
    <row r="87" spans="1:15" s="18" customFormat="1" ht="9" customHeight="1" x14ac:dyDescent="0.25">
      <c r="A87" s="17"/>
      <c r="B87" s="29"/>
      <c r="C87" s="29"/>
      <c r="D87" s="29"/>
      <c r="E87" s="29"/>
      <c r="F87" s="29"/>
      <c r="G87" s="29"/>
      <c r="H87" s="29"/>
      <c r="I87" s="29"/>
      <c r="J87" s="29"/>
      <c r="K87" s="29"/>
      <c r="L87" s="29"/>
      <c r="M87" s="29"/>
      <c r="N87" s="29"/>
      <c r="O87" s="28"/>
    </row>
    <row r="88" spans="1:15" s="18" customFormat="1" ht="12.75" customHeight="1" x14ac:dyDescent="0.25">
      <c r="A88" s="17"/>
      <c r="B88" s="29"/>
      <c r="C88" s="29"/>
      <c r="D88" s="30" t="s">
        <v>134</v>
      </c>
      <c r="E88" s="29"/>
      <c r="F88" s="193"/>
      <c r="G88" s="194"/>
      <c r="H88" s="194"/>
      <c r="I88" s="194"/>
      <c r="J88" s="194"/>
      <c r="K88" s="194"/>
      <c r="L88" s="194"/>
      <c r="M88" s="194"/>
      <c r="N88" s="195"/>
      <c r="O88" s="28"/>
    </row>
    <row r="89" spans="1:15" s="18" customFormat="1" ht="12.75" customHeight="1" x14ac:dyDescent="0.25">
      <c r="A89" s="17"/>
      <c r="B89" s="29"/>
      <c r="C89" s="29"/>
      <c r="D89" s="29"/>
      <c r="E89" s="29"/>
      <c r="F89" s="199"/>
      <c r="G89" s="200"/>
      <c r="H89" s="200"/>
      <c r="I89" s="200"/>
      <c r="J89" s="200"/>
      <c r="K89" s="200"/>
      <c r="L89" s="200"/>
      <c r="M89" s="200"/>
      <c r="N89" s="201"/>
      <c r="O89" s="28"/>
    </row>
    <row r="90" spans="1:15" s="11" customFormat="1" ht="9" customHeight="1" x14ac:dyDescent="0.2">
      <c r="A90" s="9"/>
      <c r="B90" s="9"/>
      <c r="C90" s="9"/>
      <c r="D90" s="12"/>
      <c r="E90" s="19"/>
      <c r="F90" s="20"/>
      <c r="G90" s="9"/>
      <c r="H90" s="9"/>
      <c r="I90" s="21"/>
      <c r="J90" s="9"/>
      <c r="K90" s="9"/>
      <c r="L90" s="9"/>
      <c r="M90" s="9"/>
      <c r="N90" s="9"/>
      <c r="O90" s="9"/>
    </row>
    <row r="91" spans="1:15" s="8" customFormat="1" ht="30" customHeight="1" x14ac:dyDescent="0.2">
      <c r="A91" s="7"/>
      <c r="B91" s="202" t="s">
        <v>360</v>
      </c>
      <c r="C91" s="203"/>
      <c r="D91" s="203"/>
      <c r="E91" s="203"/>
      <c r="F91" s="203"/>
      <c r="G91" s="203"/>
      <c r="H91" s="203"/>
      <c r="I91" s="203"/>
      <c r="J91" s="203"/>
      <c r="K91" s="203"/>
      <c r="L91" s="203"/>
      <c r="M91" s="203"/>
      <c r="N91" s="204"/>
      <c r="O91" s="7"/>
    </row>
    <row r="92" spans="1:15" ht="9" customHeight="1" x14ac:dyDescent="0.25">
      <c r="A92" s="9"/>
      <c r="B92" s="9"/>
      <c r="C92" s="9"/>
      <c r="D92" s="23"/>
      <c r="E92" s="24"/>
      <c r="F92" s="23"/>
      <c r="G92" s="23"/>
      <c r="H92" s="23"/>
      <c r="I92" s="23"/>
      <c r="J92" s="23"/>
      <c r="K92" s="23"/>
      <c r="L92" s="23"/>
      <c r="M92" s="23"/>
      <c r="N92" s="25"/>
      <c r="O92" s="3"/>
    </row>
    <row r="93" spans="1:15" x14ac:dyDescent="0.25">
      <c r="A93" s="11"/>
      <c r="B93" s="11"/>
      <c r="C93" s="11"/>
      <c r="D93" s="11"/>
      <c r="E93" s="26"/>
      <c r="F93" s="11"/>
      <c r="G93" s="11"/>
      <c r="H93" s="11"/>
      <c r="I93" s="11"/>
      <c r="J93" s="11"/>
      <c r="K93" s="11"/>
      <c r="L93" s="11"/>
      <c r="M93" s="11"/>
    </row>
    <row r="94" spans="1:15" x14ac:dyDescent="0.25">
      <c r="A94" s="11"/>
      <c r="B94" s="11"/>
      <c r="C94" s="11"/>
      <c r="D94" s="11"/>
      <c r="E94" s="26"/>
      <c r="F94" s="11"/>
      <c r="G94" s="11"/>
      <c r="H94" s="11"/>
      <c r="I94" s="11"/>
      <c r="J94" s="11"/>
      <c r="K94" s="11"/>
      <c r="L94" s="11"/>
      <c r="M94" s="11"/>
    </row>
    <row r="95" spans="1:15" x14ac:dyDescent="0.25">
      <c r="A95" s="11"/>
      <c r="B95" s="11"/>
      <c r="C95" s="11"/>
      <c r="D95" s="11"/>
      <c r="E95" s="26"/>
      <c r="F95" s="11"/>
      <c r="G95" s="11"/>
      <c r="H95" s="11"/>
      <c r="I95" s="11"/>
      <c r="J95" s="11"/>
      <c r="K95" s="11"/>
      <c r="L95" s="11"/>
      <c r="M95" s="11"/>
    </row>
    <row r="96" spans="1:15" x14ac:dyDescent="0.25">
      <c r="A96" s="11"/>
      <c r="B96" s="11"/>
      <c r="C96" s="11"/>
      <c r="D96" s="11"/>
      <c r="E96" s="26"/>
      <c r="F96" s="11"/>
      <c r="G96" s="11"/>
      <c r="H96" s="11"/>
      <c r="I96" s="11"/>
      <c r="J96" s="11"/>
      <c r="K96" s="11"/>
      <c r="L96" s="11"/>
      <c r="M96" s="11"/>
    </row>
    <row r="97" spans="1:13" x14ac:dyDescent="0.25">
      <c r="A97" s="11"/>
      <c r="B97" s="11"/>
      <c r="C97" s="11"/>
      <c r="D97" s="11"/>
      <c r="E97" s="26"/>
      <c r="F97" s="11"/>
      <c r="G97" s="11"/>
      <c r="H97" s="11"/>
      <c r="I97" s="11"/>
      <c r="J97" s="11"/>
      <c r="K97" s="11"/>
      <c r="L97" s="11"/>
      <c r="M97" s="11"/>
    </row>
    <row r="98" spans="1:13" x14ac:dyDescent="0.25">
      <c r="A98" s="11"/>
      <c r="B98" s="11"/>
      <c r="C98" s="11"/>
      <c r="D98" s="11"/>
      <c r="E98" s="26"/>
      <c r="F98" s="11"/>
      <c r="G98" s="11"/>
      <c r="H98" s="11"/>
      <c r="I98" s="11"/>
      <c r="J98" s="11"/>
      <c r="K98" s="11"/>
      <c r="L98" s="11"/>
      <c r="M98" s="11"/>
    </row>
    <row r="99" spans="1:13" x14ac:dyDescent="0.25">
      <c r="A99" s="11"/>
      <c r="B99" s="11"/>
      <c r="C99" s="11"/>
      <c r="D99" s="11"/>
      <c r="E99" s="26"/>
      <c r="F99" s="11"/>
      <c r="G99" s="11"/>
      <c r="H99" s="11"/>
      <c r="I99" s="11"/>
      <c r="J99" s="11"/>
      <c r="K99" s="11"/>
      <c r="L99" s="11"/>
      <c r="M99" s="11"/>
    </row>
    <row r="100" spans="1:13" x14ac:dyDescent="0.25">
      <c r="A100" s="11"/>
      <c r="B100" s="11"/>
      <c r="C100" s="11"/>
      <c r="D100" s="11"/>
      <c r="E100" s="26"/>
      <c r="F100" s="11"/>
      <c r="G100" s="11"/>
      <c r="H100" s="11"/>
      <c r="I100" s="11"/>
      <c r="J100" s="11"/>
      <c r="K100" s="11"/>
      <c r="L100" s="11"/>
      <c r="M100" s="11"/>
    </row>
    <row r="101" spans="1:13" x14ac:dyDescent="0.25">
      <c r="A101" s="11"/>
      <c r="B101" s="11"/>
      <c r="C101" s="11"/>
      <c r="D101" s="11"/>
      <c r="E101" s="26"/>
      <c r="F101" s="11"/>
      <c r="G101" s="11"/>
      <c r="H101" s="11"/>
      <c r="I101" s="11"/>
      <c r="J101" s="11"/>
      <c r="K101" s="11"/>
      <c r="L101" s="11"/>
      <c r="M101" s="11"/>
    </row>
    <row r="102" spans="1:13" x14ac:dyDescent="0.25">
      <c r="A102" s="11"/>
      <c r="B102" s="11"/>
      <c r="C102" s="11"/>
      <c r="D102" s="11"/>
      <c r="E102" s="26"/>
      <c r="F102" s="11"/>
      <c r="G102" s="11"/>
      <c r="H102" s="11"/>
      <c r="I102" s="11"/>
      <c r="J102" s="11"/>
      <c r="K102" s="11"/>
      <c r="L102" s="11"/>
      <c r="M102" s="11"/>
    </row>
    <row r="103" spans="1:13" x14ac:dyDescent="0.25">
      <c r="A103" s="11"/>
      <c r="B103" s="11"/>
      <c r="C103" s="11"/>
      <c r="D103" s="11"/>
      <c r="E103" s="26"/>
      <c r="F103" s="11"/>
      <c r="G103" s="11"/>
      <c r="H103" s="11"/>
      <c r="I103" s="11"/>
      <c r="J103" s="11"/>
      <c r="K103" s="11"/>
      <c r="L103" s="11"/>
      <c r="M103" s="11"/>
    </row>
    <row r="104" spans="1:13" x14ac:dyDescent="0.25">
      <c r="A104" s="11"/>
      <c r="B104" s="11"/>
      <c r="C104" s="11"/>
      <c r="D104" s="11"/>
      <c r="E104" s="26"/>
      <c r="F104" s="11"/>
      <c r="G104" s="11"/>
      <c r="H104" s="11"/>
      <c r="I104" s="11"/>
      <c r="J104" s="11"/>
      <c r="K104" s="11"/>
      <c r="L104" s="11"/>
      <c r="M104" s="11"/>
    </row>
    <row r="105" spans="1:13" x14ac:dyDescent="0.25">
      <c r="A105" s="11"/>
      <c r="B105" s="11"/>
      <c r="C105" s="11"/>
      <c r="D105" s="11"/>
      <c r="E105" s="26"/>
      <c r="F105" s="11"/>
      <c r="G105" s="11"/>
      <c r="H105" s="11"/>
      <c r="I105" s="11"/>
      <c r="J105" s="11"/>
      <c r="K105" s="11"/>
      <c r="L105" s="11"/>
      <c r="M105" s="11"/>
    </row>
    <row r="106" spans="1:13" x14ac:dyDescent="0.25">
      <c r="A106" s="11"/>
      <c r="B106" s="11"/>
      <c r="C106" s="11"/>
      <c r="D106" s="11"/>
      <c r="E106" s="26"/>
      <c r="F106" s="11"/>
      <c r="G106" s="11"/>
      <c r="H106" s="11"/>
      <c r="I106" s="11"/>
      <c r="J106" s="11"/>
      <c r="K106" s="11"/>
      <c r="L106" s="11"/>
      <c r="M106" s="11"/>
    </row>
    <row r="107" spans="1:13" x14ac:dyDescent="0.25">
      <c r="A107" s="11"/>
      <c r="B107" s="11"/>
      <c r="C107" s="11"/>
      <c r="D107" s="11"/>
      <c r="E107" s="26"/>
      <c r="F107" s="11"/>
      <c r="G107" s="11"/>
      <c r="H107" s="11"/>
      <c r="I107" s="11"/>
      <c r="J107" s="11"/>
      <c r="K107" s="11"/>
      <c r="L107" s="11"/>
      <c r="M107" s="11"/>
    </row>
    <row r="108" spans="1:13" x14ac:dyDescent="0.25">
      <c r="A108" s="11"/>
      <c r="B108" s="11"/>
      <c r="C108" s="11"/>
      <c r="D108" s="11"/>
      <c r="E108" s="26"/>
      <c r="F108" s="11"/>
      <c r="G108" s="11"/>
      <c r="H108" s="11"/>
      <c r="I108" s="11"/>
      <c r="J108" s="11"/>
      <c r="K108" s="11"/>
      <c r="L108" s="11"/>
      <c r="M108" s="11"/>
    </row>
    <row r="109" spans="1:13" x14ac:dyDescent="0.25">
      <c r="A109" s="11"/>
      <c r="B109" s="11"/>
      <c r="C109" s="11"/>
      <c r="D109" s="11"/>
      <c r="E109" s="26"/>
      <c r="F109" s="11"/>
      <c r="G109" s="11"/>
      <c r="H109" s="11"/>
      <c r="I109" s="11"/>
      <c r="J109" s="11"/>
      <c r="K109" s="11"/>
      <c r="L109" s="11"/>
      <c r="M109" s="11"/>
    </row>
    <row r="110" spans="1:13" x14ac:dyDescent="0.25">
      <c r="A110" s="11"/>
      <c r="B110" s="11"/>
      <c r="C110" s="11"/>
      <c r="D110" s="11"/>
      <c r="E110" s="26"/>
      <c r="F110" s="11"/>
      <c r="G110" s="11"/>
      <c r="H110" s="11"/>
      <c r="I110" s="11"/>
      <c r="J110" s="11"/>
      <c r="K110" s="11"/>
      <c r="L110" s="11"/>
      <c r="M110" s="11"/>
    </row>
    <row r="111" spans="1:13" x14ac:dyDescent="0.25">
      <c r="A111" s="11"/>
      <c r="B111" s="11"/>
      <c r="C111" s="11"/>
      <c r="D111" s="11"/>
      <c r="E111" s="26"/>
      <c r="F111" s="11"/>
      <c r="G111" s="11"/>
      <c r="H111" s="11"/>
      <c r="I111" s="11"/>
      <c r="J111" s="11"/>
      <c r="K111" s="11"/>
      <c r="L111" s="11"/>
      <c r="M111" s="11"/>
    </row>
    <row r="112" spans="1:13" x14ac:dyDescent="0.25">
      <c r="A112" s="11"/>
      <c r="B112" s="11"/>
      <c r="C112" s="11"/>
      <c r="D112" s="11"/>
      <c r="E112" s="26"/>
      <c r="F112" s="11"/>
      <c r="G112" s="11"/>
      <c r="H112" s="11"/>
      <c r="I112" s="11"/>
      <c r="J112" s="11"/>
      <c r="K112" s="11"/>
      <c r="L112" s="11"/>
      <c r="M112" s="11"/>
    </row>
    <row r="113" spans="1:13" x14ac:dyDescent="0.25">
      <c r="A113" s="11"/>
      <c r="B113" s="11"/>
      <c r="C113" s="11"/>
      <c r="D113" s="11"/>
      <c r="E113" s="26"/>
      <c r="F113" s="11"/>
      <c r="G113" s="11"/>
      <c r="H113" s="11"/>
      <c r="I113" s="11"/>
      <c r="J113" s="11"/>
      <c r="K113" s="11"/>
      <c r="L113" s="11"/>
      <c r="M113" s="11"/>
    </row>
    <row r="114" spans="1:13" x14ac:dyDescent="0.25">
      <c r="A114" s="11"/>
      <c r="B114" s="11"/>
      <c r="C114" s="11"/>
      <c r="D114" s="11"/>
      <c r="E114" s="26"/>
      <c r="F114" s="11"/>
      <c r="G114" s="11"/>
      <c r="H114" s="11"/>
      <c r="I114" s="11"/>
      <c r="J114" s="11"/>
      <c r="K114" s="11"/>
      <c r="L114" s="11"/>
      <c r="M114" s="11"/>
    </row>
    <row r="115" spans="1:13" x14ac:dyDescent="0.25">
      <c r="A115" s="11"/>
      <c r="B115" s="11"/>
      <c r="C115" s="11"/>
      <c r="D115" s="11"/>
      <c r="E115" s="26"/>
      <c r="F115" s="11"/>
      <c r="G115" s="11"/>
      <c r="H115" s="11"/>
      <c r="I115" s="11"/>
      <c r="J115" s="11"/>
      <c r="K115" s="11"/>
      <c r="L115" s="11"/>
      <c r="M115" s="11"/>
    </row>
    <row r="116" spans="1:13" x14ac:dyDescent="0.25">
      <c r="A116" s="11"/>
      <c r="B116" s="11"/>
      <c r="C116" s="11"/>
      <c r="D116" s="11"/>
      <c r="E116" s="26"/>
      <c r="F116" s="11"/>
      <c r="G116" s="11"/>
      <c r="H116" s="11"/>
      <c r="I116" s="11"/>
      <c r="J116" s="11"/>
      <c r="K116" s="11"/>
      <c r="L116" s="11"/>
      <c r="M116" s="11"/>
    </row>
    <row r="117" spans="1:13" x14ac:dyDescent="0.25">
      <c r="A117" s="11"/>
      <c r="B117" s="11"/>
      <c r="C117" s="11"/>
      <c r="D117" s="11"/>
      <c r="E117" s="26"/>
      <c r="F117" s="11"/>
      <c r="G117" s="11"/>
      <c r="H117" s="11"/>
      <c r="I117" s="11"/>
      <c r="J117" s="11"/>
      <c r="K117" s="11"/>
      <c r="L117" s="11"/>
      <c r="M117" s="11"/>
    </row>
    <row r="118" spans="1:13" x14ac:dyDescent="0.25">
      <c r="A118" s="11"/>
      <c r="B118" s="11"/>
      <c r="C118" s="11"/>
      <c r="D118" s="11"/>
      <c r="E118" s="26"/>
      <c r="F118" s="11"/>
      <c r="G118" s="11"/>
      <c r="H118" s="11"/>
      <c r="I118" s="11"/>
      <c r="J118" s="11"/>
      <c r="K118" s="11"/>
      <c r="L118" s="11"/>
      <c r="M118" s="11"/>
    </row>
    <row r="119" spans="1:13" x14ac:dyDescent="0.25">
      <c r="A119" s="11"/>
      <c r="B119" s="11"/>
      <c r="C119" s="11"/>
      <c r="D119" s="11"/>
      <c r="E119" s="26"/>
      <c r="F119" s="11"/>
      <c r="G119" s="11"/>
      <c r="H119" s="11"/>
      <c r="I119" s="11"/>
      <c r="J119" s="11"/>
      <c r="K119" s="11"/>
      <c r="L119" s="11"/>
      <c r="M119" s="11"/>
    </row>
    <row r="120" spans="1:13" x14ac:dyDescent="0.25">
      <c r="A120" s="11"/>
      <c r="B120" s="11"/>
      <c r="C120" s="11"/>
      <c r="D120" s="11"/>
      <c r="E120" s="26"/>
      <c r="F120" s="11"/>
      <c r="G120" s="11"/>
      <c r="H120" s="11"/>
      <c r="I120" s="11"/>
      <c r="J120" s="11"/>
      <c r="K120" s="11"/>
      <c r="L120" s="11"/>
      <c r="M120" s="11"/>
    </row>
    <row r="121" spans="1:13" x14ac:dyDescent="0.25">
      <c r="A121" s="11"/>
      <c r="B121" s="11"/>
      <c r="C121" s="11"/>
      <c r="D121" s="11"/>
      <c r="E121" s="26"/>
      <c r="F121" s="11"/>
      <c r="G121" s="11"/>
      <c r="H121" s="11"/>
      <c r="I121" s="11"/>
      <c r="J121" s="11"/>
      <c r="K121" s="11"/>
      <c r="L121" s="11"/>
      <c r="M121" s="11"/>
    </row>
  </sheetData>
  <sheetProtection password="C125" sheet="1" selectLockedCells="1"/>
  <mergeCells count="49">
    <mergeCell ref="H80:N80"/>
    <mergeCell ref="F82:N84"/>
    <mergeCell ref="B86:N86"/>
    <mergeCell ref="F88:N89"/>
    <mergeCell ref="B91:N91"/>
    <mergeCell ref="H78:N78"/>
    <mergeCell ref="F61:N62"/>
    <mergeCell ref="H64:N66"/>
    <mergeCell ref="B68:N68"/>
    <mergeCell ref="H73:N73"/>
    <mergeCell ref="H74:N74"/>
    <mergeCell ref="H75:N75"/>
    <mergeCell ref="H76:N76"/>
    <mergeCell ref="H77:N77"/>
    <mergeCell ref="H72:N72"/>
    <mergeCell ref="F59:N60"/>
    <mergeCell ref="H41:N41"/>
    <mergeCell ref="H42:N42"/>
    <mergeCell ref="H43:N43"/>
    <mergeCell ref="H44:N44"/>
    <mergeCell ref="H45:N45"/>
    <mergeCell ref="H46:N46"/>
    <mergeCell ref="H47:N47"/>
    <mergeCell ref="B49:N49"/>
    <mergeCell ref="F53:N54"/>
    <mergeCell ref="F55:N56"/>
    <mergeCell ref="F57:N58"/>
    <mergeCell ref="H40:N40"/>
    <mergeCell ref="L14:M14"/>
    <mergeCell ref="F15:J15"/>
    <mergeCell ref="L15:M15"/>
    <mergeCell ref="F16:J16"/>
    <mergeCell ref="L16:M16"/>
    <mergeCell ref="F18:G18"/>
    <mergeCell ref="F20:N23"/>
    <mergeCell ref="F25:N26"/>
    <mergeCell ref="F28:N29"/>
    <mergeCell ref="H33:N34"/>
    <mergeCell ref="H35:N36"/>
    <mergeCell ref="B2:N2"/>
    <mergeCell ref="B8:N8"/>
    <mergeCell ref="C12:C16"/>
    <mergeCell ref="D12:D16"/>
    <mergeCell ref="F12:J12"/>
    <mergeCell ref="L12:M12"/>
    <mergeCell ref="F13:J13"/>
    <mergeCell ref="L13:M13"/>
    <mergeCell ref="F14:J14"/>
    <mergeCell ref="F4:N4"/>
  </mergeCells>
  <conditionalFormatting sqref="F64">
    <cfRule type="containsText" dxfId="99" priority="2" operator="containsText" text="Limited">
      <formula>NOT(ISERROR(SEARCH("Limited",F64)))</formula>
    </cfRule>
    <cfRule type="containsText" dxfId="98" priority="3" operator="containsText" text="Moderate">
      <formula>NOT(ISERROR(SEARCH("Moderate",F64)))</formula>
    </cfRule>
    <cfRule type="containsText" dxfId="97" priority="4" operator="containsText" text="Very high">
      <formula>NOT(ISERROR(SEARCH("Very high",F64)))</formula>
    </cfRule>
    <cfRule type="containsText" dxfId="96" priority="5" operator="containsText" text="High">
      <formula>NOT(ISERROR(SEARCH("High",F64)))</formula>
    </cfRule>
  </conditionalFormatting>
  <dataValidations count="5">
    <dataValidation type="textLength" operator="lessThanOrEqual" allowBlank="1" showInputMessage="1" showErrorMessage="1" sqref="L17:M17 N12:N17" xr:uid="{9F2D70C9-3B23-4E27-8AAD-637B30193153}">
      <formula1>120</formula1>
    </dataValidation>
    <dataValidation type="textLength" operator="lessThanOrEqual" allowBlank="1" showInputMessage="1" showErrorMessage="1" sqref="F12:J16 F10:J10" xr:uid="{85D5A091-451F-4CB7-8EAF-F062A34E1E2F}">
      <formula1>50</formula1>
    </dataValidation>
    <dataValidation type="textLength" operator="lessThanOrEqual" allowBlank="1" showInputMessage="1" showErrorMessage="1" sqref="H6 H11" xr:uid="{64D90E16-3FDD-4DD8-8740-4EC212DBF9DF}">
      <formula1>10</formula1>
    </dataValidation>
    <dataValidation type="textLength" operator="lessThanOrEqual" allowBlank="1" showInputMessage="1" showErrorMessage="1" sqref="F6" xr:uid="{015E3796-A7E7-4584-AB89-2B588129B862}">
      <formula1>16</formula1>
    </dataValidation>
    <dataValidation type="textLength" operator="lessThanOrEqual" allowBlank="1" showInputMessage="1" showErrorMessage="1" sqref="F4:N4" xr:uid="{B8CA195C-E575-4D62-8717-D532D8E6AF1F}">
      <formula1>72</formula1>
    </dataValidation>
  </dataValidations>
  <pageMargins left="0.7" right="0.7" top="0.75" bottom="0.75" header="0.3" footer="0.3"/>
  <pageSetup paperSize="8"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 stopIfTrue="1" operator="containsText" id="{518CA7E4-D3C0-436D-8583-11948F642646}">
            <xm:f>NOT(ISERROR(SEARCH("Very limited",F64)))</xm:f>
            <xm:f>"Very limited"</xm:f>
            <x14:dxf>
              <fill>
                <patternFill>
                  <bgColor rgb="FF00B0F0"/>
                </patternFill>
              </fill>
            </x14:dxf>
          </x14:cfRule>
          <xm:sqref>F64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501CCE3F-BC1C-4763-8276-EF9C92DADA4E}">
          <x14:formula1>
            <xm:f>'RAF Basic data'!$A$18:$A$22</xm:f>
          </x14:formula1>
          <xm:sqref>F18:G18</xm:sqref>
        </x14:dataValidation>
        <x14:dataValidation type="list" allowBlank="1" showInputMessage="1" showErrorMessage="1" xr:uid="{7C15A9FE-D10D-43A6-8D7C-8538F94AB4E5}">
          <x14:formula1>
            <xm:f>'RAF Basic data'!$A$4:$A$6</xm:f>
          </x14:formula1>
          <xm:sqref>F33 F35 F40:F47 F72:F78</xm:sqref>
        </x14:dataValidation>
        <x14:dataValidation type="list" operator="lessThanOrEqual" allowBlank="1" showInputMessage="1" showErrorMessage="1" xr:uid="{062D3250-43B0-4486-A998-9AC4C8172A3B}">
          <x14:formula1>
            <xm:f>'RAF Basic data'!$A$26:$A$32</xm:f>
          </x14:formula1>
          <xm:sqref>L12:M16</xm:sqref>
        </x14:dataValidation>
        <x14:dataValidation type="list" allowBlank="1" showInputMessage="1" showErrorMessage="1" xr:uid="{8BCFDCE7-DC56-46E5-9A86-3FE2534BCCA0}">
          <x14:formula1>
            <xm:f>'RAF Basic data'!$A$37:$A$43</xm:f>
          </x14:formula1>
          <xm:sqref>F80</xm:sqref>
        </x14:dataValidation>
        <x14:dataValidation type="list" allowBlank="1" showInputMessage="1" showErrorMessage="1" xr:uid="{7B0A078C-7A2D-4942-AA25-38F47EE5072B}">
          <x14:formula1>
            <xm:f>'RAF Basic data'!$D$4:$D$8</xm:f>
          </x14:formula1>
          <xm:sqref>F64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E310-797F-4FD2-B218-E49B10CB94B5}">
  <sheetPr>
    <tabColor theme="4" tint="-0.249977111117893"/>
  </sheetPr>
  <dimension ref="A1:U117"/>
  <sheetViews>
    <sheetView zoomScaleNormal="100" workbookViewId="0">
      <selection activeCell="J27" sqref="J27:N28"/>
    </sheetView>
  </sheetViews>
  <sheetFormatPr defaultColWidth="9.140625" defaultRowHeight="15" x14ac:dyDescent="0.25"/>
  <cols>
    <col min="1" max="1" width="1.5703125" style="6" customWidth="1"/>
    <col min="2" max="3" width="3.5703125" style="6" customWidth="1"/>
    <col min="4" max="4" width="27.5703125" style="6" customWidth="1"/>
    <col min="5" max="5" width="1.5703125" style="27" customWidth="1"/>
    <col min="6" max="6" width="18.5703125" style="6" customWidth="1"/>
    <col min="7" max="7" width="1.5703125" style="6" customWidth="1"/>
    <col min="8" max="8" width="18.5703125" style="6" customWidth="1"/>
    <col min="9" max="9" width="1.5703125" style="6" customWidth="1"/>
    <col min="10" max="10" width="18.5703125" style="6" customWidth="1"/>
    <col min="11" max="11" width="1.5703125" style="6" customWidth="1"/>
    <col min="12" max="12" width="10.5703125" style="6" customWidth="1"/>
    <col min="13" max="13" width="1.5703125" style="6" customWidth="1"/>
    <col min="14" max="14" width="18.5703125" style="6" customWidth="1"/>
    <col min="15" max="15" width="1.5703125" style="6" customWidth="1"/>
    <col min="16" max="18" width="9.140625" style="6" hidden="1" customWidth="1"/>
    <col min="19" max="19" width="0" style="6" hidden="1" customWidth="1"/>
    <col min="20" max="16384" width="9.140625" style="6"/>
  </cols>
  <sheetData>
    <row r="1" spans="1:21" ht="9" customHeight="1" x14ac:dyDescent="0.25">
      <c r="A1" s="3"/>
      <c r="B1" s="3"/>
      <c r="C1" s="3"/>
      <c r="D1" s="4"/>
      <c r="E1" s="5"/>
      <c r="F1" s="3"/>
      <c r="G1" s="3"/>
      <c r="H1" s="3"/>
      <c r="I1" s="3"/>
      <c r="J1" s="3"/>
      <c r="K1" s="3"/>
      <c r="L1" s="3"/>
      <c r="M1" s="3"/>
      <c r="N1" s="3"/>
      <c r="O1" s="3"/>
    </row>
    <row r="2" spans="1:21" s="8" customFormat="1" ht="30" customHeight="1" x14ac:dyDescent="0.2">
      <c r="A2" s="7"/>
      <c r="B2" s="176" t="s">
        <v>178</v>
      </c>
      <c r="C2" s="177"/>
      <c r="D2" s="177"/>
      <c r="E2" s="177"/>
      <c r="F2" s="177"/>
      <c r="G2" s="177"/>
      <c r="H2" s="177"/>
      <c r="I2" s="177"/>
      <c r="J2" s="177"/>
      <c r="K2" s="177"/>
      <c r="L2" s="177"/>
      <c r="M2" s="177"/>
      <c r="N2" s="178"/>
      <c r="O2" s="7"/>
    </row>
    <row r="3" spans="1:21" s="14" customFormat="1" ht="9" customHeight="1" thickBot="1" x14ac:dyDescent="0.3">
      <c r="A3" s="12"/>
      <c r="B3" s="12"/>
      <c r="C3" s="15"/>
      <c r="D3" s="10"/>
      <c r="E3" s="16"/>
      <c r="F3" s="12"/>
      <c r="G3" s="12"/>
      <c r="H3" s="12"/>
      <c r="I3" s="12"/>
      <c r="J3" s="12"/>
      <c r="K3" s="12"/>
      <c r="L3" s="12"/>
      <c r="M3" s="12"/>
      <c r="N3" s="12"/>
      <c r="O3" s="12"/>
    </row>
    <row r="4" spans="1:21" s="18" customFormat="1" ht="18" customHeight="1" thickBot="1" x14ac:dyDescent="0.3">
      <c r="A4" s="17"/>
      <c r="B4" s="179" t="s">
        <v>177</v>
      </c>
      <c r="C4" s="180"/>
      <c r="D4" s="180"/>
      <c r="E4" s="180"/>
      <c r="F4" s="180"/>
      <c r="G4" s="180"/>
      <c r="H4" s="180"/>
      <c r="I4" s="180"/>
      <c r="J4" s="181"/>
      <c r="K4" s="49"/>
      <c r="L4" s="50" t="s">
        <v>148</v>
      </c>
      <c r="M4" s="49"/>
      <c r="N4" s="143" t="str">
        <f>INDEX('RAF Basic data'!$D$26:$D$31, MATCH(ROUND(P4,0),'RAF Basic data'!$E$26:$E$31,0))</f>
        <v>None</v>
      </c>
      <c r="O4" s="17"/>
      <c r="P4" s="85">
        <f>ROUND(AVERAGE(P22,P41,P57,P67),1)</f>
        <v>1</v>
      </c>
      <c r="Q4" s="54" t="s">
        <v>203</v>
      </c>
      <c r="R4" s="51"/>
      <c r="T4" s="126"/>
      <c r="U4" s="87"/>
    </row>
    <row r="5" spans="1:21" s="18" customFormat="1" ht="9" customHeight="1" x14ac:dyDescent="0.25">
      <c r="A5" s="17"/>
      <c r="B5" s="46"/>
      <c r="C5" s="46"/>
      <c r="D5" s="46"/>
      <c r="E5" s="46"/>
      <c r="F5" s="46"/>
      <c r="G5" s="46"/>
      <c r="H5" s="46"/>
      <c r="I5" s="46"/>
      <c r="J5" s="46"/>
      <c r="K5" s="46"/>
      <c r="L5" s="46"/>
      <c r="M5" s="46"/>
      <c r="N5" s="46"/>
      <c r="O5" s="28"/>
      <c r="T5" s="127"/>
      <c r="U5" s="87"/>
    </row>
    <row r="6" spans="1:21" s="18" customFormat="1" ht="12.75" customHeight="1" x14ac:dyDescent="0.25">
      <c r="A6" s="17"/>
      <c r="B6" s="46"/>
      <c r="C6" s="53" t="s">
        <v>181</v>
      </c>
      <c r="D6" s="46"/>
      <c r="E6" s="46"/>
      <c r="F6" s="46"/>
      <c r="G6" s="46"/>
      <c r="H6" s="38"/>
      <c r="I6" s="46"/>
      <c r="J6" s="43"/>
      <c r="K6" s="46"/>
      <c r="L6" s="46"/>
      <c r="M6" s="46"/>
      <c r="N6" s="32"/>
      <c r="O6" s="28"/>
      <c r="Q6" s="86"/>
      <c r="T6" s="127"/>
      <c r="U6" s="87"/>
    </row>
    <row r="7" spans="1:21" s="18" customFormat="1" ht="3" customHeight="1" x14ac:dyDescent="0.25">
      <c r="A7" s="17"/>
      <c r="B7" s="46"/>
      <c r="C7" s="46"/>
      <c r="D7" s="46"/>
      <c r="E7" s="46"/>
      <c r="F7" s="46"/>
      <c r="G7" s="46"/>
      <c r="H7" s="46"/>
      <c r="I7" s="46"/>
      <c r="J7" s="46"/>
      <c r="K7" s="46"/>
      <c r="L7" s="46"/>
      <c r="M7" s="46"/>
      <c r="N7" s="46"/>
      <c r="O7" s="28"/>
    </row>
    <row r="8" spans="1:21" s="18" customFormat="1" ht="12.75" customHeight="1" x14ac:dyDescent="0.25">
      <c r="A8" s="17"/>
      <c r="B8" s="46"/>
      <c r="C8" s="45" t="s">
        <v>179</v>
      </c>
      <c r="D8" s="46"/>
      <c r="E8" s="46"/>
      <c r="F8" s="46"/>
      <c r="G8" s="46"/>
      <c r="H8" s="46"/>
      <c r="I8" s="46"/>
      <c r="J8" s="46"/>
      <c r="K8" s="46"/>
      <c r="L8" s="46"/>
      <c r="M8" s="46"/>
      <c r="N8" s="46"/>
      <c r="O8" s="28"/>
      <c r="T8" s="127"/>
      <c r="U8" s="87"/>
    </row>
    <row r="9" spans="1:21" s="18" customFormat="1" ht="12.75" customHeight="1" x14ac:dyDescent="0.25">
      <c r="A9" s="17"/>
      <c r="B9" s="46"/>
      <c r="C9" s="46"/>
      <c r="D9" s="46"/>
      <c r="E9" s="46"/>
      <c r="F9" s="30" t="s">
        <v>77</v>
      </c>
      <c r="G9" s="46"/>
      <c r="H9" s="187" t="s">
        <v>74</v>
      </c>
      <c r="I9" s="206"/>
      <c r="J9" s="188"/>
      <c r="K9" s="46"/>
      <c r="L9" s="46"/>
      <c r="M9" s="46"/>
      <c r="N9" s="46"/>
      <c r="O9" s="28"/>
      <c r="T9" s="127"/>
      <c r="U9" s="87"/>
    </row>
    <row r="10" spans="1:21" s="18" customFormat="1" ht="3" customHeight="1" x14ac:dyDescent="0.25">
      <c r="A10" s="17"/>
      <c r="B10" s="46"/>
      <c r="C10" s="52"/>
      <c r="D10" s="46"/>
      <c r="E10" s="46"/>
      <c r="F10" s="46"/>
      <c r="G10" s="46"/>
      <c r="H10" s="38"/>
      <c r="I10" s="46"/>
      <c r="J10" s="43"/>
      <c r="K10" s="46"/>
      <c r="L10" s="46"/>
      <c r="M10" s="46"/>
      <c r="N10" s="32"/>
      <c r="O10" s="28"/>
      <c r="T10" s="127"/>
      <c r="U10" s="87"/>
    </row>
    <row r="11" spans="1:21" s="18" customFormat="1" ht="12.75" customHeight="1" x14ac:dyDescent="0.25">
      <c r="A11" s="17"/>
      <c r="B11" s="46"/>
      <c r="C11" s="52"/>
      <c r="D11" s="46"/>
      <c r="E11" s="46"/>
      <c r="F11" s="30" t="s">
        <v>369</v>
      </c>
      <c r="G11" s="46"/>
      <c r="H11" s="145" t="s">
        <v>37</v>
      </c>
      <c r="I11" s="46"/>
      <c r="J11" s="193"/>
      <c r="K11" s="207"/>
      <c r="L11" s="207"/>
      <c r="M11" s="207"/>
      <c r="N11" s="208"/>
      <c r="O11" s="28"/>
      <c r="T11" s="127"/>
      <c r="U11" s="87"/>
    </row>
    <row r="12" spans="1:21" s="18" customFormat="1" ht="3" customHeight="1" x14ac:dyDescent="0.25">
      <c r="A12" s="17"/>
      <c r="B12" s="46"/>
      <c r="C12" s="52"/>
      <c r="D12" s="46"/>
      <c r="E12" s="46"/>
      <c r="F12" s="46"/>
      <c r="G12" s="46"/>
      <c r="H12" s="56"/>
      <c r="I12" s="46"/>
      <c r="J12" s="209"/>
      <c r="K12" s="210"/>
      <c r="L12" s="210"/>
      <c r="M12" s="210"/>
      <c r="N12" s="211"/>
      <c r="O12" s="28"/>
    </row>
    <row r="13" spans="1:21" s="18" customFormat="1" ht="12.75" customHeight="1" x14ac:dyDescent="0.25">
      <c r="A13" s="17"/>
      <c r="B13" s="46"/>
      <c r="C13" s="52"/>
      <c r="D13" s="46"/>
      <c r="E13" s="46"/>
      <c r="F13" s="30"/>
      <c r="G13" s="46"/>
      <c r="H13" s="145" t="s">
        <v>37</v>
      </c>
      <c r="I13" s="46"/>
      <c r="J13" s="209"/>
      <c r="K13" s="210"/>
      <c r="L13" s="210"/>
      <c r="M13" s="210"/>
      <c r="N13" s="211"/>
      <c r="O13" s="28"/>
    </row>
    <row r="14" spans="1:21" s="18" customFormat="1" ht="3" customHeight="1" x14ac:dyDescent="0.25">
      <c r="A14" s="17"/>
      <c r="B14" s="46"/>
      <c r="C14" s="52"/>
      <c r="D14" s="46"/>
      <c r="E14" s="46"/>
      <c r="F14" s="46"/>
      <c r="G14" s="46"/>
      <c r="H14" s="56"/>
      <c r="I14" s="46"/>
      <c r="J14" s="209"/>
      <c r="K14" s="210"/>
      <c r="L14" s="210"/>
      <c r="M14" s="210"/>
      <c r="N14" s="211"/>
      <c r="O14" s="28"/>
    </row>
    <row r="15" spans="1:21" s="18" customFormat="1" ht="12.75" customHeight="1" x14ac:dyDescent="0.25">
      <c r="A15" s="17"/>
      <c r="B15" s="46"/>
      <c r="C15" s="52"/>
      <c r="D15" s="46"/>
      <c r="E15" s="46"/>
      <c r="F15" s="30"/>
      <c r="G15" s="46"/>
      <c r="H15" s="48" t="s">
        <v>37</v>
      </c>
      <c r="I15" s="46"/>
      <c r="J15" s="212"/>
      <c r="K15" s="213"/>
      <c r="L15" s="213"/>
      <c r="M15" s="213"/>
      <c r="N15" s="214"/>
      <c r="O15" s="28"/>
    </row>
    <row r="16" spans="1:21" s="18" customFormat="1" ht="3" customHeight="1" x14ac:dyDescent="0.2">
      <c r="A16" s="17"/>
      <c r="B16" s="46"/>
      <c r="C16" s="52"/>
      <c r="D16" s="46"/>
      <c r="E16" s="46"/>
      <c r="F16" s="46"/>
      <c r="G16" s="46"/>
      <c r="H16" s="38"/>
      <c r="I16" s="46"/>
      <c r="J16" s="43"/>
      <c r="K16" s="46"/>
      <c r="L16" s="46"/>
      <c r="M16" s="46"/>
      <c r="N16" s="32"/>
      <c r="O16" s="28"/>
    </row>
    <row r="17" spans="1:20" s="18" customFormat="1" ht="12.75" customHeight="1" x14ac:dyDescent="0.2">
      <c r="A17" s="17"/>
      <c r="B17" s="46"/>
      <c r="C17" s="45" t="s">
        <v>194</v>
      </c>
      <c r="D17" s="46"/>
      <c r="E17" s="46"/>
      <c r="F17" s="46"/>
      <c r="G17" s="46"/>
      <c r="H17" s="38"/>
      <c r="I17" s="46"/>
      <c r="J17" s="43"/>
      <c r="K17" s="46"/>
      <c r="L17" s="46"/>
      <c r="M17" s="46"/>
      <c r="N17" s="32"/>
      <c r="O17" s="28"/>
    </row>
    <row r="18" spans="1:20" s="18" customFormat="1" ht="12.75" customHeight="1" x14ac:dyDescent="0.25">
      <c r="A18" s="17"/>
      <c r="B18" s="46"/>
      <c r="C18" s="52"/>
      <c r="D18" s="205" t="s">
        <v>180</v>
      </c>
      <c r="E18" s="205"/>
      <c r="F18" s="205"/>
      <c r="G18" s="46"/>
      <c r="H18" s="193"/>
      <c r="I18" s="194"/>
      <c r="J18" s="194"/>
      <c r="K18" s="194"/>
      <c r="L18" s="194"/>
      <c r="M18" s="194"/>
      <c r="N18" s="195"/>
      <c r="O18" s="28"/>
      <c r="T18" s="121"/>
    </row>
    <row r="19" spans="1:20" s="18" customFormat="1" ht="12.75" customHeight="1" x14ac:dyDescent="0.25">
      <c r="A19" s="17"/>
      <c r="B19" s="46"/>
      <c r="C19" s="52"/>
      <c r="D19" s="205"/>
      <c r="E19" s="205"/>
      <c r="F19" s="205"/>
      <c r="G19" s="46"/>
      <c r="H19" s="196"/>
      <c r="I19" s="197"/>
      <c r="J19" s="197"/>
      <c r="K19" s="197"/>
      <c r="L19" s="197"/>
      <c r="M19" s="197"/>
      <c r="N19" s="198"/>
      <c r="O19" s="28"/>
    </row>
    <row r="20" spans="1:20" s="18" customFormat="1" ht="12.75" customHeight="1" x14ac:dyDescent="0.25">
      <c r="A20" s="17"/>
      <c r="B20" s="46"/>
      <c r="C20" s="52"/>
      <c r="D20" s="205"/>
      <c r="E20" s="205"/>
      <c r="F20" s="205"/>
      <c r="G20" s="46"/>
      <c r="H20" s="199"/>
      <c r="I20" s="200"/>
      <c r="J20" s="200"/>
      <c r="K20" s="200"/>
      <c r="L20" s="200"/>
      <c r="M20" s="200"/>
      <c r="N20" s="201"/>
      <c r="O20" s="28"/>
    </row>
    <row r="21" spans="1:20" s="1" customFormat="1" ht="9" customHeight="1" thickBot="1" x14ac:dyDescent="0.25">
      <c r="A21" s="2"/>
      <c r="B21" s="46"/>
      <c r="C21" s="60"/>
      <c r="D21" s="46"/>
      <c r="E21" s="46"/>
      <c r="F21" s="46"/>
      <c r="G21" s="46"/>
      <c r="H21" s="38"/>
      <c r="I21" s="46"/>
      <c r="J21" s="43"/>
      <c r="K21" s="46"/>
      <c r="L21" s="46"/>
      <c r="M21" s="46"/>
      <c r="N21" s="58"/>
      <c r="O21" s="59"/>
    </row>
    <row r="22" spans="1:20" s="18" customFormat="1" ht="15" customHeight="1" thickBot="1" x14ac:dyDescent="0.3">
      <c r="A22" s="17"/>
      <c r="B22" s="215" t="s">
        <v>186</v>
      </c>
      <c r="C22" s="216"/>
      <c r="D22" s="216"/>
      <c r="E22" s="216"/>
      <c r="F22" s="216"/>
      <c r="G22" s="216"/>
      <c r="H22" s="216"/>
      <c r="I22" s="216"/>
      <c r="J22" s="217"/>
      <c r="K22" s="46"/>
      <c r="L22" s="62" t="s">
        <v>148</v>
      </c>
      <c r="M22" s="46"/>
      <c r="N22" s="142" t="str">
        <f>INDEX('RAF Basic data'!$D$26:$D$31, MATCH(P22,'RAF Basic data'!$E$26:$E$31,0))</f>
        <v>None</v>
      </c>
      <c r="O22" s="28"/>
      <c r="P22" s="64">
        <f>IF(Q22&lt;1,1,Q22)</f>
        <v>1</v>
      </c>
      <c r="Q22" s="64">
        <f>MAX(VLOOKUP($H$27,'RAF Basic data'!$D$26:$E$31,2,FALSE),VLOOKUP($H$29,'RAF Basic data'!$D$26:$E$31,2,FALSE),VLOOKUP($H$31,'RAF Basic data'!$D$26:$E$31,2,FALSE),VLOOKUP($H$33,'RAF Basic data'!$D$26:$E$31,2,FALSE),VLOOKUP($H$35,'RAF Basic data'!$D$26:$E$31,2,FALSE) )</f>
        <v>0</v>
      </c>
      <c r="R22" s="65" t="s">
        <v>193</v>
      </c>
      <c r="S22" s="63"/>
    </row>
    <row r="23" spans="1:20" s="18" customFormat="1" ht="9" customHeight="1" x14ac:dyDescent="0.25">
      <c r="A23" s="17"/>
      <c r="B23" s="46"/>
      <c r="C23" s="46"/>
      <c r="D23" s="46"/>
      <c r="E23" s="46"/>
      <c r="F23" s="46"/>
      <c r="G23" s="46"/>
      <c r="H23" s="46"/>
      <c r="I23" s="46"/>
      <c r="J23" s="46"/>
      <c r="K23" s="46"/>
      <c r="L23" s="46"/>
      <c r="M23" s="46"/>
      <c r="N23" s="46"/>
      <c r="O23" s="28"/>
    </row>
    <row r="24" spans="1:20" s="18" customFormat="1" ht="12.75" customHeight="1" x14ac:dyDescent="0.25">
      <c r="A24" s="17"/>
      <c r="B24" s="46"/>
      <c r="C24" s="45" t="s">
        <v>195</v>
      </c>
      <c r="D24" s="46"/>
      <c r="E24" s="46"/>
      <c r="F24" s="46"/>
      <c r="G24" s="46"/>
      <c r="H24" s="38" t="s">
        <v>184</v>
      </c>
      <c r="I24" s="46"/>
      <c r="J24" s="46"/>
      <c r="K24" s="46"/>
      <c r="L24" s="46"/>
      <c r="M24" s="46"/>
      <c r="N24" s="46"/>
      <c r="O24" s="28"/>
    </row>
    <row r="25" spans="1:20" s="63" customFormat="1" ht="12.75" customHeight="1" x14ac:dyDescent="0.2">
      <c r="A25" s="59"/>
      <c r="B25" s="46"/>
      <c r="C25" s="45" t="s">
        <v>196</v>
      </c>
      <c r="D25" s="46"/>
      <c r="E25" s="46"/>
      <c r="F25" s="38" t="s">
        <v>187</v>
      </c>
      <c r="G25" s="46"/>
      <c r="H25" s="38" t="s">
        <v>192</v>
      </c>
      <c r="I25" s="46"/>
      <c r="J25" s="43" t="s">
        <v>41</v>
      </c>
      <c r="K25" s="46"/>
      <c r="L25" s="46"/>
      <c r="M25" s="46"/>
      <c r="N25" s="58"/>
      <c r="O25" s="59"/>
    </row>
    <row r="26" spans="1:20" s="63" customFormat="1" ht="3" customHeight="1" x14ac:dyDescent="0.2">
      <c r="A26" s="59"/>
      <c r="B26" s="46"/>
      <c r="C26" s="46"/>
      <c r="D26" s="46"/>
      <c r="E26" s="46"/>
      <c r="F26" s="46"/>
      <c r="G26" s="46"/>
      <c r="H26" s="56"/>
      <c r="I26" s="46"/>
      <c r="J26" s="46"/>
      <c r="K26" s="46"/>
      <c r="L26" s="46"/>
      <c r="M26" s="46"/>
      <c r="N26" s="58"/>
      <c r="O26" s="59"/>
    </row>
    <row r="27" spans="1:20" s="63" customFormat="1" ht="12.75" customHeight="1" x14ac:dyDescent="0.25">
      <c r="A27" s="59"/>
      <c r="B27" s="46"/>
      <c r="C27" s="46"/>
      <c r="D27" s="218" t="s">
        <v>263</v>
      </c>
      <c r="E27" s="46"/>
      <c r="F27" s="145" t="s">
        <v>37</v>
      </c>
      <c r="G27" s="46"/>
      <c r="H27" s="145" t="s">
        <v>37</v>
      </c>
      <c r="I27" s="46"/>
      <c r="J27" s="193"/>
      <c r="K27" s="194"/>
      <c r="L27" s="194"/>
      <c r="M27" s="194"/>
      <c r="N27" s="195"/>
      <c r="O27" s="59"/>
      <c r="T27" s="121"/>
    </row>
    <row r="28" spans="1:20" s="63" customFormat="1" ht="12.75" customHeight="1" x14ac:dyDescent="0.25">
      <c r="A28" s="59"/>
      <c r="B28" s="46"/>
      <c r="C28" s="46"/>
      <c r="D28" s="218"/>
      <c r="E28" s="46"/>
      <c r="F28" s="46"/>
      <c r="G28" s="46"/>
      <c r="H28" s="56"/>
      <c r="I28" s="46"/>
      <c r="J28" s="199"/>
      <c r="K28" s="200"/>
      <c r="L28" s="200"/>
      <c r="M28" s="200"/>
      <c r="N28" s="201"/>
      <c r="O28" s="59"/>
    </row>
    <row r="29" spans="1:20" s="63" customFormat="1" ht="12.75" customHeight="1" x14ac:dyDescent="0.25">
      <c r="A29" s="59"/>
      <c r="B29" s="46"/>
      <c r="C29" s="46"/>
      <c r="D29" s="218"/>
      <c r="E29" s="46"/>
      <c r="F29" s="145" t="s">
        <v>37</v>
      </c>
      <c r="G29" s="46"/>
      <c r="H29" s="145" t="s">
        <v>37</v>
      </c>
      <c r="I29" s="46"/>
      <c r="J29" s="193"/>
      <c r="K29" s="194"/>
      <c r="L29" s="194"/>
      <c r="M29" s="194"/>
      <c r="N29" s="195"/>
      <c r="O29" s="59"/>
      <c r="T29" s="121"/>
    </row>
    <row r="30" spans="1:20" s="63" customFormat="1" ht="12.75" customHeight="1" x14ac:dyDescent="0.25">
      <c r="A30" s="59"/>
      <c r="B30" s="46"/>
      <c r="C30" s="46"/>
      <c r="D30" s="218"/>
      <c r="E30" s="46"/>
      <c r="F30" s="46"/>
      <c r="G30" s="46"/>
      <c r="H30" s="56"/>
      <c r="I30" s="46"/>
      <c r="J30" s="199"/>
      <c r="K30" s="200"/>
      <c r="L30" s="200"/>
      <c r="M30" s="200"/>
      <c r="N30" s="201"/>
      <c r="O30" s="59"/>
    </row>
    <row r="31" spans="1:20" s="63" customFormat="1" ht="12.75" customHeight="1" x14ac:dyDescent="0.25">
      <c r="A31" s="59"/>
      <c r="B31" s="46"/>
      <c r="C31" s="46"/>
      <c r="D31" s="218"/>
      <c r="E31" s="46"/>
      <c r="F31" s="145" t="s">
        <v>37</v>
      </c>
      <c r="G31" s="46"/>
      <c r="H31" s="145" t="s">
        <v>37</v>
      </c>
      <c r="I31" s="46"/>
      <c r="J31" s="193"/>
      <c r="K31" s="194"/>
      <c r="L31" s="194"/>
      <c r="M31" s="194"/>
      <c r="N31" s="195"/>
      <c r="O31" s="59"/>
    </row>
    <row r="32" spans="1:20" s="63" customFormat="1" ht="12.75" customHeight="1" x14ac:dyDescent="0.25">
      <c r="A32" s="59"/>
      <c r="B32" s="46"/>
      <c r="C32" s="46"/>
      <c r="D32" s="218"/>
      <c r="E32" s="46"/>
      <c r="F32" s="46"/>
      <c r="G32" s="46"/>
      <c r="H32" s="56"/>
      <c r="I32" s="46"/>
      <c r="J32" s="199"/>
      <c r="K32" s="200"/>
      <c r="L32" s="200"/>
      <c r="M32" s="200"/>
      <c r="N32" s="201"/>
      <c r="O32" s="59"/>
    </row>
    <row r="33" spans="1:20" s="63" customFormat="1" ht="12.75" customHeight="1" x14ac:dyDescent="0.25">
      <c r="A33" s="59"/>
      <c r="B33" s="46"/>
      <c r="C33" s="46"/>
      <c r="D33" s="218"/>
      <c r="E33" s="46"/>
      <c r="F33" s="145" t="s">
        <v>37</v>
      </c>
      <c r="G33" s="46"/>
      <c r="H33" s="145" t="s">
        <v>37</v>
      </c>
      <c r="I33" s="46"/>
      <c r="J33" s="193" t="s">
        <v>367</v>
      </c>
      <c r="K33" s="194"/>
      <c r="L33" s="194"/>
      <c r="M33" s="194"/>
      <c r="N33" s="195"/>
      <c r="O33" s="59"/>
    </row>
    <row r="34" spans="1:20" s="63" customFormat="1" ht="12.75" customHeight="1" x14ac:dyDescent="0.25">
      <c r="A34" s="59"/>
      <c r="B34" s="46"/>
      <c r="C34" s="46"/>
      <c r="D34" s="218"/>
      <c r="E34" s="46"/>
      <c r="F34" s="46"/>
      <c r="G34" s="46"/>
      <c r="H34" s="56"/>
      <c r="I34" s="46"/>
      <c r="J34" s="199"/>
      <c r="K34" s="200"/>
      <c r="L34" s="200"/>
      <c r="M34" s="200"/>
      <c r="N34" s="201"/>
      <c r="O34" s="59"/>
    </row>
    <row r="35" spans="1:20" s="63" customFormat="1" ht="12.75" customHeight="1" x14ac:dyDescent="0.25">
      <c r="A35" s="59"/>
      <c r="B35" s="46"/>
      <c r="C35" s="46"/>
      <c r="D35" s="218"/>
      <c r="E35" s="46"/>
      <c r="F35" s="145" t="s">
        <v>37</v>
      </c>
      <c r="G35" s="46"/>
      <c r="H35" s="145" t="s">
        <v>37</v>
      </c>
      <c r="I35" s="46"/>
      <c r="J35" s="193"/>
      <c r="K35" s="194"/>
      <c r="L35" s="194"/>
      <c r="M35" s="194"/>
      <c r="N35" s="195"/>
      <c r="O35" s="59"/>
    </row>
    <row r="36" spans="1:20" s="63" customFormat="1" ht="12.75" customHeight="1" x14ac:dyDescent="0.25">
      <c r="A36" s="59"/>
      <c r="B36" s="46"/>
      <c r="C36" s="46"/>
      <c r="D36" s="218"/>
      <c r="E36" s="46"/>
      <c r="F36" s="46"/>
      <c r="G36" s="46"/>
      <c r="H36" s="56"/>
      <c r="I36" s="46"/>
      <c r="J36" s="199"/>
      <c r="K36" s="200"/>
      <c r="L36" s="200"/>
      <c r="M36" s="200"/>
      <c r="N36" s="201"/>
      <c r="O36" s="59"/>
    </row>
    <row r="37" spans="1:20" s="63" customFormat="1" ht="3" customHeight="1" x14ac:dyDescent="0.2">
      <c r="A37" s="59"/>
      <c r="B37" s="46"/>
      <c r="C37" s="46"/>
      <c r="D37" s="218"/>
      <c r="E37" s="46"/>
      <c r="F37" s="46"/>
      <c r="G37" s="46"/>
      <c r="H37" s="56"/>
      <c r="I37" s="46"/>
      <c r="J37" s="46"/>
      <c r="K37" s="46"/>
      <c r="L37" s="46"/>
      <c r="M37" s="46"/>
      <c r="N37" s="58"/>
      <c r="O37" s="59"/>
    </row>
    <row r="38" spans="1:20" s="63" customFormat="1" ht="12.75" customHeight="1" x14ac:dyDescent="0.25">
      <c r="A38" s="59"/>
      <c r="B38" s="46"/>
      <c r="C38" s="46"/>
      <c r="D38" s="218"/>
      <c r="E38" s="46"/>
      <c r="F38" s="193" t="s">
        <v>185</v>
      </c>
      <c r="G38" s="194"/>
      <c r="H38" s="194"/>
      <c r="I38" s="194"/>
      <c r="J38" s="194"/>
      <c r="K38" s="194"/>
      <c r="L38" s="194"/>
      <c r="M38" s="194"/>
      <c r="N38" s="195"/>
      <c r="O38" s="59"/>
    </row>
    <row r="39" spans="1:20" s="63" customFormat="1" ht="12.75" customHeight="1" x14ac:dyDescent="0.25">
      <c r="A39" s="59"/>
      <c r="B39" s="46"/>
      <c r="C39" s="46"/>
      <c r="D39" s="46"/>
      <c r="E39" s="46"/>
      <c r="F39" s="199"/>
      <c r="G39" s="200"/>
      <c r="H39" s="200"/>
      <c r="I39" s="200"/>
      <c r="J39" s="200"/>
      <c r="K39" s="200"/>
      <c r="L39" s="200"/>
      <c r="M39" s="200"/>
      <c r="N39" s="201"/>
      <c r="O39" s="59"/>
    </row>
    <row r="40" spans="1:20" s="1" customFormat="1" ht="9" customHeight="1" thickBot="1" x14ac:dyDescent="0.25">
      <c r="A40" s="2"/>
      <c r="B40" s="46"/>
      <c r="C40" s="61"/>
      <c r="D40" s="46"/>
      <c r="E40" s="46"/>
      <c r="F40" s="46"/>
      <c r="G40" s="46"/>
      <c r="H40" s="56"/>
      <c r="I40" s="46"/>
      <c r="J40" s="46"/>
      <c r="K40" s="46"/>
      <c r="L40" s="46"/>
      <c r="M40" s="46"/>
      <c r="N40" s="58"/>
      <c r="O40" s="59"/>
    </row>
    <row r="41" spans="1:20" s="18" customFormat="1" ht="15" customHeight="1" thickBot="1" x14ac:dyDescent="0.3">
      <c r="A41" s="17"/>
      <c r="B41" s="215" t="s">
        <v>210</v>
      </c>
      <c r="C41" s="216"/>
      <c r="D41" s="216"/>
      <c r="E41" s="216"/>
      <c r="F41" s="216"/>
      <c r="G41" s="216"/>
      <c r="H41" s="216"/>
      <c r="I41" s="216"/>
      <c r="J41" s="217"/>
      <c r="K41" s="46"/>
      <c r="L41" s="62" t="s">
        <v>148</v>
      </c>
      <c r="M41" s="46"/>
      <c r="N41" s="142" t="str">
        <f>INDEX('RAF Basic data'!$D$26:$D$31, MATCH(P41,'RAF Basic data'!$E$26:$E$31,0))</f>
        <v>None</v>
      </c>
      <c r="O41" s="28"/>
      <c r="P41" s="64">
        <f>IF(Q41&lt;1,1,Q41)</f>
        <v>1</v>
      </c>
      <c r="Q41" s="64">
        <f>MAX(VLOOKUP($H$46,'RAF Basic data'!$D$26:$E$31,2,FALSE),VLOOKUP($H$48,'RAF Basic data'!$D$26:$E$31,2,FALSE),VLOOKUP($H$50,'RAF Basic data'!$D$26:$E$31,2,FALSE),VLOOKUP($H$52,'RAF Basic data'!$D$26:$E$31,2,FALSE),VLOOKUP($H$54,'RAF Basic data'!$D$26:$E$31,2,FALSE) )</f>
        <v>0</v>
      </c>
      <c r="R41" s="65" t="s">
        <v>202</v>
      </c>
      <c r="S41"/>
      <c r="T41" s="63"/>
    </row>
    <row r="42" spans="1:20" s="18" customFormat="1" ht="3" customHeight="1" x14ac:dyDescent="0.25">
      <c r="A42" s="17"/>
      <c r="B42" s="46"/>
      <c r="C42" s="46"/>
      <c r="D42" s="46"/>
      <c r="E42" s="46"/>
      <c r="F42" s="46"/>
      <c r="G42" s="46"/>
      <c r="H42" s="46"/>
      <c r="I42" s="46"/>
      <c r="J42" s="46"/>
      <c r="K42" s="46"/>
      <c r="L42" s="46"/>
      <c r="M42" s="46"/>
      <c r="N42" s="46"/>
      <c r="O42" s="28"/>
    </row>
    <row r="43" spans="1:20" s="18" customFormat="1" ht="12.75" customHeight="1" x14ac:dyDescent="0.25">
      <c r="A43" s="17"/>
      <c r="B43" s="46"/>
      <c r="C43" s="45" t="s">
        <v>226</v>
      </c>
      <c r="D43" s="46"/>
      <c r="E43" s="46"/>
      <c r="F43" s="46"/>
      <c r="G43" s="46"/>
      <c r="H43" s="38" t="s">
        <v>349</v>
      </c>
      <c r="I43" s="46"/>
      <c r="J43" s="46"/>
      <c r="K43" s="46"/>
      <c r="L43" s="46"/>
      <c r="M43" s="46"/>
      <c r="N43" s="46"/>
      <c r="O43" s="28"/>
    </row>
    <row r="44" spans="1:20" s="63" customFormat="1" ht="12.75" customHeight="1" x14ac:dyDescent="0.2">
      <c r="A44" s="59"/>
      <c r="B44" s="46"/>
      <c r="C44" s="45" t="s">
        <v>299</v>
      </c>
      <c r="D44" s="46"/>
      <c r="E44" s="46"/>
      <c r="F44" s="38"/>
      <c r="G44" s="46"/>
      <c r="H44" s="38" t="s">
        <v>350</v>
      </c>
      <c r="I44" s="46"/>
      <c r="J44" s="43" t="s">
        <v>41</v>
      </c>
      <c r="K44" s="46"/>
      <c r="L44" s="46"/>
      <c r="M44" s="46"/>
      <c r="N44" s="58"/>
      <c r="O44" s="59"/>
    </row>
    <row r="45" spans="1:20" s="63" customFormat="1" ht="3" customHeight="1" x14ac:dyDescent="0.2">
      <c r="A45" s="59"/>
      <c r="B45" s="46"/>
      <c r="C45" s="46"/>
      <c r="D45" s="46"/>
      <c r="E45" s="46"/>
      <c r="F45" s="46"/>
      <c r="G45" s="46"/>
      <c r="H45" s="56"/>
      <c r="I45" s="46"/>
      <c r="J45" s="46"/>
      <c r="K45" s="46"/>
      <c r="L45" s="46"/>
      <c r="M45" s="46"/>
      <c r="N45" s="58"/>
      <c r="O45" s="59"/>
    </row>
    <row r="46" spans="1:20" s="1" customFormat="1" ht="12.75" customHeight="1" x14ac:dyDescent="0.25">
      <c r="A46" s="2"/>
      <c r="B46" s="46"/>
      <c r="C46" s="205" t="s">
        <v>199</v>
      </c>
      <c r="D46" s="205"/>
      <c r="E46" s="205"/>
      <c r="F46" s="205"/>
      <c r="G46" s="46"/>
      <c r="H46" s="145" t="s">
        <v>37</v>
      </c>
      <c r="I46" s="46"/>
      <c r="J46" s="193"/>
      <c r="K46" s="194"/>
      <c r="L46" s="194"/>
      <c r="M46" s="194"/>
      <c r="N46" s="195"/>
      <c r="O46" s="59"/>
    </row>
    <row r="47" spans="1:20" s="1" customFormat="1" ht="12.75" customHeight="1" x14ac:dyDescent="0.25">
      <c r="A47" s="2"/>
      <c r="B47" s="46"/>
      <c r="C47" s="205"/>
      <c r="D47" s="205"/>
      <c r="E47" s="205"/>
      <c r="F47" s="205"/>
      <c r="G47" s="46"/>
      <c r="H47" s="56"/>
      <c r="I47" s="46"/>
      <c r="J47" s="199"/>
      <c r="K47" s="200"/>
      <c r="L47" s="200"/>
      <c r="M47" s="200"/>
      <c r="N47" s="201"/>
      <c r="O47" s="59"/>
    </row>
    <row r="48" spans="1:20" s="1" customFormat="1" ht="12.75" customHeight="1" x14ac:dyDescent="0.25">
      <c r="A48" s="2"/>
      <c r="B48" s="46"/>
      <c r="C48" s="205" t="s">
        <v>197</v>
      </c>
      <c r="D48" s="205"/>
      <c r="E48" s="205"/>
      <c r="F48" s="205"/>
      <c r="G48" s="46"/>
      <c r="H48" s="145" t="s">
        <v>37</v>
      </c>
      <c r="I48" s="46"/>
      <c r="J48" s="193"/>
      <c r="K48" s="194"/>
      <c r="L48" s="194"/>
      <c r="M48" s="194"/>
      <c r="N48" s="195"/>
      <c r="O48" s="59"/>
    </row>
    <row r="49" spans="1:21" s="1" customFormat="1" ht="12.75" customHeight="1" x14ac:dyDescent="0.25">
      <c r="A49" s="2"/>
      <c r="B49" s="46"/>
      <c r="C49" s="205"/>
      <c r="D49" s="205"/>
      <c r="E49" s="205"/>
      <c r="F49" s="205"/>
      <c r="G49" s="46"/>
      <c r="H49" s="56"/>
      <c r="I49" s="46"/>
      <c r="J49" s="199"/>
      <c r="K49" s="200"/>
      <c r="L49" s="200"/>
      <c r="M49" s="200"/>
      <c r="N49" s="201"/>
      <c r="O49" s="59"/>
    </row>
    <row r="50" spans="1:21" s="1" customFormat="1" ht="12.75" customHeight="1" x14ac:dyDescent="0.25">
      <c r="A50" s="2"/>
      <c r="B50" s="46"/>
      <c r="C50" s="205" t="s">
        <v>198</v>
      </c>
      <c r="D50" s="205"/>
      <c r="E50" s="205"/>
      <c r="F50" s="205"/>
      <c r="G50" s="46"/>
      <c r="H50" s="145" t="s">
        <v>37</v>
      </c>
      <c r="I50" s="46"/>
      <c r="J50" s="193"/>
      <c r="K50" s="194"/>
      <c r="L50" s="194"/>
      <c r="M50" s="194"/>
      <c r="N50" s="195"/>
      <c r="O50" s="59"/>
    </row>
    <row r="51" spans="1:21" s="1" customFormat="1" ht="12.75" customHeight="1" x14ac:dyDescent="0.25">
      <c r="A51" s="2"/>
      <c r="B51" s="46"/>
      <c r="C51" s="205"/>
      <c r="D51" s="205"/>
      <c r="E51" s="205"/>
      <c r="F51" s="205"/>
      <c r="G51" s="46"/>
      <c r="H51" s="56"/>
      <c r="I51" s="46"/>
      <c r="J51" s="199"/>
      <c r="K51" s="200"/>
      <c r="L51" s="200"/>
      <c r="M51" s="200"/>
      <c r="N51" s="201"/>
      <c r="O51" s="59"/>
    </row>
    <row r="52" spans="1:21" s="1" customFormat="1" ht="12.75" customHeight="1" x14ac:dyDescent="0.25">
      <c r="A52" s="2"/>
      <c r="B52" s="46"/>
      <c r="C52" s="205" t="s">
        <v>200</v>
      </c>
      <c r="D52" s="205"/>
      <c r="E52" s="205"/>
      <c r="F52" s="205"/>
      <c r="G52" s="46"/>
      <c r="H52" s="145" t="s">
        <v>37</v>
      </c>
      <c r="I52" s="46"/>
      <c r="J52" s="193"/>
      <c r="K52" s="194"/>
      <c r="L52" s="194"/>
      <c r="M52" s="194"/>
      <c r="N52" s="195"/>
      <c r="O52" s="59"/>
    </row>
    <row r="53" spans="1:21" s="1" customFormat="1" ht="12.75" customHeight="1" x14ac:dyDescent="0.25">
      <c r="A53" s="2"/>
      <c r="B53" s="46"/>
      <c r="C53" s="205"/>
      <c r="D53" s="205"/>
      <c r="E53" s="205"/>
      <c r="F53" s="205"/>
      <c r="G53" s="46"/>
      <c r="H53" s="56"/>
      <c r="I53" s="46"/>
      <c r="J53" s="199"/>
      <c r="K53" s="200"/>
      <c r="L53" s="200"/>
      <c r="M53" s="200"/>
      <c r="N53" s="201"/>
      <c r="O53" s="59"/>
    </row>
    <row r="54" spans="1:21" s="1" customFormat="1" ht="12.75" customHeight="1" x14ac:dyDescent="0.25">
      <c r="A54" s="2"/>
      <c r="B54" s="46"/>
      <c r="C54" s="205" t="s">
        <v>201</v>
      </c>
      <c r="D54" s="205"/>
      <c r="E54" s="205"/>
      <c r="F54" s="205"/>
      <c r="G54" s="46"/>
      <c r="H54" s="145" t="s">
        <v>37</v>
      </c>
      <c r="I54" s="46"/>
      <c r="J54" s="193"/>
      <c r="K54" s="194"/>
      <c r="L54" s="194"/>
      <c r="M54" s="194"/>
      <c r="N54" s="195"/>
      <c r="O54" s="59"/>
    </row>
    <row r="55" spans="1:21" s="1" customFormat="1" ht="12.75" customHeight="1" x14ac:dyDescent="0.25">
      <c r="A55" s="2"/>
      <c r="B55" s="46"/>
      <c r="C55" s="205"/>
      <c r="D55" s="205"/>
      <c r="E55" s="205"/>
      <c r="F55" s="205"/>
      <c r="G55" s="46"/>
      <c r="H55" s="56"/>
      <c r="I55" s="46"/>
      <c r="J55" s="199"/>
      <c r="K55" s="200"/>
      <c r="L55" s="200"/>
      <c r="M55" s="200"/>
      <c r="N55" s="201"/>
      <c r="O55" s="59"/>
    </row>
    <row r="56" spans="1:21" s="1" customFormat="1" ht="9" customHeight="1" thickBot="1" x14ac:dyDescent="0.25">
      <c r="A56" s="2"/>
      <c r="B56" s="46"/>
      <c r="C56" s="61"/>
      <c r="D56" s="46"/>
      <c r="E56" s="46"/>
      <c r="F56" s="46"/>
      <c r="G56" s="46"/>
      <c r="H56" s="56"/>
      <c r="I56" s="46"/>
      <c r="J56" s="46"/>
      <c r="K56" s="46"/>
      <c r="L56" s="46"/>
      <c r="M56" s="46"/>
      <c r="N56" s="58"/>
      <c r="O56" s="59"/>
    </row>
    <row r="57" spans="1:21" s="18" customFormat="1" ht="15" customHeight="1" thickBot="1" x14ac:dyDescent="0.3">
      <c r="A57" s="17"/>
      <c r="B57" s="215" t="s">
        <v>182</v>
      </c>
      <c r="C57" s="216"/>
      <c r="D57" s="216"/>
      <c r="E57" s="216"/>
      <c r="F57" s="216"/>
      <c r="G57" s="216"/>
      <c r="H57" s="216"/>
      <c r="I57" s="216"/>
      <c r="J57" s="217"/>
      <c r="K57" s="46"/>
      <c r="L57" s="62" t="s">
        <v>148</v>
      </c>
      <c r="M57" s="46"/>
      <c r="N57" s="142" t="str">
        <f>INDEX('RAF Basic data'!$D$26:$D$31, MATCH(P57,'RAF Basic data'!$E$26:$E$31,0))</f>
        <v>None</v>
      </c>
      <c r="O57" s="28"/>
      <c r="P57" s="64">
        <f>IF(Q57&lt;1,1,Q57)</f>
        <v>1</v>
      </c>
      <c r="Q57" s="64">
        <f>MAX(VLOOKUP($H$62,'RAF Basic data'!$D$26:$E$31,2,FALSE),VLOOKUP($H$64,'RAF Basic data'!$D$26:$E$31,2,FALSE) )</f>
        <v>0</v>
      </c>
      <c r="R57" s="65" t="s">
        <v>208</v>
      </c>
      <c r="S57" s="1"/>
      <c r="T57" s="1"/>
      <c r="U57" s="1"/>
    </row>
    <row r="58" spans="1:21" s="18" customFormat="1" ht="3" customHeight="1" x14ac:dyDescent="0.25">
      <c r="A58" s="17"/>
      <c r="B58" s="46"/>
      <c r="C58" s="46"/>
      <c r="D58" s="46"/>
      <c r="E58" s="46"/>
      <c r="F58" s="46"/>
      <c r="G58" s="46"/>
      <c r="H58" s="46"/>
      <c r="I58" s="46"/>
      <c r="J58" s="46"/>
      <c r="K58" s="46"/>
      <c r="L58" s="46"/>
      <c r="M58" s="46"/>
      <c r="N58" s="46"/>
      <c r="O58" s="28"/>
    </row>
    <row r="59" spans="1:21" s="18" customFormat="1" ht="12.75" customHeight="1" x14ac:dyDescent="0.25">
      <c r="A59" s="17"/>
      <c r="B59" s="46"/>
      <c r="C59" s="45"/>
      <c r="D59" s="46"/>
      <c r="E59" s="46"/>
      <c r="F59" s="46"/>
      <c r="G59" s="46"/>
      <c r="H59" s="38" t="s">
        <v>204</v>
      </c>
      <c r="I59" s="46"/>
      <c r="J59" s="46"/>
      <c r="K59" s="46"/>
      <c r="L59" s="46"/>
      <c r="M59" s="46"/>
      <c r="N59" s="46"/>
      <c r="O59" s="28"/>
    </row>
    <row r="60" spans="1:21" s="63" customFormat="1" ht="12.75" customHeight="1" x14ac:dyDescent="0.2">
      <c r="A60" s="59"/>
      <c r="B60" s="46"/>
      <c r="C60" s="45" t="s">
        <v>205</v>
      </c>
      <c r="D60" s="46"/>
      <c r="E60" s="46"/>
      <c r="F60" s="38"/>
      <c r="G60" s="46"/>
      <c r="H60" s="38" t="s">
        <v>192</v>
      </c>
      <c r="I60" s="46"/>
      <c r="J60" s="43" t="s">
        <v>41</v>
      </c>
      <c r="K60" s="46"/>
      <c r="L60" s="46"/>
      <c r="M60" s="46"/>
      <c r="N60" s="58"/>
      <c r="O60" s="59"/>
    </row>
    <row r="61" spans="1:21" s="63" customFormat="1" ht="3" customHeight="1" x14ac:dyDescent="0.2">
      <c r="A61" s="59"/>
      <c r="B61" s="46"/>
      <c r="C61" s="46"/>
      <c r="D61" s="46"/>
      <c r="E61" s="46"/>
      <c r="F61" s="46"/>
      <c r="G61" s="46"/>
      <c r="H61" s="56"/>
      <c r="I61" s="46"/>
      <c r="J61" s="46"/>
      <c r="K61" s="46"/>
      <c r="L61" s="46"/>
      <c r="M61" s="46"/>
      <c r="N61" s="58"/>
      <c r="O61" s="59"/>
    </row>
    <row r="62" spans="1:21" s="1" customFormat="1" ht="12.75" customHeight="1" x14ac:dyDescent="0.25">
      <c r="A62" s="2"/>
      <c r="B62" s="46"/>
      <c r="C62" s="205" t="s">
        <v>206</v>
      </c>
      <c r="D62" s="205"/>
      <c r="E62" s="205"/>
      <c r="F62" s="205"/>
      <c r="G62" s="46"/>
      <c r="H62" s="145" t="s">
        <v>37</v>
      </c>
      <c r="I62" s="46"/>
      <c r="J62" s="193"/>
      <c r="K62" s="194"/>
      <c r="L62" s="194"/>
      <c r="M62" s="194"/>
      <c r="N62" s="195"/>
      <c r="O62" s="59"/>
    </row>
    <row r="63" spans="1:21" s="1" customFormat="1" ht="12.75" customHeight="1" x14ac:dyDescent="0.25">
      <c r="A63" s="2"/>
      <c r="B63" s="46"/>
      <c r="C63" s="205"/>
      <c r="D63" s="205"/>
      <c r="E63" s="205"/>
      <c r="F63" s="205"/>
      <c r="G63" s="46"/>
      <c r="H63" s="56"/>
      <c r="I63" s="46"/>
      <c r="J63" s="199"/>
      <c r="K63" s="200"/>
      <c r="L63" s="200"/>
      <c r="M63" s="200"/>
      <c r="N63" s="201"/>
      <c r="O63" s="59"/>
    </row>
    <row r="64" spans="1:21" s="1" customFormat="1" ht="12.75" customHeight="1" x14ac:dyDescent="0.25">
      <c r="A64" s="2"/>
      <c r="B64" s="46"/>
      <c r="C64" s="205" t="s">
        <v>207</v>
      </c>
      <c r="D64" s="205"/>
      <c r="E64" s="205"/>
      <c r="F64" s="205"/>
      <c r="G64" s="46"/>
      <c r="H64" s="145" t="s">
        <v>37</v>
      </c>
      <c r="I64" s="46"/>
      <c r="J64" s="193"/>
      <c r="K64" s="194"/>
      <c r="L64" s="194"/>
      <c r="M64" s="194"/>
      <c r="N64" s="195"/>
      <c r="O64" s="59"/>
    </row>
    <row r="65" spans="1:21" s="1" customFormat="1" ht="12.75" customHeight="1" x14ac:dyDescent="0.25">
      <c r="A65" s="2"/>
      <c r="B65" s="46"/>
      <c r="C65" s="205"/>
      <c r="D65" s="205"/>
      <c r="E65" s="205"/>
      <c r="F65" s="205"/>
      <c r="G65" s="46"/>
      <c r="H65" s="56"/>
      <c r="I65" s="46"/>
      <c r="J65" s="199"/>
      <c r="K65" s="200"/>
      <c r="L65" s="200"/>
      <c r="M65" s="200"/>
      <c r="N65" s="201"/>
      <c r="O65" s="59"/>
    </row>
    <row r="66" spans="1:21" s="1" customFormat="1" ht="9" customHeight="1" thickBot="1" x14ac:dyDescent="0.25">
      <c r="A66" s="2"/>
      <c r="B66" s="46"/>
      <c r="C66" s="61"/>
      <c r="D66" s="46"/>
      <c r="E66" s="46"/>
      <c r="F66" s="46"/>
      <c r="G66" s="46"/>
      <c r="H66" s="56"/>
      <c r="I66" s="46"/>
      <c r="J66" s="46"/>
      <c r="K66" s="46"/>
      <c r="L66" s="46"/>
      <c r="M66" s="46"/>
      <c r="N66" s="58"/>
      <c r="O66" s="59"/>
    </row>
    <row r="67" spans="1:21" s="18" customFormat="1" ht="15" customHeight="1" thickBot="1" x14ac:dyDescent="0.3">
      <c r="A67" s="17"/>
      <c r="B67" s="215" t="s">
        <v>183</v>
      </c>
      <c r="C67" s="216"/>
      <c r="D67" s="216"/>
      <c r="E67" s="216"/>
      <c r="F67" s="216"/>
      <c r="G67" s="216"/>
      <c r="H67" s="216"/>
      <c r="I67" s="216"/>
      <c r="J67" s="217"/>
      <c r="K67" s="46"/>
      <c r="L67" s="62" t="s">
        <v>148</v>
      </c>
      <c r="M67" s="46"/>
      <c r="N67" s="142" t="str">
        <f>INDEX('RAF Basic data'!$D$26:$D$31, MATCH(P67,'RAF Basic data'!$E$26:$E$31,0))</f>
        <v>None</v>
      </c>
      <c r="O67" s="28"/>
      <c r="P67" s="64">
        <f>IF(Q67&lt;1,1,Q67)</f>
        <v>1</v>
      </c>
      <c r="Q67" s="64">
        <f>MAX(VLOOKUP($H$72,'RAF Basic data'!$D$26:$E$31,2,FALSE),VLOOKUP($H$74,'RAF Basic data'!$D$26:$E$31,2,FALSE), VLOOKUP($H$77,'RAF Basic data'!$D$26:$E$31,2,FALSE), VLOOKUP($H$79,'RAF Basic data'!$D$26:$E$31,2,FALSE), VLOOKUP($H$82,'RAF Basic data'!$D$26:$E$31,2,FALSE), VLOOKUP($H$84,'RAF Basic data'!$D$26:$E$31,2,FALSE), VLOOKUP($H$87,'RAF Basic data'!$D$26:$E$31,2,FALSE), VLOOKUP($H$89,'RAF Basic data'!$D$26:$E$31,2,FALSE) )</f>
        <v>0</v>
      </c>
      <c r="R67" s="65" t="s">
        <v>224</v>
      </c>
      <c r="S67" s="1"/>
      <c r="T67" s="1"/>
      <c r="U67" s="1"/>
    </row>
    <row r="68" spans="1:21" s="18" customFormat="1" ht="3" customHeight="1" x14ac:dyDescent="0.25">
      <c r="A68" s="17"/>
      <c r="B68" s="46"/>
      <c r="C68" s="46"/>
      <c r="D68" s="46"/>
      <c r="E68" s="46"/>
      <c r="F68" s="46"/>
      <c r="G68" s="46"/>
      <c r="H68" s="46"/>
      <c r="I68" s="46"/>
      <c r="J68" s="46"/>
      <c r="K68" s="46"/>
      <c r="L68" s="46"/>
      <c r="M68" s="46"/>
      <c r="N68" s="46"/>
      <c r="O68" s="28"/>
    </row>
    <row r="69" spans="1:21" s="18" customFormat="1" ht="12.75" customHeight="1" x14ac:dyDescent="0.25">
      <c r="A69" s="17"/>
      <c r="B69" s="46"/>
      <c r="C69" s="45"/>
      <c r="D69" s="46"/>
      <c r="E69" s="46"/>
      <c r="F69" s="46"/>
      <c r="G69" s="46"/>
      <c r="H69" s="38" t="s">
        <v>209</v>
      </c>
      <c r="I69" s="46"/>
      <c r="J69" s="46"/>
      <c r="K69" s="46"/>
      <c r="L69" s="46"/>
      <c r="M69" s="46"/>
      <c r="N69" s="46"/>
      <c r="O69" s="28"/>
    </row>
    <row r="70" spans="1:21" s="63" customFormat="1" ht="12.75" customHeight="1" x14ac:dyDescent="0.2">
      <c r="A70" s="59"/>
      <c r="B70" s="46"/>
      <c r="C70" s="45" t="s">
        <v>212</v>
      </c>
      <c r="D70" s="43"/>
      <c r="E70" s="46"/>
      <c r="F70" s="38"/>
      <c r="G70" s="46"/>
      <c r="H70" s="38" t="s">
        <v>211</v>
      </c>
      <c r="I70" s="46"/>
      <c r="J70" s="43" t="s">
        <v>41</v>
      </c>
      <c r="K70" s="46"/>
      <c r="L70" s="46"/>
      <c r="M70" s="46"/>
      <c r="N70" s="58"/>
      <c r="O70" s="59"/>
    </row>
    <row r="71" spans="1:21" s="63" customFormat="1" ht="3" customHeight="1" x14ac:dyDescent="0.2">
      <c r="A71" s="59"/>
      <c r="B71" s="46"/>
      <c r="C71" s="46"/>
      <c r="D71" s="46"/>
      <c r="E71" s="46"/>
      <c r="F71" s="46"/>
      <c r="G71" s="46"/>
      <c r="H71" s="56"/>
      <c r="I71" s="46"/>
      <c r="J71" s="46"/>
      <c r="K71" s="46"/>
      <c r="L71" s="46"/>
      <c r="M71" s="46"/>
      <c r="N71" s="58"/>
      <c r="O71" s="59"/>
    </row>
    <row r="72" spans="1:21" s="1" customFormat="1" ht="12.75" customHeight="1" x14ac:dyDescent="0.25">
      <c r="A72" s="2"/>
      <c r="B72" s="46"/>
      <c r="C72" s="66"/>
      <c r="D72" s="66"/>
      <c r="E72" s="66"/>
      <c r="F72" s="41" t="s">
        <v>213</v>
      </c>
      <c r="G72" s="46"/>
      <c r="H72" s="145" t="s">
        <v>37</v>
      </c>
      <c r="I72" s="46"/>
      <c r="J72" s="193"/>
      <c r="K72" s="194"/>
      <c r="L72" s="194"/>
      <c r="M72" s="194"/>
      <c r="N72" s="195"/>
      <c r="O72" s="59"/>
    </row>
    <row r="73" spans="1:21" s="1" customFormat="1" ht="12.75" customHeight="1" x14ac:dyDescent="0.25">
      <c r="A73" s="2"/>
      <c r="B73" s="46"/>
      <c r="C73" s="66"/>
      <c r="D73" s="66"/>
      <c r="E73" s="66"/>
      <c r="F73" s="66"/>
      <c r="G73" s="46"/>
      <c r="H73" s="56"/>
      <c r="I73" s="46"/>
      <c r="J73" s="199"/>
      <c r="K73" s="200"/>
      <c r="L73" s="200"/>
      <c r="M73" s="200"/>
      <c r="N73" s="201"/>
      <c r="O73" s="59"/>
    </row>
    <row r="74" spans="1:21" s="1" customFormat="1" ht="12.75" customHeight="1" x14ac:dyDescent="0.25">
      <c r="A74" s="2"/>
      <c r="B74" s="46"/>
      <c r="C74" s="66"/>
      <c r="D74" s="66"/>
      <c r="E74" s="66"/>
      <c r="F74" s="41" t="s">
        <v>214</v>
      </c>
      <c r="G74" s="46"/>
      <c r="H74" s="145" t="s">
        <v>37</v>
      </c>
      <c r="I74" s="46"/>
      <c r="J74" s="193"/>
      <c r="K74" s="194"/>
      <c r="L74" s="194"/>
      <c r="M74" s="194"/>
      <c r="N74" s="195"/>
      <c r="O74" s="59"/>
    </row>
    <row r="75" spans="1:21" s="1" customFormat="1" ht="12.75" customHeight="1" x14ac:dyDescent="0.25">
      <c r="A75" s="2"/>
      <c r="B75" s="46"/>
      <c r="C75" s="45" t="s">
        <v>219</v>
      </c>
      <c r="D75" s="66"/>
      <c r="E75" s="66"/>
      <c r="F75" s="66"/>
      <c r="G75" s="46"/>
      <c r="H75" s="56"/>
      <c r="I75" s="46"/>
      <c r="J75" s="199"/>
      <c r="K75" s="200"/>
      <c r="L75" s="200"/>
      <c r="M75" s="200"/>
      <c r="N75" s="201"/>
      <c r="O75" s="59"/>
    </row>
    <row r="76" spans="1:21" s="18" customFormat="1" ht="3" customHeight="1" x14ac:dyDescent="0.2">
      <c r="A76" s="17"/>
      <c r="B76" s="46"/>
      <c r="C76" s="46"/>
      <c r="D76" s="46"/>
      <c r="E76" s="46"/>
      <c r="F76" s="46"/>
      <c r="G76" s="46"/>
      <c r="H76" s="56"/>
      <c r="I76" s="46"/>
      <c r="J76" s="147"/>
      <c r="K76" s="146"/>
      <c r="L76" s="146"/>
      <c r="M76" s="146"/>
      <c r="N76" s="32"/>
      <c r="O76" s="28"/>
    </row>
    <row r="77" spans="1:21" s="1" customFormat="1" ht="12.75" customHeight="1" x14ac:dyDescent="0.25">
      <c r="A77" s="2"/>
      <c r="B77" s="46"/>
      <c r="C77" s="66"/>
      <c r="D77" s="66"/>
      <c r="E77" s="66"/>
      <c r="F77" s="57" t="s">
        <v>215</v>
      </c>
      <c r="G77" s="46"/>
      <c r="H77" s="145" t="s">
        <v>37</v>
      </c>
      <c r="I77" s="46"/>
      <c r="J77" s="193"/>
      <c r="K77" s="194"/>
      <c r="L77" s="194"/>
      <c r="M77" s="194"/>
      <c r="N77" s="195"/>
      <c r="O77" s="59"/>
    </row>
    <row r="78" spans="1:21" s="1" customFormat="1" ht="12.75" customHeight="1" x14ac:dyDescent="0.25">
      <c r="A78" s="2"/>
      <c r="B78" s="46"/>
      <c r="C78" s="66"/>
      <c r="D78" s="66"/>
      <c r="E78" s="66"/>
      <c r="F78" s="66"/>
      <c r="G78" s="46"/>
      <c r="H78" s="56"/>
      <c r="I78" s="46"/>
      <c r="J78" s="199"/>
      <c r="K78" s="200"/>
      <c r="L78" s="200"/>
      <c r="M78" s="200"/>
      <c r="N78" s="201"/>
      <c r="O78" s="59"/>
    </row>
    <row r="79" spans="1:21" s="1" customFormat="1" ht="12.75" customHeight="1" x14ac:dyDescent="0.25">
      <c r="A79" s="2"/>
      <c r="B79" s="46"/>
      <c r="C79" s="66"/>
      <c r="D79" s="66"/>
      <c r="E79" s="66"/>
      <c r="F79" s="41" t="s">
        <v>216</v>
      </c>
      <c r="G79" s="46"/>
      <c r="H79" s="145" t="s">
        <v>37</v>
      </c>
      <c r="I79" s="46"/>
      <c r="J79" s="193"/>
      <c r="K79" s="194"/>
      <c r="L79" s="194"/>
      <c r="M79" s="194"/>
      <c r="N79" s="195"/>
      <c r="O79" s="59"/>
    </row>
    <row r="80" spans="1:21" s="1" customFormat="1" ht="12.75" customHeight="1" x14ac:dyDescent="0.25">
      <c r="A80" s="2"/>
      <c r="B80" s="46"/>
      <c r="C80" s="45" t="s">
        <v>220</v>
      </c>
      <c r="D80" s="66"/>
      <c r="E80" s="66"/>
      <c r="F80" s="66"/>
      <c r="G80" s="46"/>
      <c r="H80" s="56"/>
      <c r="I80" s="46"/>
      <c r="J80" s="199"/>
      <c r="K80" s="200"/>
      <c r="L80" s="200"/>
      <c r="M80" s="200"/>
      <c r="N80" s="201"/>
      <c r="O80" s="59"/>
    </row>
    <row r="81" spans="1:15" s="18" customFormat="1" ht="3" customHeight="1" x14ac:dyDescent="0.2">
      <c r="A81" s="17"/>
      <c r="B81" s="46"/>
      <c r="C81" s="46"/>
      <c r="D81" s="46"/>
      <c r="E81" s="46"/>
      <c r="F81" s="46"/>
      <c r="G81" s="46"/>
      <c r="H81" s="38"/>
      <c r="I81" s="46"/>
      <c r="J81" s="43"/>
      <c r="K81" s="46"/>
      <c r="L81" s="46"/>
      <c r="M81" s="46"/>
      <c r="N81" s="32"/>
      <c r="O81" s="28"/>
    </row>
    <row r="82" spans="1:15" s="1" customFormat="1" ht="12.75" customHeight="1" x14ac:dyDescent="0.25">
      <c r="A82" s="2"/>
      <c r="B82" s="46"/>
      <c r="C82" s="66"/>
      <c r="D82" s="66"/>
      <c r="E82" s="66"/>
      <c r="F82" s="57" t="s">
        <v>217</v>
      </c>
      <c r="G82" s="46"/>
      <c r="H82" s="145" t="s">
        <v>37</v>
      </c>
      <c r="I82" s="46"/>
      <c r="J82" s="193"/>
      <c r="K82" s="194"/>
      <c r="L82" s="194"/>
      <c r="M82" s="194"/>
      <c r="N82" s="195"/>
      <c r="O82" s="59"/>
    </row>
    <row r="83" spans="1:15" s="1" customFormat="1" ht="12.75" customHeight="1" x14ac:dyDescent="0.25">
      <c r="A83" s="2"/>
      <c r="B83" s="46"/>
      <c r="C83" s="66"/>
      <c r="D83" s="66"/>
      <c r="E83" s="66"/>
      <c r="F83" s="66"/>
      <c r="G83" s="46"/>
      <c r="H83" s="56"/>
      <c r="I83" s="46"/>
      <c r="J83" s="199"/>
      <c r="K83" s="200"/>
      <c r="L83" s="200"/>
      <c r="M83" s="200"/>
      <c r="N83" s="201"/>
      <c r="O83" s="59"/>
    </row>
    <row r="84" spans="1:15" s="1" customFormat="1" ht="12.75" customHeight="1" x14ac:dyDescent="0.25">
      <c r="A84" s="2"/>
      <c r="B84" s="46"/>
      <c r="C84" s="66"/>
      <c r="D84" s="66"/>
      <c r="E84" s="66"/>
      <c r="F84" s="41" t="s">
        <v>218</v>
      </c>
      <c r="G84" s="46"/>
      <c r="H84" s="145" t="s">
        <v>37</v>
      </c>
      <c r="I84" s="46"/>
      <c r="J84" s="193"/>
      <c r="K84" s="194"/>
      <c r="L84" s="194"/>
      <c r="M84" s="194"/>
      <c r="N84" s="195"/>
      <c r="O84" s="59"/>
    </row>
    <row r="85" spans="1:15" s="1" customFormat="1" ht="12.75" customHeight="1" x14ac:dyDescent="0.25">
      <c r="A85" s="2"/>
      <c r="B85" s="46"/>
      <c r="C85" s="45" t="s">
        <v>221</v>
      </c>
      <c r="D85" s="66"/>
      <c r="E85" s="66"/>
      <c r="F85" s="66"/>
      <c r="G85" s="46"/>
      <c r="H85" s="56"/>
      <c r="I85" s="46"/>
      <c r="J85" s="199"/>
      <c r="K85" s="200"/>
      <c r="L85" s="200"/>
      <c r="M85" s="200"/>
      <c r="N85" s="201"/>
      <c r="O85" s="59"/>
    </row>
    <row r="86" spans="1:15" s="18" customFormat="1" ht="3" customHeight="1" x14ac:dyDescent="0.2">
      <c r="A86" s="17"/>
      <c r="B86" s="46"/>
      <c r="C86" s="46"/>
      <c r="D86" s="46"/>
      <c r="E86" s="46"/>
      <c r="F86" s="46"/>
      <c r="G86" s="46"/>
      <c r="H86" s="38"/>
      <c r="I86" s="46"/>
      <c r="J86" s="43"/>
      <c r="K86" s="46"/>
      <c r="L86" s="46"/>
      <c r="M86" s="46"/>
      <c r="N86" s="32"/>
      <c r="O86" s="28"/>
    </row>
    <row r="87" spans="1:15" s="1" customFormat="1" ht="12.75" customHeight="1" x14ac:dyDescent="0.25">
      <c r="A87" s="2"/>
      <c r="B87" s="46"/>
      <c r="C87" s="66"/>
      <c r="D87" s="66"/>
      <c r="E87" s="66"/>
      <c r="F87" s="57" t="s">
        <v>222</v>
      </c>
      <c r="G87" s="46"/>
      <c r="H87" s="145" t="s">
        <v>37</v>
      </c>
      <c r="I87" s="46"/>
      <c r="J87" s="193"/>
      <c r="K87" s="194"/>
      <c r="L87" s="194"/>
      <c r="M87" s="194"/>
      <c r="N87" s="195"/>
      <c r="O87" s="59"/>
    </row>
    <row r="88" spans="1:15" s="1" customFormat="1" ht="12.75" customHeight="1" x14ac:dyDescent="0.25">
      <c r="A88" s="2"/>
      <c r="B88" s="46"/>
      <c r="C88" s="66"/>
      <c r="D88" s="66"/>
      <c r="E88" s="66"/>
      <c r="F88" s="66"/>
      <c r="G88" s="46"/>
      <c r="H88" s="56"/>
      <c r="I88" s="46"/>
      <c r="J88" s="199"/>
      <c r="K88" s="200"/>
      <c r="L88" s="200"/>
      <c r="M88" s="200"/>
      <c r="N88" s="201"/>
      <c r="O88" s="59"/>
    </row>
    <row r="89" spans="1:15" s="1" customFormat="1" ht="12.75" customHeight="1" x14ac:dyDescent="0.25">
      <c r="A89" s="2"/>
      <c r="B89" s="46"/>
      <c r="C89" s="66"/>
      <c r="D89" s="66"/>
      <c r="E89" s="66"/>
      <c r="F89" s="41" t="s">
        <v>223</v>
      </c>
      <c r="G89" s="46"/>
      <c r="H89" s="145" t="s">
        <v>37</v>
      </c>
      <c r="I89" s="46"/>
      <c r="J89" s="193"/>
      <c r="K89" s="194"/>
      <c r="L89" s="194"/>
      <c r="M89" s="194"/>
      <c r="N89" s="195"/>
      <c r="O89" s="59"/>
    </row>
    <row r="90" spans="1:15" s="1" customFormat="1" ht="12.75" customHeight="1" x14ac:dyDescent="0.25">
      <c r="A90" s="2"/>
      <c r="B90" s="46"/>
      <c r="C90" s="66"/>
      <c r="D90" s="66"/>
      <c r="E90" s="66"/>
      <c r="F90" s="66"/>
      <c r="G90" s="46"/>
      <c r="H90" s="56"/>
      <c r="I90" s="46"/>
      <c r="J90" s="199"/>
      <c r="K90" s="200"/>
      <c r="L90" s="200"/>
      <c r="M90" s="200"/>
      <c r="N90" s="201"/>
      <c r="O90" s="59"/>
    </row>
    <row r="91" spans="1:15" ht="3" customHeight="1" x14ac:dyDescent="0.25">
      <c r="A91" s="3"/>
      <c r="B91" s="3"/>
      <c r="C91" s="3"/>
      <c r="D91" s="4"/>
      <c r="E91" s="5"/>
      <c r="F91" s="3"/>
      <c r="G91" s="3"/>
      <c r="H91" s="3"/>
      <c r="I91" s="3"/>
      <c r="J91" s="3"/>
      <c r="K91" s="3"/>
      <c r="L91" s="3"/>
      <c r="M91" s="3"/>
      <c r="N91" s="3"/>
      <c r="O91" s="3"/>
    </row>
    <row r="92" spans="1:15" s="18" customFormat="1" ht="18" customHeight="1" x14ac:dyDescent="0.25">
      <c r="A92" s="17"/>
      <c r="B92" s="179" t="s">
        <v>133</v>
      </c>
      <c r="C92" s="180"/>
      <c r="D92" s="180"/>
      <c r="E92" s="180"/>
      <c r="F92" s="180"/>
      <c r="G92" s="180"/>
      <c r="H92" s="180"/>
      <c r="I92" s="180"/>
      <c r="J92" s="180"/>
      <c r="K92" s="180"/>
      <c r="L92" s="180"/>
      <c r="M92" s="180"/>
      <c r="N92" s="181"/>
      <c r="O92" s="17"/>
    </row>
    <row r="93" spans="1:15" s="18" customFormat="1" ht="3" customHeight="1" x14ac:dyDescent="0.25">
      <c r="A93" s="17"/>
      <c r="B93" s="46"/>
      <c r="C93" s="46"/>
      <c r="D93" s="46"/>
      <c r="E93" s="46"/>
      <c r="F93" s="46"/>
      <c r="G93" s="46"/>
      <c r="H93" s="46"/>
      <c r="I93" s="46"/>
      <c r="J93" s="46"/>
      <c r="K93" s="46"/>
      <c r="L93" s="46"/>
      <c r="M93" s="46"/>
      <c r="N93" s="46"/>
      <c r="O93" s="28"/>
    </row>
    <row r="94" spans="1:15" s="18" customFormat="1" ht="12.75" customHeight="1" x14ac:dyDescent="0.25">
      <c r="A94" s="17"/>
      <c r="B94" s="46"/>
      <c r="C94" s="46"/>
      <c r="D94" s="30" t="s">
        <v>134</v>
      </c>
      <c r="E94" s="46"/>
      <c r="F94" s="193"/>
      <c r="G94" s="194"/>
      <c r="H94" s="194"/>
      <c r="I94" s="194"/>
      <c r="J94" s="194"/>
      <c r="K94" s="194"/>
      <c r="L94" s="194"/>
      <c r="M94" s="194"/>
      <c r="N94" s="195"/>
      <c r="O94" s="28"/>
    </row>
    <row r="95" spans="1:15" s="18" customFormat="1" ht="12.75" customHeight="1" x14ac:dyDescent="0.25">
      <c r="A95" s="17"/>
      <c r="B95" s="46"/>
      <c r="C95" s="46"/>
      <c r="D95" s="46"/>
      <c r="E95" s="46"/>
      <c r="F95" s="199"/>
      <c r="G95" s="200"/>
      <c r="H95" s="200"/>
      <c r="I95" s="200"/>
      <c r="J95" s="200"/>
      <c r="K95" s="200"/>
      <c r="L95" s="200"/>
      <c r="M95" s="200"/>
      <c r="N95" s="201"/>
      <c r="O95" s="28"/>
    </row>
    <row r="96" spans="1:15" s="11" customFormat="1" ht="3" customHeight="1" x14ac:dyDescent="0.2">
      <c r="A96" s="9"/>
      <c r="B96" s="9"/>
      <c r="C96" s="9"/>
      <c r="D96" s="12"/>
      <c r="E96" s="19"/>
      <c r="F96" s="20"/>
      <c r="G96" s="9"/>
      <c r="H96" s="9"/>
      <c r="I96" s="21"/>
      <c r="J96" s="9"/>
      <c r="K96" s="9"/>
      <c r="L96" s="9"/>
      <c r="M96" s="9"/>
      <c r="N96" s="9"/>
      <c r="O96" s="9"/>
    </row>
    <row r="97" spans="1:15" s="8" customFormat="1" ht="30" customHeight="1" x14ac:dyDescent="0.2">
      <c r="A97" s="7"/>
      <c r="B97" s="202" t="s">
        <v>360</v>
      </c>
      <c r="C97" s="203"/>
      <c r="D97" s="203"/>
      <c r="E97" s="203"/>
      <c r="F97" s="203"/>
      <c r="G97" s="203"/>
      <c r="H97" s="203"/>
      <c r="I97" s="203"/>
      <c r="J97" s="203"/>
      <c r="K97" s="203"/>
      <c r="L97" s="203"/>
      <c r="M97" s="203"/>
      <c r="N97" s="204"/>
      <c r="O97" s="7"/>
    </row>
    <row r="98" spans="1:15" ht="3" customHeight="1" x14ac:dyDescent="0.25">
      <c r="A98" s="9"/>
      <c r="B98" s="9"/>
      <c r="C98" s="9"/>
      <c r="D98" s="23"/>
      <c r="E98" s="24"/>
      <c r="F98" s="23"/>
      <c r="G98" s="23"/>
      <c r="H98" s="23"/>
      <c r="I98" s="23"/>
      <c r="J98" s="23"/>
      <c r="K98" s="23"/>
      <c r="L98" s="23"/>
      <c r="M98" s="23"/>
      <c r="N98" s="25"/>
      <c r="O98" s="3"/>
    </row>
    <row r="99" spans="1:15" x14ac:dyDescent="0.25">
      <c r="A99" s="11"/>
      <c r="B99" s="11"/>
      <c r="C99" s="11"/>
      <c r="D99" s="11"/>
      <c r="E99" s="26"/>
      <c r="F99" s="11"/>
      <c r="G99" s="11"/>
      <c r="H99" s="11"/>
      <c r="I99" s="11"/>
      <c r="J99" s="11"/>
      <c r="K99" s="11"/>
      <c r="L99" s="11"/>
      <c r="M99" s="11"/>
    </row>
    <row r="100" spans="1:15" x14ac:dyDescent="0.25">
      <c r="A100" s="11"/>
      <c r="B100" s="11"/>
      <c r="C100" s="11"/>
      <c r="D100" s="11"/>
      <c r="E100" s="26"/>
      <c r="F100" s="11"/>
      <c r="G100" s="11"/>
      <c r="H100" s="11"/>
      <c r="I100" s="11"/>
      <c r="J100" s="11"/>
      <c r="K100" s="11"/>
      <c r="L100" s="11"/>
      <c r="M100" s="11"/>
    </row>
    <row r="101" spans="1:15" x14ac:dyDescent="0.25">
      <c r="A101" s="11"/>
      <c r="B101" s="11"/>
      <c r="C101" s="11"/>
      <c r="D101" s="11"/>
      <c r="E101" s="26"/>
      <c r="F101" s="11"/>
      <c r="G101" s="11"/>
      <c r="H101" s="11"/>
      <c r="I101" s="11"/>
      <c r="J101" s="11"/>
      <c r="K101" s="11"/>
      <c r="L101" s="11"/>
      <c r="M101" s="11"/>
    </row>
    <row r="102" spans="1:15" x14ac:dyDescent="0.25">
      <c r="A102" s="11"/>
      <c r="B102" s="11"/>
      <c r="C102" s="11"/>
      <c r="D102" s="11"/>
      <c r="E102" s="26"/>
      <c r="F102" s="11"/>
      <c r="G102" s="11"/>
      <c r="H102" s="11"/>
      <c r="I102" s="11"/>
      <c r="J102" s="11"/>
      <c r="K102" s="11"/>
      <c r="L102" s="11"/>
      <c r="M102" s="11"/>
    </row>
    <row r="103" spans="1:15" x14ac:dyDescent="0.25">
      <c r="A103" s="11"/>
      <c r="B103" s="11"/>
      <c r="C103" s="11"/>
      <c r="D103" s="11"/>
      <c r="E103" s="26"/>
      <c r="F103" s="11"/>
      <c r="G103" s="11"/>
      <c r="H103" s="11"/>
      <c r="I103" s="11"/>
      <c r="J103" s="11"/>
      <c r="K103" s="11"/>
      <c r="L103" s="11"/>
      <c r="M103" s="11"/>
    </row>
    <row r="104" spans="1:15" x14ac:dyDescent="0.25">
      <c r="A104" s="11"/>
      <c r="B104" s="11"/>
      <c r="C104" s="11"/>
      <c r="D104" s="11"/>
      <c r="E104" s="26"/>
      <c r="F104" s="11"/>
      <c r="G104" s="11"/>
      <c r="H104" s="11"/>
      <c r="I104" s="11"/>
      <c r="J104" s="11"/>
      <c r="K104" s="11"/>
      <c r="L104" s="11"/>
      <c r="M104" s="11"/>
    </row>
    <row r="105" spans="1:15" x14ac:dyDescent="0.25">
      <c r="A105" s="11"/>
      <c r="B105" s="11"/>
      <c r="C105" s="11"/>
      <c r="D105" s="11"/>
      <c r="E105" s="26"/>
      <c r="F105" s="11"/>
      <c r="G105" s="11"/>
      <c r="H105" s="11"/>
      <c r="I105" s="11"/>
      <c r="J105" s="11"/>
      <c r="K105" s="11"/>
      <c r="L105" s="11"/>
      <c r="M105" s="11"/>
    </row>
    <row r="106" spans="1:15" x14ac:dyDescent="0.25">
      <c r="A106" s="11"/>
      <c r="B106" s="11"/>
      <c r="C106" s="11"/>
      <c r="D106" s="11"/>
      <c r="E106" s="26"/>
      <c r="F106" s="11"/>
      <c r="G106" s="11"/>
      <c r="H106" s="11"/>
      <c r="I106" s="11"/>
      <c r="J106" s="11"/>
      <c r="K106" s="11"/>
      <c r="L106" s="11"/>
      <c r="M106" s="11"/>
    </row>
    <row r="107" spans="1:15" x14ac:dyDescent="0.25">
      <c r="A107" s="11"/>
      <c r="B107" s="11"/>
      <c r="C107" s="11"/>
      <c r="D107" s="11"/>
      <c r="E107" s="26"/>
      <c r="F107" s="11"/>
      <c r="G107" s="11"/>
      <c r="H107" s="11"/>
      <c r="I107" s="11"/>
      <c r="J107" s="11"/>
      <c r="K107" s="11"/>
      <c r="L107" s="11"/>
      <c r="M107" s="11"/>
    </row>
    <row r="108" spans="1:15" x14ac:dyDescent="0.25">
      <c r="A108" s="11"/>
      <c r="B108" s="11"/>
      <c r="C108" s="11"/>
      <c r="D108" s="11"/>
      <c r="E108" s="26"/>
      <c r="F108" s="11"/>
      <c r="G108" s="11"/>
      <c r="H108" s="11"/>
      <c r="I108" s="11"/>
      <c r="J108" s="11"/>
      <c r="K108" s="11"/>
      <c r="L108" s="11"/>
      <c r="M108" s="11"/>
    </row>
    <row r="109" spans="1:15" x14ac:dyDescent="0.25">
      <c r="A109" s="11"/>
      <c r="B109" s="11"/>
      <c r="C109" s="11"/>
      <c r="D109" s="11"/>
      <c r="E109" s="26"/>
      <c r="F109" s="11"/>
      <c r="G109" s="11"/>
      <c r="H109" s="11"/>
      <c r="I109" s="11"/>
      <c r="J109" s="11"/>
      <c r="K109" s="11"/>
      <c r="L109" s="11"/>
      <c r="M109" s="11"/>
    </row>
    <row r="110" spans="1:15" x14ac:dyDescent="0.25">
      <c r="A110" s="11"/>
      <c r="B110" s="11"/>
      <c r="C110" s="11"/>
      <c r="D110" s="11"/>
      <c r="E110" s="26"/>
      <c r="F110" s="11"/>
      <c r="G110" s="11"/>
      <c r="H110" s="11"/>
      <c r="I110" s="11"/>
      <c r="J110" s="11"/>
      <c r="K110" s="11"/>
      <c r="L110" s="11"/>
      <c r="M110" s="11"/>
    </row>
    <row r="111" spans="1:15" x14ac:dyDescent="0.25">
      <c r="A111" s="11"/>
      <c r="B111" s="11"/>
      <c r="C111" s="11"/>
      <c r="D111" s="11"/>
      <c r="E111" s="26"/>
      <c r="F111" s="11"/>
      <c r="G111" s="11"/>
      <c r="H111" s="11"/>
      <c r="I111" s="11"/>
      <c r="J111" s="11"/>
      <c r="K111" s="11"/>
      <c r="L111" s="11"/>
      <c r="M111" s="11"/>
    </row>
    <row r="112" spans="1:15" x14ac:dyDescent="0.25">
      <c r="A112" s="11"/>
      <c r="B112" s="11"/>
      <c r="C112" s="11"/>
      <c r="D112" s="11"/>
      <c r="E112" s="26"/>
      <c r="F112" s="11"/>
      <c r="G112" s="11"/>
      <c r="H112" s="11"/>
      <c r="I112" s="11"/>
      <c r="J112" s="11"/>
      <c r="K112" s="11"/>
      <c r="L112" s="11"/>
      <c r="M112" s="11"/>
    </row>
    <row r="113" spans="1:13" x14ac:dyDescent="0.25">
      <c r="A113" s="11"/>
      <c r="B113" s="11"/>
      <c r="C113" s="11"/>
      <c r="D113" s="11"/>
      <c r="E113" s="26"/>
      <c r="F113" s="11"/>
      <c r="G113" s="11"/>
      <c r="H113" s="11"/>
      <c r="I113" s="11"/>
      <c r="J113" s="11"/>
      <c r="K113" s="11"/>
      <c r="L113" s="11"/>
      <c r="M113" s="11"/>
    </row>
    <row r="114" spans="1:13" x14ac:dyDescent="0.25">
      <c r="A114" s="11"/>
      <c r="B114" s="11"/>
      <c r="C114" s="11"/>
      <c r="D114" s="11"/>
      <c r="E114" s="26"/>
      <c r="F114" s="11"/>
      <c r="G114" s="11"/>
      <c r="H114" s="11"/>
      <c r="I114" s="11"/>
      <c r="J114" s="11"/>
      <c r="K114" s="11"/>
      <c r="L114" s="11"/>
      <c r="M114" s="11"/>
    </row>
    <row r="115" spans="1:13" x14ac:dyDescent="0.25">
      <c r="A115" s="11"/>
      <c r="B115" s="11"/>
      <c r="C115" s="11"/>
      <c r="D115" s="11"/>
      <c r="E115" s="26"/>
      <c r="F115" s="11"/>
      <c r="G115" s="11"/>
      <c r="H115" s="11"/>
      <c r="I115" s="11"/>
      <c r="J115" s="11"/>
      <c r="K115" s="11"/>
      <c r="L115" s="11"/>
      <c r="M115" s="11"/>
    </row>
    <row r="116" spans="1:13" x14ac:dyDescent="0.25">
      <c r="A116" s="11"/>
      <c r="B116" s="11"/>
      <c r="C116" s="11"/>
      <c r="D116" s="11"/>
      <c r="E116" s="26"/>
      <c r="F116" s="11"/>
      <c r="G116" s="11"/>
      <c r="H116" s="11"/>
      <c r="I116" s="11"/>
      <c r="J116" s="11"/>
      <c r="K116" s="11"/>
      <c r="L116" s="11"/>
      <c r="M116" s="11"/>
    </row>
    <row r="117" spans="1:13" x14ac:dyDescent="0.25">
      <c r="A117" s="11"/>
      <c r="B117" s="11"/>
      <c r="C117" s="11"/>
      <c r="D117" s="11"/>
      <c r="E117" s="26"/>
      <c r="F117" s="11"/>
      <c r="G117" s="11"/>
      <c r="H117" s="11"/>
      <c r="I117" s="11"/>
      <c r="J117" s="11"/>
      <c r="K117" s="11"/>
      <c r="L117" s="11"/>
      <c r="M117" s="11"/>
    </row>
  </sheetData>
  <sheetProtection password="C125" sheet="1" selectLockedCells="1"/>
  <mergeCells count="42">
    <mergeCell ref="B97:N97"/>
    <mergeCell ref="H9:J9"/>
    <mergeCell ref="J11:N15"/>
    <mergeCell ref="D18:F20"/>
    <mergeCell ref="B2:N2"/>
    <mergeCell ref="B4:J4"/>
    <mergeCell ref="H18:N20"/>
    <mergeCell ref="B22:J22"/>
    <mergeCell ref="B41:J41"/>
    <mergeCell ref="B57:J57"/>
    <mergeCell ref="B67:J67"/>
    <mergeCell ref="J27:N28"/>
    <mergeCell ref="D27:D38"/>
    <mergeCell ref="J29:N30"/>
    <mergeCell ref="J31:N32"/>
    <mergeCell ref="J33:N34"/>
    <mergeCell ref="J35:N36"/>
    <mergeCell ref="F38:N39"/>
    <mergeCell ref="C46:F47"/>
    <mergeCell ref="J46:N47"/>
    <mergeCell ref="C48:F49"/>
    <mergeCell ref="J48:N49"/>
    <mergeCell ref="C50:F51"/>
    <mergeCell ref="J50:N51"/>
    <mergeCell ref="C52:F53"/>
    <mergeCell ref="J52:N53"/>
    <mergeCell ref="J72:N73"/>
    <mergeCell ref="J74:N75"/>
    <mergeCell ref="J77:N78"/>
    <mergeCell ref="C54:F55"/>
    <mergeCell ref="J54:N55"/>
    <mergeCell ref="C62:F63"/>
    <mergeCell ref="J62:N63"/>
    <mergeCell ref="C64:F65"/>
    <mergeCell ref="J64:N65"/>
    <mergeCell ref="J87:N88"/>
    <mergeCell ref="J89:N90"/>
    <mergeCell ref="F94:N95"/>
    <mergeCell ref="J79:N80"/>
    <mergeCell ref="J82:N83"/>
    <mergeCell ref="J84:N85"/>
    <mergeCell ref="B92:N92"/>
  </mergeCells>
  <conditionalFormatting sqref="N22">
    <cfRule type="containsText" dxfId="94" priority="26" operator="containsText" text="None">
      <formula>NOT(ISERROR(SEARCH("None",N22)))</formula>
    </cfRule>
    <cfRule type="containsText" dxfId="93" priority="27" operator="containsText" text="Limited">
      <formula>NOT(ISERROR(SEARCH("Limited",N22)))</formula>
    </cfRule>
    <cfRule type="containsText" dxfId="92" priority="28" operator="containsText" text="Moderate">
      <formula>NOT(ISERROR(SEARCH("Moderate",N22)))</formula>
    </cfRule>
    <cfRule type="containsText" dxfId="91" priority="29" operator="containsText" text="Considerable">
      <formula>NOT(ISERROR(SEARCH("Considerable",N22)))</formula>
    </cfRule>
    <cfRule type="containsText" dxfId="90" priority="30" operator="containsText" text="Great">
      <formula>NOT(ISERROR(SEARCH("Great",N22)))</formula>
    </cfRule>
  </conditionalFormatting>
  <conditionalFormatting sqref="N41">
    <cfRule type="containsText" dxfId="89" priority="20" operator="containsText" text="None">
      <formula>NOT(ISERROR(SEARCH("None",N41)))</formula>
    </cfRule>
    <cfRule type="containsText" dxfId="88" priority="21" operator="containsText" text="Limited">
      <formula>NOT(ISERROR(SEARCH("Limited",N41)))</formula>
    </cfRule>
    <cfRule type="containsText" dxfId="87" priority="22" operator="containsText" text="Moderate">
      <formula>NOT(ISERROR(SEARCH("Moderate",N41)))</formula>
    </cfRule>
    <cfRule type="containsText" dxfId="86" priority="23" operator="containsText" text="Considerable">
      <formula>NOT(ISERROR(SEARCH("Considerable",N41)))</formula>
    </cfRule>
    <cfRule type="containsText" dxfId="85" priority="24" operator="containsText" text="Great">
      <formula>NOT(ISERROR(SEARCH("Great",N41)))</formula>
    </cfRule>
  </conditionalFormatting>
  <conditionalFormatting sqref="N57">
    <cfRule type="containsText" dxfId="84" priority="14" operator="containsText" text="None">
      <formula>NOT(ISERROR(SEARCH("None",N57)))</formula>
    </cfRule>
    <cfRule type="containsText" dxfId="83" priority="15" operator="containsText" text="Limited">
      <formula>NOT(ISERROR(SEARCH("Limited",N57)))</formula>
    </cfRule>
    <cfRule type="containsText" dxfId="82" priority="16" operator="containsText" text="Moderate">
      <formula>NOT(ISERROR(SEARCH("Moderate",N57)))</formula>
    </cfRule>
    <cfRule type="containsText" dxfId="81" priority="17" operator="containsText" text="Considerable">
      <formula>NOT(ISERROR(SEARCH("Considerable",N57)))</formula>
    </cfRule>
    <cfRule type="containsText" dxfId="80" priority="18" operator="containsText" text="Great">
      <formula>NOT(ISERROR(SEARCH("Great",N57)))</formula>
    </cfRule>
  </conditionalFormatting>
  <conditionalFormatting sqref="N67">
    <cfRule type="containsText" dxfId="79" priority="8" operator="containsText" text="None">
      <formula>NOT(ISERROR(SEARCH("None",N67)))</formula>
    </cfRule>
    <cfRule type="containsText" dxfId="78" priority="9" operator="containsText" text="Limited">
      <formula>NOT(ISERROR(SEARCH("Limited",N67)))</formula>
    </cfRule>
    <cfRule type="containsText" dxfId="77" priority="10" operator="containsText" text="Moderate">
      <formula>NOT(ISERROR(SEARCH("Moderate",N67)))</formula>
    </cfRule>
    <cfRule type="containsText" dxfId="76" priority="11" operator="containsText" text="Considerable">
      <formula>NOT(ISERROR(SEARCH("Considerable",N67)))</formula>
    </cfRule>
    <cfRule type="containsText" dxfId="75" priority="12" operator="containsText" text="Great">
      <formula>NOT(ISERROR(SEARCH("Great",N67)))</formula>
    </cfRule>
  </conditionalFormatting>
  <conditionalFormatting sqref="N4">
    <cfRule type="containsText" dxfId="74" priority="2" operator="containsText" text="None">
      <formula>NOT(ISERROR(SEARCH("None",N4)))</formula>
    </cfRule>
    <cfRule type="containsText" dxfId="73" priority="3" operator="containsText" text="Limited">
      <formula>NOT(ISERROR(SEARCH("Limited",N4)))</formula>
    </cfRule>
    <cfRule type="containsText" dxfId="72" priority="4" operator="containsText" text="Moderate">
      <formula>NOT(ISERROR(SEARCH("Moderate",N4)))</formula>
    </cfRule>
    <cfRule type="containsText" dxfId="71" priority="5" operator="containsText" text="Considerable">
      <formula>NOT(ISERROR(SEARCH("Considerable",N4)))</formula>
    </cfRule>
    <cfRule type="containsText" dxfId="70" priority="6" operator="containsText" text="Great">
      <formula>NOT(ISERROR(SEARCH("Great",N4)))</formula>
    </cfRule>
  </conditionalFormatting>
  <dataValidations count="1">
    <dataValidation type="textLength" operator="lessThanOrEqual" allowBlank="1" showInputMessage="1" showErrorMessage="1" sqref="N81 N6 N10 N16:N17 N21 N60:N61 N37 N56 N25:N26 N40 N44:N45 N66 N70:N71 N76 N86" xr:uid="{13E64703-7CF4-462D-B059-4436985F31E0}">
      <formula1>50</formula1>
    </dataValidation>
  </dataValidations>
  <pageMargins left="0.7" right="0.7" top="0.75" bottom="0.75" header="0.3" footer="0.3"/>
  <pageSetup paperSize="8"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25" stopIfTrue="1" operator="containsText" id="{732FA6F5-273A-48A2-A209-CFCF9917FF4A}">
            <xm:f>NOT(ISERROR(SEARCH("~-",N22)))</xm:f>
            <xm:f>"~-"</xm:f>
            <x14:dxf>
              <fill>
                <patternFill>
                  <bgColor theme="2" tint="-9.9948118533890809E-2"/>
                </patternFill>
              </fill>
            </x14:dxf>
          </x14:cfRule>
          <xm:sqref>N22</xm:sqref>
        </x14:conditionalFormatting>
        <x14:conditionalFormatting xmlns:xm="http://schemas.microsoft.com/office/excel/2006/main">
          <x14:cfRule type="containsText" priority="19" operator="containsText" id="{F135F5D4-E61C-4D25-97F9-3D3C3902B3B5}">
            <xm:f>NOT(ISERROR(SEARCH("-",N41)))</xm:f>
            <xm:f>"-"</xm:f>
            <x14:dxf>
              <fill>
                <patternFill>
                  <bgColor theme="2" tint="-9.9948118533890809E-2"/>
                </patternFill>
              </fill>
            </x14:dxf>
          </x14:cfRule>
          <xm:sqref>N41</xm:sqref>
        </x14:conditionalFormatting>
        <x14:conditionalFormatting xmlns:xm="http://schemas.microsoft.com/office/excel/2006/main">
          <x14:cfRule type="containsText" priority="13" operator="containsText" id="{91F244C9-7FE7-4A3A-8A31-2E2F450E4934}">
            <xm:f>NOT(ISERROR(SEARCH("-",N57)))</xm:f>
            <xm:f>"-"</xm:f>
            <x14:dxf>
              <fill>
                <patternFill>
                  <bgColor theme="2" tint="-9.9948118533890809E-2"/>
                </patternFill>
              </fill>
            </x14:dxf>
          </x14:cfRule>
          <xm:sqref>N57</xm:sqref>
        </x14:conditionalFormatting>
        <x14:conditionalFormatting xmlns:xm="http://schemas.microsoft.com/office/excel/2006/main">
          <x14:cfRule type="containsText" priority="7" operator="containsText" id="{EDB4C9A8-90A8-4CFB-A003-B8E8E77D3405}">
            <xm:f>NOT(ISERROR(SEARCH("-",N67)))</xm:f>
            <xm:f>"-"</xm:f>
            <x14:dxf>
              <fill>
                <patternFill>
                  <bgColor theme="2" tint="-9.9948118533890809E-2"/>
                </patternFill>
              </fill>
            </x14:dxf>
          </x14:cfRule>
          <xm:sqref>N67</xm:sqref>
        </x14:conditionalFormatting>
        <x14:conditionalFormatting xmlns:xm="http://schemas.microsoft.com/office/excel/2006/main">
          <x14:cfRule type="containsText" priority="1" operator="containsText" id="{B38F1E70-723C-4CA1-A203-4703E3110335}">
            <xm:f>NOT(ISERROR(SEARCH("-",N4)))</xm:f>
            <xm:f>"-"</xm:f>
            <x14:dxf>
              <fill>
                <patternFill>
                  <bgColor theme="2" tint="-9.9948118533890809E-2"/>
                </patternFill>
              </fill>
            </x14:dxf>
          </x14:cfRule>
          <xm:sqref>N4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6AEBAD14-554A-4D69-8771-27529ECF9B32}">
          <x14:formula1>
            <xm:f>'RAF Basic data'!$D$18:$D$22</xm:f>
          </x14:formula1>
          <xm:sqref>H9:J9</xm:sqref>
        </x14:dataValidation>
        <x14:dataValidation type="list" allowBlank="1" showInputMessage="1" showErrorMessage="1" xr:uid="{C386E655-AE10-40D2-98B8-D71AF401B31E}">
          <x14:formula1>
            <xm:f>'RAF Basic data'!$D$26:$D$31</xm:f>
          </x14:formula1>
          <xm:sqref>H27 H35 H33 H31 H29 H46 H48 H50 H52 H54 H62 H64 H72 H74 H77 H79 H82 H84 H87 H89</xm:sqref>
        </x14:dataValidation>
        <x14:dataValidation type="list" allowBlank="1" showInputMessage="1" showErrorMessage="1" xr:uid="{10DA4588-F98C-4619-9EEC-28704F1F42CB}">
          <x14:formula1>
            <xm:f>'RAF Basic data'!$J$4:$J$31</xm:f>
          </x14:formula1>
          <xm:sqref>F27 F29 F31 F33 F35</xm:sqref>
        </x14:dataValidation>
        <x14:dataValidation type="list" allowBlank="1" showInputMessage="1" showErrorMessage="1" xr:uid="{23E100C0-1F9E-4D7B-961E-EC819DFD609F}">
          <x14:formula1>
            <xm:f>'RAF Basic data'!$G$4:$G$39</xm:f>
          </x14:formula1>
          <xm:sqref>H11 H13 H15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3D45-6520-425E-B4B8-065D91B16925}">
  <sheetPr>
    <tabColor theme="4" tint="-0.249977111117893"/>
  </sheetPr>
  <dimension ref="A1:T115"/>
  <sheetViews>
    <sheetView zoomScaleNormal="100" workbookViewId="0">
      <selection activeCell="F92" sqref="F92:N93"/>
    </sheetView>
  </sheetViews>
  <sheetFormatPr defaultColWidth="9.140625" defaultRowHeight="15" x14ac:dyDescent="0.25"/>
  <cols>
    <col min="1" max="1" width="1.5703125" style="6" customWidth="1"/>
    <col min="2" max="3" width="3.5703125" style="6" customWidth="1"/>
    <col min="4" max="4" width="27.5703125" style="6" customWidth="1"/>
    <col min="5" max="5" width="1.5703125" style="27" customWidth="1"/>
    <col min="6" max="6" width="18.5703125" style="6" customWidth="1"/>
    <col min="7" max="7" width="1.5703125" style="6" customWidth="1"/>
    <col min="8" max="8" width="18.5703125" style="6" customWidth="1"/>
    <col min="9" max="9" width="1.5703125" style="6" customWidth="1"/>
    <col min="10" max="10" width="18.5703125" style="6" customWidth="1"/>
    <col min="11" max="11" width="1.5703125" style="6" customWidth="1"/>
    <col min="12" max="12" width="10.5703125" style="6" customWidth="1"/>
    <col min="13" max="13" width="1.5703125" style="6" customWidth="1"/>
    <col min="14" max="14" width="18.5703125" style="6" customWidth="1"/>
    <col min="15" max="15" width="1.5703125" style="6" customWidth="1"/>
    <col min="16" max="16" width="9.140625" style="6" hidden="1" customWidth="1"/>
    <col min="17" max="17" width="10" style="6" hidden="1" customWidth="1"/>
    <col min="18" max="18" width="9.140625" style="6" hidden="1" customWidth="1"/>
    <col min="19" max="16384" width="9.140625" style="6"/>
  </cols>
  <sheetData>
    <row r="1" spans="1:18" ht="9" customHeight="1" x14ac:dyDescent="0.25">
      <c r="A1" s="3"/>
      <c r="B1" s="3"/>
      <c r="C1" s="3"/>
      <c r="D1" s="4"/>
      <c r="E1" s="5"/>
      <c r="F1" s="3"/>
      <c r="G1" s="3"/>
      <c r="H1" s="3"/>
      <c r="I1" s="3"/>
      <c r="J1" s="3"/>
      <c r="K1" s="3"/>
      <c r="L1" s="3"/>
      <c r="M1" s="3"/>
      <c r="N1" s="3"/>
      <c r="O1" s="3"/>
    </row>
    <row r="2" spans="1:18" s="8" customFormat="1" ht="30" customHeight="1" x14ac:dyDescent="0.2">
      <c r="A2" s="7"/>
      <c r="B2" s="176" t="s">
        <v>225</v>
      </c>
      <c r="C2" s="177"/>
      <c r="D2" s="177"/>
      <c r="E2" s="177"/>
      <c r="F2" s="177"/>
      <c r="G2" s="177"/>
      <c r="H2" s="177"/>
      <c r="I2" s="177"/>
      <c r="J2" s="177"/>
      <c r="K2" s="177"/>
      <c r="L2" s="177"/>
      <c r="M2" s="177"/>
      <c r="N2" s="178"/>
      <c r="O2" s="7"/>
    </row>
    <row r="3" spans="1:18" s="14" customFormat="1" ht="9" customHeight="1" thickBot="1" x14ac:dyDescent="0.3">
      <c r="A3" s="12"/>
      <c r="B3" s="12"/>
      <c r="C3" s="15"/>
      <c r="D3" s="10"/>
      <c r="E3" s="16"/>
      <c r="F3" s="12"/>
      <c r="G3" s="12"/>
      <c r="H3" s="12"/>
      <c r="I3" s="12"/>
      <c r="J3" s="12"/>
      <c r="K3" s="12"/>
      <c r="L3" s="12"/>
      <c r="M3" s="12"/>
      <c r="N3" s="12"/>
      <c r="O3" s="12"/>
    </row>
    <row r="4" spans="1:18" s="18" customFormat="1" ht="18" customHeight="1" thickBot="1" x14ac:dyDescent="0.3">
      <c r="A4" s="17"/>
      <c r="B4" s="179" t="s">
        <v>177</v>
      </c>
      <c r="C4" s="180"/>
      <c r="D4" s="180"/>
      <c r="E4" s="180"/>
      <c r="F4" s="180"/>
      <c r="G4" s="180"/>
      <c r="H4" s="180"/>
      <c r="I4" s="180"/>
      <c r="J4" s="181"/>
      <c r="K4" s="49"/>
      <c r="L4" s="50" t="s">
        <v>148</v>
      </c>
      <c r="M4" s="49"/>
      <c r="N4" s="143" t="str">
        <f>INDEX('RAF Basic data'!$D$26:$D$31, MATCH(ROUND(P4,0),'RAF Basic data'!$E$26:$E$31,0))</f>
        <v>None</v>
      </c>
      <c r="O4" s="17"/>
      <c r="P4" s="85">
        <f>ROUND(AVERAGE(P14,P34,P47,P63),1)</f>
        <v>1</v>
      </c>
      <c r="Q4" s="54" t="s">
        <v>203</v>
      </c>
      <c r="R4" s="51"/>
    </row>
    <row r="5" spans="1:18" s="18" customFormat="1" ht="3" customHeight="1" x14ac:dyDescent="0.25">
      <c r="A5" s="17"/>
      <c r="B5" s="46"/>
      <c r="C5" s="46"/>
      <c r="D5" s="46"/>
      <c r="E5" s="46"/>
      <c r="F5" s="46"/>
      <c r="G5" s="46"/>
      <c r="H5" s="46"/>
      <c r="I5" s="46"/>
      <c r="J5" s="46"/>
      <c r="K5" s="46"/>
      <c r="L5" s="46"/>
      <c r="M5" s="46"/>
      <c r="N5" s="46"/>
      <c r="O5" s="28"/>
    </row>
    <row r="6" spans="1:18" s="18" customFormat="1" ht="12.75" customHeight="1" x14ac:dyDescent="0.2">
      <c r="A6" s="17"/>
      <c r="B6" s="55"/>
      <c r="C6" s="53" t="s">
        <v>322</v>
      </c>
      <c r="D6" s="55"/>
      <c r="E6" s="55"/>
      <c r="F6" s="55"/>
      <c r="G6" s="55"/>
      <c r="H6" s="38"/>
      <c r="I6" s="55"/>
      <c r="J6" s="43"/>
      <c r="K6" s="55"/>
      <c r="L6" s="55"/>
      <c r="M6" s="55"/>
      <c r="N6" s="32"/>
      <c r="O6" s="28"/>
    </row>
    <row r="7" spans="1:18" s="18" customFormat="1" ht="3" customHeight="1" x14ac:dyDescent="0.25">
      <c r="A7" s="17"/>
      <c r="B7" s="55"/>
      <c r="C7" s="55"/>
      <c r="D7" s="55"/>
      <c r="E7" s="55"/>
      <c r="F7" s="55"/>
      <c r="G7" s="55"/>
      <c r="H7" s="55"/>
      <c r="I7" s="55"/>
      <c r="J7" s="55"/>
      <c r="K7" s="55"/>
      <c r="L7" s="55"/>
      <c r="M7" s="55"/>
      <c r="N7" s="55"/>
      <c r="O7" s="28"/>
    </row>
    <row r="8" spans="1:18" s="18" customFormat="1" ht="12.75" customHeight="1" x14ac:dyDescent="0.2">
      <c r="A8" s="17"/>
      <c r="B8" s="55"/>
      <c r="C8" s="45" t="s">
        <v>194</v>
      </c>
      <c r="D8" s="55"/>
      <c r="E8" s="55"/>
      <c r="F8" s="55"/>
      <c r="G8" s="55"/>
      <c r="H8" s="38"/>
      <c r="I8" s="55"/>
      <c r="J8" s="43"/>
      <c r="K8" s="55"/>
      <c r="L8" s="55"/>
      <c r="M8" s="55"/>
      <c r="N8" s="32"/>
      <c r="O8" s="28"/>
    </row>
    <row r="9" spans="1:18" s="18" customFormat="1" ht="12.75" customHeight="1" x14ac:dyDescent="0.25">
      <c r="A9" s="17"/>
      <c r="B9" s="55"/>
      <c r="C9" s="52"/>
      <c r="D9" s="205" t="s">
        <v>323</v>
      </c>
      <c r="E9" s="205"/>
      <c r="F9" s="205"/>
      <c r="G9" s="55"/>
      <c r="H9" s="193"/>
      <c r="I9" s="194"/>
      <c r="J9" s="194"/>
      <c r="K9" s="194"/>
      <c r="L9" s="194"/>
      <c r="M9" s="194"/>
      <c r="N9" s="195"/>
      <c r="O9" s="28"/>
    </row>
    <row r="10" spans="1:18" s="18" customFormat="1" ht="12.75" customHeight="1" x14ac:dyDescent="0.25">
      <c r="A10" s="17"/>
      <c r="B10" s="55"/>
      <c r="C10" s="52"/>
      <c r="D10" s="205"/>
      <c r="E10" s="205"/>
      <c r="F10" s="205"/>
      <c r="G10" s="55"/>
      <c r="H10" s="196"/>
      <c r="I10" s="197"/>
      <c r="J10" s="197"/>
      <c r="K10" s="197"/>
      <c r="L10" s="197"/>
      <c r="M10" s="197"/>
      <c r="N10" s="198"/>
      <c r="O10" s="28"/>
    </row>
    <row r="11" spans="1:18" s="18" customFormat="1" ht="12.75" customHeight="1" x14ac:dyDescent="0.25">
      <c r="A11" s="17"/>
      <c r="B11" s="55"/>
      <c r="C11" s="52"/>
      <c r="D11" s="205"/>
      <c r="E11" s="205"/>
      <c r="F11" s="205"/>
      <c r="G11" s="55"/>
      <c r="H11" s="196"/>
      <c r="I11" s="197"/>
      <c r="J11" s="197"/>
      <c r="K11" s="197"/>
      <c r="L11" s="197"/>
      <c r="M11" s="197"/>
      <c r="N11" s="198"/>
      <c r="O11" s="28"/>
    </row>
    <row r="12" spans="1:18" s="18" customFormat="1" ht="12.75" customHeight="1" x14ac:dyDescent="0.25">
      <c r="A12" s="17"/>
      <c r="B12" s="55"/>
      <c r="C12" s="52"/>
      <c r="D12" s="205"/>
      <c r="E12" s="205"/>
      <c r="F12" s="205"/>
      <c r="G12" s="55"/>
      <c r="H12" s="199"/>
      <c r="I12" s="200"/>
      <c r="J12" s="200"/>
      <c r="K12" s="200"/>
      <c r="L12" s="200"/>
      <c r="M12" s="200"/>
      <c r="N12" s="201"/>
      <c r="O12" s="28"/>
    </row>
    <row r="13" spans="1:18" s="1" customFormat="1" ht="9" customHeight="1" thickBot="1" x14ac:dyDescent="0.25">
      <c r="A13" s="2"/>
      <c r="B13" s="55"/>
      <c r="C13" s="60"/>
      <c r="D13" s="55"/>
      <c r="E13" s="55"/>
      <c r="F13" s="55"/>
      <c r="G13" s="55"/>
      <c r="H13" s="38"/>
      <c r="I13" s="55"/>
      <c r="J13" s="43"/>
      <c r="K13" s="55"/>
      <c r="L13" s="55"/>
      <c r="M13" s="55"/>
      <c r="N13" s="58"/>
      <c r="O13" s="59"/>
    </row>
    <row r="14" spans="1:18" s="18" customFormat="1" ht="15" customHeight="1" thickBot="1" x14ac:dyDescent="0.3">
      <c r="A14" s="17"/>
      <c r="B14" s="215" t="s">
        <v>238</v>
      </c>
      <c r="C14" s="216"/>
      <c r="D14" s="216"/>
      <c r="E14" s="216"/>
      <c r="F14" s="216"/>
      <c r="G14" s="216"/>
      <c r="H14" s="216"/>
      <c r="I14" s="216"/>
      <c r="J14" s="217"/>
      <c r="K14" s="55"/>
      <c r="L14" s="62" t="s">
        <v>148</v>
      </c>
      <c r="M14" s="55"/>
      <c r="N14" s="142" t="str">
        <f>INDEX('RAF Basic data'!$D$26:$D$31, MATCH(P14,'RAF Basic data'!$E$26:$E$31,0))</f>
        <v>None</v>
      </c>
      <c r="O14" s="28"/>
      <c r="P14" s="64">
        <f>IF(Q14&lt;1,1,Q14)</f>
        <v>1</v>
      </c>
      <c r="Q14" s="64">
        <f>MAX(VLOOKUP($H$19,'RAF Basic data'!$D$26:$E$31,2,FALSE),VLOOKUP($H$21,'RAF Basic data'!$D$26:$E$31,2,FALSE),VLOOKUP($H$23,'RAF Basic data'!$D$26:$E$31,2,FALSE),VLOOKUP($H$25,'RAF Basic data'!$D$26:$E$31,2,FALSE),VLOOKUP($H$27,'RAF Basic data'!$D$26:$E$31,2,FALSE) )</f>
        <v>0</v>
      </c>
      <c r="R14" s="65" t="s">
        <v>233</v>
      </c>
    </row>
    <row r="15" spans="1:18" s="18" customFormat="1" ht="3" customHeight="1" x14ac:dyDescent="0.25">
      <c r="A15" s="17"/>
      <c r="B15" s="55"/>
      <c r="C15" s="55"/>
      <c r="D15" s="55"/>
      <c r="E15" s="55"/>
      <c r="F15" s="55"/>
      <c r="G15" s="55"/>
      <c r="H15" s="55"/>
      <c r="I15" s="55"/>
      <c r="J15" s="55"/>
      <c r="K15" s="55"/>
      <c r="L15" s="55"/>
      <c r="M15" s="55"/>
      <c r="N15" s="55"/>
      <c r="O15" s="28"/>
    </row>
    <row r="16" spans="1:18" s="18" customFormat="1" ht="12.75" customHeight="1" x14ac:dyDescent="0.25">
      <c r="A16" s="17"/>
      <c r="B16" s="55"/>
      <c r="C16" s="45"/>
      <c r="D16" s="55"/>
      <c r="E16" s="55"/>
      <c r="F16" s="55"/>
      <c r="G16" s="55"/>
      <c r="H16" s="38" t="s">
        <v>209</v>
      </c>
      <c r="I16" s="55"/>
      <c r="J16" s="55"/>
      <c r="K16" s="55"/>
      <c r="L16" s="55"/>
      <c r="M16" s="55"/>
      <c r="N16" s="55"/>
      <c r="O16" s="28"/>
      <c r="P16" s="94"/>
      <c r="Q16" s="51"/>
    </row>
    <row r="17" spans="1:19" s="63" customFormat="1" ht="12.75" customHeight="1" x14ac:dyDescent="0.2">
      <c r="A17" s="59"/>
      <c r="B17" s="55"/>
      <c r="C17" s="45"/>
      <c r="D17" s="43"/>
      <c r="E17" s="55"/>
      <c r="F17" s="38"/>
      <c r="G17" s="55"/>
      <c r="H17" s="38" t="s">
        <v>241</v>
      </c>
      <c r="I17" s="55"/>
      <c r="J17" s="43" t="s">
        <v>41</v>
      </c>
      <c r="K17" s="55"/>
      <c r="L17" s="55"/>
      <c r="M17" s="55"/>
      <c r="N17" s="58"/>
      <c r="O17" s="59"/>
    </row>
    <row r="18" spans="1:19" s="63" customFormat="1" ht="3" customHeight="1" x14ac:dyDescent="0.2">
      <c r="A18" s="59"/>
      <c r="B18" s="55"/>
      <c r="C18" s="55"/>
      <c r="D18" s="55"/>
      <c r="E18" s="55"/>
      <c r="F18" s="55"/>
      <c r="G18" s="55"/>
      <c r="H18" s="56"/>
      <c r="I18" s="55"/>
      <c r="J18" s="55"/>
      <c r="K18" s="55"/>
      <c r="L18" s="55"/>
      <c r="M18" s="55"/>
      <c r="N18" s="58"/>
      <c r="O18" s="59"/>
    </row>
    <row r="19" spans="1:19" s="1" customFormat="1" ht="12.75" customHeight="1" x14ac:dyDescent="0.25">
      <c r="A19" s="2"/>
      <c r="B19" s="55"/>
      <c r="C19" s="66"/>
      <c r="D19" s="219" t="s">
        <v>227</v>
      </c>
      <c r="E19" s="219"/>
      <c r="F19" s="219"/>
      <c r="G19" s="55"/>
      <c r="H19" s="145" t="s">
        <v>37</v>
      </c>
      <c r="I19" s="55"/>
      <c r="J19" s="193"/>
      <c r="K19" s="194"/>
      <c r="L19" s="194"/>
      <c r="M19" s="194"/>
      <c r="N19" s="195"/>
      <c r="O19" s="59"/>
      <c r="Q19" s="90"/>
      <c r="S19" s="120"/>
    </row>
    <row r="20" spans="1:19" s="1" customFormat="1" ht="12.75" customHeight="1" x14ac:dyDescent="0.25">
      <c r="A20" s="2"/>
      <c r="B20" s="55"/>
      <c r="C20" s="66"/>
      <c r="D20" s="67"/>
      <c r="E20" s="66"/>
      <c r="F20" s="68" t="s">
        <v>232</v>
      </c>
      <c r="G20" s="55"/>
      <c r="H20" s="56"/>
      <c r="I20" s="55"/>
      <c r="J20" s="199"/>
      <c r="K20" s="200"/>
      <c r="L20" s="200"/>
      <c r="M20" s="200"/>
      <c r="N20" s="201"/>
      <c r="O20" s="59"/>
      <c r="Q20" s="90"/>
    </row>
    <row r="21" spans="1:19" s="1" customFormat="1" ht="12.75" customHeight="1" x14ac:dyDescent="0.25">
      <c r="A21" s="2"/>
      <c r="B21" s="55"/>
      <c r="C21" s="66"/>
      <c r="D21" s="219" t="s">
        <v>228</v>
      </c>
      <c r="E21" s="219"/>
      <c r="F21" s="219"/>
      <c r="G21" s="55"/>
      <c r="H21" s="145" t="s">
        <v>37</v>
      </c>
      <c r="I21" s="55"/>
      <c r="J21" s="193"/>
      <c r="K21" s="194"/>
      <c r="L21" s="194"/>
      <c r="M21" s="194"/>
      <c r="N21" s="195"/>
      <c r="O21" s="59"/>
      <c r="Q21" s="90"/>
    </row>
    <row r="22" spans="1:19" s="1" customFormat="1" ht="12.75" customHeight="1" x14ac:dyDescent="0.25">
      <c r="A22" s="2"/>
      <c r="B22" s="55"/>
      <c r="C22" s="45"/>
      <c r="D22" s="67"/>
      <c r="E22" s="66"/>
      <c r="F22" s="68" t="s">
        <v>326</v>
      </c>
      <c r="G22" s="55"/>
      <c r="H22" s="56"/>
      <c r="I22" s="55"/>
      <c r="J22" s="199"/>
      <c r="K22" s="200"/>
      <c r="L22" s="200"/>
      <c r="M22" s="200"/>
      <c r="N22" s="201"/>
      <c r="O22" s="59"/>
      <c r="Q22" s="91"/>
    </row>
    <row r="23" spans="1:19" s="1" customFormat="1" ht="12.75" customHeight="1" x14ac:dyDescent="0.25">
      <c r="A23" s="2"/>
      <c r="B23" s="84"/>
      <c r="C23" s="66"/>
      <c r="D23" s="219" t="s">
        <v>327</v>
      </c>
      <c r="E23" s="219"/>
      <c r="F23" s="219"/>
      <c r="G23" s="84"/>
      <c r="H23" s="145" t="s">
        <v>37</v>
      </c>
      <c r="I23" s="84"/>
      <c r="J23" s="193"/>
      <c r="K23" s="194"/>
      <c r="L23" s="194"/>
      <c r="M23" s="194"/>
      <c r="N23" s="195"/>
      <c r="O23" s="59"/>
      <c r="Q23" s="91"/>
    </row>
    <row r="24" spans="1:19" s="1" customFormat="1" ht="12.75" customHeight="1" x14ac:dyDescent="0.25">
      <c r="A24" s="2"/>
      <c r="B24" s="84"/>
      <c r="C24" s="66"/>
      <c r="D24" s="67"/>
      <c r="E24" s="66"/>
      <c r="F24" s="68" t="s">
        <v>328</v>
      </c>
      <c r="G24" s="84"/>
      <c r="H24" s="56"/>
      <c r="I24" s="84"/>
      <c r="J24" s="199"/>
      <c r="K24" s="200"/>
      <c r="L24" s="200"/>
      <c r="M24" s="200"/>
      <c r="N24" s="201"/>
      <c r="O24" s="59"/>
      <c r="Q24" s="91"/>
    </row>
    <row r="25" spans="1:19" s="1" customFormat="1" ht="12.75" customHeight="1" x14ac:dyDescent="0.25">
      <c r="A25" s="2"/>
      <c r="B25" s="55"/>
      <c r="C25" s="66"/>
      <c r="D25" s="219" t="s">
        <v>229</v>
      </c>
      <c r="E25" s="219"/>
      <c r="F25" s="219"/>
      <c r="G25" s="55"/>
      <c r="H25" s="145" t="s">
        <v>37</v>
      </c>
      <c r="I25" s="55"/>
      <c r="J25" s="193"/>
      <c r="K25" s="194"/>
      <c r="L25" s="194"/>
      <c r="M25" s="194"/>
      <c r="N25" s="195"/>
      <c r="O25" s="59"/>
      <c r="Q25" s="91"/>
    </row>
    <row r="26" spans="1:19" s="1" customFormat="1" ht="12.75" customHeight="1" x14ac:dyDescent="0.2">
      <c r="A26" s="2"/>
      <c r="B26" s="55"/>
      <c r="C26" s="66"/>
      <c r="D26" s="67"/>
      <c r="E26" s="66"/>
      <c r="F26" s="68" t="s">
        <v>243</v>
      </c>
      <c r="G26" s="55"/>
      <c r="H26" s="56"/>
      <c r="I26" s="55"/>
      <c r="J26" s="199"/>
      <c r="K26" s="200"/>
      <c r="L26" s="200"/>
      <c r="M26" s="200"/>
      <c r="N26" s="201"/>
      <c r="O26" s="59"/>
      <c r="Q26" s="92"/>
    </row>
    <row r="27" spans="1:19" s="1" customFormat="1" ht="12.75" customHeight="1" x14ac:dyDescent="0.25">
      <c r="A27" s="2"/>
      <c r="B27" s="55"/>
      <c r="C27" s="66"/>
      <c r="D27" s="219" t="s">
        <v>230</v>
      </c>
      <c r="E27" s="219"/>
      <c r="F27" s="219"/>
      <c r="G27" s="55"/>
      <c r="H27" s="145" t="s">
        <v>37</v>
      </c>
      <c r="I27" s="55"/>
      <c r="J27" s="193"/>
      <c r="K27" s="194"/>
      <c r="L27" s="194"/>
      <c r="M27" s="194"/>
      <c r="N27" s="195"/>
      <c r="O27" s="59"/>
      <c r="Q27" s="91"/>
    </row>
    <row r="28" spans="1:19" s="1" customFormat="1" ht="12.75" customHeight="1" x14ac:dyDescent="0.2">
      <c r="A28" s="2"/>
      <c r="B28" s="55"/>
      <c r="C28" s="45"/>
      <c r="D28" s="67"/>
      <c r="E28" s="66"/>
      <c r="F28" s="68" t="s">
        <v>231</v>
      </c>
      <c r="G28" s="55"/>
      <c r="H28" s="56"/>
      <c r="I28" s="55"/>
      <c r="J28" s="199"/>
      <c r="K28" s="200"/>
      <c r="L28" s="200"/>
      <c r="M28" s="200"/>
      <c r="N28" s="201"/>
      <c r="O28" s="59"/>
      <c r="Q28" s="92"/>
    </row>
    <row r="29" spans="1:19" s="63" customFormat="1" ht="3" customHeight="1" x14ac:dyDescent="0.2">
      <c r="A29" s="59"/>
      <c r="B29" s="55"/>
      <c r="C29" s="55"/>
      <c r="D29" s="67"/>
      <c r="E29" s="55"/>
      <c r="F29" s="55"/>
      <c r="G29" s="55"/>
      <c r="H29" s="56"/>
      <c r="I29" s="55"/>
      <c r="J29" s="55"/>
      <c r="K29" s="55"/>
      <c r="L29" s="55"/>
      <c r="M29" s="55"/>
      <c r="N29" s="58"/>
      <c r="O29" s="59"/>
    </row>
    <row r="30" spans="1:19" s="63" customFormat="1" ht="12.75" customHeight="1" x14ac:dyDescent="0.25">
      <c r="A30" s="59"/>
      <c r="B30" s="55"/>
      <c r="C30" s="55"/>
      <c r="D30" s="67"/>
      <c r="E30" s="55"/>
      <c r="F30" s="193" t="s">
        <v>185</v>
      </c>
      <c r="G30" s="194"/>
      <c r="H30" s="194"/>
      <c r="I30" s="194"/>
      <c r="J30" s="194"/>
      <c r="K30" s="194"/>
      <c r="L30" s="194"/>
      <c r="M30" s="194"/>
      <c r="N30" s="195"/>
      <c r="O30" s="59"/>
    </row>
    <row r="31" spans="1:19" s="63" customFormat="1" ht="12.75" customHeight="1" x14ac:dyDescent="0.25">
      <c r="A31" s="59"/>
      <c r="B31" s="55"/>
      <c r="C31" s="55"/>
      <c r="D31" s="67"/>
      <c r="E31" s="55"/>
      <c r="F31" s="196"/>
      <c r="G31" s="197"/>
      <c r="H31" s="197"/>
      <c r="I31" s="197"/>
      <c r="J31" s="197"/>
      <c r="K31" s="197"/>
      <c r="L31" s="197"/>
      <c r="M31" s="197"/>
      <c r="N31" s="198"/>
      <c r="O31" s="59"/>
    </row>
    <row r="32" spans="1:19" s="63" customFormat="1" ht="12.75" customHeight="1" x14ac:dyDescent="0.25">
      <c r="A32" s="59"/>
      <c r="B32" s="55"/>
      <c r="C32" s="55"/>
      <c r="D32" s="55"/>
      <c r="E32" s="55"/>
      <c r="F32" s="199"/>
      <c r="G32" s="200"/>
      <c r="H32" s="200"/>
      <c r="I32" s="200"/>
      <c r="J32" s="200"/>
      <c r="K32" s="200"/>
      <c r="L32" s="200"/>
      <c r="M32" s="200"/>
      <c r="N32" s="201"/>
      <c r="O32" s="59"/>
    </row>
    <row r="33" spans="1:20" s="1" customFormat="1" ht="9" customHeight="1" thickBot="1" x14ac:dyDescent="0.25">
      <c r="A33" s="2"/>
      <c r="B33" s="46"/>
      <c r="C33" s="61"/>
      <c r="D33" s="46"/>
      <c r="E33" s="46"/>
      <c r="F33" s="46"/>
      <c r="G33" s="46"/>
      <c r="H33" s="56"/>
      <c r="I33" s="46"/>
      <c r="J33" s="46"/>
      <c r="K33" s="46"/>
      <c r="L33" s="46"/>
      <c r="M33" s="46"/>
      <c r="N33" s="58"/>
      <c r="O33" s="59"/>
    </row>
    <row r="34" spans="1:20" s="18" customFormat="1" ht="15" customHeight="1" thickBot="1" x14ac:dyDescent="0.3">
      <c r="A34" s="17"/>
      <c r="B34" s="215" t="s">
        <v>324</v>
      </c>
      <c r="C34" s="216"/>
      <c r="D34" s="216"/>
      <c r="E34" s="216"/>
      <c r="F34" s="216"/>
      <c r="G34" s="216"/>
      <c r="H34" s="216"/>
      <c r="I34" s="216"/>
      <c r="J34" s="217"/>
      <c r="K34" s="46"/>
      <c r="L34" s="62" t="s">
        <v>148</v>
      </c>
      <c r="M34" s="46"/>
      <c r="N34" s="142" t="str">
        <f>INDEX('RAF Basic data'!$D$26:$D$31, MATCH(P34,'RAF Basic data'!$E$26:$E$31,0))</f>
        <v>None</v>
      </c>
      <c r="O34" s="28"/>
      <c r="P34" s="64">
        <f>IF(Q34&lt;1,1,Q34)</f>
        <v>1</v>
      </c>
      <c r="Q34" s="64">
        <f>MAX(VLOOKUP($H$39,'RAF Basic data'!$D$26:$E$31,2,FALSE),VLOOKUP($H$41,'RAF Basic data'!$D$26:$E$31,2,FALSE))</f>
        <v>0</v>
      </c>
      <c r="R34" s="65" t="s">
        <v>236</v>
      </c>
    </row>
    <row r="35" spans="1:20" s="18" customFormat="1" ht="3" customHeight="1" x14ac:dyDescent="0.25">
      <c r="A35" s="17"/>
      <c r="B35" s="55"/>
      <c r="C35" s="55"/>
      <c r="D35" s="55"/>
      <c r="E35" s="55"/>
      <c r="F35" s="55"/>
      <c r="G35" s="55"/>
      <c r="H35" s="55"/>
      <c r="I35" s="55"/>
      <c r="J35" s="55"/>
      <c r="K35" s="55"/>
      <c r="L35" s="55"/>
      <c r="M35" s="55"/>
      <c r="N35" s="55"/>
      <c r="O35" s="28"/>
    </row>
    <row r="36" spans="1:20" s="18" customFormat="1" ht="12.75" customHeight="1" x14ac:dyDescent="0.25">
      <c r="A36" s="17"/>
      <c r="B36" s="55"/>
      <c r="C36" s="45"/>
      <c r="D36" s="55"/>
      <c r="E36" s="55"/>
      <c r="F36" s="55"/>
      <c r="G36" s="55"/>
      <c r="H36" s="38" t="s">
        <v>209</v>
      </c>
      <c r="I36" s="55"/>
      <c r="J36" s="55"/>
      <c r="K36" s="55"/>
      <c r="L36" s="55"/>
      <c r="M36" s="55"/>
      <c r="N36" s="55"/>
      <c r="O36" s="28"/>
    </row>
    <row r="37" spans="1:20" s="63" customFormat="1" ht="12.75" customHeight="1" x14ac:dyDescent="0.2">
      <c r="A37" s="59"/>
      <c r="B37" s="55"/>
      <c r="C37" s="45"/>
      <c r="D37" s="43"/>
      <c r="E37" s="55"/>
      <c r="F37" s="38"/>
      <c r="G37" s="55"/>
      <c r="H37" s="38" t="s">
        <v>192</v>
      </c>
      <c r="I37" s="55"/>
      <c r="J37" s="43" t="s">
        <v>41</v>
      </c>
      <c r="K37" s="55"/>
      <c r="L37" s="55"/>
      <c r="M37" s="55"/>
      <c r="N37" s="58"/>
      <c r="O37" s="59"/>
    </row>
    <row r="38" spans="1:20" s="63" customFormat="1" ht="3" customHeight="1" x14ac:dyDescent="0.2">
      <c r="A38" s="59"/>
      <c r="B38" s="55"/>
      <c r="C38" s="55"/>
      <c r="D38" s="55"/>
      <c r="E38" s="55"/>
      <c r="F38" s="55"/>
      <c r="G38" s="55"/>
      <c r="H38" s="56"/>
      <c r="I38" s="55"/>
      <c r="J38" s="55"/>
      <c r="K38" s="55"/>
      <c r="L38" s="55"/>
      <c r="M38" s="55"/>
      <c r="N38" s="58"/>
      <c r="O38" s="59"/>
    </row>
    <row r="39" spans="1:20" s="1" customFormat="1" ht="12.75" customHeight="1" x14ac:dyDescent="0.25">
      <c r="A39" s="2"/>
      <c r="B39" s="55"/>
      <c r="C39" s="66"/>
      <c r="D39" s="219" t="s">
        <v>234</v>
      </c>
      <c r="E39" s="219"/>
      <c r="F39" s="219"/>
      <c r="G39" s="55"/>
      <c r="H39" s="145" t="s">
        <v>37</v>
      </c>
      <c r="I39" s="55"/>
      <c r="J39" s="193"/>
      <c r="K39" s="194"/>
      <c r="L39" s="194"/>
      <c r="M39" s="194"/>
      <c r="N39" s="195"/>
      <c r="O39" s="59"/>
    </row>
    <row r="40" spans="1:20" s="1" customFormat="1" ht="12.75" customHeight="1" x14ac:dyDescent="0.25">
      <c r="A40" s="2"/>
      <c r="B40" s="55"/>
      <c r="C40" s="66"/>
      <c r="D40" s="67"/>
      <c r="E40" s="66"/>
      <c r="F40" s="68"/>
      <c r="G40" s="55"/>
      <c r="H40" s="56"/>
      <c r="I40" s="55"/>
      <c r="J40" s="199"/>
      <c r="K40" s="200"/>
      <c r="L40" s="200"/>
      <c r="M40" s="200"/>
      <c r="N40" s="201"/>
      <c r="O40" s="59"/>
    </row>
    <row r="41" spans="1:20" s="1" customFormat="1" ht="12.75" customHeight="1" x14ac:dyDescent="0.25">
      <c r="A41" s="2"/>
      <c r="B41" s="55"/>
      <c r="C41" s="66"/>
      <c r="D41" s="219" t="s">
        <v>235</v>
      </c>
      <c r="E41" s="219"/>
      <c r="F41" s="219"/>
      <c r="G41" s="55"/>
      <c r="H41" s="145" t="s">
        <v>37</v>
      </c>
      <c r="I41" s="55"/>
      <c r="J41" s="193"/>
      <c r="K41" s="194"/>
      <c r="L41" s="194"/>
      <c r="M41" s="194"/>
      <c r="N41" s="195"/>
      <c r="O41" s="59"/>
    </row>
    <row r="42" spans="1:20" s="1" customFormat="1" ht="12.75" customHeight="1" x14ac:dyDescent="0.25">
      <c r="A42" s="2"/>
      <c r="B42" s="55"/>
      <c r="C42" s="45"/>
      <c r="D42" s="67"/>
      <c r="E42" s="66"/>
      <c r="F42" s="68"/>
      <c r="G42" s="55"/>
      <c r="H42" s="56"/>
      <c r="I42" s="55"/>
      <c r="J42" s="199"/>
      <c r="K42" s="200"/>
      <c r="L42" s="200"/>
      <c r="M42" s="200"/>
      <c r="N42" s="201"/>
      <c r="O42" s="59"/>
    </row>
    <row r="43" spans="1:20" s="63" customFormat="1" ht="3" customHeight="1" x14ac:dyDescent="0.2">
      <c r="A43" s="59"/>
      <c r="B43" s="55"/>
      <c r="C43" s="55"/>
      <c r="D43" s="67"/>
      <c r="E43" s="55"/>
      <c r="F43" s="55"/>
      <c r="G43" s="55"/>
      <c r="H43" s="56"/>
      <c r="I43" s="55"/>
      <c r="J43" s="55"/>
      <c r="K43" s="55"/>
      <c r="L43" s="55"/>
      <c r="M43" s="55"/>
      <c r="N43" s="58"/>
      <c r="O43" s="59"/>
    </row>
    <row r="44" spans="1:20" s="63" customFormat="1" ht="12.75" customHeight="1" x14ac:dyDescent="0.25">
      <c r="A44" s="59"/>
      <c r="B44" s="55"/>
      <c r="C44" s="55"/>
      <c r="D44" s="67"/>
      <c r="E44" s="55"/>
      <c r="F44" s="193" t="s">
        <v>185</v>
      </c>
      <c r="G44" s="194"/>
      <c r="H44" s="194"/>
      <c r="I44" s="194"/>
      <c r="J44" s="194"/>
      <c r="K44" s="194"/>
      <c r="L44" s="194"/>
      <c r="M44" s="194"/>
      <c r="N44" s="195"/>
      <c r="O44" s="59"/>
    </row>
    <row r="45" spans="1:20" s="63" customFormat="1" ht="12.75" customHeight="1" x14ac:dyDescent="0.25">
      <c r="A45" s="59"/>
      <c r="B45" s="55"/>
      <c r="C45" s="55"/>
      <c r="D45" s="55"/>
      <c r="E45" s="55"/>
      <c r="F45" s="199"/>
      <c r="G45" s="200"/>
      <c r="H45" s="200"/>
      <c r="I45" s="200"/>
      <c r="J45" s="200"/>
      <c r="K45" s="200"/>
      <c r="L45" s="200"/>
      <c r="M45" s="200"/>
      <c r="N45" s="201"/>
      <c r="O45" s="59"/>
    </row>
    <row r="46" spans="1:20" s="1" customFormat="1" ht="9" customHeight="1" thickBot="1" x14ac:dyDescent="0.25">
      <c r="A46" s="2"/>
      <c r="B46" s="55"/>
      <c r="C46" s="61"/>
      <c r="D46" s="55"/>
      <c r="E46" s="55"/>
      <c r="F46" s="55"/>
      <c r="G46" s="55"/>
      <c r="H46" s="56"/>
      <c r="I46" s="55"/>
      <c r="J46" s="55"/>
      <c r="K46" s="55"/>
      <c r="L46" s="55"/>
      <c r="M46" s="55"/>
      <c r="N46" s="58"/>
      <c r="O46" s="59"/>
    </row>
    <row r="47" spans="1:20" s="18" customFormat="1" ht="15" customHeight="1" thickBot="1" x14ac:dyDescent="0.3">
      <c r="A47" s="17"/>
      <c r="B47" s="215" t="s">
        <v>239</v>
      </c>
      <c r="C47" s="216"/>
      <c r="D47" s="216"/>
      <c r="E47" s="216"/>
      <c r="F47" s="216"/>
      <c r="G47" s="216"/>
      <c r="H47" s="216"/>
      <c r="I47" s="216"/>
      <c r="J47" s="217"/>
      <c r="K47" s="55"/>
      <c r="L47" s="62" t="s">
        <v>148</v>
      </c>
      <c r="M47" s="55"/>
      <c r="N47" s="142" t="str">
        <f>INDEX('RAF Basic data'!$D$26:$D$31, MATCH(P47,'RAF Basic data'!$E$26:$E$31,0))</f>
        <v>None</v>
      </c>
      <c r="O47" s="28"/>
      <c r="P47" s="64">
        <f>IF(Q47&lt;1,1,Q47)</f>
        <v>1</v>
      </c>
      <c r="Q47" s="64">
        <f>MAX(VLOOKUP($H$52,'RAF Basic data'!$D$26:$E$31,2,FALSE),VLOOKUP($H$54,'RAF Basic data'!$D$26:$E$31,2,FALSE),VLOOKUP($H$56,'RAF Basic data'!$D$26:$E$31,2,FALSE))</f>
        <v>0</v>
      </c>
      <c r="R47" s="65" t="s">
        <v>236</v>
      </c>
      <c r="S47" s="63"/>
      <c r="T47" s="63"/>
    </row>
    <row r="48" spans="1:20" s="18" customFormat="1" ht="3" customHeight="1" x14ac:dyDescent="0.25">
      <c r="A48" s="17"/>
      <c r="B48" s="55"/>
      <c r="C48" s="55"/>
      <c r="D48" s="55"/>
      <c r="E48" s="55"/>
      <c r="F48" s="55"/>
      <c r="G48" s="55"/>
      <c r="H48" s="55"/>
      <c r="I48" s="55"/>
      <c r="J48" s="55"/>
      <c r="K48" s="55"/>
      <c r="L48" s="55"/>
      <c r="M48" s="55"/>
      <c r="N48" s="55"/>
      <c r="O48" s="28"/>
    </row>
    <row r="49" spans="1:20" s="18" customFormat="1" ht="12.75" customHeight="1" x14ac:dyDescent="0.25">
      <c r="A49" s="17"/>
      <c r="B49" s="55"/>
      <c r="C49" s="45"/>
      <c r="D49" s="55"/>
      <c r="E49" s="55"/>
      <c r="F49" s="55"/>
      <c r="G49" s="55"/>
      <c r="H49" s="38" t="s">
        <v>209</v>
      </c>
      <c r="I49" s="55"/>
      <c r="J49" s="55"/>
      <c r="K49" s="55"/>
      <c r="L49" s="55"/>
      <c r="M49" s="55"/>
      <c r="N49" s="55"/>
      <c r="O49" s="28"/>
    </row>
    <row r="50" spans="1:20" s="63" customFormat="1" ht="12.75" customHeight="1" x14ac:dyDescent="0.2">
      <c r="A50" s="59"/>
      <c r="B50" s="55"/>
      <c r="C50" s="45"/>
      <c r="D50" s="43"/>
      <c r="E50" s="55"/>
      <c r="F50" s="38"/>
      <c r="G50" s="55"/>
      <c r="H50" s="38" t="s">
        <v>240</v>
      </c>
      <c r="I50" s="55"/>
      <c r="J50" s="43" t="s">
        <v>41</v>
      </c>
      <c r="K50" s="55"/>
      <c r="L50" s="55"/>
      <c r="M50" s="55"/>
      <c r="N50" s="58"/>
      <c r="O50" s="59"/>
    </row>
    <row r="51" spans="1:20" s="63" customFormat="1" ht="3" customHeight="1" x14ac:dyDescent="0.2">
      <c r="A51" s="59"/>
      <c r="B51" s="55"/>
      <c r="C51" s="55"/>
      <c r="D51" s="55"/>
      <c r="E51" s="55"/>
      <c r="F51" s="55"/>
      <c r="G51" s="55"/>
      <c r="H51" s="56"/>
      <c r="I51" s="55"/>
      <c r="J51" s="55"/>
      <c r="K51" s="55"/>
      <c r="L51" s="55"/>
      <c r="M51" s="55"/>
      <c r="N51" s="58"/>
      <c r="O51" s="59"/>
    </row>
    <row r="52" spans="1:20" s="1" customFormat="1" ht="12.75" customHeight="1" x14ac:dyDescent="0.25">
      <c r="A52" s="2"/>
      <c r="B52" s="84"/>
      <c r="C52" s="66"/>
      <c r="D52" s="219" t="s">
        <v>325</v>
      </c>
      <c r="E52" s="219"/>
      <c r="F52" s="219"/>
      <c r="G52" s="84"/>
      <c r="H52" s="145" t="s">
        <v>37</v>
      </c>
      <c r="I52" s="84"/>
      <c r="J52" s="193"/>
      <c r="K52" s="194"/>
      <c r="L52" s="194"/>
      <c r="M52" s="194"/>
      <c r="N52" s="195"/>
      <c r="O52" s="59"/>
      <c r="Q52" s="93"/>
    </row>
    <row r="53" spans="1:20" s="1" customFormat="1" ht="12.75" customHeight="1" x14ac:dyDescent="0.25">
      <c r="A53" s="2"/>
      <c r="B53" s="84"/>
      <c r="C53" s="66"/>
      <c r="D53" s="67"/>
      <c r="E53" s="66"/>
      <c r="F53" s="68"/>
      <c r="G53" s="84"/>
      <c r="H53" s="56"/>
      <c r="I53" s="84"/>
      <c r="J53" s="199"/>
      <c r="K53" s="200"/>
      <c r="L53" s="200"/>
      <c r="M53" s="200"/>
      <c r="N53" s="201"/>
      <c r="O53" s="59"/>
    </row>
    <row r="54" spans="1:20" s="1" customFormat="1" ht="12.75" customHeight="1" x14ac:dyDescent="0.25">
      <c r="A54" s="2"/>
      <c r="B54" s="55"/>
      <c r="C54" s="66"/>
      <c r="D54" s="219" t="s">
        <v>237</v>
      </c>
      <c r="E54" s="219"/>
      <c r="F54" s="219"/>
      <c r="G54" s="55"/>
      <c r="H54" s="145" t="s">
        <v>37</v>
      </c>
      <c r="I54" s="55"/>
      <c r="J54" s="193"/>
      <c r="K54" s="194"/>
      <c r="L54" s="194"/>
      <c r="M54" s="194"/>
      <c r="N54" s="195"/>
      <c r="O54" s="59"/>
    </row>
    <row r="55" spans="1:20" s="1" customFormat="1" ht="12.75" customHeight="1" x14ac:dyDescent="0.25">
      <c r="A55" s="2"/>
      <c r="B55" s="55"/>
      <c r="C55" s="66"/>
      <c r="D55" s="67"/>
      <c r="E55" s="66"/>
      <c r="F55" s="68"/>
      <c r="G55" s="55"/>
      <c r="H55" s="56"/>
      <c r="I55" s="55"/>
      <c r="J55" s="199"/>
      <c r="K55" s="200"/>
      <c r="L55" s="200"/>
      <c r="M55" s="200"/>
      <c r="N55" s="201"/>
      <c r="O55" s="59"/>
    </row>
    <row r="56" spans="1:20" s="1" customFormat="1" ht="12.75" customHeight="1" x14ac:dyDescent="0.25">
      <c r="A56" s="2"/>
      <c r="B56" s="55"/>
      <c r="C56" s="66"/>
      <c r="D56" s="219" t="s">
        <v>351</v>
      </c>
      <c r="E56" s="219"/>
      <c r="F56" s="219"/>
      <c r="G56" s="55"/>
      <c r="H56" s="145" t="s">
        <v>37</v>
      </c>
      <c r="I56" s="55"/>
      <c r="J56" s="193"/>
      <c r="K56" s="194"/>
      <c r="L56" s="194"/>
      <c r="M56" s="194"/>
      <c r="N56" s="195"/>
      <c r="O56" s="59"/>
      <c r="S56" s="120"/>
    </row>
    <row r="57" spans="1:20" s="1" customFormat="1" ht="12.75" customHeight="1" x14ac:dyDescent="0.25">
      <c r="A57" s="2"/>
      <c r="B57" s="55"/>
      <c r="C57" s="45"/>
      <c r="D57" s="67"/>
      <c r="E57" s="66"/>
      <c r="F57" s="68"/>
      <c r="G57" s="55"/>
      <c r="H57" s="56"/>
      <c r="I57" s="55"/>
      <c r="J57" s="199"/>
      <c r="K57" s="200"/>
      <c r="L57" s="200"/>
      <c r="M57" s="200"/>
      <c r="N57" s="201"/>
      <c r="O57" s="59"/>
    </row>
    <row r="58" spans="1:20" s="63" customFormat="1" ht="3" customHeight="1" x14ac:dyDescent="0.2">
      <c r="A58" s="59"/>
      <c r="B58" s="55"/>
      <c r="C58" s="55"/>
      <c r="D58" s="67"/>
      <c r="E58" s="55"/>
      <c r="F58" s="55"/>
      <c r="G58" s="55"/>
      <c r="H58" s="56"/>
      <c r="I58" s="55"/>
      <c r="J58" s="55"/>
      <c r="K58" s="55"/>
      <c r="L58" s="55"/>
      <c r="M58" s="55"/>
      <c r="N58" s="58"/>
      <c r="O58" s="59"/>
    </row>
    <row r="59" spans="1:20" s="63" customFormat="1" ht="12.75" customHeight="1" x14ac:dyDescent="0.25">
      <c r="A59" s="59"/>
      <c r="B59" s="55"/>
      <c r="C59" s="55"/>
      <c r="D59" s="67"/>
      <c r="E59" s="55"/>
      <c r="F59" s="193" t="s">
        <v>185</v>
      </c>
      <c r="G59" s="194"/>
      <c r="H59" s="194"/>
      <c r="I59" s="194"/>
      <c r="J59" s="194"/>
      <c r="K59" s="194"/>
      <c r="L59" s="194"/>
      <c r="M59" s="194"/>
      <c r="N59" s="195"/>
      <c r="O59" s="59"/>
    </row>
    <row r="60" spans="1:20" s="63" customFormat="1" ht="12.75" customHeight="1" x14ac:dyDescent="0.25">
      <c r="A60" s="59"/>
      <c r="B60" s="55"/>
      <c r="C60" s="55"/>
      <c r="D60" s="55"/>
      <c r="E60" s="55"/>
      <c r="F60" s="196"/>
      <c r="G60" s="197"/>
      <c r="H60" s="197"/>
      <c r="I60" s="197"/>
      <c r="J60" s="197"/>
      <c r="K60" s="197"/>
      <c r="L60" s="197"/>
      <c r="M60" s="197"/>
      <c r="N60" s="198"/>
      <c r="O60" s="59"/>
    </row>
    <row r="61" spans="1:20" s="63" customFormat="1" ht="12.75" customHeight="1" x14ac:dyDescent="0.25">
      <c r="A61" s="59"/>
      <c r="B61" s="55"/>
      <c r="C61" s="55"/>
      <c r="D61" s="55"/>
      <c r="E61" s="55"/>
      <c r="F61" s="199"/>
      <c r="G61" s="200"/>
      <c r="H61" s="200"/>
      <c r="I61" s="200"/>
      <c r="J61" s="200"/>
      <c r="K61" s="200"/>
      <c r="L61" s="200"/>
      <c r="M61" s="200"/>
      <c r="N61" s="201"/>
      <c r="O61" s="59"/>
    </row>
    <row r="62" spans="1:20" s="1" customFormat="1" ht="9" customHeight="1" thickBot="1" x14ac:dyDescent="0.25">
      <c r="A62" s="2"/>
      <c r="B62" s="46"/>
      <c r="C62" s="61"/>
      <c r="D62" s="46"/>
      <c r="E62" s="46"/>
      <c r="F62" s="46"/>
      <c r="G62" s="46"/>
      <c r="H62" s="56"/>
      <c r="I62" s="46"/>
      <c r="J62" s="46"/>
      <c r="K62" s="46"/>
      <c r="L62" s="46"/>
      <c r="M62" s="46"/>
      <c r="N62" s="58"/>
      <c r="O62" s="59"/>
    </row>
    <row r="63" spans="1:20" s="18" customFormat="1" ht="15" customHeight="1" thickBot="1" x14ac:dyDescent="0.3">
      <c r="A63" s="17"/>
      <c r="B63" s="215" t="s">
        <v>242</v>
      </c>
      <c r="C63" s="216"/>
      <c r="D63" s="216"/>
      <c r="E63" s="216"/>
      <c r="F63" s="216"/>
      <c r="G63" s="216"/>
      <c r="H63" s="216"/>
      <c r="I63" s="216"/>
      <c r="J63" s="217"/>
      <c r="K63" s="46"/>
      <c r="L63" s="62" t="s">
        <v>148</v>
      </c>
      <c r="M63" s="46"/>
      <c r="N63" s="142" t="str">
        <f>INDEX('RAF Basic data'!$D$26:$D$31, MATCH(P63,'RAF Basic data'!$E$26:$E$31,0))</f>
        <v>None</v>
      </c>
      <c r="O63" s="28"/>
      <c r="P63" s="64">
        <f>IF(Q63&lt;1,1,Q63)</f>
        <v>1</v>
      </c>
      <c r="Q63" s="64">
        <f>MAX(VLOOKUP($H$67,'RAF Basic data'!$D$26:$E$31,2,FALSE),VLOOKUP($H$69,'RAF Basic data'!$D$26:$E$31,2,FALSE),VLOOKUP($H$71,'RAF Basic data'!$D$26:$E$31,2,FALSE),VLOOKUP($H$73,'RAF Basic data'!$D$26:$E$31,2,FALSE),VLOOKUP($H$75,'RAF Basic data'!$D$26:$E$31,2,FALSE),VLOOKUP($H$77,'RAF Basic data'!$D$26:$E$31,2,FALSE),VLOOKUP($H$79,'RAF Basic data'!$D$26:$E$31,2,FALSE),VLOOKUP($H$81,'RAF Basic data'!$D$26:$E$31,2,FALSE),VLOOKUP($H$83,'RAF Basic data'!$D$26:$E$31,2,FALSE))</f>
        <v>0</v>
      </c>
      <c r="R63" s="65" t="s">
        <v>261</v>
      </c>
      <c r="S63" s="63"/>
      <c r="T63" s="63"/>
    </row>
    <row r="64" spans="1:20" s="18" customFormat="1" ht="3" customHeight="1" x14ac:dyDescent="0.25">
      <c r="A64" s="17"/>
      <c r="B64" s="46"/>
      <c r="C64" s="46"/>
      <c r="D64" s="46"/>
      <c r="E64" s="46"/>
      <c r="F64" s="46"/>
      <c r="G64" s="46"/>
      <c r="H64" s="46"/>
      <c r="I64" s="46"/>
      <c r="J64" s="46"/>
      <c r="K64" s="46"/>
      <c r="L64" s="46"/>
      <c r="M64" s="46"/>
      <c r="N64" s="46"/>
      <c r="O64" s="28"/>
    </row>
    <row r="65" spans="1:19" s="18" customFormat="1" ht="12.75" customHeight="1" x14ac:dyDescent="0.25">
      <c r="A65" s="17"/>
      <c r="B65" s="55"/>
      <c r="C65" s="45"/>
      <c r="D65" s="55"/>
      <c r="E65" s="55"/>
      <c r="F65" s="55"/>
      <c r="G65" s="55"/>
      <c r="H65" s="38" t="s">
        <v>184</v>
      </c>
      <c r="I65" s="55"/>
      <c r="J65" s="55"/>
      <c r="K65" s="55"/>
      <c r="L65" s="55"/>
      <c r="M65" s="55"/>
      <c r="N65" s="55"/>
      <c r="O65" s="28"/>
    </row>
    <row r="66" spans="1:19" s="63" customFormat="1" ht="12.75" customHeight="1" x14ac:dyDescent="0.2">
      <c r="A66" s="59"/>
      <c r="B66" s="55"/>
      <c r="C66" s="45"/>
      <c r="D66" s="55"/>
      <c r="E66" s="55"/>
      <c r="F66" s="38"/>
      <c r="G66" s="55"/>
      <c r="H66" s="38" t="s">
        <v>192</v>
      </c>
      <c r="I66" s="55"/>
      <c r="J66" s="43" t="s">
        <v>41</v>
      </c>
      <c r="K66" s="55"/>
      <c r="L66" s="55"/>
      <c r="M66" s="55"/>
      <c r="N66" s="58"/>
      <c r="O66" s="59"/>
    </row>
    <row r="67" spans="1:19" s="1" customFormat="1" ht="12.75" customHeight="1" x14ac:dyDescent="0.25">
      <c r="A67" s="2"/>
      <c r="B67" s="55"/>
      <c r="C67" s="66"/>
      <c r="D67" s="219" t="s">
        <v>244</v>
      </c>
      <c r="E67" s="219"/>
      <c r="F67" s="219"/>
      <c r="G67" s="55"/>
      <c r="H67" s="145" t="s">
        <v>37</v>
      </c>
      <c r="I67" s="55"/>
      <c r="J67" s="193"/>
      <c r="K67" s="194"/>
      <c r="L67" s="194"/>
      <c r="M67" s="194"/>
      <c r="N67" s="195"/>
      <c r="O67" s="59"/>
    </row>
    <row r="68" spans="1:19" s="1" customFormat="1" ht="12.75" customHeight="1" x14ac:dyDescent="0.25">
      <c r="A68" s="2"/>
      <c r="B68" s="55"/>
      <c r="C68" s="66"/>
      <c r="D68" s="67"/>
      <c r="E68" s="66"/>
      <c r="F68" s="68" t="s">
        <v>245</v>
      </c>
      <c r="G68" s="55"/>
      <c r="H68" s="56"/>
      <c r="I68" s="55"/>
      <c r="J68" s="199"/>
      <c r="K68" s="200"/>
      <c r="L68" s="200"/>
      <c r="M68" s="200"/>
      <c r="N68" s="201"/>
      <c r="O68" s="59"/>
    </row>
    <row r="69" spans="1:19" s="1" customFormat="1" ht="12.75" customHeight="1" x14ac:dyDescent="0.25">
      <c r="A69" s="2"/>
      <c r="B69" s="55"/>
      <c r="C69" s="66"/>
      <c r="D69" s="219" t="s">
        <v>246</v>
      </c>
      <c r="E69" s="219"/>
      <c r="F69" s="219"/>
      <c r="G69" s="55"/>
      <c r="H69" s="145" t="s">
        <v>37</v>
      </c>
      <c r="I69" s="55"/>
      <c r="J69" s="193"/>
      <c r="K69" s="194"/>
      <c r="L69" s="194"/>
      <c r="M69" s="194"/>
      <c r="N69" s="195"/>
      <c r="O69" s="59"/>
    </row>
    <row r="70" spans="1:19" s="1" customFormat="1" ht="12.75" customHeight="1" x14ac:dyDescent="0.25">
      <c r="A70" s="2"/>
      <c r="B70" s="55"/>
      <c r="C70" s="45"/>
      <c r="D70" s="67"/>
      <c r="E70" s="66"/>
      <c r="F70" s="68" t="s">
        <v>247</v>
      </c>
      <c r="G70" s="55"/>
      <c r="H70" s="56"/>
      <c r="I70" s="55"/>
      <c r="J70" s="199"/>
      <c r="K70" s="200"/>
      <c r="L70" s="200"/>
      <c r="M70" s="200"/>
      <c r="N70" s="201"/>
      <c r="O70" s="59"/>
    </row>
    <row r="71" spans="1:19" s="1" customFormat="1" ht="12.75" customHeight="1" x14ac:dyDescent="0.25">
      <c r="A71" s="2"/>
      <c r="B71" s="55"/>
      <c r="C71" s="66"/>
      <c r="D71" s="219" t="s">
        <v>248</v>
      </c>
      <c r="E71" s="219"/>
      <c r="F71" s="219"/>
      <c r="G71" s="55"/>
      <c r="H71" s="145" t="s">
        <v>37</v>
      </c>
      <c r="I71" s="55"/>
      <c r="J71" s="193"/>
      <c r="K71" s="194"/>
      <c r="L71" s="194"/>
      <c r="M71" s="194"/>
      <c r="N71" s="195"/>
      <c r="O71" s="59"/>
      <c r="S71" s="120"/>
    </row>
    <row r="72" spans="1:19" s="1" customFormat="1" ht="12.75" customHeight="1" x14ac:dyDescent="0.25">
      <c r="A72" s="2"/>
      <c r="B72" s="55"/>
      <c r="C72" s="66"/>
      <c r="D72" s="67"/>
      <c r="E72" s="66"/>
      <c r="F72" s="68" t="s">
        <v>352</v>
      </c>
      <c r="G72" s="55"/>
      <c r="H72" s="56"/>
      <c r="I72" s="55"/>
      <c r="J72" s="199"/>
      <c r="K72" s="200"/>
      <c r="L72" s="200"/>
      <c r="M72" s="200"/>
      <c r="N72" s="201"/>
      <c r="O72" s="59"/>
    </row>
    <row r="73" spans="1:19" s="1" customFormat="1" ht="12.75" customHeight="1" x14ac:dyDescent="0.25">
      <c r="A73" s="2"/>
      <c r="B73" s="55"/>
      <c r="C73" s="66"/>
      <c r="D73" s="219" t="s">
        <v>249</v>
      </c>
      <c r="E73" s="219"/>
      <c r="F73" s="219"/>
      <c r="G73" s="55"/>
      <c r="H73" s="145" t="s">
        <v>37</v>
      </c>
      <c r="I73" s="55"/>
      <c r="J73" s="193"/>
      <c r="K73" s="194"/>
      <c r="L73" s="194"/>
      <c r="M73" s="194"/>
      <c r="N73" s="195"/>
      <c r="O73" s="59"/>
    </row>
    <row r="74" spans="1:19" s="1" customFormat="1" ht="12.75" customHeight="1" x14ac:dyDescent="0.25">
      <c r="A74" s="2"/>
      <c r="B74" s="55"/>
      <c r="C74" s="45"/>
      <c r="D74" s="67"/>
      <c r="E74" s="66"/>
      <c r="F74" s="68" t="s">
        <v>253</v>
      </c>
      <c r="G74" s="55"/>
      <c r="H74" s="56"/>
      <c r="I74" s="55"/>
      <c r="J74" s="199"/>
      <c r="K74" s="200"/>
      <c r="L74" s="200"/>
      <c r="M74" s="200"/>
      <c r="N74" s="201"/>
      <c r="O74" s="59"/>
    </row>
    <row r="75" spans="1:19" s="1" customFormat="1" ht="12.75" customHeight="1" x14ac:dyDescent="0.25">
      <c r="A75" s="2"/>
      <c r="B75" s="55"/>
      <c r="C75" s="66"/>
      <c r="D75" s="219" t="s">
        <v>250</v>
      </c>
      <c r="E75" s="219"/>
      <c r="F75" s="219"/>
      <c r="G75" s="55"/>
      <c r="H75" s="145" t="s">
        <v>37</v>
      </c>
      <c r="I75" s="55"/>
      <c r="J75" s="193"/>
      <c r="K75" s="194"/>
      <c r="L75" s="194"/>
      <c r="M75" s="194"/>
      <c r="N75" s="195"/>
      <c r="O75" s="59"/>
    </row>
    <row r="76" spans="1:19" s="1" customFormat="1" ht="12.75" customHeight="1" x14ac:dyDescent="0.25">
      <c r="A76" s="2"/>
      <c r="B76" s="55"/>
      <c r="C76" s="66"/>
      <c r="D76" s="67"/>
      <c r="E76" s="66"/>
      <c r="F76" s="68" t="s">
        <v>251</v>
      </c>
      <c r="G76" s="55"/>
      <c r="H76" s="56"/>
      <c r="I76" s="55"/>
      <c r="J76" s="199"/>
      <c r="K76" s="200"/>
      <c r="L76" s="200"/>
      <c r="M76" s="200"/>
      <c r="N76" s="201"/>
      <c r="O76" s="59"/>
    </row>
    <row r="77" spans="1:19" s="1" customFormat="1" ht="12.75" customHeight="1" x14ac:dyDescent="0.25">
      <c r="A77" s="2"/>
      <c r="B77" s="55"/>
      <c r="C77" s="66"/>
      <c r="D77" s="219" t="s">
        <v>252</v>
      </c>
      <c r="E77" s="219"/>
      <c r="F77" s="219"/>
      <c r="G77" s="55"/>
      <c r="H77" s="145" t="s">
        <v>37</v>
      </c>
      <c r="I77" s="55"/>
      <c r="J77" s="193"/>
      <c r="K77" s="194"/>
      <c r="L77" s="194"/>
      <c r="M77" s="194"/>
      <c r="N77" s="195"/>
      <c r="O77" s="59"/>
    </row>
    <row r="78" spans="1:19" s="1" customFormat="1" ht="12.75" customHeight="1" x14ac:dyDescent="0.25">
      <c r="A78" s="2"/>
      <c r="B78" s="55"/>
      <c r="C78" s="45"/>
      <c r="D78" s="67"/>
      <c r="E78" s="66"/>
      <c r="F78" s="68" t="s">
        <v>254</v>
      </c>
      <c r="G78" s="55"/>
      <c r="H78" s="56"/>
      <c r="I78" s="55"/>
      <c r="J78" s="199"/>
      <c r="K78" s="200"/>
      <c r="L78" s="200"/>
      <c r="M78" s="200"/>
      <c r="N78" s="201"/>
      <c r="O78" s="59"/>
    </row>
    <row r="79" spans="1:19" s="1" customFormat="1" ht="12.75" customHeight="1" x14ac:dyDescent="0.25">
      <c r="A79" s="2"/>
      <c r="B79" s="55"/>
      <c r="C79" s="66"/>
      <c r="D79" s="219" t="s">
        <v>255</v>
      </c>
      <c r="E79" s="219"/>
      <c r="F79" s="219"/>
      <c r="G79" s="55"/>
      <c r="H79" s="145" t="s">
        <v>37</v>
      </c>
      <c r="I79" s="55"/>
      <c r="J79" s="193"/>
      <c r="K79" s="194"/>
      <c r="L79" s="194"/>
      <c r="M79" s="194"/>
      <c r="N79" s="195"/>
      <c r="O79" s="59"/>
    </row>
    <row r="80" spans="1:19" s="1" customFormat="1" ht="12.75" customHeight="1" x14ac:dyDescent="0.25">
      <c r="A80" s="2"/>
      <c r="B80" s="55"/>
      <c r="C80" s="66"/>
      <c r="D80" s="55"/>
      <c r="E80" s="66"/>
      <c r="F80" s="68" t="s">
        <v>258</v>
      </c>
      <c r="G80" s="55"/>
      <c r="H80" s="56"/>
      <c r="I80" s="55"/>
      <c r="J80" s="199"/>
      <c r="K80" s="200"/>
      <c r="L80" s="200"/>
      <c r="M80" s="200"/>
      <c r="N80" s="201"/>
      <c r="O80" s="59"/>
    </row>
    <row r="81" spans="1:15" s="1" customFormat="1" ht="12.75" customHeight="1" x14ac:dyDescent="0.25">
      <c r="A81" s="2"/>
      <c r="B81" s="55"/>
      <c r="C81" s="66"/>
      <c r="D81" s="219" t="s">
        <v>256</v>
      </c>
      <c r="E81" s="219"/>
      <c r="F81" s="219"/>
      <c r="G81" s="55"/>
      <c r="H81" s="145" t="s">
        <v>37</v>
      </c>
      <c r="I81" s="55"/>
      <c r="J81" s="193"/>
      <c r="K81" s="194"/>
      <c r="L81" s="194"/>
      <c r="M81" s="194"/>
      <c r="N81" s="195"/>
      <c r="O81" s="59"/>
    </row>
    <row r="82" spans="1:15" s="1" customFormat="1" ht="12.75" customHeight="1" x14ac:dyDescent="0.25">
      <c r="A82" s="2"/>
      <c r="B82" s="55"/>
      <c r="C82" s="45"/>
      <c r="D82" s="55"/>
      <c r="E82" s="66"/>
      <c r="F82" s="68" t="s">
        <v>257</v>
      </c>
      <c r="G82" s="55"/>
      <c r="H82" s="56"/>
      <c r="I82" s="55"/>
      <c r="J82" s="199"/>
      <c r="K82" s="200"/>
      <c r="L82" s="200"/>
      <c r="M82" s="200"/>
      <c r="N82" s="201"/>
      <c r="O82" s="59"/>
    </row>
    <row r="83" spans="1:15" s="1" customFormat="1" ht="12.75" customHeight="1" x14ac:dyDescent="0.25">
      <c r="A83" s="2"/>
      <c r="B83" s="55"/>
      <c r="C83" s="66"/>
      <c r="D83" s="219" t="s">
        <v>259</v>
      </c>
      <c r="E83" s="219"/>
      <c r="F83" s="219"/>
      <c r="G83" s="55"/>
      <c r="H83" s="145" t="s">
        <v>37</v>
      </c>
      <c r="I83" s="55"/>
      <c r="J83" s="193"/>
      <c r="K83" s="194"/>
      <c r="L83" s="194"/>
      <c r="M83" s="194"/>
      <c r="N83" s="195"/>
      <c r="O83" s="59"/>
    </row>
    <row r="84" spans="1:15" s="1" customFormat="1" ht="12.75" customHeight="1" x14ac:dyDescent="0.25">
      <c r="A84" s="2" t="s">
        <v>260</v>
      </c>
      <c r="B84" s="55"/>
      <c r="C84" s="45"/>
      <c r="D84" s="97"/>
      <c r="E84" s="66"/>
      <c r="F84" s="98"/>
      <c r="G84" s="55"/>
      <c r="H84" s="56"/>
      <c r="I84" s="55"/>
      <c r="J84" s="199"/>
      <c r="K84" s="200"/>
      <c r="L84" s="200"/>
      <c r="M84" s="200"/>
      <c r="N84" s="201"/>
      <c r="O84" s="59"/>
    </row>
    <row r="85" spans="1:15" s="63" customFormat="1" ht="3" customHeight="1" x14ac:dyDescent="0.2">
      <c r="A85" s="59"/>
      <c r="B85" s="55"/>
      <c r="C85" s="55"/>
      <c r="D85" s="55"/>
      <c r="E85" s="55"/>
      <c r="F85" s="55"/>
      <c r="G85" s="55"/>
      <c r="H85" s="56"/>
      <c r="I85" s="55"/>
      <c r="J85" s="55"/>
      <c r="K85" s="55"/>
      <c r="L85" s="55"/>
      <c r="M85" s="55"/>
      <c r="N85" s="58"/>
      <c r="O85" s="59"/>
    </row>
    <row r="86" spans="1:15" s="63" customFormat="1" ht="3" customHeight="1" x14ac:dyDescent="0.2">
      <c r="A86" s="59"/>
      <c r="B86" s="55"/>
      <c r="C86" s="55"/>
      <c r="D86" s="55"/>
      <c r="E86" s="55"/>
      <c r="F86" s="55"/>
      <c r="G86" s="55"/>
      <c r="H86" s="56"/>
      <c r="I86" s="55"/>
      <c r="J86" s="55"/>
      <c r="K86" s="55"/>
      <c r="L86" s="55"/>
      <c r="M86" s="55"/>
      <c r="N86" s="58"/>
      <c r="O86" s="59"/>
    </row>
    <row r="87" spans="1:15" s="18" customFormat="1" ht="12.75" customHeight="1" x14ac:dyDescent="0.25">
      <c r="A87" s="17"/>
      <c r="B87" s="55"/>
      <c r="C87" s="55"/>
      <c r="D87" s="30" t="s">
        <v>134</v>
      </c>
      <c r="E87" s="55"/>
      <c r="F87" s="193"/>
      <c r="G87" s="194"/>
      <c r="H87" s="194"/>
      <c r="I87" s="194"/>
      <c r="J87" s="194"/>
      <c r="K87" s="194"/>
      <c r="L87" s="194"/>
      <c r="M87" s="194"/>
      <c r="N87" s="195"/>
      <c r="O87" s="28"/>
    </row>
    <row r="88" spans="1:15" s="18" customFormat="1" ht="12.75" customHeight="1" x14ac:dyDescent="0.25">
      <c r="A88" s="17"/>
      <c r="B88" s="55"/>
      <c r="C88" s="55"/>
      <c r="D88" s="55"/>
      <c r="E88" s="55"/>
      <c r="F88" s="199"/>
      <c r="G88" s="200"/>
      <c r="H88" s="200"/>
      <c r="I88" s="200"/>
      <c r="J88" s="200"/>
      <c r="K88" s="200"/>
      <c r="L88" s="200"/>
      <c r="M88" s="200"/>
      <c r="N88" s="201"/>
      <c r="O88" s="28"/>
    </row>
    <row r="89" spans="1:15" s="11" customFormat="1" ht="3" customHeight="1" x14ac:dyDescent="0.2">
      <c r="A89" s="9"/>
      <c r="B89" s="9"/>
      <c r="C89" s="9"/>
      <c r="D89" s="12"/>
      <c r="E89" s="19"/>
      <c r="F89" s="20"/>
      <c r="G89" s="9"/>
      <c r="H89" s="9"/>
      <c r="I89" s="21"/>
      <c r="J89" s="9"/>
      <c r="K89" s="9"/>
      <c r="L89" s="9"/>
      <c r="M89" s="9"/>
      <c r="N89" s="9"/>
      <c r="O89" s="9"/>
    </row>
    <row r="90" spans="1:15" s="18" customFormat="1" ht="18" customHeight="1" x14ac:dyDescent="0.25">
      <c r="A90" s="17"/>
      <c r="B90" s="179" t="s">
        <v>133</v>
      </c>
      <c r="C90" s="180"/>
      <c r="D90" s="180"/>
      <c r="E90" s="180"/>
      <c r="F90" s="180"/>
      <c r="G90" s="180"/>
      <c r="H90" s="180"/>
      <c r="I90" s="180"/>
      <c r="J90" s="180"/>
      <c r="K90" s="180"/>
      <c r="L90" s="180"/>
      <c r="M90" s="180"/>
      <c r="N90" s="181"/>
      <c r="O90" s="17"/>
    </row>
    <row r="91" spans="1:15" s="18" customFormat="1" ht="3" customHeight="1" x14ac:dyDescent="0.25">
      <c r="A91" s="17"/>
      <c r="B91" s="55"/>
      <c r="C91" s="55"/>
      <c r="D91" s="55"/>
      <c r="E91" s="55"/>
      <c r="F91" s="55"/>
      <c r="G91" s="55"/>
      <c r="H91" s="55"/>
      <c r="I91" s="55"/>
      <c r="J91" s="55"/>
      <c r="K91" s="55"/>
      <c r="L91" s="55"/>
      <c r="M91" s="55"/>
      <c r="N91" s="55"/>
      <c r="O91" s="28"/>
    </row>
    <row r="92" spans="1:15" s="18" customFormat="1" ht="12.75" customHeight="1" x14ac:dyDescent="0.25">
      <c r="A92" s="17"/>
      <c r="B92" s="55"/>
      <c r="C92" s="55"/>
      <c r="D92" s="30" t="s">
        <v>134</v>
      </c>
      <c r="E92" s="55"/>
      <c r="F92" s="193"/>
      <c r="G92" s="194"/>
      <c r="H92" s="194"/>
      <c r="I92" s="194"/>
      <c r="J92" s="194"/>
      <c r="K92" s="194"/>
      <c r="L92" s="194"/>
      <c r="M92" s="194"/>
      <c r="N92" s="195"/>
      <c r="O92" s="28"/>
    </row>
    <row r="93" spans="1:15" s="18" customFormat="1" ht="12.75" customHeight="1" x14ac:dyDescent="0.25">
      <c r="A93" s="17"/>
      <c r="B93" s="55"/>
      <c r="C93" s="55"/>
      <c r="D93" s="55"/>
      <c r="E93" s="55"/>
      <c r="F93" s="199"/>
      <c r="G93" s="200"/>
      <c r="H93" s="200"/>
      <c r="I93" s="200"/>
      <c r="J93" s="200"/>
      <c r="K93" s="200"/>
      <c r="L93" s="200"/>
      <c r="M93" s="200"/>
      <c r="N93" s="201"/>
      <c r="O93" s="28"/>
    </row>
    <row r="94" spans="1:15" s="11" customFormat="1" ht="3" customHeight="1" x14ac:dyDescent="0.2">
      <c r="A94" s="9"/>
      <c r="B94" s="9"/>
      <c r="C94" s="9"/>
      <c r="D94" s="12"/>
      <c r="E94" s="19"/>
      <c r="F94" s="20"/>
      <c r="G94" s="9"/>
      <c r="H94" s="9"/>
      <c r="I94" s="21"/>
      <c r="J94" s="9"/>
      <c r="K94" s="9"/>
      <c r="L94" s="9"/>
      <c r="M94" s="9"/>
      <c r="N94" s="9"/>
      <c r="O94" s="9"/>
    </row>
    <row r="95" spans="1:15" s="8" customFormat="1" ht="30" customHeight="1" x14ac:dyDescent="0.2">
      <c r="A95" s="7"/>
      <c r="B95" s="202" t="s">
        <v>360</v>
      </c>
      <c r="C95" s="203"/>
      <c r="D95" s="203"/>
      <c r="E95" s="203"/>
      <c r="F95" s="203"/>
      <c r="G95" s="203"/>
      <c r="H95" s="203"/>
      <c r="I95" s="203"/>
      <c r="J95" s="203"/>
      <c r="K95" s="203"/>
      <c r="L95" s="203"/>
      <c r="M95" s="203"/>
      <c r="N95" s="204"/>
      <c r="O95" s="7"/>
    </row>
    <row r="96" spans="1:15" ht="3" customHeight="1" x14ac:dyDescent="0.25">
      <c r="A96" s="9"/>
      <c r="B96" s="9"/>
      <c r="C96" s="9"/>
      <c r="D96" s="23"/>
      <c r="E96" s="24"/>
      <c r="F96" s="23"/>
      <c r="G96" s="23"/>
      <c r="H96" s="23"/>
      <c r="I96" s="23"/>
      <c r="J96" s="23"/>
      <c r="K96" s="23"/>
      <c r="L96" s="23"/>
      <c r="M96" s="23"/>
      <c r="N96" s="25"/>
      <c r="O96" s="3"/>
    </row>
    <row r="97" spans="1:13" x14ac:dyDescent="0.25">
      <c r="A97" s="11"/>
      <c r="B97" s="11"/>
      <c r="C97" s="11"/>
      <c r="D97" s="11"/>
      <c r="E97" s="26"/>
      <c r="F97" s="11"/>
      <c r="G97" s="11"/>
      <c r="H97" s="11"/>
      <c r="I97" s="11"/>
      <c r="J97" s="11"/>
      <c r="K97" s="11"/>
      <c r="L97" s="11"/>
      <c r="M97" s="11"/>
    </row>
    <row r="98" spans="1:13" x14ac:dyDescent="0.25">
      <c r="A98" s="11"/>
      <c r="B98" s="11"/>
      <c r="C98" s="11"/>
      <c r="D98" s="11"/>
      <c r="E98" s="26"/>
      <c r="F98" s="11"/>
      <c r="G98" s="11"/>
      <c r="H98" s="11"/>
      <c r="I98" s="11"/>
      <c r="J98" s="11"/>
      <c r="K98" s="11"/>
      <c r="L98" s="11"/>
      <c r="M98" s="11"/>
    </row>
    <row r="99" spans="1:13" x14ac:dyDescent="0.25">
      <c r="A99" s="11"/>
      <c r="B99" s="11"/>
      <c r="C99" s="11"/>
      <c r="D99" s="11"/>
      <c r="E99" s="26"/>
      <c r="F99" s="11"/>
      <c r="G99" s="11"/>
      <c r="H99" s="11"/>
      <c r="I99" s="11"/>
      <c r="J99" s="11"/>
      <c r="K99" s="11"/>
      <c r="L99" s="11"/>
      <c r="M99" s="11"/>
    </row>
    <row r="100" spans="1:13" x14ac:dyDescent="0.25">
      <c r="A100" s="11"/>
      <c r="B100" s="11"/>
      <c r="C100" s="11"/>
      <c r="D100" s="11"/>
      <c r="E100" s="26"/>
      <c r="F100" s="11"/>
      <c r="G100" s="11"/>
      <c r="H100" s="11"/>
      <c r="I100" s="11"/>
      <c r="J100" s="11"/>
      <c r="K100" s="11"/>
      <c r="L100" s="11"/>
      <c r="M100" s="11"/>
    </row>
    <row r="101" spans="1:13" x14ac:dyDescent="0.25">
      <c r="A101" s="11"/>
      <c r="B101" s="11"/>
      <c r="C101" s="11"/>
      <c r="D101" s="11"/>
      <c r="E101" s="26"/>
      <c r="F101" s="11"/>
      <c r="G101" s="11"/>
      <c r="H101" s="11"/>
      <c r="I101" s="11"/>
      <c r="J101" s="11"/>
      <c r="K101" s="11"/>
      <c r="L101" s="11"/>
      <c r="M101" s="11"/>
    </row>
    <row r="102" spans="1:13" x14ac:dyDescent="0.25">
      <c r="A102" s="11"/>
      <c r="B102" s="11"/>
      <c r="C102" s="11"/>
      <c r="D102" s="11"/>
      <c r="E102" s="26"/>
      <c r="F102" s="11"/>
      <c r="G102" s="11"/>
      <c r="H102" s="11"/>
      <c r="I102" s="11"/>
      <c r="J102" s="11"/>
      <c r="K102" s="11"/>
      <c r="L102" s="11"/>
      <c r="M102" s="11"/>
    </row>
    <row r="103" spans="1:13" x14ac:dyDescent="0.25">
      <c r="A103" s="11"/>
      <c r="B103" s="11"/>
      <c r="C103" s="11"/>
      <c r="D103" s="11"/>
      <c r="E103" s="26"/>
      <c r="F103" s="11"/>
      <c r="G103" s="11"/>
      <c r="H103" s="11"/>
      <c r="I103" s="11"/>
      <c r="J103" s="11"/>
      <c r="K103" s="11"/>
      <c r="L103" s="11"/>
      <c r="M103" s="11"/>
    </row>
    <row r="104" spans="1:13" x14ac:dyDescent="0.25">
      <c r="A104" s="11"/>
      <c r="B104" s="11"/>
      <c r="C104" s="11"/>
      <c r="D104" s="11"/>
      <c r="E104" s="26"/>
      <c r="F104" s="11"/>
      <c r="G104" s="11"/>
      <c r="H104" s="11"/>
      <c r="I104" s="11"/>
      <c r="J104" s="11"/>
      <c r="K104" s="11"/>
      <c r="L104" s="11"/>
      <c r="M104" s="11"/>
    </row>
    <row r="105" spans="1:13" x14ac:dyDescent="0.25">
      <c r="A105" s="11"/>
      <c r="B105" s="11"/>
      <c r="C105" s="11"/>
      <c r="D105" s="11"/>
      <c r="E105" s="26"/>
      <c r="F105" s="11"/>
      <c r="G105" s="11"/>
      <c r="H105" s="11"/>
      <c r="I105" s="11"/>
      <c r="J105" s="11"/>
      <c r="K105" s="11"/>
      <c r="L105" s="11"/>
      <c r="M105" s="11"/>
    </row>
    <row r="106" spans="1:13" x14ac:dyDescent="0.25">
      <c r="A106" s="11"/>
      <c r="B106" s="11"/>
      <c r="C106" s="11"/>
      <c r="D106" s="11"/>
      <c r="E106" s="26"/>
      <c r="F106" s="11"/>
      <c r="G106" s="11"/>
      <c r="H106" s="11"/>
      <c r="I106" s="11"/>
      <c r="J106" s="11"/>
      <c r="K106" s="11"/>
      <c r="L106" s="11"/>
      <c r="M106" s="11"/>
    </row>
    <row r="107" spans="1:13" x14ac:dyDescent="0.25">
      <c r="A107" s="11"/>
      <c r="B107" s="11"/>
      <c r="C107" s="11"/>
      <c r="D107" s="11"/>
      <c r="E107" s="26"/>
      <c r="F107" s="11"/>
      <c r="G107" s="11"/>
      <c r="H107" s="11"/>
      <c r="I107" s="11"/>
      <c r="J107" s="11"/>
      <c r="K107" s="11"/>
      <c r="L107" s="11"/>
      <c r="M107" s="11"/>
    </row>
    <row r="108" spans="1:13" x14ac:dyDescent="0.25">
      <c r="A108" s="11"/>
      <c r="B108" s="11"/>
      <c r="C108" s="11"/>
      <c r="D108" s="11"/>
      <c r="E108" s="26"/>
      <c r="F108" s="11"/>
      <c r="G108" s="11"/>
      <c r="H108" s="11"/>
      <c r="I108" s="11"/>
      <c r="J108" s="11"/>
      <c r="K108" s="11"/>
      <c r="L108" s="11"/>
      <c r="M108" s="11"/>
    </row>
    <row r="109" spans="1:13" x14ac:dyDescent="0.25">
      <c r="A109" s="11"/>
      <c r="B109" s="11"/>
      <c r="C109" s="11"/>
      <c r="D109" s="11"/>
      <c r="E109" s="26"/>
      <c r="F109" s="11"/>
      <c r="G109" s="11"/>
      <c r="H109" s="11"/>
      <c r="I109" s="11"/>
      <c r="J109" s="11"/>
      <c r="K109" s="11"/>
      <c r="L109" s="11"/>
      <c r="M109" s="11"/>
    </row>
    <row r="110" spans="1:13" x14ac:dyDescent="0.25">
      <c r="A110" s="11"/>
      <c r="B110" s="11"/>
      <c r="C110" s="11"/>
      <c r="D110" s="11"/>
      <c r="E110" s="26"/>
      <c r="F110" s="11"/>
      <c r="G110" s="11"/>
      <c r="H110" s="11"/>
      <c r="I110" s="11"/>
      <c r="J110" s="11"/>
      <c r="K110" s="11"/>
      <c r="L110" s="11"/>
      <c r="M110" s="11"/>
    </row>
    <row r="111" spans="1:13" x14ac:dyDescent="0.25">
      <c r="A111" s="11"/>
      <c r="B111" s="11"/>
      <c r="C111" s="11"/>
      <c r="D111" s="11"/>
      <c r="E111" s="26"/>
      <c r="F111" s="11"/>
      <c r="G111" s="11"/>
      <c r="H111" s="11"/>
      <c r="I111" s="11"/>
      <c r="J111" s="11"/>
      <c r="K111" s="11"/>
      <c r="L111" s="11"/>
      <c r="M111" s="11"/>
    </row>
    <row r="112" spans="1:13" x14ac:dyDescent="0.25">
      <c r="A112" s="11"/>
      <c r="B112" s="11"/>
      <c r="C112" s="11"/>
      <c r="D112" s="11"/>
      <c r="E112" s="26"/>
      <c r="F112" s="11"/>
      <c r="G112" s="11"/>
      <c r="H112" s="11"/>
      <c r="I112" s="11"/>
      <c r="J112" s="11"/>
      <c r="K112" s="11"/>
      <c r="L112" s="11"/>
      <c r="M112" s="11"/>
    </row>
    <row r="113" spans="1:13" x14ac:dyDescent="0.25">
      <c r="A113" s="11"/>
      <c r="B113" s="11"/>
      <c r="C113" s="11"/>
      <c r="D113" s="11"/>
      <c r="E113" s="26"/>
      <c r="F113" s="11"/>
      <c r="G113" s="11"/>
      <c r="H113" s="11"/>
      <c r="I113" s="11"/>
      <c r="J113" s="11"/>
      <c r="K113" s="11"/>
      <c r="L113" s="11"/>
      <c r="M113" s="11"/>
    </row>
    <row r="114" spans="1:13" x14ac:dyDescent="0.25">
      <c r="A114" s="11"/>
      <c r="B114" s="11"/>
      <c r="C114" s="11"/>
      <c r="D114" s="11"/>
      <c r="E114" s="26"/>
      <c r="F114" s="11"/>
      <c r="G114" s="11"/>
      <c r="H114" s="11"/>
      <c r="I114" s="11"/>
      <c r="J114" s="11"/>
      <c r="K114" s="11"/>
      <c r="L114" s="11"/>
      <c r="M114" s="11"/>
    </row>
    <row r="115" spans="1:13" x14ac:dyDescent="0.25">
      <c r="A115" s="11"/>
      <c r="B115" s="11"/>
      <c r="C115" s="11"/>
      <c r="D115" s="11"/>
      <c r="E115" s="26"/>
      <c r="F115" s="11"/>
      <c r="G115" s="11"/>
      <c r="H115" s="11"/>
      <c r="I115" s="11"/>
      <c r="J115" s="11"/>
      <c r="K115" s="11"/>
      <c r="L115" s="11"/>
      <c r="M115" s="11"/>
    </row>
  </sheetData>
  <sheetProtection password="C125" sheet="1" selectLockedCells="1"/>
  <mergeCells count="53">
    <mergeCell ref="D23:F23"/>
    <mergeCell ref="J23:N24"/>
    <mergeCell ref="J19:N20"/>
    <mergeCell ref="J56:N57"/>
    <mergeCell ref="F59:N61"/>
    <mergeCell ref="D19:F19"/>
    <mergeCell ref="D21:F21"/>
    <mergeCell ref="D25:F25"/>
    <mergeCell ref="D27:F27"/>
    <mergeCell ref="D39:F39"/>
    <mergeCell ref="J21:N22"/>
    <mergeCell ref="J25:N26"/>
    <mergeCell ref="J27:N28"/>
    <mergeCell ref="F30:N32"/>
    <mergeCell ref="B34:J34"/>
    <mergeCell ref="J39:N40"/>
    <mergeCell ref="J75:N76"/>
    <mergeCell ref="D67:F67"/>
    <mergeCell ref="J67:N68"/>
    <mergeCell ref="J69:N70"/>
    <mergeCell ref="J71:N72"/>
    <mergeCell ref="D75:F75"/>
    <mergeCell ref="B2:N2"/>
    <mergeCell ref="B4:J4"/>
    <mergeCell ref="D9:F12"/>
    <mergeCell ref="H9:N12"/>
    <mergeCell ref="B14:J14"/>
    <mergeCell ref="J41:N42"/>
    <mergeCell ref="D41:F41"/>
    <mergeCell ref="J73:N74"/>
    <mergeCell ref="B63:J63"/>
    <mergeCell ref="D73:F73"/>
    <mergeCell ref="D69:F69"/>
    <mergeCell ref="D71:F71"/>
    <mergeCell ref="F44:N45"/>
    <mergeCell ref="B47:J47"/>
    <mergeCell ref="D54:F54"/>
    <mergeCell ref="J54:N55"/>
    <mergeCell ref="D56:F56"/>
    <mergeCell ref="D52:F52"/>
    <mergeCell ref="J52:N53"/>
    <mergeCell ref="B95:N95"/>
    <mergeCell ref="B90:N90"/>
    <mergeCell ref="F92:N93"/>
    <mergeCell ref="D77:F77"/>
    <mergeCell ref="D79:F79"/>
    <mergeCell ref="D81:F81"/>
    <mergeCell ref="D83:F83"/>
    <mergeCell ref="F87:N88"/>
    <mergeCell ref="J77:N78"/>
    <mergeCell ref="J79:N80"/>
    <mergeCell ref="J81:N82"/>
    <mergeCell ref="J83:N84"/>
  </mergeCells>
  <conditionalFormatting sqref="N14">
    <cfRule type="containsText" dxfId="64" priority="26" operator="containsText" text="None">
      <formula>NOT(ISERROR(SEARCH("None",N14)))</formula>
    </cfRule>
    <cfRule type="containsText" dxfId="63" priority="27" operator="containsText" text="Limited">
      <formula>NOT(ISERROR(SEARCH("Limited",N14)))</formula>
    </cfRule>
    <cfRule type="containsText" dxfId="62" priority="28" operator="containsText" text="Moderate">
      <formula>NOT(ISERROR(SEARCH("Moderate",N14)))</formula>
    </cfRule>
    <cfRule type="containsText" dxfId="61" priority="29" operator="containsText" text="Considerable">
      <formula>NOT(ISERROR(SEARCH("Considerable",N14)))</formula>
    </cfRule>
    <cfRule type="containsText" dxfId="60" priority="30" operator="containsText" text="Great">
      <formula>NOT(ISERROR(SEARCH("Great",N14)))</formula>
    </cfRule>
  </conditionalFormatting>
  <conditionalFormatting sqref="N4">
    <cfRule type="containsText" dxfId="59" priority="20" operator="containsText" text="None">
      <formula>NOT(ISERROR(SEARCH("None",N4)))</formula>
    </cfRule>
    <cfRule type="containsText" dxfId="58" priority="21" operator="containsText" text="Limited">
      <formula>NOT(ISERROR(SEARCH("Limited",N4)))</formula>
    </cfRule>
    <cfRule type="containsText" dxfId="57" priority="22" operator="containsText" text="Moderate">
      <formula>NOT(ISERROR(SEARCH("Moderate",N4)))</formula>
    </cfRule>
    <cfRule type="containsText" dxfId="56" priority="23" operator="containsText" text="Considerable">
      <formula>NOT(ISERROR(SEARCH("Considerable",N4)))</formula>
    </cfRule>
    <cfRule type="containsText" dxfId="55" priority="24" operator="containsText" text="Great">
      <formula>NOT(ISERROR(SEARCH("Great",N4)))</formula>
    </cfRule>
  </conditionalFormatting>
  <conditionalFormatting sqref="N34">
    <cfRule type="containsText" dxfId="54" priority="14" operator="containsText" text="None">
      <formula>NOT(ISERROR(SEARCH("None",N34)))</formula>
    </cfRule>
    <cfRule type="containsText" dxfId="53" priority="15" operator="containsText" text="Limited">
      <formula>NOT(ISERROR(SEARCH("Limited",N34)))</formula>
    </cfRule>
    <cfRule type="containsText" dxfId="52" priority="16" operator="containsText" text="Moderate">
      <formula>NOT(ISERROR(SEARCH("Moderate",N34)))</formula>
    </cfRule>
    <cfRule type="containsText" dxfId="51" priority="17" operator="containsText" text="Considerable">
      <formula>NOT(ISERROR(SEARCH("Considerable",N34)))</formula>
    </cfRule>
    <cfRule type="containsText" dxfId="50" priority="18" operator="containsText" text="Great">
      <formula>NOT(ISERROR(SEARCH("Great",N34)))</formula>
    </cfRule>
  </conditionalFormatting>
  <conditionalFormatting sqref="N47">
    <cfRule type="containsText" dxfId="49" priority="8" operator="containsText" text="None">
      <formula>NOT(ISERROR(SEARCH("None",N47)))</formula>
    </cfRule>
    <cfRule type="containsText" dxfId="48" priority="9" operator="containsText" text="Limited">
      <formula>NOT(ISERROR(SEARCH("Limited",N47)))</formula>
    </cfRule>
    <cfRule type="containsText" dxfId="47" priority="10" operator="containsText" text="Moderate">
      <formula>NOT(ISERROR(SEARCH("Moderate",N47)))</formula>
    </cfRule>
    <cfRule type="containsText" dxfId="46" priority="11" operator="containsText" text="Considerable">
      <formula>NOT(ISERROR(SEARCH("Considerable",N47)))</formula>
    </cfRule>
    <cfRule type="containsText" dxfId="45" priority="12" operator="containsText" text="Great">
      <formula>NOT(ISERROR(SEARCH("Great",N47)))</formula>
    </cfRule>
  </conditionalFormatting>
  <conditionalFormatting sqref="N63">
    <cfRule type="containsText" dxfId="44" priority="2" operator="containsText" text="None">
      <formula>NOT(ISERROR(SEARCH("None",N63)))</formula>
    </cfRule>
    <cfRule type="containsText" dxfId="43" priority="3" operator="containsText" text="Limited">
      <formula>NOT(ISERROR(SEARCH("Limited",N63)))</formula>
    </cfRule>
    <cfRule type="containsText" dxfId="42" priority="4" operator="containsText" text="Moderate">
      <formula>NOT(ISERROR(SEARCH("Moderate",N63)))</formula>
    </cfRule>
    <cfRule type="containsText" dxfId="41" priority="5" operator="containsText" text="Considerable">
      <formula>NOT(ISERROR(SEARCH("Considerable",N63)))</formula>
    </cfRule>
    <cfRule type="containsText" dxfId="40" priority="6" operator="containsText" text="Great">
      <formula>NOT(ISERROR(SEARCH("Great",N63)))</formula>
    </cfRule>
  </conditionalFormatting>
  <dataValidations count="1">
    <dataValidation type="textLength" operator="lessThanOrEqual" allowBlank="1" showInputMessage="1" showErrorMessage="1" sqref="N46 N6 N13 N29 N8 N33 N17:N18 N62 N58 N85:N86 N43 N37:N38 N66 N50:N51" xr:uid="{323371B5-CD6C-472E-9CAD-4814808223D3}">
      <formula1>50</formula1>
    </dataValidation>
  </dataValidations>
  <pageMargins left="0.7" right="0.7" top="0.75" bottom="0.75" header="0.3" footer="0.3"/>
  <pageSetup paperSize="8"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25" stopIfTrue="1" operator="containsText" id="{AD948D35-C7BA-4830-902E-159EA6BA5262}">
            <xm:f>NOT(ISERROR(SEARCH("~-",N14)))</xm:f>
            <xm:f>"~-"</xm:f>
            <x14:dxf>
              <fill>
                <patternFill>
                  <bgColor theme="2" tint="-9.9948118533890809E-2"/>
                </patternFill>
              </fill>
            </x14:dxf>
          </x14:cfRule>
          <xm:sqref>N14</xm:sqref>
        </x14:conditionalFormatting>
        <x14:conditionalFormatting xmlns:xm="http://schemas.microsoft.com/office/excel/2006/main">
          <x14:cfRule type="containsText" priority="19" operator="containsText" id="{10C5AB82-AFFA-47B0-B89C-B14EC78AA555}">
            <xm:f>NOT(ISERROR(SEARCH("-",N4)))</xm:f>
            <xm:f>"-"</xm:f>
            <x14:dxf>
              <fill>
                <patternFill>
                  <bgColor theme="2" tint="-9.9948118533890809E-2"/>
                </patternFill>
              </fill>
            </x14:dxf>
          </x14:cfRule>
          <xm:sqref>N4</xm:sqref>
        </x14:conditionalFormatting>
        <x14:conditionalFormatting xmlns:xm="http://schemas.microsoft.com/office/excel/2006/main">
          <x14:cfRule type="containsText" priority="13" stopIfTrue="1" operator="containsText" id="{66CCA361-29CA-4E1C-B54D-21111642554C}">
            <xm:f>NOT(ISERROR(SEARCH("~-",N34)))</xm:f>
            <xm:f>"~-"</xm:f>
            <x14:dxf>
              <fill>
                <patternFill>
                  <bgColor theme="2" tint="-9.9948118533890809E-2"/>
                </patternFill>
              </fill>
            </x14:dxf>
          </x14:cfRule>
          <xm:sqref>N34</xm:sqref>
        </x14:conditionalFormatting>
        <x14:conditionalFormatting xmlns:xm="http://schemas.microsoft.com/office/excel/2006/main">
          <x14:cfRule type="containsText" priority="7" stopIfTrue="1" operator="containsText" id="{BC7A8DC1-2D9D-4649-BC9E-726C6B7043B1}">
            <xm:f>NOT(ISERROR(SEARCH("~-",N47)))</xm:f>
            <xm:f>"~-"</xm:f>
            <x14:dxf>
              <fill>
                <patternFill>
                  <bgColor theme="2" tint="-9.9948118533890809E-2"/>
                </patternFill>
              </fill>
            </x14:dxf>
          </x14:cfRule>
          <xm:sqref>N47</xm:sqref>
        </x14:conditionalFormatting>
        <x14:conditionalFormatting xmlns:xm="http://schemas.microsoft.com/office/excel/2006/main">
          <x14:cfRule type="containsText" priority="1" stopIfTrue="1" operator="containsText" id="{5DC3ED2F-FBF9-4A72-8FF3-976711D168AD}">
            <xm:f>NOT(ISERROR(SEARCH("~-",N63)))</xm:f>
            <xm:f>"~-"</xm:f>
            <x14:dxf>
              <fill>
                <patternFill>
                  <bgColor theme="2" tint="-9.9948118533890809E-2"/>
                </patternFill>
              </fill>
            </x14:dxf>
          </x14:cfRule>
          <xm:sqref>N63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68E8DD8-9C3F-410B-8208-3C430C941669}">
          <x14:formula1>
            <xm:f>'RAF Basic data'!$D$26:$D$31</xm:f>
          </x14:formula1>
          <xm:sqref>H19 H21 H23 H25 H27 H39 H41 H52 H54 H56 H67 H69 H71 H73 H75 H77 H79 H81 H83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B0AA9-238D-4DCB-BD1C-A126DA8BA3A7}">
  <sheetPr>
    <tabColor theme="9" tint="-0.249977111117893"/>
  </sheetPr>
  <dimension ref="A1:T122"/>
  <sheetViews>
    <sheetView zoomScaleNormal="100" workbookViewId="0">
      <selection activeCell="H39" sqref="H39"/>
    </sheetView>
  </sheetViews>
  <sheetFormatPr defaultColWidth="9.140625" defaultRowHeight="15" x14ac:dyDescent="0.25"/>
  <cols>
    <col min="1" max="1" width="1.5703125" style="6" customWidth="1"/>
    <col min="2" max="3" width="3.5703125" style="6" customWidth="1"/>
    <col min="4" max="4" width="27.5703125" style="6" customWidth="1"/>
    <col min="5" max="5" width="1.5703125" style="27" customWidth="1"/>
    <col min="6" max="6" width="18.5703125" style="6" customWidth="1"/>
    <col min="7" max="7" width="1.5703125" style="6" customWidth="1"/>
    <col min="8" max="8" width="18.5703125" style="6" customWidth="1"/>
    <col min="9" max="9" width="1.5703125" style="6" customWidth="1"/>
    <col min="10" max="10" width="18.5703125" style="6" customWidth="1"/>
    <col min="11" max="11" width="1.5703125" style="6" customWidth="1"/>
    <col min="12" max="12" width="10.5703125" style="6" customWidth="1"/>
    <col min="13" max="13" width="1.5703125" style="6" customWidth="1"/>
    <col min="14" max="14" width="18.5703125" style="6" customWidth="1"/>
    <col min="15" max="15" width="1.5703125" style="6" customWidth="1"/>
    <col min="16" max="17" width="9.140625" style="6" hidden="1" customWidth="1"/>
    <col min="18" max="16384" width="9.140625" style="6"/>
  </cols>
  <sheetData>
    <row r="1" spans="1:20" ht="9" customHeight="1" x14ac:dyDescent="0.25">
      <c r="A1" s="3"/>
      <c r="B1" s="3"/>
      <c r="C1" s="3"/>
      <c r="D1" s="4"/>
      <c r="E1" s="5"/>
      <c r="F1" s="3"/>
      <c r="G1" s="3"/>
      <c r="H1" s="3"/>
      <c r="I1" s="3"/>
      <c r="J1" s="3"/>
      <c r="K1" s="3"/>
      <c r="L1" s="3"/>
      <c r="M1" s="3"/>
      <c r="N1" s="3"/>
      <c r="O1" s="3"/>
    </row>
    <row r="2" spans="1:20" s="8" customFormat="1" ht="30" customHeight="1" x14ac:dyDescent="0.2">
      <c r="A2" s="7"/>
      <c r="B2" s="176" t="s">
        <v>343</v>
      </c>
      <c r="C2" s="177"/>
      <c r="D2" s="177"/>
      <c r="E2" s="177"/>
      <c r="F2" s="177"/>
      <c r="G2" s="177"/>
      <c r="H2" s="177"/>
      <c r="I2" s="177"/>
      <c r="J2" s="177"/>
      <c r="K2" s="177"/>
      <c r="L2" s="177"/>
      <c r="M2" s="177"/>
      <c r="N2" s="178"/>
      <c r="O2" s="7"/>
    </row>
    <row r="3" spans="1:20" s="14" customFormat="1" ht="9" customHeight="1" thickBot="1" x14ac:dyDescent="0.3">
      <c r="A3" s="12"/>
      <c r="B3" s="12"/>
      <c r="C3" s="15"/>
      <c r="D3" s="10"/>
      <c r="E3" s="16"/>
      <c r="F3" s="12"/>
      <c r="G3" s="12"/>
      <c r="H3" s="12"/>
      <c r="I3" s="12"/>
      <c r="J3" s="12"/>
      <c r="K3" s="12"/>
      <c r="L3" s="12"/>
      <c r="M3" s="12"/>
      <c r="N3" s="12"/>
      <c r="O3" s="12"/>
    </row>
    <row r="4" spans="1:20" s="18" customFormat="1" ht="18" customHeight="1" thickBot="1" x14ac:dyDescent="0.3">
      <c r="A4" s="17"/>
      <c r="B4" s="179" t="s">
        <v>344</v>
      </c>
      <c r="C4" s="180"/>
      <c r="D4" s="180"/>
      <c r="E4" s="180"/>
      <c r="F4" s="180"/>
      <c r="G4" s="180"/>
      <c r="H4" s="180"/>
      <c r="I4" s="180"/>
      <c r="J4" s="181"/>
      <c r="K4" s="49"/>
      <c r="L4" s="50" t="s">
        <v>148</v>
      </c>
      <c r="M4" s="49"/>
      <c r="N4" s="143" t="str">
        <f>INDEX('RAF Basic data'!$D$11:$D$16, MATCH(ROUND(P4,0),'RAF Basic data'!$E$11:$E$16,0))</f>
        <v>Moderate</v>
      </c>
      <c r="O4" s="17"/>
      <c r="P4" s="85">
        <f>ROUND(AVERAGE(P11,P15,P20,P25,P29,P34,P39,P44,P48,P52,P56,P61,P65,P70,P74,P78,P82),1)</f>
        <v>3</v>
      </c>
      <c r="Q4" s="54" t="s">
        <v>158</v>
      </c>
    </row>
    <row r="5" spans="1:20" s="18" customFormat="1" ht="9" customHeight="1" x14ac:dyDescent="0.25">
      <c r="A5" s="17"/>
      <c r="B5" s="29"/>
      <c r="C5" s="29"/>
      <c r="D5" s="29"/>
      <c r="E5" s="29"/>
      <c r="F5" s="29"/>
      <c r="G5" s="29"/>
      <c r="H5" s="29"/>
      <c r="I5" s="29"/>
      <c r="J5" s="29"/>
      <c r="K5" s="29"/>
      <c r="L5" s="29"/>
      <c r="M5" s="29"/>
      <c r="N5" s="29"/>
      <c r="O5" s="28"/>
    </row>
    <row r="6" spans="1:20" s="18" customFormat="1" ht="12.75" customHeight="1" x14ac:dyDescent="0.2">
      <c r="A6" s="17"/>
      <c r="B6" s="29"/>
      <c r="C6" s="53" t="s">
        <v>176</v>
      </c>
      <c r="D6" s="29"/>
      <c r="E6" s="29"/>
      <c r="F6" s="29"/>
      <c r="G6" s="29"/>
      <c r="H6" s="38"/>
      <c r="I6" s="29"/>
      <c r="J6" s="43"/>
      <c r="K6" s="29"/>
      <c r="L6" s="29"/>
      <c r="M6" s="29"/>
      <c r="N6" s="32"/>
      <c r="O6" s="28"/>
    </row>
    <row r="7" spans="1:20" s="18" customFormat="1" ht="3" customHeight="1" x14ac:dyDescent="0.2">
      <c r="A7" s="17"/>
      <c r="B7" s="29"/>
      <c r="C7" s="52"/>
      <c r="D7" s="29"/>
      <c r="E7" s="29"/>
      <c r="F7" s="29"/>
      <c r="G7" s="29"/>
      <c r="H7" s="38"/>
      <c r="I7" s="29"/>
      <c r="J7" s="43"/>
      <c r="K7" s="29"/>
      <c r="L7" s="29"/>
      <c r="M7" s="29"/>
      <c r="N7" s="32"/>
      <c r="O7" s="28"/>
    </row>
    <row r="8" spans="1:20" s="18" customFormat="1" ht="12.75" customHeight="1" x14ac:dyDescent="0.2">
      <c r="A8" s="17"/>
      <c r="B8" s="29"/>
      <c r="C8" s="29"/>
      <c r="D8" s="29"/>
      <c r="E8" s="29"/>
      <c r="F8" s="29"/>
      <c r="G8" s="29"/>
      <c r="H8" s="38" t="s">
        <v>147</v>
      </c>
      <c r="I8" s="29"/>
      <c r="J8" s="43"/>
      <c r="K8" s="29"/>
      <c r="L8" s="29"/>
      <c r="M8" s="29"/>
      <c r="N8" s="32"/>
      <c r="O8" s="28"/>
      <c r="R8" s="86"/>
    </row>
    <row r="9" spans="1:20" s="18" customFormat="1" ht="12.75" customHeight="1" x14ac:dyDescent="0.25">
      <c r="A9" s="17"/>
      <c r="B9" s="29"/>
      <c r="C9" s="45"/>
      <c r="D9" s="29"/>
      <c r="E9" s="29"/>
      <c r="F9" s="29"/>
      <c r="G9" s="29"/>
      <c r="H9" s="38" t="s">
        <v>149</v>
      </c>
      <c r="I9" s="29"/>
      <c r="J9" s="43" t="s">
        <v>300</v>
      </c>
      <c r="K9" s="29"/>
      <c r="L9" s="29"/>
      <c r="M9" s="29"/>
      <c r="N9" s="32"/>
      <c r="O9" s="28"/>
      <c r="R9"/>
    </row>
    <row r="10" spans="1:20" s="18" customFormat="1" ht="12.75" customHeight="1" x14ac:dyDescent="0.2">
      <c r="A10" s="17"/>
      <c r="B10" s="29"/>
      <c r="C10" s="45" t="s">
        <v>150</v>
      </c>
      <c r="D10" s="29"/>
      <c r="E10" s="29"/>
      <c r="F10" s="29"/>
      <c r="G10" s="29"/>
      <c r="H10" s="29"/>
      <c r="I10" s="29"/>
      <c r="J10" s="29"/>
      <c r="K10" s="29"/>
      <c r="L10" s="29"/>
      <c r="M10" s="29"/>
      <c r="N10" s="32"/>
      <c r="O10" s="28"/>
    </row>
    <row r="11" spans="1:20" s="18" customFormat="1" ht="12.75" customHeight="1" x14ac:dyDescent="0.25">
      <c r="A11" s="17"/>
      <c r="B11" s="29"/>
      <c r="C11" s="29"/>
      <c r="D11" s="220" t="s">
        <v>159</v>
      </c>
      <c r="E11" s="220"/>
      <c r="F11" s="220"/>
      <c r="G11" s="29"/>
      <c r="H11" s="145" t="s">
        <v>1</v>
      </c>
      <c r="I11" s="29"/>
      <c r="J11" s="193"/>
      <c r="K11" s="194"/>
      <c r="L11" s="194"/>
      <c r="M11" s="194"/>
      <c r="N11" s="195"/>
      <c r="O11" s="28"/>
      <c r="P11" s="70">
        <f>VLOOKUP(H11,'RAF Basic data'!$D$11:$E$16,2,FALSE)</f>
        <v>3</v>
      </c>
    </row>
    <row r="12" spans="1:20" s="18" customFormat="1" ht="12.75" customHeight="1" x14ac:dyDescent="0.25">
      <c r="A12" s="17"/>
      <c r="B12" s="29"/>
      <c r="C12" s="29"/>
      <c r="D12" s="29"/>
      <c r="E12" s="29"/>
      <c r="F12" s="29"/>
      <c r="G12" s="29"/>
      <c r="H12" s="29"/>
      <c r="I12" s="29"/>
      <c r="J12" s="196"/>
      <c r="K12" s="197"/>
      <c r="L12" s="197"/>
      <c r="M12" s="197"/>
      <c r="N12" s="198"/>
      <c r="O12" s="28"/>
    </row>
    <row r="13" spans="1:20" s="18" customFormat="1" ht="12.75" customHeight="1" x14ac:dyDescent="0.25">
      <c r="A13" s="17"/>
      <c r="B13" s="29"/>
      <c r="C13" s="29"/>
      <c r="D13" s="29"/>
      <c r="E13" s="29"/>
      <c r="F13" s="29"/>
      <c r="G13" s="29"/>
      <c r="H13" s="29"/>
      <c r="I13" s="29"/>
      <c r="J13" s="199"/>
      <c r="K13" s="200"/>
      <c r="L13" s="200"/>
      <c r="M13" s="200"/>
      <c r="N13" s="201"/>
      <c r="O13" s="28"/>
    </row>
    <row r="14" spans="1:20" s="18" customFormat="1" ht="3" customHeight="1" x14ac:dyDescent="0.2">
      <c r="A14" s="17"/>
      <c r="B14" s="29"/>
      <c r="C14" s="29"/>
      <c r="D14" s="29"/>
      <c r="E14" s="29"/>
      <c r="F14" s="29"/>
      <c r="G14" s="29"/>
      <c r="H14" s="29"/>
      <c r="I14" s="29"/>
      <c r="J14" s="29"/>
      <c r="K14" s="29"/>
      <c r="L14" s="29"/>
      <c r="M14" s="29"/>
      <c r="N14" s="32"/>
      <c r="O14" s="28"/>
    </row>
    <row r="15" spans="1:20" s="18" customFormat="1" ht="12.75" customHeight="1" x14ac:dyDescent="0.25">
      <c r="A15" s="17"/>
      <c r="B15" s="29"/>
      <c r="C15" s="29"/>
      <c r="D15" s="221" t="s">
        <v>160</v>
      </c>
      <c r="E15" s="221"/>
      <c r="F15" s="221"/>
      <c r="G15" s="29"/>
      <c r="H15" s="145" t="s">
        <v>1</v>
      </c>
      <c r="I15" s="29"/>
      <c r="J15" s="193"/>
      <c r="K15" s="194"/>
      <c r="L15" s="194"/>
      <c r="M15" s="194"/>
      <c r="N15" s="195"/>
      <c r="O15" s="28"/>
      <c r="P15" s="70">
        <f>VLOOKUP(H15,'RAF Basic data'!$D$11:$E$16,2,FALSE)</f>
        <v>3</v>
      </c>
    </row>
    <row r="16" spans="1:20" s="18" customFormat="1" ht="12.75" customHeight="1" x14ac:dyDescent="0.25">
      <c r="A16" s="17"/>
      <c r="B16" s="29"/>
      <c r="C16" s="29"/>
      <c r="D16" s="221"/>
      <c r="E16" s="221"/>
      <c r="F16" s="221"/>
      <c r="G16" s="29"/>
      <c r="H16" s="29"/>
      <c r="I16" s="29"/>
      <c r="J16" s="196"/>
      <c r="K16" s="197"/>
      <c r="L16" s="197"/>
      <c r="M16" s="197"/>
      <c r="N16" s="198"/>
      <c r="O16" s="28"/>
      <c r="T16" s="47"/>
    </row>
    <row r="17" spans="1:20" s="18" customFormat="1" ht="12.75" customHeight="1" x14ac:dyDescent="0.25">
      <c r="A17" s="17"/>
      <c r="B17" s="29"/>
      <c r="C17" s="29"/>
      <c r="D17" s="29"/>
      <c r="E17" s="29"/>
      <c r="F17" s="29"/>
      <c r="G17" s="29"/>
      <c r="H17" s="29"/>
      <c r="I17" s="29"/>
      <c r="J17" s="199"/>
      <c r="K17" s="200"/>
      <c r="L17" s="200"/>
      <c r="M17" s="200"/>
      <c r="N17" s="201"/>
      <c r="O17" s="28"/>
      <c r="T17" s="47"/>
    </row>
    <row r="18" spans="1:20" s="18" customFormat="1" ht="9" customHeight="1" x14ac:dyDescent="0.25">
      <c r="A18" s="17"/>
      <c r="B18" s="29"/>
      <c r="C18" s="29"/>
      <c r="D18" s="29"/>
      <c r="E18" s="29"/>
      <c r="F18" s="29"/>
      <c r="G18" s="29"/>
      <c r="H18" s="29"/>
      <c r="I18" s="29"/>
      <c r="J18" s="29"/>
      <c r="K18" s="29"/>
      <c r="L18" s="29"/>
      <c r="M18" s="29"/>
      <c r="N18" s="32"/>
      <c r="O18" s="28"/>
      <c r="T18" s="47"/>
    </row>
    <row r="19" spans="1:20" s="18" customFormat="1" ht="12.75" customHeight="1" x14ac:dyDescent="0.25">
      <c r="A19" s="17"/>
      <c r="B19" s="29"/>
      <c r="C19" s="45" t="s">
        <v>151</v>
      </c>
      <c r="D19" s="29"/>
      <c r="E19" s="29"/>
      <c r="F19" s="29"/>
      <c r="G19" s="29"/>
      <c r="H19" s="29"/>
      <c r="I19" s="29"/>
      <c r="J19" s="29"/>
      <c r="K19" s="29"/>
      <c r="L19" s="29"/>
      <c r="M19" s="29"/>
      <c r="N19" s="32"/>
      <c r="O19" s="28"/>
      <c r="T19" s="47"/>
    </row>
    <row r="20" spans="1:20" s="18" customFormat="1" ht="12.75" customHeight="1" x14ac:dyDescent="0.25">
      <c r="A20" s="17"/>
      <c r="B20" s="29"/>
      <c r="C20" s="29"/>
      <c r="D20" s="221" t="s">
        <v>161</v>
      </c>
      <c r="E20" s="221"/>
      <c r="F20" s="221"/>
      <c r="G20" s="29"/>
      <c r="H20" s="145" t="s">
        <v>1</v>
      </c>
      <c r="I20" s="29"/>
      <c r="J20" s="193"/>
      <c r="K20" s="194"/>
      <c r="L20" s="194"/>
      <c r="M20" s="194"/>
      <c r="N20" s="195"/>
      <c r="O20" s="28"/>
      <c r="P20" s="70">
        <f>VLOOKUP(H20,'RAF Basic data'!$D$11:$E$16,2,FALSE)</f>
        <v>3</v>
      </c>
      <c r="T20" s="47"/>
    </row>
    <row r="21" spans="1:20" s="18" customFormat="1" ht="12.75" customHeight="1" x14ac:dyDescent="0.25">
      <c r="A21" s="17"/>
      <c r="B21" s="29"/>
      <c r="C21" s="29"/>
      <c r="D21" s="221"/>
      <c r="E21" s="221"/>
      <c r="F21" s="221"/>
      <c r="G21" s="29"/>
      <c r="H21" s="29"/>
      <c r="I21" s="29"/>
      <c r="J21" s="196"/>
      <c r="K21" s="197"/>
      <c r="L21" s="197"/>
      <c r="M21" s="197"/>
      <c r="N21" s="198"/>
      <c r="O21" s="28"/>
      <c r="T21" s="47"/>
    </row>
    <row r="22" spans="1:20" s="18" customFormat="1" ht="12.75" customHeight="1" x14ac:dyDescent="0.25">
      <c r="A22" s="17"/>
      <c r="B22" s="29"/>
      <c r="C22" s="29"/>
      <c r="D22" s="29"/>
      <c r="E22" s="29"/>
      <c r="F22" s="29"/>
      <c r="G22" s="29"/>
      <c r="H22" s="29"/>
      <c r="I22" s="29"/>
      <c r="J22" s="199"/>
      <c r="K22" s="200"/>
      <c r="L22" s="200"/>
      <c r="M22" s="200"/>
      <c r="N22" s="201"/>
      <c r="O22" s="28"/>
    </row>
    <row r="23" spans="1:20" s="18" customFormat="1" ht="9" customHeight="1" x14ac:dyDescent="0.2">
      <c r="A23" s="17"/>
      <c r="B23" s="29"/>
      <c r="C23" s="29"/>
      <c r="D23" s="29"/>
      <c r="E23" s="29"/>
      <c r="F23" s="29"/>
      <c r="G23" s="29"/>
      <c r="H23" s="29"/>
      <c r="I23" s="29"/>
      <c r="J23" s="29"/>
      <c r="K23" s="29"/>
      <c r="L23" s="29"/>
      <c r="M23" s="29"/>
      <c r="N23" s="32"/>
      <c r="O23" s="28"/>
    </row>
    <row r="24" spans="1:20" s="18" customFormat="1" ht="12.75" customHeight="1" x14ac:dyDescent="0.2">
      <c r="A24" s="17"/>
      <c r="B24" s="29"/>
      <c r="C24" s="45" t="s">
        <v>152</v>
      </c>
      <c r="D24" s="29"/>
      <c r="E24" s="29"/>
      <c r="F24" s="29"/>
      <c r="G24" s="29"/>
      <c r="H24" s="29"/>
      <c r="I24" s="29"/>
      <c r="J24" s="29"/>
      <c r="K24" s="29"/>
      <c r="L24" s="29"/>
      <c r="M24" s="29"/>
      <c r="N24" s="32"/>
      <c r="O24" s="28"/>
    </row>
    <row r="25" spans="1:20" s="18" customFormat="1" ht="12.75" customHeight="1" x14ac:dyDescent="0.25">
      <c r="A25" s="17"/>
      <c r="B25" s="29"/>
      <c r="C25" s="29"/>
      <c r="D25" s="221" t="s">
        <v>162</v>
      </c>
      <c r="E25" s="221"/>
      <c r="F25" s="221"/>
      <c r="G25" s="29"/>
      <c r="H25" s="145" t="s">
        <v>1</v>
      </c>
      <c r="I25" s="29"/>
      <c r="J25" s="193"/>
      <c r="K25" s="194"/>
      <c r="L25" s="194"/>
      <c r="M25" s="194"/>
      <c r="N25" s="195"/>
      <c r="O25" s="28"/>
      <c r="P25" s="70">
        <f>VLOOKUP(H25,'RAF Basic data'!$D$11:$E$16,2,FALSE)</f>
        <v>3</v>
      </c>
    </row>
    <row r="26" spans="1:20" s="18" customFormat="1" ht="12.75" customHeight="1" x14ac:dyDescent="0.25">
      <c r="A26" s="17"/>
      <c r="B26" s="29"/>
      <c r="C26" s="29"/>
      <c r="D26" s="221"/>
      <c r="E26" s="221"/>
      <c r="F26" s="221"/>
      <c r="G26" s="29"/>
      <c r="H26" s="29"/>
      <c r="I26" s="29"/>
      <c r="J26" s="196"/>
      <c r="K26" s="197"/>
      <c r="L26" s="197"/>
      <c r="M26" s="197"/>
      <c r="N26" s="198"/>
      <c r="O26" s="28"/>
    </row>
    <row r="27" spans="1:20" s="18" customFormat="1" ht="12.75" customHeight="1" x14ac:dyDescent="0.25">
      <c r="A27" s="17"/>
      <c r="B27" s="29"/>
      <c r="C27" s="29"/>
      <c r="D27" s="29"/>
      <c r="E27" s="29"/>
      <c r="F27" s="29"/>
      <c r="G27" s="29"/>
      <c r="H27" s="29"/>
      <c r="I27" s="29"/>
      <c r="J27" s="199"/>
      <c r="K27" s="200"/>
      <c r="L27" s="200"/>
      <c r="M27" s="200"/>
      <c r="N27" s="201"/>
      <c r="O27" s="28"/>
    </row>
    <row r="28" spans="1:20" s="18" customFormat="1" ht="3" customHeight="1" x14ac:dyDescent="0.2">
      <c r="A28" s="17"/>
      <c r="B28" s="29"/>
      <c r="C28" s="29"/>
      <c r="D28" s="29"/>
      <c r="E28" s="29"/>
      <c r="F28" s="29"/>
      <c r="G28" s="29"/>
      <c r="H28" s="29"/>
      <c r="I28" s="29"/>
      <c r="J28" s="29"/>
      <c r="K28" s="29"/>
      <c r="L28" s="29"/>
      <c r="M28" s="29"/>
      <c r="N28" s="32"/>
      <c r="O28" s="28"/>
    </row>
    <row r="29" spans="1:20" s="18" customFormat="1" ht="12.75" customHeight="1" x14ac:dyDescent="0.25">
      <c r="A29" s="17"/>
      <c r="B29" s="29"/>
      <c r="C29" s="29"/>
      <c r="D29" s="221" t="s">
        <v>163</v>
      </c>
      <c r="E29" s="221"/>
      <c r="F29" s="221"/>
      <c r="G29" s="29"/>
      <c r="H29" s="145" t="s">
        <v>1</v>
      </c>
      <c r="I29" s="29"/>
      <c r="J29" s="193"/>
      <c r="K29" s="194"/>
      <c r="L29" s="194"/>
      <c r="M29" s="194"/>
      <c r="N29" s="195"/>
      <c r="O29" s="28"/>
      <c r="P29" s="70">
        <f>VLOOKUP(H29,'RAF Basic data'!$D$11:$E$16,2,FALSE)</f>
        <v>3</v>
      </c>
    </row>
    <row r="30" spans="1:20" s="18" customFormat="1" ht="12.75" customHeight="1" x14ac:dyDescent="0.25">
      <c r="A30" s="17"/>
      <c r="B30" s="29"/>
      <c r="C30" s="29"/>
      <c r="D30" s="221"/>
      <c r="E30" s="221"/>
      <c r="F30" s="221"/>
      <c r="G30" s="29"/>
      <c r="H30" s="29"/>
      <c r="I30" s="29"/>
      <c r="J30" s="196"/>
      <c r="K30" s="197"/>
      <c r="L30" s="197"/>
      <c r="M30" s="197"/>
      <c r="N30" s="198"/>
      <c r="O30" s="28"/>
    </row>
    <row r="31" spans="1:20" s="18" customFormat="1" ht="12.75" customHeight="1" x14ac:dyDescent="0.25">
      <c r="A31" s="17"/>
      <c r="B31" s="29"/>
      <c r="C31" s="29"/>
      <c r="D31" s="29"/>
      <c r="E31" s="29"/>
      <c r="F31" s="29"/>
      <c r="G31" s="29"/>
      <c r="H31" s="29"/>
      <c r="I31" s="29"/>
      <c r="J31" s="199"/>
      <c r="K31" s="200"/>
      <c r="L31" s="200"/>
      <c r="M31" s="200"/>
      <c r="N31" s="201"/>
      <c r="O31" s="28"/>
    </row>
    <row r="32" spans="1:20" s="18" customFormat="1" ht="9" customHeight="1" x14ac:dyDescent="0.2">
      <c r="A32" s="17"/>
      <c r="B32" s="29"/>
      <c r="C32" s="29"/>
      <c r="D32" s="29"/>
      <c r="E32" s="29"/>
      <c r="F32" s="29"/>
      <c r="G32" s="29"/>
      <c r="H32" s="29"/>
      <c r="I32" s="29"/>
      <c r="J32" s="29"/>
      <c r="K32" s="29"/>
      <c r="L32" s="29"/>
      <c r="M32" s="29"/>
      <c r="N32" s="32"/>
      <c r="O32" s="28"/>
    </row>
    <row r="33" spans="1:16" s="18" customFormat="1" ht="12.75" customHeight="1" x14ac:dyDescent="0.2">
      <c r="A33" s="17"/>
      <c r="B33" s="29"/>
      <c r="C33" s="45" t="s">
        <v>153</v>
      </c>
      <c r="D33" s="29"/>
      <c r="E33" s="29"/>
      <c r="F33" s="29"/>
      <c r="G33" s="29"/>
      <c r="H33" s="29"/>
      <c r="I33" s="29"/>
      <c r="J33" s="29"/>
      <c r="K33" s="29"/>
      <c r="L33" s="29"/>
      <c r="M33" s="29"/>
      <c r="N33" s="32"/>
      <c r="O33" s="28"/>
    </row>
    <row r="34" spans="1:16" s="18" customFormat="1" ht="12.75" customHeight="1" x14ac:dyDescent="0.25">
      <c r="A34" s="17"/>
      <c r="B34" s="29"/>
      <c r="C34" s="29"/>
      <c r="D34" s="220" t="s">
        <v>164</v>
      </c>
      <c r="E34" s="220"/>
      <c r="F34" s="220"/>
      <c r="G34" s="29"/>
      <c r="H34" s="145" t="s">
        <v>1</v>
      </c>
      <c r="I34" s="29"/>
      <c r="J34" s="193"/>
      <c r="K34" s="194"/>
      <c r="L34" s="194"/>
      <c r="M34" s="194"/>
      <c r="N34" s="195"/>
      <c r="O34" s="28"/>
      <c r="P34" s="70">
        <f>VLOOKUP(H34,'RAF Basic data'!$D$11:$E$16,2,FALSE)</f>
        <v>3</v>
      </c>
    </row>
    <row r="35" spans="1:16" s="18" customFormat="1" ht="12.75" customHeight="1" x14ac:dyDescent="0.25">
      <c r="A35" s="17"/>
      <c r="B35" s="29"/>
      <c r="C35" s="29"/>
      <c r="D35" s="29"/>
      <c r="E35" s="29"/>
      <c r="F35" s="29"/>
      <c r="G35" s="29"/>
      <c r="H35" s="29"/>
      <c r="I35" s="29"/>
      <c r="J35" s="196"/>
      <c r="K35" s="197"/>
      <c r="L35" s="197"/>
      <c r="M35" s="197"/>
      <c r="N35" s="198"/>
      <c r="O35" s="28"/>
    </row>
    <row r="36" spans="1:16" s="18" customFormat="1" ht="12.75" customHeight="1" x14ac:dyDescent="0.25">
      <c r="A36" s="17"/>
      <c r="B36" s="29"/>
      <c r="C36" s="29"/>
      <c r="D36" s="29"/>
      <c r="E36" s="29"/>
      <c r="F36" s="29"/>
      <c r="G36" s="29"/>
      <c r="H36" s="29"/>
      <c r="I36" s="29"/>
      <c r="J36" s="199"/>
      <c r="K36" s="200"/>
      <c r="L36" s="200"/>
      <c r="M36" s="200"/>
      <c r="N36" s="201"/>
      <c r="O36" s="28"/>
    </row>
    <row r="37" spans="1:16" s="18" customFormat="1" ht="9" customHeight="1" x14ac:dyDescent="0.2">
      <c r="A37" s="17"/>
      <c r="B37" s="29"/>
      <c r="C37" s="29"/>
      <c r="D37" s="29"/>
      <c r="E37" s="29"/>
      <c r="F37" s="29"/>
      <c r="G37" s="29"/>
      <c r="H37" s="29"/>
      <c r="I37" s="29"/>
      <c r="J37" s="29"/>
      <c r="K37" s="29"/>
      <c r="L37" s="29"/>
      <c r="M37" s="29"/>
      <c r="N37" s="32"/>
      <c r="O37" s="28"/>
    </row>
    <row r="38" spans="1:16" s="18" customFormat="1" ht="12.75" customHeight="1" x14ac:dyDescent="0.2">
      <c r="A38" s="17"/>
      <c r="B38" s="29"/>
      <c r="C38" s="45" t="s">
        <v>154</v>
      </c>
      <c r="D38" s="29"/>
      <c r="E38" s="29"/>
      <c r="F38" s="29"/>
      <c r="G38" s="29"/>
      <c r="H38" s="29"/>
      <c r="I38" s="29"/>
      <c r="J38" s="29"/>
      <c r="K38" s="29"/>
      <c r="L38" s="29"/>
      <c r="M38" s="29"/>
      <c r="N38" s="32"/>
      <c r="O38" s="28"/>
    </row>
    <row r="39" spans="1:16" s="18" customFormat="1" ht="12.75" customHeight="1" x14ac:dyDescent="0.25">
      <c r="A39" s="17"/>
      <c r="B39" s="29"/>
      <c r="C39" s="29"/>
      <c r="D39" s="221" t="s">
        <v>165</v>
      </c>
      <c r="E39" s="221"/>
      <c r="F39" s="221"/>
      <c r="G39" s="29"/>
      <c r="H39" s="145" t="s">
        <v>1</v>
      </c>
      <c r="I39" s="29"/>
      <c r="J39" s="193"/>
      <c r="K39" s="194"/>
      <c r="L39" s="194"/>
      <c r="M39" s="194"/>
      <c r="N39" s="195"/>
      <c r="O39" s="28"/>
      <c r="P39" s="70">
        <f>VLOOKUP(H39,'RAF Basic data'!$D$11:$E$16,2,FALSE)</f>
        <v>3</v>
      </c>
    </row>
    <row r="40" spans="1:16" s="18" customFormat="1" ht="12.75" customHeight="1" x14ac:dyDescent="0.25">
      <c r="A40" s="17"/>
      <c r="B40" s="29"/>
      <c r="C40" s="29"/>
      <c r="D40" s="221"/>
      <c r="E40" s="221"/>
      <c r="F40" s="221"/>
      <c r="G40" s="29"/>
      <c r="H40" s="29"/>
      <c r="I40" s="29"/>
      <c r="J40" s="196"/>
      <c r="K40" s="197"/>
      <c r="L40" s="197"/>
      <c r="M40" s="197"/>
      <c r="N40" s="198"/>
      <c r="O40" s="28"/>
    </row>
    <row r="41" spans="1:16" s="18" customFormat="1" ht="12.75" customHeight="1" x14ac:dyDescent="0.25">
      <c r="A41" s="17"/>
      <c r="B41" s="29"/>
      <c r="C41" s="29"/>
      <c r="D41" s="29"/>
      <c r="E41" s="29"/>
      <c r="F41" s="29"/>
      <c r="G41" s="29"/>
      <c r="H41" s="29"/>
      <c r="I41" s="29"/>
      <c r="J41" s="199"/>
      <c r="K41" s="200"/>
      <c r="L41" s="200"/>
      <c r="M41" s="200"/>
      <c r="N41" s="201"/>
      <c r="O41" s="28"/>
    </row>
    <row r="42" spans="1:16" s="18" customFormat="1" ht="9" customHeight="1" x14ac:dyDescent="0.2">
      <c r="A42" s="17"/>
      <c r="B42" s="29"/>
      <c r="C42" s="29"/>
      <c r="D42" s="29"/>
      <c r="E42" s="29"/>
      <c r="F42" s="29"/>
      <c r="G42" s="29"/>
      <c r="H42" s="29"/>
      <c r="I42" s="29"/>
      <c r="J42" s="29"/>
      <c r="K42" s="29"/>
      <c r="L42" s="29"/>
      <c r="M42" s="29"/>
      <c r="N42" s="32"/>
      <c r="O42" s="28"/>
    </row>
    <row r="43" spans="1:16" s="18" customFormat="1" ht="12.75" customHeight="1" x14ac:dyDescent="0.2">
      <c r="A43" s="17"/>
      <c r="B43" s="29"/>
      <c r="C43" s="45" t="s">
        <v>155</v>
      </c>
      <c r="D43" s="29"/>
      <c r="E43" s="29"/>
      <c r="F43" s="29"/>
      <c r="G43" s="29"/>
      <c r="H43" s="29"/>
      <c r="I43" s="29"/>
      <c r="J43" s="29"/>
      <c r="K43" s="29"/>
      <c r="L43" s="29"/>
      <c r="M43" s="29"/>
      <c r="N43" s="32"/>
      <c r="O43" s="28"/>
    </row>
    <row r="44" spans="1:16" s="18" customFormat="1" ht="12.75" customHeight="1" x14ac:dyDescent="0.25">
      <c r="A44" s="17"/>
      <c r="B44" s="29"/>
      <c r="C44" s="29"/>
      <c r="D44" s="221" t="s">
        <v>166</v>
      </c>
      <c r="E44" s="221"/>
      <c r="F44" s="221"/>
      <c r="G44" s="29"/>
      <c r="H44" s="145" t="s">
        <v>1</v>
      </c>
      <c r="I44" s="29"/>
      <c r="J44" s="193"/>
      <c r="K44" s="194"/>
      <c r="L44" s="194"/>
      <c r="M44" s="194"/>
      <c r="N44" s="195"/>
      <c r="O44" s="28"/>
      <c r="P44" s="70">
        <f>VLOOKUP(H44,'RAF Basic data'!$D$11:$E$16,2,FALSE)</f>
        <v>3</v>
      </c>
    </row>
    <row r="45" spans="1:16" s="18" customFormat="1" ht="12.75" customHeight="1" x14ac:dyDescent="0.25">
      <c r="A45" s="17"/>
      <c r="B45" s="29"/>
      <c r="C45" s="29"/>
      <c r="D45" s="221"/>
      <c r="E45" s="221"/>
      <c r="F45" s="221"/>
      <c r="G45" s="29"/>
      <c r="H45" s="29"/>
      <c r="I45" s="29"/>
      <c r="J45" s="196"/>
      <c r="K45" s="197"/>
      <c r="L45" s="197"/>
      <c r="M45" s="197"/>
      <c r="N45" s="198"/>
      <c r="O45" s="28"/>
    </row>
    <row r="46" spans="1:16" s="18" customFormat="1" ht="12.75" customHeight="1" x14ac:dyDescent="0.25">
      <c r="A46" s="17"/>
      <c r="B46" s="29"/>
      <c r="C46" s="29"/>
      <c r="D46" s="29"/>
      <c r="E46" s="29"/>
      <c r="F46" s="29"/>
      <c r="G46" s="29"/>
      <c r="H46" s="29"/>
      <c r="I46" s="29"/>
      <c r="J46" s="199"/>
      <c r="K46" s="200"/>
      <c r="L46" s="200"/>
      <c r="M46" s="200"/>
      <c r="N46" s="201"/>
      <c r="O46" s="28"/>
    </row>
    <row r="47" spans="1:16" s="18" customFormat="1" ht="3" customHeight="1" x14ac:dyDescent="0.2">
      <c r="A47" s="17"/>
      <c r="B47" s="29"/>
      <c r="C47" s="29"/>
      <c r="D47" s="29"/>
      <c r="E47" s="29"/>
      <c r="F47" s="29"/>
      <c r="G47" s="29"/>
      <c r="H47" s="29"/>
      <c r="I47" s="29"/>
      <c r="J47" s="29"/>
      <c r="K47" s="29"/>
      <c r="L47" s="29"/>
      <c r="M47" s="29"/>
      <c r="N47" s="32"/>
      <c r="O47" s="28"/>
    </row>
    <row r="48" spans="1:16" s="18" customFormat="1" ht="12.75" customHeight="1" x14ac:dyDescent="0.25">
      <c r="A48" s="17"/>
      <c r="B48" s="29"/>
      <c r="C48" s="29"/>
      <c r="D48" s="221" t="s">
        <v>167</v>
      </c>
      <c r="E48" s="221"/>
      <c r="F48" s="221"/>
      <c r="G48" s="29"/>
      <c r="H48" s="145" t="s">
        <v>1</v>
      </c>
      <c r="I48" s="29"/>
      <c r="J48" s="193"/>
      <c r="K48" s="194"/>
      <c r="L48" s="194"/>
      <c r="M48" s="194"/>
      <c r="N48" s="195"/>
      <c r="O48" s="28"/>
      <c r="P48" s="70">
        <f>VLOOKUP(H48,'RAF Basic data'!$D$11:$E$16,2,FALSE)</f>
        <v>3</v>
      </c>
    </row>
    <row r="49" spans="1:16" s="18" customFormat="1" ht="12.75" customHeight="1" x14ac:dyDescent="0.25">
      <c r="A49" s="17"/>
      <c r="B49" s="29"/>
      <c r="C49" s="29"/>
      <c r="D49" s="221"/>
      <c r="E49" s="221"/>
      <c r="F49" s="221"/>
      <c r="G49" s="29"/>
      <c r="H49" s="29"/>
      <c r="I49" s="29"/>
      <c r="J49" s="196"/>
      <c r="K49" s="197"/>
      <c r="L49" s="197"/>
      <c r="M49" s="197"/>
      <c r="N49" s="198"/>
      <c r="O49" s="28"/>
    </row>
    <row r="50" spans="1:16" s="18" customFormat="1" ht="12.75" customHeight="1" x14ac:dyDescent="0.25">
      <c r="A50" s="17"/>
      <c r="B50" s="29"/>
      <c r="C50" s="29"/>
      <c r="D50" s="29"/>
      <c r="E50" s="29"/>
      <c r="F50" s="29"/>
      <c r="G50" s="29"/>
      <c r="H50" s="29"/>
      <c r="I50" s="29"/>
      <c r="J50" s="199"/>
      <c r="K50" s="200"/>
      <c r="L50" s="200"/>
      <c r="M50" s="200"/>
      <c r="N50" s="201"/>
      <c r="O50" s="28"/>
    </row>
    <row r="51" spans="1:16" s="14" customFormat="1" ht="3" customHeight="1" x14ac:dyDescent="0.25">
      <c r="A51" s="12"/>
      <c r="B51" s="12"/>
      <c r="C51" s="15"/>
      <c r="D51" s="10"/>
      <c r="E51" s="16"/>
      <c r="F51" s="12"/>
      <c r="G51" s="12"/>
      <c r="H51" s="12"/>
      <c r="I51" s="12"/>
      <c r="J51" s="12"/>
      <c r="K51" s="12"/>
      <c r="L51" s="12"/>
      <c r="M51" s="12"/>
      <c r="N51" s="12"/>
      <c r="O51" s="12"/>
    </row>
    <row r="52" spans="1:16" s="18" customFormat="1" ht="12.75" customHeight="1" x14ac:dyDescent="0.25">
      <c r="A52" s="17"/>
      <c r="B52" s="29"/>
      <c r="C52" s="29"/>
      <c r="D52" s="221" t="s">
        <v>168</v>
      </c>
      <c r="E52" s="221"/>
      <c r="F52" s="221"/>
      <c r="G52" s="29"/>
      <c r="H52" s="145" t="s">
        <v>1</v>
      </c>
      <c r="I52" s="29"/>
      <c r="J52" s="193"/>
      <c r="K52" s="194"/>
      <c r="L52" s="194"/>
      <c r="M52" s="194"/>
      <c r="N52" s="195"/>
      <c r="O52" s="28"/>
      <c r="P52" s="70">
        <f>VLOOKUP(H52,'RAF Basic data'!$D$11:$E$16,2,FALSE)</f>
        <v>3</v>
      </c>
    </row>
    <row r="53" spans="1:16" s="18" customFormat="1" ht="12.75" customHeight="1" x14ac:dyDescent="0.25">
      <c r="A53" s="17"/>
      <c r="B53" s="29"/>
      <c r="C53" s="29"/>
      <c r="D53" s="221"/>
      <c r="E53" s="221"/>
      <c r="F53" s="221"/>
      <c r="G53" s="29"/>
      <c r="H53" s="29"/>
      <c r="I53" s="29"/>
      <c r="J53" s="196"/>
      <c r="K53" s="197"/>
      <c r="L53" s="197"/>
      <c r="M53" s="197"/>
      <c r="N53" s="198"/>
      <c r="O53" s="28"/>
    </row>
    <row r="54" spans="1:16" s="18" customFormat="1" ht="12.75" customHeight="1" x14ac:dyDescent="0.25">
      <c r="A54" s="17"/>
      <c r="B54" s="29"/>
      <c r="C54" s="29"/>
      <c r="D54" s="221"/>
      <c r="E54" s="221"/>
      <c r="F54" s="221"/>
      <c r="G54" s="29"/>
      <c r="H54" s="29"/>
      <c r="I54" s="29"/>
      <c r="J54" s="199"/>
      <c r="K54" s="200"/>
      <c r="L54" s="200"/>
      <c r="M54" s="200"/>
      <c r="N54" s="201"/>
      <c r="O54" s="28"/>
    </row>
    <row r="55" spans="1:16" s="18" customFormat="1" ht="3" customHeight="1" x14ac:dyDescent="0.2">
      <c r="A55" s="17"/>
      <c r="B55" s="29"/>
      <c r="C55" s="29"/>
      <c r="D55" s="29"/>
      <c r="E55" s="29"/>
      <c r="F55" s="29"/>
      <c r="G55" s="29"/>
      <c r="H55" s="29"/>
      <c r="I55" s="29"/>
      <c r="J55" s="29"/>
      <c r="K55" s="29"/>
      <c r="L55" s="29"/>
      <c r="M55" s="29"/>
      <c r="N55" s="32"/>
      <c r="O55" s="28"/>
    </row>
    <row r="56" spans="1:16" s="18" customFormat="1" ht="12.75" customHeight="1" x14ac:dyDescent="0.25">
      <c r="A56" s="17"/>
      <c r="B56" s="29"/>
      <c r="C56" s="29"/>
      <c r="D56" s="221" t="s">
        <v>169</v>
      </c>
      <c r="E56" s="221"/>
      <c r="F56" s="221"/>
      <c r="G56" s="29"/>
      <c r="H56" s="145" t="s">
        <v>1</v>
      </c>
      <c r="I56" s="29"/>
      <c r="J56" s="193"/>
      <c r="K56" s="194"/>
      <c r="L56" s="194"/>
      <c r="M56" s="194"/>
      <c r="N56" s="195"/>
      <c r="O56" s="28"/>
      <c r="P56" s="70">
        <f>VLOOKUP(H56,'RAF Basic data'!$D$11:$E$16,2,FALSE)</f>
        <v>3</v>
      </c>
    </row>
    <row r="57" spans="1:16" s="18" customFormat="1" ht="12.75" customHeight="1" x14ac:dyDescent="0.25">
      <c r="A57" s="17"/>
      <c r="B57" s="29"/>
      <c r="C57" s="29"/>
      <c r="D57" s="221"/>
      <c r="E57" s="221"/>
      <c r="F57" s="221"/>
      <c r="G57" s="29"/>
      <c r="H57" s="29"/>
      <c r="I57" s="29"/>
      <c r="J57" s="196"/>
      <c r="K57" s="197"/>
      <c r="L57" s="197"/>
      <c r="M57" s="197"/>
      <c r="N57" s="198"/>
      <c r="O57" s="28"/>
    </row>
    <row r="58" spans="1:16" s="18" customFormat="1" ht="12.75" customHeight="1" x14ac:dyDescent="0.25">
      <c r="A58" s="17"/>
      <c r="B58" s="29"/>
      <c r="C58" s="29"/>
      <c r="D58" s="221"/>
      <c r="E58" s="221"/>
      <c r="F58" s="221"/>
      <c r="G58" s="29"/>
      <c r="H58" s="29"/>
      <c r="I58" s="29"/>
      <c r="J58" s="199"/>
      <c r="K58" s="200"/>
      <c r="L58" s="200"/>
      <c r="M58" s="200"/>
      <c r="N58" s="201"/>
      <c r="O58" s="28"/>
    </row>
    <row r="59" spans="1:16" s="18" customFormat="1" ht="9" customHeight="1" x14ac:dyDescent="0.2">
      <c r="A59" s="17"/>
      <c r="B59" s="29"/>
      <c r="C59" s="29"/>
      <c r="D59" s="29"/>
      <c r="E59" s="29"/>
      <c r="F59" s="29"/>
      <c r="G59" s="29"/>
      <c r="H59" s="29"/>
      <c r="I59" s="29"/>
      <c r="J59" s="29"/>
      <c r="K59" s="29"/>
      <c r="L59" s="29"/>
      <c r="M59" s="29"/>
      <c r="N59" s="32"/>
      <c r="O59" s="28"/>
    </row>
    <row r="60" spans="1:16" s="18" customFormat="1" ht="12.75" customHeight="1" x14ac:dyDescent="0.2">
      <c r="A60" s="17"/>
      <c r="B60" s="29"/>
      <c r="C60" s="45" t="s">
        <v>156</v>
      </c>
      <c r="D60" s="29"/>
      <c r="E60" s="29"/>
      <c r="F60" s="29"/>
      <c r="G60" s="29"/>
      <c r="H60" s="29"/>
      <c r="I60" s="29"/>
      <c r="J60" s="29"/>
      <c r="K60" s="29"/>
      <c r="L60" s="29"/>
      <c r="M60" s="29"/>
      <c r="N60" s="32"/>
      <c r="O60" s="28"/>
    </row>
    <row r="61" spans="1:16" s="18" customFormat="1" ht="12.75" customHeight="1" x14ac:dyDescent="0.25">
      <c r="A61" s="17"/>
      <c r="B61" s="29"/>
      <c r="C61" s="29"/>
      <c r="D61" s="221" t="s">
        <v>170</v>
      </c>
      <c r="E61" s="221"/>
      <c r="F61" s="221"/>
      <c r="G61" s="29"/>
      <c r="H61" s="145" t="s">
        <v>1</v>
      </c>
      <c r="I61" s="29"/>
      <c r="J61" s="193"/>
      <c r="K61" s="194"/>
      <c r="L61" s="194"/>
      <c r="M61" s="194"/>
      <c r="N61" s="195"/>
      <c r="O61" s="28"/>
      <c r="P61" s="70">
        <f>VLOOKUP(H61,'RAF Basic data'!$D$11:$E$16,2,FALSE)</f>
        <v>3</v>
      </c>
    </row>
    <row r="62" spans="1:16" s="18" customFormat="1" ht="12.75" customHeight="1" x14ac:dyDescent="0.25">
      <c r="A62" s="17"/>
      <c r="B62" s="29"/>
      <c r="C62" s="29"/>
      <c r="D62" s="221"/>
      <c r="E62" s="221"/>
      <c r="F62" s="221"/>
      <c r="G62" s="29"/>
      <c r="H62" s="29"/>
      <c r="I62" s="29"/>
      <c r="J62" s="196"/>
      <c r="K62" s="197"/>
      <c r="L62" s="197"/>
      <c r="M62" s="197"/>
      <c r="N62" s="198"/>
      <c r="O62" s="28"/>
    </row>
    <row r="63" spans="1:16" s="18" customFormat="1" ht="12.75" customHeight="1" x14ac:dyDescent="0.25">
      <c r="A63" s="17"/>
      <c r="B63" s="29"/>
      <c r="C63" s="29"/>
      <c r="D63" s="29"/>
      <c r="E63" s="29"/>
      <c r="F63" s="29"/>
      <c r="G63" s="29"/>
      <c r="H63" s="29"/>
      <c r="I63" s="29"/>
      <c r="J63" s="199"/>
      <c r="K63" s="200"/>
      <c r="L63" s="200"/>
      <c r="M63" s="200"/>
      <c r="N63" s="201"/>
      <c r="O63" s="28"/>
    </row>
    <row r="64" spans="1:16" s="18" customFormat="1" ht="3" customHeight="1" x14ac:dyDescent="0.2">
      <c r="A64" s="17"/>
      <c r="B64" s="29"/>
      <c r="C64" s="29"/>
      <c r="D64" s="29"/>
      <c r="E64" s="29"/>
      <c r="F64" s="29"/>
      <c r="G64" s="29"/>
      <c r="H64" s="29"/>
      <c r="I64" s="29"/>
      <c r="J64" s="29"/>
      <c r="K64" s="29"/>
      <c r="L64" s="29"/>
      <c r="M64" s="29"/>
      <c r="N64" s="32"/>
      <c r="O64" s="28"/>
    </row>
    <row r="65" spans="1:16" s="18" customFormat="1" ht="12.75" customHeight="1" x14ac:dyDescent="0.25">
      <c r="A65" s="17"/>
      <c r="B65" s="29"/>
      <c r="C65" s="29"/>
      <c r="D65" s="221" t="s">
        <v>171</v>
      </c>
      <c r="E65" s="221"/>
      <c r="F65" s="221"/>
      <c r="G65" s="29"/>
      <c r="H65" s="145" t="s">
        <v>1</v>
      </c>
      <c r="I65" s="29"/>
      <c r="J65" s="193"/>
      <c r="K65" s="194"/>
      <c r="L65" s="194"/>
      <c r="M65" s="194"/>
      <c r="N65" s="195"/>
      <c r="O65" s="28"/>
      <c r="P65" s="70">
        <f>VLOOKUP(H65,'RAF Basic data'!$D$11:$E$16,2,FALSE)</f>
        <v>3</v>
      </c>
    </row>
    <row r="66" spans="1:16" s="18" customFormat="1" ht="12.75" customHeight="1" x14ac:dyDescent="0.25">
      <c r="A66" s="17"/>
      <c r="B66" s="29"/>
      <c r="C66" s="29"/>
      <c r="D66" s="221"/>
      <c r="E66" s="221"/>
      <c r="F66" s="221"/>
      <c r="G66" s="29"/>
      <c r="H66" s="29"/>
      <c r="I66" s="29"/>
      <c r="J66" s="196"/>
      <c r="K66" s="197"/>
      <c r="L66" s="197"/>
      <c r="M66" s="197"/>
      <c r="N66" s="198"/>
      <c r="O66" s="28"/>
    </row>
    <row r="67" spans="1:16" s="18" customFormat="1" ht="12.75" customHeight="1" x14ac:dyDescent="0.25">
      <c r="A67" s="17"/>
      <c r="B67" s="29"/>
      <c r="C67" s="29"/>
      <c r="D67" s="29"/>
      <c r="E67" s="29"/>
      <c r="F67" s="29"/>
      <c r="G67" s="29"/>
      <c r="H67" s="29"/>
      <c r="I67" s="29"/>
      <c r="J67" s="199"/>
      <c r="K67" s="200"/>
      <c r="L67" s="200"/>
      <c r="M67" s="200"/>
      <c r="N67" s="201"/>
      <c r="O67" s="28"/>
    </row>
    <row r="68" spans="1:16" s="18" customFormat="1" ht="9" customHeight="1" x14ac:dyDescent="0.2">
      <c r="A68" s="17"/>
      <c r="B68" s="29"/>
      <c r="C68" s="29"/>
      <c r="D68" s="29"/>
      <c r="E68" s="29"/>
      <c r="F68" s="29"/>
      <c r="G68" s="29"/>
      <c r="H68" s="29"/>
      <c r="I68" s="29"/>
      <c r="J68" s="29"/>
      <c r="K68" s="29"/>
      <c r="L68" s="29"/>
      <c r="M68" s="29"/>
      <c r="N68" s="32"/>
      <c r="O68" s="28"/>
    </row>
    <row r="69" spans="1:16" s="18" customFormat="1" ht="12.75" customHeight="1" x14ac:dyDescent="0.2">
      <c r="A69" s="17"/>
      <c r="B69" s="29"/>
      <c r="C69" s="45" t="s">
        <v>157</v>
      </c>
      <c r="D69" s="29"/>
      <c r="E69" s="29"/>
      <c r="F69" s="29"/>
      <c r="G69" s="29"/>
      <c r="H69" s="29"/>
      <c r="I69" s="29"/>
      <c r="J69" s="29"/>
      <c r="K69" s="29"/>
      <c r="L69" s="29"/>
      <c r="M69" s="29"/>
      <c r="N69" s="32"/>
      <c r="O69" s="28"/>
    </row>
    <row r="70" spans="1:16" s="18" customFormat="1" ht="12.75" customHeight="1" x14ac:dyDescent="0.25">
      <c r="A70" s="17"/>
      <c r="B70" s="29"/>
      <c r="C70" s="29"/>
      <c r="D70" s="221" t="s">
        <v>172</v>
      </c>
      <c r="E70" s="221"/>
      <c r="F70" s="221"/>
      <c r="G70" s="29"/>
      <c r="H70" s="145" t="s">
        <v>1</v>
      </c>
      <c r="I70" s="29"/>
      <c r="J70" s="193"/>
      <c r="K70" s="194"/>
      <c r="L70" s="194"/>
      <c r="M70" s="194"/>
      <c r="N70" s="195"/>
      <c r="O70" s="28"/>
      <c r="P70" s="70">
        <f>VLOOKUP(H70,'RAF Basic data'!$D$11:$E$16,2,FALSE)</f>
        <v>3</v>
      </c>
    </row>
    <row r="71" spans="1:16" s="18" customFormat="1" ht="12.75" customHeight="1" x14ac:dyDescent="0.25">
      <c r="A71" s="17"/>
      <c r="B71" s="29"/>
      <c r="C71" s="29"/>
      <c r="D71" s="221"/>
      <c r="E71" s="221"/>
      <c r="F71" s="221"/>
      <c r="G71" s="29"/>
      <c r="H71" s="29"/>
      <c r="I71" s="29"/>
      <c r="J71" s="196"/>
      <c r="K71" s="197"/>
      <c r="L71" s="197"/>
      <c r="M71" s="197"/>
      <c r="N71" s="198"/>
      <c r="O71" s="28"/>
    </row>
    <row r="72" spans="1:16" s="18" customFormat="1" ht="12.75" customHeight="1" x14ac:dyDescent="0.25">
      <c r="A72" s="17"/>
      <c r="B72" s="29"/>
      <c r="C72" s="29"/>
      <c r="D72" s="29"/>
      <c r="E72" s="29"/>
      <c r="F72" s="29"/>
      <c r="G72" s="29"/>
      <c r="H72" s="29"/>
      <c r="I72" s="29"/>
      <c r="J72" s="199"/>
      <c r="K72" s="200"/>
      <c r="L72" s="200"/>
      <c r="M72" s="200"/>
      <c r="N72" s="201"/>
      <c r="O72" s="28"/>
    </row>
    <row r="73" spans="1:16" s="18" customFormat="1" ht="3" customHeight="1" x14ac:dyDescent="0.2">
      <c r="A73" s="17"/>
      <c r="B73" s="29"/>
      <c r="C73" s="29"/>
      <c r="D73" s="29"/>
      <c r="E73" s="29"/>
      <c r="F73" s="29"/>
      <c r="G73" s="29"/>
      <c r="H73" s="29"/>
      <c r="I73" s="29"/>
      <c r="J73" s="29"/>
      <c r="K73" s="29"/>
      <c r="L73" s="29"/>
      <c r="M73" s="29"/>
      <c r="N73" s="32"/>
      <c r="O73" s="28"/>
    </row>
    <row r="74" spans="1:16" s="18" customFormat="1" ht="12.75" customHeight="1" x14ac:dyDescent="0.25">
      <c r="A74" s="17"/>
      <c r="B74" s="29"/>
      <c r="C74" s="29"/>
      <c r="D74" s="221" t="s">
        <v>173</v>
      </c>
      <c r="E74" s="221"/>
      <c r="F74" s="221"/>
      <c r="G74" s="29"/>
      <c r="H74" s="145" t="s">
        <v>1</v>
      </c>
      <c r="I74" s="29"/>
      <c r="J74" s="193"/>
      <c r="K74" s="194"/>
      <c r="L74" s="194"/>
      <c r="M74" s="194"/>
      <c r="N74" s="195"/>
      <c r="O74" s="28"/>
      <c r="P74" s="70">
        <f>VLOOKUP(H74,'RAF Basic data'!$D$11:$E$16,2,FALSE)</f>
        <v>3</v>
      </c>
    </row>
    <row r="75" spans="1:16" s="18" customFormat="1" ht="12.75" customHeight="1" x14ac:dyDescent="0.25">
      <c r="A75" s="17"/>
      <c r="B75" s="29"/>
      <c r="C75" s="29"/>
      <c r="D75" s="221"/>
      <c r="E75" s="221"/>
      <c r="F75" s="221"/>
      <c r="G75" s="29"/>
      <c r="H75" s="29"/>
      <c r="I75" s="29"/>
      <c r="J75" s="196"/>
      <c r="K75" s="197"/>
      <c r="L75" s="197"/>
      <c r="M75" s="197"/>
      <c r="N75" s="198"/>
      <c r="O75" s="28"/>
    </row>
    <row r="76" spans="1:16" s="18" customFormat="1" ht="12.75" customHeight="1" x14ac:dyDescent="0.25">
      <c r="A76" s="17"/>
      <c r="B76" s="29"/>
      <c r="C76" s="29"/>
      <c r="D76" s="29"/>
      <c r="E76" s="29"/>
      <c r="F76" s="29"/>
      <c r="G76" s="29"/>
      <c r="H76" s="29"/>
      <c r="I76" s="29"/>
      <c r="J76" s="199"/>
      <c r="K76" s="200"/>
      <c r="L76" s="200"/>
      <c r="M76" s="200"/>
      <c r="N76" s="201"/>
      <c r="O76" s="28"/>
    </row>
    <row r="77" spans="1:16" s="14" customFormat="1" ht="3" customHeight="1" x14ac:dyDescent="0.25">
      <c r="A77" s="12"/>
      <c r="B77" s="12"/>
      <c r="C77" s="15"/>
      <c r="D77" s="10"/>
      <c r="E77" s="16"/>
      <c r="F77" s="12"/>
      <c r="G77" s="12"/>
      <c r="H77" s="12"/>
      <c r="I77" s="12"/>
      <c r="J77" s="12"/>
      <c r="K77" s="12"/>
      <c r="L77" s="12"/>
      <c r="M77" s="12"/>
      <c r="N77" s="12"/>
      <c r="O77" s="12"/>
    </row>
    <row r="78" spans="1:16" s="18" customFormat="1" ht="12.75" customHeight="1" x14ac:dyDescent="0.25">
      <c r="A78" s="17"/>
      <c r="B78" s="29"/>
      <c r="C78" s="29"/>
      <c r="D78" s="221" t="s">
        <v>174</v>
      </c>
      <c r="E78" s="221"/>
      <c r="F78" s="221"/>
      <c r="G78" s="29"/>
      <c r="H78" s="145" t="s">
        <v>1</v>
      </c>
      <c r="I78" s="29"/>
      <c r="J78" s="193"/>
      <c r="K78" s="194"/>
      <c r="L78" s="194"/>
      <c r="M78" s="194"/>
      <c r="N78" s="195"/>
      <c r="O78" s="28"/>
      <c r="P78" s="70">
        <f>VLOOKUP(H78,'RAF Basic data'!$D$11:$E$16,2,FALSE)</f>
        <v>3</v>
      </c>
    </row>
    <row r="79" spans="1:16" s="18" customFormat="1" ht="12.75" customHeight="1" x14ac:dyDescent="0.25">
      <c r="A79" s="17"/>
      <c r="B79" s="29"/>
      <c r="C79" s="29"/>
      <c r="D79" s="221"/>
      <c r="E79" s="221"/>
      <c r="F79" s="221"/>
      <c r="G79" s="29"/>
      <c r="H79" s="29"/>
      <c r="I79" s="29"/>
      <c r="J79" s="196"/>
      <c r="K79" s="197"/>
      <c r="L79" s="197"/>
      <c r="M79" s="197"/>
      <c r="N79" s="198"/>
      <c r="O79" s="28"/>
    </row>
    <row r="80" spans="1:16" s="18" customFormat="1" ht="12.75" customHeight="1" x14ac:dyDescent="0.25">
      <c r="A80" s="17"/>
      <c r="B80" s="29"/>
      <c r="C80" s="29"/>
      <c r="D80" s="29"/>
      <c r="E80" s="29"/>
      <c r="F80" s="29"/>
      <c r="G80" s="29"/>
      <c r="H80" s="29"/>
      <c r="I80" s="29"/>
      <c r="J80" s="199"/>
      <c r="K80" s="200"/>
      <c r="L80" s="200"/>
      <c r="M80" s="200"/>
      <c r="N80" s="201"/>
      <c r="O80" s="28"/>
    </row>
    <row r="81" spans="1:16" s="18" customFormat="1" ht="3" customHeight="1" x14ac:dyDescent="0.2">
      <c r="A81" s="17"/>
      <c r="B81" s="29"/>
      <c r="C81" s="29"/>
      <c r="D81" s="29"/>
      <c r="E81" s="29"/>
      <c r="F81" s="29"/>
      <c r="G81" s="29"/>
      <c r="H81" s="29"/>
      <c r="I81" s="29"/>
      <c r="J81" s="29"/>
      <c r="K81" s="29"/>
      <c r="L81" s="29"/>
      <c r="M81" s="29"/>
      <c r="N81" s="32"/>
      <c r="O81" s="28"/>
    </row>
    <row r="82" spans="1:16" s="18" customFormat="1" ht="12.75" customHeight="1" x14ac:dyDescent="0.25">
      <c r="A82" s="17"/>
      <c r="B82" s="29"/>
      <c r="C82" s="29"/>
      <c r="D82" s="221" t="s">
        <v>175</v>
      </c>
      <c r="E82" s="221"/>
      <c r="F82" s="221"/>
      <c r="G82" s="29"/>
      <c r="H82" s="145" t="s">
        <v>1</v>
      </c>
      <c r="I82" s="29"/>
      <c r="J82" s="193"/>
      <c r="K82" s="194"/>
      <c r="L82" s="194"/>
      <c r="M82" s="194"/>
      <c r="N82" s="195"/>
      <c r="O82" s="28"/>
      <c r="P82" s="70">
        <f>VLOOKUP(H82,'RAF Basic data'!$D$11:$E$16,2,FALSE)</f>
        <v>3</v>
      </c>
    </row>
    <row r="83" spans="1:16" s="18" customFormat="1" ht="12.75" customHeight="1" x14ac:dyDescent="0.25">
      <c r="A83" s="17"/>
      <c r="B83" s="29"/>
      <c r="C83" s="29"/>
      <c r="D83" s="221"/>
      <c r="E83" s="221"/>
      <c r="F83" s="221"/>
      <c r="G83" s="29"/>
      <c r="H83" s="29"/>
      <c r="I83" s="29"/>
      <c r="J83" s="196"/>
      <c r="K83" s="197"/>
      <c r="L83" s="197"/>
      <c r="M83" s="197"/>
      <c r="N83" s="198"/>
      <c r="O83" s="28"/>
    </row>
    <row r="84" spans="1:16" s="18" customFormat="1" ht="12.75" customHeight="1" x14ac:dyDescent="0.25">
      <c r="A84" s="17"/>
      <c r="B84" s="29"/>
      <c r="C84" s="29"/>
      <c r="D84" s="29"/>
      <c r="E84" s="29"/>
      <c r="F84" s="29"/>
      <c r="G84" s="29"/>
      <c r="H84" s="29"/>
      <c r="I84" s="29"/>
      <c r="J84" s="199"/>
      <c r="K84" s="200"/>
      <c r="L84" s="200"/>
      <c r="M84" s="200"/>
      <c r="N84" s="201"/>
      <c r="O84" s="28"/>
    </row>
    <row r="85" spans="1:16" s="18" customFormat="1" ht="9" customHeight="1" x14ac:dyDescent="0.25">
      <c r="A85" s="17"/>
      <c r="B85" s="29"/>
      <c r="C85" s="29"/>
      <c r="D85" s="29"/>
      <c r="E85" s="29"/>
      <c r="F85" s="36"/>
      <c r="G85" s="36"/>
      <c r="H85" s="36"/>
      <c r="I85" s="36"/>
      <c r="J85" s="36"/>
      <c r="K85" s="36"/>
      <c r="L85" s="36"/>
      <c r="M85" s="36"/>
      <c r="N85" s="36"/>
      <c r="O85" s="28"/>
    </row>
    <row r="86" spans="1:16" s="18" customFormat="1" ht="18" customHeight="1" x14ac:dyDescent="0.25">
      <c r="A86" s="17"/>
      <c r="B86" s="179" t="s">
        <v>133</v>
      </c>
      <c r="C86" s="180"/>
      <c r="D86" s="180"/>
      <c r="E86" s="180"/>
      <c r="F86" s="180"/>
      <c r="G86" s="180"/>
      <c r="H86" s="180"/>
      <c r="I86" s="180"/>
      <c r="J86" s="180"/>
      <c r="K86" s="180"/>
      <c r="L86" s="180"/>
      <c r="M86" s="180"/>
      <c r="N86" s="181"/>
      <c r="O86" s="17"/>
    </row>
    <row r="87" spans="1:16" s="18" customFormat="1" ht="9" customHeight="1" x14ac:dyDescent="0.25">
      <c r="A87" s="17"/>
      <c r="B87" s="29"/>
      <c r="C87" s="29"/>
      <c r="D87" s="29"/>
      <c r="E87" s="29"/>
      <c r="F87" s="29"/>
      <c r="G87" s="29"/>
      <c r="H87" s="29"/>
      <c r="I87" s="29"/>
      <c r="J87" s="29"/>
      <c r="K87" s="29"/>
      <c r="L87" s="29"/>
      <c r="M87" s="29"/>
      <c r="N87" s="29"/>
      <c r="O87" s="28"/>
    </row>
    <row r="88" spans="1:16" s="18" customFormat="1" ht="12.75" customHeight="1" x14ac:dyDescent="0.25">
      <c r="A88" s="17"/>
      <c r="B88" s="29"/>
      <c r="C88" s="29"/>
      <c r="D88" s="30" t="s">
        <v>134</v>
      </c>
      <c r="E88" s="29"/>
      <c r="F88" s="193" t="s">
        <v>38</v>
      </c>
      <c r="G88" s="194"/>
      <c r="H88" s="194"/>
      <c r="I88" s="194"/>
      <c r="J88" s="194"/>
      <c r="K88" s="194"/>
      <c r="L88" s="194"/>
      <c r="M88" s="194"/>
      <c r="N88" s="195"/>
      <c r="O88" s="28"/>
    </row>
    <row r="89" spans="1:16" s="18" customFormat="1" ht="12.75" customHeight="1" x14ac:dyDescent="0.25">
      <c r="A89" s="17"/>
      <c r="B89" s="29"/>
      <c r="C89" s="29"/>
      <c r="D89" s="30"/>
      <c r="E89" s="29"/>
      <c r="F89" s="196"/>
      <c r="G89" s="197"/>
      <c r="H89" s="197"/>
      <c r="I89" s="197"/>
      <c r="J89" s="197"/>
      <c r="K89" s="197"/>
      <c r="L89" s="197"/>
      <c r="M89" s="197"/>
      <c r="N89" s="198"/>
      <c r="O89" s="28"/>
    </row>
    <row r="90" spans="1:16" s="18" customFormat="1" ht="12.75" customHeight="1" x14ac:dyDescent="0.25">
      <c r="A90" s="17"/>
      <c r="B90" s="29"/>
      <c r="C90" s="29"/>
      <c r="D90" s="29"/>
      <c r="E90" s="29"/>
      <c r="F90" s="199"/>
      <c r="G90" s="200"/>
      <c r="H90" s="200"/>
      <c r="I90" s="200"/>
      <c r="J90" s="200"/>
      <c r="K90" s="200"/>
      <c r="L90" s="200"/>
      <c r="M90" s="200"/>
      <c r="N90" s="201"/>
      <c r="O90" s="28"/>
    </row>
    <row r="91" spans="1:16" s="11" customFormat="1" ht="9" customHeight="1" x14ac:dyDescent="0.2">
      <c r="A91" s="9"/>
      <c r="B91" s="9"/>
      <c r="C91" s="9"/>
      <c r="D91" s="12"/>
      <c r="E91" s="19"/>
      <c r="F91" s="20"/>
      <c r="G91" s="9"/>
      <c r="H91" s="9"/>
      <c r="I91" s="21"/>
      <c r="J91" s="9"/>
      <c r="K91" s="9"/>
      <c r="L91" s="9"/>
      <c r="M91" s="9"/>
      <c r="N91" s="9"/>
      <c r="O91" s="9"/>
    </row>
    <row r="92" spans="1:16" s="8" customFormat="1" ht="30" customHeight="1" x14ac:dyDescent="0.2">
      <c r="A92" s="7"/>
      <c r="B92" s="202" t="s">
        <v>360</v>
      </c>
      <c r="C92" s="203"/>
      <c r="D92" s="203"/>
      <c r="E92" s="203"/>
      <c r="F92" s="203"/>
      <c r="G92" s="203"/>
      <c r="H92" s="203"/>
      <c r="I92" s="203"/>
      <c r="J92" s="203"/>
      <c r="K92" s="203"/>
      <c r="L92" s="203"/>
      <c r="M92" s="203"/>
      <c r="N92" s="204"/>
      <c r="O92" s="7"/>
    </row>
    <row r="93" spans="1:16" ht="3" customHeight="1" x14ac:dyDescent="0.25">
      <c r="A93" s="9"/>
      <c r="B93" s="9"/>
      <c r="C93" s="9"/>
      <c r="D93" s="23"/>
      <c r="E93" s="24"/>
      <c r="F93" s="23"/>
      <c r="G93" s="23"/>
      <c r="H93" s="23"/>
      <c r="I93" s="23"/>
      <c r="J93" s="23"/>
      <c r="K93" s="23"/>
      <c r="L93" s="23"/>
      <c r="M93" s="23"/>
      <c r="N93" s="25"/>
      <c r="O93" s="3"/>
    </row>
    <row r="94" spans="1:16" x14ac:dyDescent="0.25">
      <c r="A94" s="11"/>
      <c r="B94" s="11"/>
      <c r="C94" s="11"/>
      <c r="D94" s="11"/>
      <c r="E94" s="26"/>
      <c r="F94" s="11"/>
      <c r="G94" s="11"/>
      <c r="H94" s="11"/>
      <c r="I94" s="11"/>
      <c r="J94" s="11"/>
      <c r="K94" s="11"/>
      <c r="L94" s="11"/>
      <c r="M94" s="11"/>
    </row>
    <row r="95" spans="1:16" x14ac:dyDescent="0.25">
      <c r="A95" s="11"/>
      <c r="B95" s="11"/>
      <c r="C95" s="11"/>
      <c r="D95" s="11"/>
      <c r="E95" s="26"/>
      <c r="F95" s="11"/>
      <c r="G95" s="11"/>
      <c r="H95" s="11"/>
      <c r="I95" s="11"/>
      <c r="J95" s="11"/>
      <c r="K95" s="11"/>
      <c r="L95" s="11"/>
      <c r="M95" s="11"/>
    </row>
    <row r="96" spans="1:16" x14ac:dyDescent="0.25">
      <c r="A96" s="11"/>
      <c r="B96" s="11"/>
      <c r="C96" s="11"/>
      <c r="D96" s="11"/>
      <c r="E96" s="26"/>
      <c r="F96" s="11"/>
      <c r="G96" s="11"/>
      <c r="H96" s="11"/>
      <c r="I96" s="11"/>
      <c r="J96" s="11"/>
      <c r="K96" s="11"/>
      <c r="L96" s="11"/>
      <c r="M96" s="11"/>
    </row>
    <row r="97" spans="1:13" x14ac:dyDescent="0.25">
      <c r="A97" s="11"/>
      <c r="B97" s="11"/>
      <c r="C97" s="11"/>
      <c r="D97" s="11"/>
      <c r="E97" s="26"/>
      <c r="F97" s="11"/>
      <c r="G97" s="11"/>
      <c r="H97" s="11"/>
      <c r="I97" s="11"/>
      <c r="J97" s="11"/>
      <c r="K97" s="11"/>
      <c r="L97" s="11"/>
      <c r="M97" s="11"/>
    </row>
    <row r="98" spans="1:13" x14ac:dyDescent="0.25">
      <c r="A98" s="11"/>
      <c r="B98" s="11"/>
      <c r="C98" s="11"/>
      <c r="D98" s="11"/>
      <c r="E98" s="26"/>
      <c r="F98" s="11"/>
      <c r="G98" s="11"/>
      <c r="H98" s="11"/>
      <c r="I98" s="11"/>
      <c r="J98" s="11"/>
      <c r="K98" s="11"/>
      <c r="L98" s="11"/>
      <c r="M98" s="11"/>
    </row>
    <row r="99" spans="1:13" x14ac:dyDescent="0.25">
      <c r="A99" s="11"/>
      <c r="B99" s="11"/>
      <c r="C99" s="11"/>
      <c r="D99" s="11"/>
      <c r="E99" s="26"/>
      <c r="F99" s="11"/>
      <c r="G99" s="11"/>
      <c r="H99" s="11"/>
      <c r="I99" s="11"/>
      <c r="J99" s="11"/>
      <c r="K99" s="11"/>
      <c r="L99" s="11"/>
      <c r="M99" s="11"/>
    </row>
    <row r="100" spans="1:13" x14ac:dyDescent="0.25">
      <c r="A100" s="11"/>
      <c r="B100" s="11"/>
      <c r="C100" s="11"/>
      <c r="D100" s="11"/>
      <c r="E100" s="26"/>
      <c r="F100" s="11"/>
      <c r="G100" s="11"/>
      <c r="H100" s="11"/>
      <c r="I100" s="11"/>
      <c r="J100" s="11"/>
      <c r="K100" s="11"/>
      <c r="L100" s="11"/>
      <c r="M100" s="11"/>
    </row>
    <row r="101" spans="1:13" x14ac:dyDescent="0.25">
      <c r="A101" s="11"/>
      <c r="B101" s="11"/>
      <c r="C101" s="11"/>
      <c r="D101" s="11"/>
      <c r="E101" s="26"/>
      <c r="F101" s="11"/>
      <c r="G101" s="11"/>
      <c r="H101" s="11"/>
      <c r="I101" s="11"/>
      <c r="J101" s="11"/>
      <c r="K101" s="11"/>
      <c r="L101" s="11"/>
      <c r="M101" s="11"/>
    </row>
    <row r="102" spans="1:13" x14ac:dyDescent="0.25">
      <c r="A102" s="11"/>
      <c r="B102" s="11"/>
      <c r="C102" s="11"/>
      <c r="D102" s="11"/>
      <c r="E102" s="26"/>
      <c r="F102" s="11"/>
      <c r="G102" s="11"/>
      <c r="H102" s="11"/>
      <c r="I102" s="11"/>
      <c r="J102" s="11"/>
      <c r="K102" s="11"/>
      <c r="L102" s="11"/>
      <c r="M102" s="11"/>
    </row>
    <row r="103" spans="1:13" x14ac:dyDescent="0.25">
      <c r="A103" s="11"/>
      <c r="B103" s="11"/>
      <c r="C103" s="11"/>
      <c r="D103" s="11"/>
      <c r="E103" s="26"/>
      <c r="F103" s="11"/>
      <c r="G103" s="11"/>
      <c r="H103" s="11"/>
      <c r="I103" s="11"/>
      <c r="J103" s="11"/>
      <c r="K103" s="11"/>
      <c r="L103" s="11"/>
      <c r="M103" s="11"/>
    </row>
    <row r="104" spans="1:13" x14ac:dyDescent="0.25">
      <c r="A104" s="11"/>
      <c r="B104" s="11"/>
      <c r="C104" s="11"/>
      <c r="D104" s="11"/>
      <c r="E104" s="26"/>
      <c r="F104" s="11"/>
      <c r="G104" s="11"/>
      <c r="H104" s="11"/>
      <c r="I104" s="11"/>
      <c r="J104" s="11"/>
      <c r="K104" s="11"/>
      <c r="L104" s="11"/>
      <c r="M104" s="11"/>
    </row>
    <row r="105" spans="1:13" x14ac:dyDescent="0.25">
      <c r="A105" s="11"/>
      <c r="B105" s="11"/>
      <c r="C105" s="11"/>
      <c r="D105" s="11"/>
      <c r="E105" s="26"/>
      <c r="F105" s="11"/>
      <c r="G105" s="11"/>
      <c r="H105" s="11"/>
      <c r="I105" s="11"/>
      <c r="J105" s="11"/>
      <c r="K105" s="11"/>
      <c r="L105" s="11"/>
      <c r="M105" s="11"/>
    </row>
    <row r="106" spans="1:13" x14ac:dyDescent="0.25">
      <c r="A106" s="11"/>
      <c r="B106" s="11"/>
      <c r="C106" s="11"/>
      <c r="D106" s="11"/>
      <c r="E106" s="26"/>
      <c r="F106" s="11"/>
      <c r="G106" s="11"/>
      <c r="H106" s="11"/>
      <c r="I106" s="11"/>
      <c r="J106" s="11"/>
      <c r="K106" s="11"/>
      <c r="L106" s="11"/>
      <c r="M106" s="11"/>
    </row>
    <row r="107" spans="1:13" x14ac:dyDescent="0.25">
      <c r="A107" s="11"/>
      <c r="B107" s="11"/>
      <c r="C107" s="11"/>
      <c r="D107" s="11"/>
      <c r="E107" s="26"/>
      <c r="F107" s="11"/>
      <c r="G107" s="11"/>
      <c r="H107" s="11"/>
      <c r="I107" s="11"/>
      <c r="J107" s="11"/>
      <c r="K107" s="11"/>
      <c r="L107" s="11"/>
      <c r="M107" s="11"/>
    </row>
    <row r="108" spans="1:13" x14ac:dyDescent="0.25">
      <c r="A108" s="11"/>
      <c r="B108" s="11"/>
      <c r="C108" s="11"/>
      <c r="D108" s="11"/>
      <c r="E108" s="26"/>
      <c r="F108" s="11"/>
      <c r="G108" s="11"/>
      <c r="H108" s="11"/>
      <c r="I108" s="11"/>
      <c r="J108" s="11"/>
      <c r="K108" s="11"/>
      <c r="L108" s="11"/>
      <c r="M108" s="11"/>
    </row>
    <row r="109" spans="1:13" x14ac:dyDescent="0.25">
      <c r="A109" s="11"/>
      <c r="B109" s="11"/>
      <c r="C109" s="11"/>
      <c r="D109" s="11"/>
      <c r="E109" s="26"/>
      <c r="F109" s="11"/>
      <c r="G109" s="11"/>
      <c r="H109" s="11"/>
      <c r="I109" s="11"/>
      <c r="J109" s="11"/>
      <c r="K109" s="11"/>
      <c r="L109" s="11"/>
      <c r="M109" s="11"/>
    </row>
    <row r="110" spans="1:13" x14ac:dyDescent="0.25">
      <c r="A110" s="11"/>
      <c r="B110" s="11"/>
      <c r="C110" s="11"/>
      <c r="D110" s="11"/>
      <c r="E110" s="26"/>
      <c r="F110" s="11"/>
      <c r="G110" s="11"/>
      <c r="H110" s="11"/>
      <c r="I110" s="11"/>
      <c r="J110" s="11"/>
      <c r="K110" s="11"/>
      <c r="L110" s="11"/>
      <c r="M110" s="11"/>
    </row>
    <row r="111" spans="1:13" x14ac:dyDescent="0.25">
      <c r="A111" s="11"/>
      <c r="B111" s="11"/>
      <c r="C111" s="11"/>
      <c r="D111" s="11"/>
      <c r="E111" s="26"/>
      <c r="F111" s="11"/>
      <c r="G111" s="11"/>
      <c r="H111" s="11"/>
      <c r="I111" s="11"/>
      <c r="J111" s="11"/>
      <c r="K111" s="11"/>
      <c r="L111" s="11"/>
      <c r="M111" s="11"/>
    </row>
    <row r="112" spans="1:13" x14ac:dyDescent="0.25">
      <c r="A112" s="11"/>
      <c r="B112" s="11"/>
      <c r="C112" s="11"/>
      <c r="D112" s="11"/>
      <c r="E112" s="26"/>
      <c r="F112" s="11"/>
      <c r="G112" s="11"/>
      <c r="H112" s="11"/>
      <c r="I112" s="11"/>
      <c r="J112" s="11"/>
      <c r="K112" s="11"/>
      <c r="L112" s="11"/>
      <c r="M112" s="11"/>
    </row>
    <row r="113" spans="1:13" x14ac:dyDescent="0.25">
      <c r="A113" s="11"/>
      <c r="B113" s="11"/>
      <c r="C113" s="11"/>
      <c r="D113" s="11"/>
      <c r="E113" s="26"/>
      <c r="F113" s="11"/>
      <c r="G113" s="11"/>
      <c r="H113" s="11"/>
      <c r="I113" s="11"/>
      <c r="J113" s="11"/>
      <c r="K113" s="11"/>
      <c r="L113" s="11"/>
      <c r="M113" s="11"/>
    </row>
    <row r="114" spans="1:13" x14ac:dyDescent="0.25">
      <c r="A114" s="11"/>
      <c r="B114" s="11"/>
      <c r="C114" s="11"/>
      <c r="D114" s="11"/>
      <c r="E114" s="26"/>
      <c r="F114" s="11"/>
      <c r="G114" s="11"/>
      <c r="H114" s="11"/>
      <c r="I114" s="11"/>
      <c r="J114" s="11"/>
      <c r="K114" s="11"/>
      <c r="L114" s="11"/>
      <c r="M114" s="11"/>
    </row>
    <row r="115" spans="1:13" x14ac:dyDescent="0.25">
      <c r="A115" s="11"/>
      <c r="B115" s="11"/>
      <c r="C115" s="11"/>
      <c r="D115" s="11"/>
      <c r="E115" s="26"/>
      <c r="F115" s="11"/>
      <c r="G115" s="11"/>
      <c r="H115" s="11"/>
      <c r="I115" s="11"/>
      <c r="J115" s="11"/>
      <c r="K115" s="11"/>
      <c r="L115" s="11"/>
      <c r="M115" s="11"/>
    </row>
    <row r="116" spans="1:13" x14ac:dyDescent="0.25">
      <c r="A116" s="11"/>
      <c r="B116" s="11"/>
      <c r="C116" s="11"/>
      <c r="D116" s="11"/>
      <c r="E116" s="26"/>
      <c r="F116" s="11"/>
      <c r="G116" s="11"/>
      <c r="H116" s="11"/>
      <c r="I116" s="11"/>
      <c r="J116" s="11"/>
      <c r="K116" s="11"/>
      <c r="L116" s="11"/>
      <c r="M116" s="11"/>
    </row>
    <row r="117" spans="1:13" x14ac:dyDescent="0.25">
      <c r="A117" s="11"/>
      <c r="B117" s="11"/>
      <c r="C117" s="11"/>
      <c r="D117" s="11"/>
      <c r="E117" s="26"/>
      <c r="F117" s="11"/>
      <c r="G117" s="11"/>
      <c r="H117" s="11"/>
      <c r="I117" s="11"/>
      <c r="J117" s="11"/>
      <c r="K117" s="11"/>
      <c r="L117" s="11"/>
      <c r="M117" s="11"/>
    </row>
    <row r="118" spans="1:13" x14ac:dyDescent="0.25">
      <c r="A118" s="11"/>
      <c r="B118" s="11"/>
      <c r="C118" s="11"/>
      <c r="D118" s="11"/>
      <c r="E118" s="26"/>
      <c r="F118" s="11"/>
      <c r="G118" s="11"/>
      <c r="H118" s="11"/>
      <c r="I118" s="11"/>
      <c r="J118" s="11"/>
      <c r="K118" s="11"/>
      <c r="L118" s="11"/>
      <c r="M118" s="11"/>
    </row>
    <row r="119" spans="1:13" x14ac:dyDescent="0.25">
      <c r="A119" s="11"/>
      <c r="B119" s="11"/>
      <c r="C119" s="11"/>
      <c r="D119" s="11"/>
      <c r="E119" s="26"/>
      <c r="F119" s="11"/>
      <c r="G119" s="11"/>
      <c r="H119" s="11"/>
      <c r="I119" s="11"/>
      <c r="J119" s="11"/>
      <c r="K119" s="11"/>
      <c r="L119" s="11"/>
      <c r="M119" s="11"/>
    </row>
    <row r="120" spans="1:13" x14ac:dyDescent="0.25">
      <c r="A120" s="11"/>
      <c r="B120" s="11"/>
      <c r="C120" s="11"/>
      <c r="D120" s="11"/>
      <c r="E120" s="26"/>
      <c r="F120" s="11"/>
      <c r="G120" s="11"/>
      <c r="H120" s="11"/>
      <c r="I120" s="11"/>
      <c r="J120" s="11"/>
      <c r="K120" s="11"/>
      <c r="L120" s="11"/>
      <c r="M120" s="11"/>
    </row>
    <row r="121" spans="1:13" x14ac:dyDescent="0.25">
      <c r="A121" s="11"/>
      <c r="B121" s="11"/>
      <c r="C121" s="11"/>
      <c r="D121" s="11"/>
      <c r="E121" s="26"/>
      <c r="F121" s="11"/>
      <c r="G121" s="11"/>
      <c r="H121" s="11"/>
      <c r="I121" s="11"/>
      <c r="J121" s="11"/>
      <c r="K121" s="11"/>
      <c r="L121" s="11"/>
      <c r="M121" s="11"/>
    </row>
    <row r="122" spans="1:13" x14ac:dyDescent="0.25">
      <c r="A122" s="11"/>
      <c r="B122" s="11"/>
      <c r="C122" s="11"/>
      <c r="D122" s="11"/>
      <c r="E122" s="26"/>
      <c r="F122" s="11"/>
      <c r="G122" s="11"/>
      <c r="H122" s="11"/>
      <c r="I122" s="11"/>
      <c r="J122" s="11"/>
      <c r="K122" s="11"/>
      <c r="L122" s="11"/>
      <c r="M122" s="11"/>
    </row>
  </sheetData>
  <sheetProtection password="C125" sheet="1" selectLockedCells="1"/>
  <mergeCells count="39">
    <mergeCell ref="D74:F75"/>
    <mergeCell ref="J74:N76"/>
    <mergeCell ref="J78:N80"/>
    <mergeCell ref="D82:F83"/>
    <mergeCell ref="J82:N84"/>
    <mergeCell ref="D78:F79"/>
    <mergeCell ref="J61:N63"/>
    <mergeCell ref="D65:F66"/>
    <mergeCell ref="J65:N67"/>
    <mergeCell ref="J70:N72"/>
    <mergeCell ref="D61:F62"/>
    <mergeCell ref="D70:F71"/>
    <mergeCell ref="D48:F49"/>
    <mergeCell ref="J48:N50"/>
    <mergeCell ref="J52:N54"/>
    <mergeCell ref="J56:N58"/>
    <mergeCell ref="D52:F54"/>
    <mergeCell ref="D56:F58"/>
    <mergeCell ref="J34:N36"/>
    <mergeCell ref="J39:N41"/>
    <mergeCell ref="J44:N46"/>
    <mergeCell ref="D39:F40"/>
    <mergeCell ref="D44:F45"/>
    <mergeCell ref="F88:N90"/>
    <mergeCell ref="B92:N92"/>
    <mergeCell ref="B86:N86"/>
    <mergeCell ref="B2:N2"/>
    <mergeCell ref="D11:F11"/>
    <mergeCell ref="J11:N13"/>
    <mergeCell ref="J15:N17"/>
    <mergeCell ref="D15:F16"/>
    <mergeCell ref="B4:J4"/>
    <mergeCell ref="J20:N22"/>
    <mergeCell ref="J25:N27"/>
    <mergeCell ref="D29:F30"/>
    <mergeCell ref="J29:N31"/>
    <mergeCell ref="D20:F21"/>
    <mergeCell ref="D25:F26"/>
    <mergeCell ref="D34:F34"/>
  </mergeCells>
  <conditionalFormatting sqref="N4">
    <cfRule type="containsText" dxfId="34" priority="1" operator="containsText" text="Not at all">
      <formula>NOT(ISERROR(SEARCH("Not at all",N4)))</formula>
    </cfRule>
    <cfRule type="containsText" dxfId="33" priority="2" operator="containsText" text="Limited">
      <formula>NOT(ISERROR(SEARCH("Limited",N4)))</formula>
    </cfRule>
    <cfRule type="containsText" dxfId="32" priority="3" operator="containsText" text="Moderate">
      <formula>NOT(ISERROR(SEARCH("Moderate",N4)))</formula>
    </cfRule>
    <cfRule type="containsText" dxfId="31" priority="4" operator="containsText" text="Considerably">
      <formula>NOT(ISERROR(SEARCH("Considerably",N4)))</formula>
    </cfRule>
    <cfRule type="containsText" dxfId="30" priority="5" operator="containsText" text="Completely">
      <formula>NOT(ISERROR(SEARCH("Completely",N4)))</formula>
    </cfRule>
  </conditionalFormatting>
  <conditionalFormatting sqref="N4">
    <cfRule type="containsText" dxfId="29" priority="6" operator="containsText" text="Unknown">
      <formula>NOT(ISERROR(SEARCH("Unknown",N4)))</formula>
    </cfRule>
  </conditionalFormatting>
  <dataValidations count="2">
    <dataValidation type="textLength" operator="lessThanOrEqual" allowBlank="1" showInputMessage="1" showErrorMessage="1" sqref="N6:N10 N14 N18:N19 N28 N23:N24 N32:N33 N37:N38 N47 N42:N43 N55 N64 N59:N60 N73 N68:N69 N81" xr:uid="{DE8AF181-6DDB-4991-A5B2-CCE8108BFBBF}">
      <formula1>50</formula1>
    </dataValidation>
    <dataValidation allowBlank="1" showErrorMessage="1" promptTitle="Titel van het commentaar" prompt="Hier kun je een aanvullende tekst plaatsen." sqref="D15:F16" xr:uid="{4949EC3D-339F-4040-B56E-54CE9D407778}"/>
  </dataValidations>
  <pageMargins left="0.7" right="0.7" top="0.75" bottom="0.75" header="0.3" footer="0.3"/>
  <pageSetup paperSize="8"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A40BA810-396F-4ABE-BC5C-D2EA3F95D0DC}">
          <x14:formula1>
            <xm:f>'RAF Basic data'!$D$11:$D$16</xm:f>
          </x14:formula1>
          <xm:sqref>H11 H82 H20 H25 H29 H34 H39 H44 H48 H52 H56 H61 H65 H70 H74 H78</xm:sqref>
        </x14:dataValidation>
        <x14:dataValidation type="list" allowBlank="1" showErrorMessage="1" promptTitle="Titel" prompt="Aanvullende tekst" xr:uid="{9960855B-A6AF-43A9-9088-1265D45C3320}">
          <x14:formula1>
            <xm:f>'RAF Basic data'!$D$11:$D$16</xm:f>
          </x14:formula1>
          <xm:sqref>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C82D9-F515-4EAF-87CC-1698700CFB4F}">
  <sheetPr>
    <tabColor theme="9" tint="-0.249977111117893"/>
  </sheetPr>
  <dimension ref="A1:W112"/>
  <sheetViews>
    <sheetView zoomScaleNormal="100" workbookViewId="0">
      <selection activeCell="H11" sqref="H11"/>
    </sheetView>
  </sheetViews>
  <sheetFormatPr defaultColWidth="9.140625" defaultRowHeight="15" x14ac:dyDescent="0.25"/>
  <cols>
    <col min="1" max="1" width="1.5703125" style="6" customWidth="1"/>
    <col min="2" max="3" width="3.5703125" style="6" customWidth="1"/>
    <col min="4" max="4" width="27.5703125" style="6" customWidth="1"/>
    <col min="5" max="5" width="1.5703125" style="27" customWidth="1"/>
    <col min="6" max="6" width="18.5703125" style="6" customWidth="1"/>
    <col min="7" max="7" width="1.5703125" style="6" customWidth="1"/>
    <col min="8" max="8" width="18.5703125" style="6" customWidth="1"/>
    <col min="9" max="9" width="1.5703125" style="6" customWidth="1"/>
    <col min="10" max="10" width="18.5703125" style="6" customWidth="1"/>
    <col min="11" max="11" width="1.5703125" style="6" customWidth="1"/>
    <col min="12" max="12" width="10.5703125" style="6" customWidth="1"/>
    <col min="13" max="13" width="1.5703125" style="6" customWidth="1"/>
    <col min="14" max="14" width="18.5703125" style="6" customWidth="1"/>
    <col min="15" max="15" width="1.5703125" style="6" customWidth="1"/>
    <col min="16" max="16" width="9.140625" style="6" hidden="1" customWidth="1"/>
    <col min="17" max="17" width="11.85546875" style="6" hidden="1" customWidth="1"/>
    <col min="18" max="18" width="9.140625" style="6" hidden="1" customWidth="1"/>
    <col min="19" max="16384" width="9.140625" style="6"/>
  </cols>
  <sheetData>
    <row r="1" spans="1:22" ht="9" customHeight="1" x14ac:dyDescent="0.25">
      <c r="A1" s="3"/>
      <c r="B1" s="3"/>
      <c r="C1" s="3"/>
      <c r="D1" s="4"/>
      <c r="E1" s="5"/>
      <c r="F1" s="3"/>
      <c r="G1" s="3"/>
      <c r="H1" s="3"/>
      <c r="I1" s="3"/>
      <c r="J1" s="3"/>
      <c r="K1" s="3"/>
      <c r="L1" s="3"/>
      <c r="M1" s="3"/>
      <c r="N1" s="3"/>
      <c r="O1" s="3"/>
    </row>
    <row r="2" spans="1:22" s="8" customFormat="1" ht="30" customHeight="1" x14ac:dyDescent="0.2">
      <c r="A2" s="7"/>
      <c r="B2" s="176" t="s">
        <v>266</v>
      </c>
      <c r="C2" s="177"/>
      <c r="D2" s="177"/>
      <c r="E2" s="177"/>
      <c r="F2" s="177"/>
      <c r="G2" s="177"/>
      <c r="H2" s="177"/>
      <c r="I2" s="177"/>
      <c r="J2" s="177"/>
      <c r="K2" s="177"/>
      <c r="L2" s="177"/>
      <c r="M2" s="177"/>
      <c r="N2" s="178"/>
      <c r="O2" s="7"/>
    </row>
    <row r="3" spans="1:22" s="14" customFormat="1" ht="9" customHeight="1" thickBot="1" x14ac:dyDescent="0.3">
      <c r="A3" s="12"/>
      <c r="B3" s="12"/>
      <c r="C3" s="15"/>
      <c r="D3" s="10"/>
      <c r="E3" s="16"/>
      <c r="F3" s="12"/>
      <c r="G3" s="12"/>
      <c r="H3" s="12"/>
      <c r="I3" s="12"/>
      <c r="J3" s="12"/>
      <c r="K3" s="12"/>
      <c r="L3" s="12"/>
      <c r="M3" s="12"/>
      <c r="N3" s="12"/>
      <c r="O3" s="12"/>
    </row>
    <row r="4" spans="1:22" s="18" customFormat="1" ht="18" customHeight="1" thickBot="1" x14ac:dyDescent="0.3">
      <c r="A4" s="17"/>
      <c r="B4" s="179" t="s">
        <v>262</v>
      </c>
      <c r="C4" s="180"/>
      <c r="D4" s="180"/>
      <c r="E4" s="180"/>
      <c r="F4" s="180"/>
      <c r="G4" s="180"/>
      <c r="H4" s="180"/>
      <c r="I4" s="180"/>
      <c r="J4" s="181"/>
      <c r="K4" s="49"/>
      <c r="L4" s="50" t="s">
        <v>148</v>
      </c>
      <c r="M4" s="49"/>
      <c r="N4" s="144" t="str">
        <f>INDEX('RAF Basic data'!$J$38:$J$42, MATCH(ROUND(P4,0),'RAF Basic data'!$K$38:$K$42,0))</f>
        <v>Low</v>
      </c>
      <c r="O4" s="17"/>
      <c r="P4" s="85">
        <f>ROUND(AVERAGE(P6,P30,P57,P75),1)</f>
        <v>2</v>
      </c>
      <c r="Q4" s="54" t="s">
        <v>276</v>
      </c>
      <c r="R4" s="51"/>
    </row>
    <row r="5" spans="1:22" s="1" customFormat="1" ht="9" customHeight="1" thickBot="1" x14ac:dyDescent="0.25">
      <c r="A5" s="2"/>
      <c r="B5" s="55"/>
      <c r="C5" s="60"/>
      <c r="D5" s="55"/>
      <c r="E5" s="55"/>
      <c r="F5" s="55"/>
      <c r="G5" s="55"/>
      <c r="H5" s="38"/>
      <c r="I5" s="55"/>
      <c r="J5" s="43"/>
      <c r="K5" s="55"/>
      <c r="L5" s="55"/>
      <c r="M5" s="55"/>
      <c r="N5" s="58"/>
      <c r="O5" s="59"/>
      <c r="S5" s="18"/>
      <c r="T5" s="18"/>
      <c r="U5" s="18"/>
      <c r="V5" s="18"/>
    </row>
    <row r="6" spans="1:22" s="18" customFormat="1" ht="15" customHeight="1" thickBot="1" x14ac:dyDescent="0.3">
      <c r="A6" s="17"/>
      <c r="B6" s="215" t="s">
        <v>264</v>
      </c>
      <c r="C6" s="216"/>
      <c r="D6" s="216"/>
      <c r="E6" s="216"/>
      <c r="F6" s="216"/>
      <c r="G6" s="216"/>
      <c r="H6" s="216"/>
      <c r="I6" s="216"/>
      <c r="J6" s="217"/>
      <c r="K6" s="55"/>
      <c r="L6" s="62" t="s">
        <v>148</v>
      </c>
      <c r="M6" s="55"/>
      <c r="N6" s="142" t="str">
        <f>INDEX('RAF Basic data'!$D$38:$D$43, MATCH(P6,'RAF Basic data'!$E$38:$E$43,0))</f>
        <v>Insufficient</v>
      </c>
      <c r="O6" s="28"/>
      <c r="P6" s="70">
        <f>IF(Q6&gt;5,5,Q6)</f>
        <v>2</v>
      </c>
      <c r="Q6" s="70">
        <f>MIN(VLOOKUP($H$11,'RAF Basic data'!$J$45:$K$50,2,FALSE),VLOOKUP($H$14,'RAF Basic data'!$D$37:$E$43,2,FALSE),VLOOKUP($H$17,'RAF Basic data'!$D$37:$E$43,2,FALSE),VLOOKUP($H$20,'RAF Basic data'!$D$37:$E$43,2,FALSE),VLOOKUP($H$23,'RAF Basic data'!$D$37:$E$43,2,FALSE),VLOOKUP($H$26,'RAF Basic data'!$D$37:$E$43,2,FALSE))</f>
        <v>2</v>
      </c>
      <c r="R6" s="71" t="s">
        <v>275</v>
      </c>
    </row>
    <row r="7" spans="1:22" s="18" customFormat="1" ht="3" customHeight="1" x14ac:dyDescent="0.25">
      <c r="A7" s="17"/>
      <c r="B7" s="55"/>
      <c r="C7" s="55"/>
      <c r="D7" s="55"/>
      <c r="E7" s="55"/>
      <c r="F7" s="55"/>
      <c r="G7" s="55"/>
      <c r="H7" s="55"/>
      <c r="I7" s="55"/>
      <c r="J7" s="55"/>
      <c r="K7" s="55"/>
      <c r="L7" s="55"/>
      <c r="M7" s="55"/>
      <c r="N7" s="55"/>
      <c r="O7" s="28"/>
    </row>
    <row r="8" spans="1:22" s="18" customFormat="1" ht="12.75" customHeight="1" x14ac:dyDescent="0.2">
      <c r="A8" s="17"/>
      <c r="B8" s="69"/>
      <c r="C8" s="45"/>
      <c r="D8" s="69"/>
      <c r="E8" s="69"/>
      <c r="F8" s="69"/>
      <c r="G8" s="69"/>
      <c r="H8" s="38" t="s">
        <v>270</v>
      </c>
      <c r="I8" s="69"/>
      <c r="J8" s="43"/>
      <c r="K8" s="69"/>
      <c r="L8" s="69"/>
      <c r="M8" s="69"/>
      <c r="N8" s="32"/>
      <c r="O8" s="28"/>
    </row>
    <row r="9" spans="1:22" s="18" customFormat="1" ht="12.75" customHeight="1" x14ac:dyDescent="0.2">
      <c r="A9" s="17"/>
      <c r="B9" s="69"/>
      <c r="C9" s="45"/>
      <c r="D9" s="69"/>
      <c r="E9" s="69"/>
      <c r="F9" s="69"/>
      <c r="G9" s="69"/>
      <c r="H9" s="38" t="s">
        <v>271</v>
      </c>
      <c r="I9" s="69"/>
      <c r="J9" s="43" t="s">
        <v>265</v>
      </c>
      <c r="K9" s="69"/>
      <c r="L9" s="69"/>
      <c r="M9" s="69"/>
      <c r="N9" s="32"/>
      <c r="O9" s="28"/>
    </row>
    <row r="10" spans="1:22" s="18" customFormat="1" ht="3" customHeight="1" x14ac:dyDescent="0.2">
      <c r="A10" s="17"/>
      <c r="B10" s="69"/>
      <c r="C10" s="45"/>
      <c r="D10" s="69"/>
      <c r="E10" s="69"/>
      <c r="F10" s="69"/>
      <c r="G10" s="69"/>
      <c r="H10" s="69"/>
      <c r="I10" s="69"/>
      <c r="J10" s="69"/>
      <c r="K10" s="69"/>
      <c r="L10" s="69"/>
      <c r="M10" s="69"/>
      <c r="N10" s="32"/>
      <c r="O10" s="28"/>
    </row>
    <row r="11" spans="1:22" s="18" customFormat="1" ht="12.75" customHeight="1" x14ac:dyDescent="0.25">
      <c r="A11" s="17"/>
      <c r="B11" s="222" t="s">
        <v>336</v>
      </c>
      <c r="C11" s="222"/>
      <c r="D11" s="222"/>
      <c r="E11" s="222"/>
      <c r="F11" s="222"/>
      <c r="G11" s="69"/>
      <c r="H11" s="145" t="s">
        <v>1</v>
      </c>
      <c r="I11" s="69"/>
      <c r="J11" s="193"/>
      <c r="K11" s="223"/>
      <c r="L11" s="223"/>
      <c r="M11" s="223"/>
      <c r="N11" s="224"/>
      <c r="O11" s="28"/>
      <c r="P11" s="88" t="s">
        <v>320</v>
      </c>
      <c r="Q11" s="51"/>
      <c r="R11" s="51"/>
    </row>
    <row r="12" spans="1:22" s="18" customFormat="1" ht="12.75" customHeight="1" x14ac:dyDescent="0.25">
      <c r="A12" s="17"/>
      <c r="B12" s="69"/>
      <c r="C12" s="69"/>
      <c r="D12" s="69"/>
      <c r="E12" s="69"/>
      <c r="F12" s="69"/>
      <c r="G12" s="69"/>
      <c r="H12" s="69"/>
      <c r="I12" s="69"/>
      <c r="J12" s="225"/>
      <c r="K12" s="226"/>
      <c r="L12" s="226"/>
      <c r="M12" s="226"/>
      <c r="N12" s="227"/>
      <c r="O12" s="28"/>
      <c r="P12" s="89" t="s">
        <v>321</v>
      </c>
      <c r="Q12" s="51"/>
      <c r="R12" s="51"/>
      <c r="U12" s="121"/>
    </row>
    <row r="13" spans="1:22" s="18" customFormat="1" ht="12.75" customHeight="1" x14ac:dyDescent="0.25">
      <c r="A13" s="17"/>
      <c r="B13" s="69"/>
      <c r="C13" s="69"/>
      <c r="D13" s="69"/>
      <c r="E13" s="69"/>
      <c r="F13" s="69"/>
      <c r="G13" s="69"/>
      <c r="H13" s="69"/>
      <c r="I13" s="69"/>
      <c r="J13" s="228"/>
      <c r="K13" s="229"/>
      <c r="L13" s="229"/>
      <c r="M13" s="229"/>
      <c r="N13" s="230"/>
      <c r="O13" s="28"/>
      <c r="U13" s="121"/>
    </row>
    <row r="14" spans="1:22" s="18" customFormat="1" ht="12.75" customHeight="1" x14ac:dyDescent="0.25">
      <c r="A14" s="17"/>
      <c r="B14" s="222" t="s">
        <v>281</v>
      </c>
      <c r="C14" s="222"/>
      <c r="D14" s="222"/>
      <c r="E14" s="222"/>
      <c r="F14" s="222"/>
      <c r="G14" s="69"/>
      <c r="H14" s="145" t="s">
        <v>1</v>
      </c>
      <c r="I14" s="69"/>
      <c r="J14" s="193"/>
      <c r="K14" s="194"/>
      <c r="L14" s="194"/>
      <c r="M14" s="194"/>
      <c r="N14" s="195"/>
      <c r="O14" s="28"/>
    </row>
    <row r="15" spans="1:22" s="18" customFormat="1" ht="12.75" customHeight="1" x14ac:dyDescent="0.25">
      <c r="A15" s="17"/>
      <c r="B15" s="69"/>
      <c r="C15" s="69"/>
      <c r="D15" s="231"/>
      <c r="E15" s="231"/>
      <c r="F15" s="231"/>
      <c r="G15" s="69"/>
      <c r="H15" s="69"/>
      <c r="I15" s="69"/>
      <c r="J15" s="196"/>
      <c r="K15" s="197"/>
      <c r="L15" s="197"/>
      <c r="M15" s="197"/>
      <c r="N15" s="198"/>
      <c r="O15" s="28"/>
    </row>
    <row r="16" spans="1:22" s="18" customFormat="1" ht="12.75" customHeight="1" x14ac:dyDescent="0.25">
      <c r="A16" s="17"/>
      <c r="B16" s="69"/>
      <c r="C16" s="69"/>
      <c r="D16" s="69"/>
      <c r="E16" s="69"/>
      <c r="F16" s="69"/>
      <c r="G16" s="69"/>
      <c r="H16" s="69"/>
      <c r="I16" s="69"/>
      <c r="J16" s="199"/>
      <c r="K16" s="200"/>
      <c r="L16" s="200"/>
      <c r="M16" s="200"/>
      <c r="N16" s="201"/>
      <c r="O16" s="28"/>
    </row>
    <row r="17" spans="1:23" s="18" customFormat="1" ht="12.75" customHeight="1" x14ac:dyDescent="0.25">
      <c r="A17" s="17"/>
      <c r="B17" s="231" t="s">
        <v>282</v>
      </c>
      <c r="C17" s="231"/>
      <c r="D17" s="231"/>
      <c r="E17" s="231"/>
      <c r="F17" s="231"/>
      <c r="G17" s="69"/>
      <c r="H17" s="145" t="s">
        <v>1</v>
      </c>
      <c r="I17" s="69"/>
      <c r="J17" s="193"/>
      <c r="K17" s="194"/>
      <c r="L17" s="194"/>
      <c r="M17" s="194"/>
      <c r="N17" s="195"/>
      <c r="O17" s="28"/>
      <c r="U17" s="127"/>
      <c r="V17" s="87"/>
    </row>
    <row r="18" spans="1:23" s="18" customFormat="1" ht="12.75" customHeight="1" x14ac:dyDescent="0.25">
      <c r="A18" s="17"/>
      <c r="B18" s="69"/>
      <c r="C18" s="69"/>
      <c r="D18" s="69"/>
      <c r="E18" s="69"/>
      <c r="F18" s="69"/>
      <c r="G18" s="69"/>
      <c r="H18" s="69"/>
      <c r="I18" s="69"/>
      <c r="J18" s="196"/>
      <c r="K18" s="197"/>
      <c r="L18" s="197"/>
      <c r="M18" s="197"/>
      <c r="N18" s="198"/>
      <c r="O18" s="28"/>
      <c r="S18" s="120"/>
      <c r="U18" s="127"/>
      <c r="V18" s="87"/>
    </row>
    <row r="19" spans="1:23" s="18" customFormat="1" ht="12.75" customHeight="1" x14ac:dyDescent="0.25">
      <c r="A19" s="17"/>
      <c r="B19" s="69"/>
      <c r="C19" s="69"/>
      <c r="D19" s="69"/>
      <c r="E19" s="69"/>
      <c r="F19" s="69"/>
      <c r="G19" s="69"/>
      <c r="H19" s="69"/>
      <c r="I19" s="69"/>
      <c r="J19" s="199"/>
      <c r="K19" s="200"/>
      <c r="L19" s="200"/>
      <c r="M19" s="200"/>
      <c r="N19" s="201"/>
      <c r="O19" s="28"/>
      <c r="S19" s="120"/>
      <c r="U19" s="127"/>
      <c r="V19" s="87"/>
    </row>
    <row r="20" spans="1:23" s="18" customFormat="1" ht="12.75" customHeight="1" x14ac:dyDescent="0.25">
      <c r="A20" s="17"/>
      <c r="B20" s="231" t="s">
        <v>366</v>
      </c>
      <c r="C20" s="231"/>
      <c r="D20" s="231"/>
      <c r="E20" s="231"/>
      <c r="F20" s="231"/>
      <c r="G20" s="69"/>
      <c r="H20" s="145" t="s">
        <v>1</v>
      </c>
      <c r="I20" s="69"/>
      <c r="J20" s="193"/>
      <c r="K20" s="194"/>
      <c r="L20" s="194"/>
      <c r="M20" s="194"/>
      <c r="N20" s="195"/>
      <c r="O20" s="28"/>
      <c r="U20" s="127"/>
      <c r="V20" s="87"/>
    </row>
    <row r="21" spans="1:23" s="18" customFormat="1" ht="12.75" customHeight="1" x14ac:dyDescent="0.25">
      <c r="A21" s="17"/>
      <c r="B21" s="69"/>
      <c r="C21" s="69"/>
      <c r="D21" s="231"/>
      <c r="E21" s="231"/>
      <c r="F21" s="231"/>
      <c r="G21" s="69"/>
      <c r="H21" s="69"/>
      <c r="I21" s="69"/>
      <c r="J21" s="196"/>
      <c r="K21" s="197"/>
      <c r="L21" s="197"/>
      <c r="M21" s="197"/>
      <c r="N21" s="198"/>
      <c r="O21" s="28"/>
      <c r="U21" s="127"/>
      <c r="V21" s="87"/>
    </row>
    <row r="22" spans="1:23" s="18" customFormat="1" ht="12.75" customHeight="1" x14ac:dyDescent="0.25">
      <c r="A22" s="17"/>
      <c r="B22" s="69"/>
      <c r="C22" s="69"/>
      <c r="D22" s="69"/>
      <c r="E22" s="69"/>
      <c r="F22" s="69"/>
      <c r="G22" s="69"/>
      <c r="H22" s="69"/>
      <c r="I22" s="69"/>
      <c r="J22" s="199"/>
      <c r="K22" s="200"/>
      <c r="L22" s="200"/>
      <c r="M22" s="200"/>
      <c r="N22" s="201"/>
      <c r="O22" s="28"/>
    </row>
    <row r="23" spans="1:23" s="18" customFormat="1" ht="12.75" customHeight="1" x14ac:dyDescent="0.25">
      <c r="A23" s="17"/>
      <c r="B23" s="222" t="s">
        <v>283</v>
      </c>
      <c r="C23" s="222"/>
      <c r="D23" s="222"/>
      <c r="E23" s="222"/>
      <c r="F23" s="222"/>
      <c r="G23" s="69"/>
      <c r="H23" s="145" t="s">
        <v>1</v>
      </c>
      <c r="I23" s="69"/>
      <c r="J23" s="193"/>
      <c r="K23" s="194"/>
      <c r="L23" s="194"/>
      <c r="M23" s="194"/>
      <c r="N23" s="195"/>
      <c r="O23" s="28"/>
    </row>
    <row r="24" spans="1:23" s="18" customFormat="1" ht="12.75" customHeight="1" x14ac:dyDescent="0.25">
      <c r="A24" s="17"/>
      <c r="B24" s="69"/>
      <c r="C24" s="69"/>
      <c r="D24" s="69"/>
      <c r="E24" s="69"/>
      <c r="F24" s="69"/>
      <c r="G24" s="69"/>
      <c r="H24" s="69"/>
      <c r="I24" s="69"/>
      <c r="J24" s="196"/>
      <c r="K24" s="197"/>
      <c r="L24" s="197"/>
      <c r="M24" s="197"/>
      <c r="N24" s="198"/>
      <c r="O24" s="28"/>
    </row>
    <row r="25" spans="1:23" s="18" customFormat="1" ht="12.75" customHeight="1" x14ac:dyDescent="0.25">
      <c r="A25" s="17"/>
      <c r="B25" s="69"/>
      <c r="C25" s="69"/>
      <c r="D25" s="69"/>
      <c r="E25" s="69"/>
      <c r="F25" s="69"/>
      <c r="G25" s="69"/>
      <c r="H25" s="69"/>
      <c r="I25" s="69"/>
      <c r="J25" s="199"/>
      <c r="K25" s="200"/>
      <c r="L25" s="200"/>
      <c r="M25" s="200"/>
      <c r="N25" s="201"/>
      <c r="O25" s="28"/>
      <c r="U25" s="129"/>
      <c r="V25" s="87"/>
    </row>
    <row r="26" spans="1:23" s="18" customFormat="1" ht="12.75" customHeight="1" x14ac:dyDescent="0.25">
      <c r="A26" s="17"/>
      <c r="B26" s="222" t="s">
        <v>284</v>
      </c>
      <c r="C26" s="222"/>
      <c r="D26" s="222"/>
      <c r="E26" s="222"/>
      <c r="F26" s="222"/>
      <c r="G26" s="69"/>
      <c r="H26" s="145" t="s">
        <v>1</v>
      </c>
      <c r="I26" s="69"/>
      <c r="J26" s="193"/>
      <c r="K26" s="223"/>
      <c r="L26" s="223"/>
      <c r="M26" s="223"/>
      <c r="N26" s="224"/>
      <c r="O26" s="28"/>
      <c r="U26" s="47"/>
      <c r="V26" s="87"/>
    </row>
    <row r="27" spans="1:23" s="18" customFormat="1" ht="12.75" customHeight="1" x14ac:dyDescent="0.25">
      <c r="A27" s="17"/>
      <c r="B27" s="69"/>
      <c r="C27" s="69"/>
      <c r="D27" s="66"/>
      <c r="E27" s="66"/>
      <c r="F27" s="66"/>
      <c r="G27" s="69"/>
      <c r="H27" s="69"/>
      <c r="I27" s="69"/>
      <c r="J27" s="225"/>
      <c r="K27" s="226"/>
      <c r="L27" s="226"/>
      <c r="M27" s="226"/>
      <c r="N27" s="227"/>
      <c r="O27" s="28"/>
      <c r="U27" s="47"/>
      <c r="V27" s="87"/>
    </row>
    <row r="28" spans="1:23" s="18" customFormat="1" ht="12.75" customHeight="1" x14ac:dyDescent="0.25">
      <c r="A28" s="17"/>
      <c r="B28" s="69"/>
      <c r="C28" s="69"/>
      <c r="D28" s="69"/>
      <c r="E28" s="69"/>
      <c r="F28" s="69"/>
      <c r="G28" s="69"/>
      <c r="H28" s="69"/>
      <c r="I28" s="69"/>
      <c r="J28" s="228"/>
      <c r="K28" s="229"/>
      <c r="L28" s="229"/>
      <c r="M28" s="229"/>
      <c r="N28" s="230"/>
      <c r="O28" s="28"/>
      <c r="U28" s="47"/>
      <c r="V28" s="87"/>
    </row>
    <row r="29" spans="1:23" s="1" customFormat="1" ht="3" customHeight="1" thickBot="1" x14ac:dyDescent="0.3">
      <c r="A29" s="2"/>
      <c r="B29" s="69"/>
      <c r="C29" s="61"/>
      <c r="D29" s="69"/>
      <c r="E29" s="69"/>
      <c r="F29" s="69"/>
      <c r="G29" s="69"/>
      <c r="H29" s="56"/>
      <c r="I29" s="69"/>
      <c r="J29" s="69"/>
      <c r="K29" s="69"/>
      <c r="L29" s="69"/>
      <c r="M29" s="69"/>
      <c r="N29" s="58"/>
      <c r="O29" s="59"/>
      <c r="U29" s="47"/>
      <c r="V29" s="87"/>
      <c r="W29" s="18"/>
    </row>
    <row r="30" spans="1:23" s="18" customFormat="1" ht="15" customHeight="1" thickBot="1" x14ac:dyDescent="0.3">
      <c r="A30" s="17"/>
      <c r="B30" s="215" t="s">
        <v>267</v>
      </c>
      <c r="C30" s="216"/>
      <c r="D30" s="216"/>
      <c r="E30" s="216"/>
      <c r="F30" s="216"/>
      <c r="G30" s="216"/>
      <c r="H30" s="216"/>
      <c r="I30" s="216"/>
      <c r="J30" s="217"/>
      <c r="K30" s="55"/>
      <c r="L30" s="62" t="s">
        <v>148</v>
      </c>
      <c r="M30" s="55"/>
      <c r="N30" s="142" t="str">
        <f>INDEX('RAF Basic data'!$D$38:$D$42, MATCH(P30,'RAF Basic data'!$E$38:$E$42,0))</f>
        <v>Insufficient</v>
      </c>
      <c r="O30" s="28"/>
      <c r="P30" s="70">
        <f>IF(Q30&gt;5,5,Q30)</f>
        <v>2</v>
      </c>
      <c r="Q30" s="70">
        <f>MIN(VLOOKUP($H$35,'RAF Basic data'!$D$37:$E$43,2,FALSE),VLOOKUP($H$38,'RAF Basic data'!$D$37:$E$43,2,FALSE),VLOOKUP($H$41,'RAF Basic data'!$D$37:$E$43,2,FALSE),VLOOKUP($H$44,'RAF Basic data'!$D$37:$E$43,2,FALSE),VLOOKUP($H$47,'RAF Basic data'!$D$37:$E$43,2,FALSE),VLOOKUP($H$50,'RAF Basic data'!$D$37:$E$43,2,FALSE),VLOOKUP($H$53,'RAF Basic data'!$D$37:$E$43,2,FALSE))</f>
        <v>2</v>
      </c>
      <c r="R30" s="71" t="s">
        <v>274</v>
      </c>
      <c r="U30" s="47"/>
      <c r="V30" s="87"/>
    </row>
    <row r="31" spans="1:23" s="18" customFormat="1" ht="3" customHeight="1" x14ac:dyDescent="0.25">
      <c r="A31" s="17"/>
      <c r="B31" s="69"/>
      <c r="C31" s="69"/>
      <c r="D31" s="69"/>
      <c r="E31" s="69"/>
      <c r="F31" s="69"/>
      <c r="G31" s="69"/>
      <c r="H31" s="69"/>
      <c r="I31" s="69"/>
      <c r="J31" s="69"/>
      <c r="K31" s="69"/>
      <c r="L31" s="69"/>
      <c r="M31" s="69"/>
      <c r="N31" s="69"/>
      <c r="O31" s="28"/>
    </row>
    <row r="32" spans="1:23" s="18" customFormat="1" ht="12.75" customHeight="1" x14ac:dyDescent="0.2">
      <c r="A32" s="17"/>
      <c r="B32" s="69"/>
      <c r="C32" s="45"/>
      <c r="D32" s="69"/>
      <c r="E32" s="69"/>
      <c r="F32" s="69"/>
      <c r="G32" s="69"/>
      <c r="H32" s="38" t="s">
        <v>270</v>
      </c>
      <c r="I32" s="69"/>
      <c r="J32" s="43"/>
      <c r="K32" s="69"/>
      <c r="L32" s="69"/>
      <c r="M32" s="69"/>
      <c r="N32" s="32"/>
      <c r="O32" s="28"/>
    </row>
    <row r="33" spans="1:15" s="18" customFormat="1" ht="12.75" customHeight="1" x14ac:dyDescent="0.2">
      <c r="A33" s="17"/>
      <c r="B33" s="69"/>
      <c r="C33" s="45"/>
      <c r="D33" s="69"/>
      <c r="E33" s="69"/>
      <c r="F33" s="69"/>
      <c r="G33" s="69"/>
      <c r="H33" s="38" t="s">
        <v>271</v>
      </c>
      <c r="I33" s="69"/>
      <c r="J33" s="43" t="s">
        <v>265</v>
      </c>
      <c r="K33" s="69"/>
      <c r="L33" s="69"/>
      <c r="M33" s="69"/>
      <c r="N33" s="32"/>
      <c r="O33" s="28"/>
    </row>
    <row r="34" spans="1:15" s="18" customFormat="1" ht="3" customHeight="1" x14ac:dyDescent="0.2">
      <c r="A34" s="17"/>
      <c r="B34" s="69"/>
      <c r="C34" s="45"/>
      <c r="D34" s="69"/>
      <c r="E34" s="69"/>
      <c r="F34" s="69"/>
      <c r="G34" s="69"/>
      <c r="H34" s="69"/>
      <c r="I34" s="69"/>
      <c r="J34" s="69"/>
      <c r="K34" s="69"/>
      <c r="L34" s="69"/>
      <c r="M34" s="69"/>
      <c r="N34" s="32"/>
      <c r="O34" s="28"/>
    </row>
    <row r="35" spans="1:15" s="18" customFormat="1" ht="12.75" customHeight="1" x14ac:dyDescent="0.25">
      <c r="A35" s="17"/>
      <c r="B35" s="222" t="s">
        <v>285</v>
      </c>
      <c r="C35" s="222"/>
      <c r="D35" s="222"/>
      <c r="E35" s="222"/>
      <c r="F35" s="222"/>
      <c r="G35" s="69"/>
      <c r="H35" s="145" t="s">
        <v>1</v>
      </c>
      <c r="I35" s="69"/>
      <c r="J35" s="193"/>
      <c r="K35" s="194"/>
      <c r="L35" s="194"/>
      <c r="M35" s="194"/>
      <c r="N35" s="195"/>
      <c r="O35" s="28"/>
    </row>
    <row r="36" spans="1:15" s="18" customFormat="1" ht="12.75" customHeight="1" x14ac:dyDescent="0.25">
      <c r="A36" s="17"/>
      <c r="B36" s="69"/>
      <c r="C36" s="69"/>
      <c r="D36" s="69"/>
      <c r="E36" s="69"/>
      <c r="F36" s="69"/>
      <c r="G36" s="69"/>
      <c r="H36" s="69"/>
      <c r="I36" s="69"/>
      <c r="J36" s="196"/>
      <c r="K36" s="197"/>
      <c r="L36" s="197"/>
      <c r="M36" s="197"/>
      <c r="N36" s="198"/>
      <c r="O36" s="28"/>
    </row>
    <row r="37" spans="1:15" s="18" customFormat="1" ht="12.75" customHeight="1" x14ac:dyDescent="0.25">
      <c r="A37" s="17"/>
      <c r="B37" s="72"/>
      <c r="C37" s="72"/>
      <c r="D37" s="72"/>
      <c r="E37" s="72"/>
      <c r="F37" s="72"/>
      <c r="G37" s="69"/>
      <c r="H37" s="69"/>
      <c r="I37" s="69"/>
      <c r="J37" s="199"/>
      <c r="K37" s="200"/>
      <c r="L37" s="200"/>
      <c r="M37" s="200"/>
      <c r="N37" s="201"/>
      <c r="O37" s="28"/>
    </row>
    <row r="38" spans="1:15" s="18" customFormat="1" ht="12.75" customHeight="1" x14ac:dyDescent="0.25">
      <c r="A38" s="17"/>
      <c r="B38" s="222" t="s">
        <v>286</v>
      </c>
      <c r="C38" s="222"/>
      <c r="D38" s="222"/>
      <c r="E38" s="222"/>
      <c r="F38" s="222"/>
      <c r="G38" s="69"/>
      <c r="H38" s="145" t="s">
        <v>1</v>
      </c>
      <c r="I38" s="69"/>
      <c r="J38" s="193"/>
      <c r="K38" s="194"/>
      <c r="L38" s="194"/>
      <c r="M38" s="194"/>
      <c r="N38" s="195"/>
      <c r="O38" s="28"/>
    </row>
    <row r="39" spans="1:15" s="18" customFormat="1" ht="12.75" customHeight="1" x14ac:dyDescent="0.25">
      <c r="A39" s="17"/>
      <c r="B39" s="222"/>
      <c r="C39" s="222"/>
      <c r="D39" s="222"/>
      <c r="E39" s="222"/>
      <c r="F39" s="222"/>
      <c r="G39" s="69"/>
      <c r="H39" s="69"/>
      <c r="I39" s="69"/>
      <c r="J39" s="196"/>
      <c r="K39" s="197"/>
      <c r="L39" s="197"/>
      <c r="M39" s="197"/>
      <c r="N39" s="198"/>
      <c r="O39" s="28"/>
    </row>
    <row r="40" spans="1:15" s="18" customFormat="1" ht="12.75" customHeight="1" x14ac:dyDescent="0.25">
      <c r="A40" s="17"/>
      <c r="B40" s="69"/>
      <c r="C40" s="69"/>
      <c r="D40" s="69"/>
      <c r="E40" s="69"/>
      <c r="F40" s="69"/>
      <c r="G40" s="69"/>
      <c r="H40" s="69"/>
      <c r="I40" s="69"/>
      <c r="J40" s="199"/>
      <c r="K40" s="200"/>
      <c r="L40" s="200"/>
      <c r="M40" s="200"/>
      <c r="N40" s="201"/>
      <c r="O40" s="28"/>
    </row>
    <row r="41" spans="1:15" s="18" customFormat="1" ht="12.75" customHeight="1" x14ac:dyDescent="0.25">
      <c r="A41" s="17"/>
      <c r="B41" s="222" t="s">
        <v>287</v>
      </c>
      <c r="C41" s="222"/>
      <c r="D41" s="222"/>
      <c r="E41" s="222"/>
      <c r="F41" s="222"/>
      <c r="G41" s="69"/>
      <c r="H41" s="145" t="s">
        <v>1</v>
      </c>
      <c r="I41" s="69"/>
      <c r="J41" s="193"/>
      <c r="K41" s="194"/>
      <c r="L41" s="194"/>
      <c r="M41" s="194"/>
      <c r="N41" s="195"/>
      <c r="O41" s="28"/>
    </row>
    <row r="42" spans="1:15" s="18" customFormat="1" ht="12.75" customHeight="1" x14ac:dyDescent="0.25">
      <c r="A42" s="17"/>
      <c r="B42" s="69"/>
      <c r="C42" s="69"/>
      <c r="D42" s="69"/>
      <c r="E42" s="69"/>
      <c r="F42" s="69"/>
      <c r="G42" s="69"/>
      <c r="H42" s="69"/>
      <c r="I42" s="69"/>
      <c r="J42" s="196"/>
      <c r="K42" s="197"/>
      <c r="L42" s="197"/>
      <c r="M42" s="197"/>
      <c r="N42" s="198"/>
      <c r="O42" s="28"/>
    </row>
    <row r="43" spans="1:15" s="18" customFormat="1" ht="12.75" customHeight="1" x14ac:dyDescent="0.25">
      <c r="A43" s="17"/>
      <c r="B43" s="69"/>
      <c r="C43" s="69"/>
      <c r="D43" s="69"/>
      <c r="E43" s="69"/>
      <c r="F43" s="69"/>
      <c r="G43" s="69"/>
      <c r="H43" s="69"/>
      <c r="I43" s="69"/>
      <c r="J43" s="199"/>
      <c r="K43" s="200"/>
      <c r="L43" s="200"/>
      <c r="M43" s="200"/>
      <c r="N43" s="201"/>
      <c r="O43" s="28"/>
    </row>
    <row r="44" spans="1:15" s="18" customFormat="1" ht="12.75" customHeight="1" x14ac:dyDescent="0.25">
      <c r="A44" s="17"/>
      <c r="B44" s="222" t="s">
        <v>288</v>
      </c>
      <c r="C44" s="222"/>
      <c r="D44" s="222"/>
      <c r="E44" s="222"/>
      <c r="F44" s="222"/>
      <c r="G44" s="69"/>
      <c r="H44" s="145" t="s">
        <v>1</v>
      </c>
      <c r="I44" s="69"/>
      <c r="J44" s="193"/>
      <c r="K44" s="194"/>
      <c r="L44" s="194"/>
      <c r="M44" s="194"/>
      <c r="N44" s="195"/>
      <c r="O44" s="28"/>
    </row>
    <row r="45" spans="1:15" s="18" customFormat="1" ht="12.75" customHeight="1" x14ac:dyDescent="0.25">
      <c r="A45" s="17"/>
      <c r="B45" s="222"/>
      <c r="C45" s="222"/>
      <c r="D45" s="222"/>
      <c r="E45" s="222"/>
      <c r="F45" s="222"/>
      <c r="G45" s="69"/>
      <c r="H45" s="69"/>
      <c r="I45" s="69"/>
      <c r="J45" s="196"/>
      <c r="K45" s="197"/>
      <c r="L45" s="197"/>
      <c r="M45" s="197"/>
      <c r="N45" s="198"/>
      <c r="O45" s="28"/>
    </row>
    <row r="46" spans="1:15" s="18" customFormat="1" ht="12.75" customHeight="1" x14ac:dyDescent="0.25">
      <c r="A46" s="17"/>
      <c r="B46" s="69"/>
      <c r="C46" s="69"/>
      <c r="D46" s="69"/>
      <c r="E46" s="69"/>
      <c r="F46" s="69"/>
      <c r="G46" s="69"/>
      <c r="H46" s="69"/>
      <c r="I46" s="69"/>
      <c r="J46" s="199"/>
      <c r="K46" s="200"/>
      <c r="L46" s="200"/>
      <c r="M46" s="200"/>
      <c r="N46" s="201"/>
      <c r="O46" s="28"/>
    </row>
    <row r="47" spans="1:15" s="18" customFormat="1" ht="12.75" customHeight="1" x14ac:dyDescent="0.25">
      <c r="A47" s="17"/>
      <c r="B47" s="222" t="s">
        <v>289</v>
      </c>
      <c r="C47" s="222"/>
      <c r="D47" s="222"/>
      <c r="E47" s="222"/>
      <c r="F47" s="222"/>
      <c r="G47" s="69"/>
      <c r="H47" s="145" t="s">
        <v>1</v>
      </c>
      <c r="I47" s="69"/>
      <c r="J47" s="193"/>
      <c r="K47" s="194"/>
      <c r="L47" s="194"/>
      <c r="M47" s="194"/>
      <c r="N47" s="195"/>
      <c r="O47" s="28"/>
    </row>
    <row r="48" spans="1:15" s="18" customFormat="1" ht="12.75" customHeight="1" x14ac:dyDescent="0.25">
      <c r="A48" s="17"/>
      <c r="B48" s="69"/>
      <c r="C48" s="69"/>
      <c r="D48" s="69"/>
      <c r="E48" s="69"/>
      <c r="F48" s="69"/>
      <c r="G48" s="69"/>
      <c r="H48" s="69"/>
      <c r="I48" s="69"/>
      <c r="J48" s="196"/>
      <c r="K48" s="197"/>
      <c r="L48" s="197"/>
      <c r="M48" s="197"/>
      <c r="N48" s="198"/>
      <c r="O48" s="28"/>
    </row>
    <row r="49" spans="1:18" s="18" customFormat="1" ht="12.75" customHeight="1" x14ac:dyDescent="0.25">
      <c r="A49" s="17"/>
      <c r="B49" s="69"/>
      <c r="C49" s="69"/>
      <c r="D49" s="69"/>
      <c r="E49" s="69"/>
      <c r="F49" s="69"/>
      <c r="G49" s="69"/>
      <c r="H49" s="69"/>
      <c r="I49" s="69"/>
      <c r="J49" s="199"/>
      <c r="K49" s="200"/>
      <c r="L49" s="200"/>
      <c r="M49" s="200"/>
      <c r="N49" s="201"/>
      <c r="O49" s="28"/>
    </row>
    <row r="50" spans="1:18" s="18" customFormat="1" ht="12.75" customHeight="1" x14ac:dyDescent="0.25">
      <c r="A50" s="17"/>
      <c r="B50" s="222" t="s">
        <v>290</v>
      </c>
      <c r="C50" s="222"/>
      <c r="D50" s="222"/>
      <c r="E50" s="222"/>
      <c r="F50" s="222"/>
      <c r="G50" s="69"/>
      <c r="H50" s="145" t="s">
        <v>1</v>
      </c>
      <c r="I50" s="69"/>
      <c r="J50" s="193"/>
      <c r="K50" s="194"/>
      <c r="L50" s="194"/>
      <c r="M50" s="194"/>
      <c r="N50" s="195"/>
      <c r="O50" s="28"/>
    </row>
    <row r="51" spans="1:18" s="18" customFormat="1" ht="12.75" customHeight="1" x14ac:dyDescent="0.25">
      <c r="A51" s="17"/>
      <c r="B51" s="69"/>
      <c r="C51" s="69"/>
      <c r="D51" s="66"/>
      <c r="E51" s="66"/>
      <c r="F51" s="66"/>
      <c r="G51" s="69"/>
      <c r="H51" s="69"/>
      <c r="I51" s="69"/>
      <c r="J51" s="196"/>
      <c r="K51" s="197"/>
      <c r="L51" s="197"/>
      <c r="M51" s="197"/>
      <c r="N51" s="198"/>
      <c r="O51" s="28"/>
    </row>
    <row r="52" spans="1:18" s="18" customFormat="1" ht="12.75" customHeight="1" x14ac:dyDescent="0.25">
      <c r="A52" s="17"/>
      <c r="B52" s="69"/>
      <c r="C52" s="69"/>
      <c r="D52" s="69"/>
      <c r="E52" s="69"/>
      <c r="F52" s="69"/>
      <c r="G52" s="69"/>
      <c r="H52" s="69"/>
      <c r="I52" s="69"/>
      <c r="J52" s="199"/>
      <c r="K52" s="200"/>
      <c r="L52" s="200"/>
      <c r="M52" s="200"/>
      <c r="N52" s="201"/>
      <c r="O52" s="28"/>
    </row>
    <row r="53" spans="1:18" s="18" customFormat="1" ht="12.75" customHeight="1" x14ac:dyDescent="0.25">
      <c r="A53" s="17"/>
      <c r="B53" s="222" t="s">
        <v>291</v>
      </c>
      <c r="C53" s="222"/>
      <c r="D53" s="222"/>
      <c r="E53" s="222"/>
      <c r="F53" s="222"/>
      <c r="G53" s="69"/>
      <c r="H53" s="145" t="s">
        <v>1</v>
      </c>
      <c r="I53" s="69"/>
      <c r="J53" s="193"/>
      <c r="K53" s="194"/>
      <c r="L53" s="194"/>
      <c r="M53" s="194"/>
      <c r="N53" s="195"/>
      <c r="O53" s="28"/>
    </row>
    <row r="54" spans="1:18" s="18" customFormat="1" ht="12.75" customHeight="1" x14ac:dyDescent="0.25">
      <c r="A54" s="17"/>
      <c r="B54" s="69"/>
      <c r="C54" s="69"/>
      <c r="D54" s="66"/>
      <c r="E54" s="66"/>
      <c r="F54" s="66"/>
      <c r="G54" s="69"/>
      <c r="H54" s="69"/>
      <c r="I54" s="69"/>
      <c r="J54" s="196"/>
      <c r="K54" s="197"/>
      <c r="L54" s="197"/>
      <c r="M54" s="197"/>
      <c r="N54" s="198"/>
      <c r="O54" s="28"/>
    </row>
    <row r="55" spans="1:18" s="18" customFormat="1" ht="12.75" customHeight="1" x14ac:dyDescent="0.25">
      <c r="A55" s="17"/>
      <c r="B55" s="69"/>
      <c r="C55" s="69"/>
      <c r="D55" s="69"/>
      <c r="E55" s="69"/>
      <c r="F55" s="69"/>
      <c r="G55" s="69"/>
      <c r="H55" s="69"/>
      <c r="I55" s="69"/>
      <c r="J55" s="199"/>
      <c r="K55" s="200"/>
      <c r="L55" s="200"/>
      <c r="M55" s="200"/>
      <c r="N55" s="201"/>
      <c r="O55" s="28"/>
    </row>
    <row r="56" spans="1:18" s="1" customFormat="1" ht="3" customHeight="1" thickBot="1" x14ac:dyDescent="0.25">
      <c r="A56" s="2"/>
      <c r="B56" s="55"/>
      <c r="C56" s="61"/>
      <c r="D56" s="55"/>
      <c r="E56" s="55"/>
      <c r="F56" s="55"/>
      <c r="G56" s="55"/>
      <c r="H56" s="56"/>
      <c r="I56" s="55"/>
      <c r="J56" s="55"/>
      <c r="K56" s="55"/>
      <c r="L56" s="55"/>
      <c r="M56" s="55"/>
      <c r="N56" s="58"/>
      <c r="O56" s="59"/>
    </row>
    <row r="57" spans="1:18" s="18" customFormat="1" ht="15" customHeight="1" thickBot="1" x14ac:dyDescent="0.3">
      <c r="A57" s="17"/>
      <c r="B57" s="215" t="s">
        <v>268</v>
      </c>
      <c r="C57" s="216"/>
      <c r="D57" s="216"/>
      <c r="E57" s="216"/>
      <c r="F57" s="216"/>
      <c r="G57" s="216"/>
      <c r="H57" s="216"/>
      <c r="I57" s="216"/>
      <c r="J57" s="217"/>
      <c r="K57" s="55"/>
      <c r="L57" s="62" t="s">
        <v>148</v>
      </c>
      <c r="M57" s="55"/>
      <c r="N57" s="142" t="str">
        <f>INDEX('RAF Basic data'!$D$38:$D$43, MATCH(P57,'RAF Basic data'!$E$38:$E$43,0))</f>
        <v>Insufficient</v>
      </c>
      <c r="O57" s="28"/>
      <c r="P57" s="70">
        <f>IF(Q57&gt;5,5,Q57)</f>
        <v>2</v>
      </c>
      <c r="Q57" s="70">
        <f>MIN(VLOOKUP($H$62,'RAF Basic data'!$D$37:$E$43,2,FALSE),VLOOKUP($H$65,'RAF Basic data'!$D$37:$E$43,2,FALSE),VLOOKUP($H$68,'RAF Basic data'!$D$37:$E$43,2,FALSE),VLOOKUP($H$71,'RAF Basic data'!$D$37:$E$43,2,FALSE))</f>
        <v>2</v>
      </c>
      <c r="R57" s="71" t="s">
        <v>273</v>
      </c>
    </row>
    <row r="58" spans="1:18" s="18" customFormat="1" ht="3" customHeight="1" x14ac:dyDescent="0.25">
      <c r="A58" s="17"/>
      <c r="B58" s="55"/>
      <c r="C58" s="55"/>
      <c r="D58" s="55"/>
      <c r="E58" s="55"/>
      <c r="F58" s="55"/>
      <c r="G58" s="55"/>
      <c r="H58" s="55"/>
      <c r="I58" s="55"/>
      <c r="J58" s="55"/>
      <c r="K58" s="55"/>
      <c r="L58" s="55"/>
      <c r="M58" s="55"/>
      <c r="N58" s="55"/>
      <c r="O58" s="28"/>
    </row>
    <row r="59" spans="1:18" s="18" customFormat="1" ht="12.75" customHeight="1" x14ac:dyDescent="0.2">
      <c r="A59" s="17"/>
      <c r="B59" s="69"/>
      <c r="C59" s="45"/>
      <c r="D59" s="69"/>
      <c r="E59" s="69"/>
      <c r="F59" s="69"/>
      <c r="G59" s="69"/>
      <c r="H59" s="38" t="s">
        <v>270</v>
      </c>
      <c r="I59" s="69"/>
      <c r="J59" s="43"/>
      <c r="K59" s="69"/>
      <c r="L59" s="69"/>
      <c r="M59" s="69"/>
      <c r="N59" s="32"/>
      <c r="O59" s="28"/>
    </row>
    <row r="60" spans="1:18" s="18" customFormat="1" ht="12.75" customHeight="1" x14ac:dyDescent="0.2">
      <c r="A60" s="17"/>
      <c r="B60" s="69"/>
      <c r="C60" s="45"/>
      <c r="D60" s="69"/>
      <c r="E60" s="69"/>
      <c r="F60" s="69"/>
      <c r="G60" s="69"/>
      <c r="H60" s="38" t="s">
        <v>271</v>
      </c>
      <c r="I60" s="69"/>
      <c r="J60" s="43" t="s">
        <v>265</v>
      </c>
      <c r="K60" s="69"/>
      <c r="L60" s="69"/>
      <c r="M60" s="69"/>
      <c r="N60" s="32"/>
      <c r="O60" s="28"/>
    </row>
    <row r="61" spans="1:18" s="18" customFormat="1" ht="3" customHeight="1" x14ac:dyDescent="0.2">
      <c r="A61" s="17"/>
      <c r="B61" s="69"/>
      <c r="C61" s="45"/>
      <c r="D61" s="69"/>
      <c r="E61" s="69"/>
      <c r="F61" s="69"/>
      <c r="G61" s="69"/>
      <c r="H61" s="69"/>
      <c r="I61" s="69"/>
      <c r="J61" s="69"/>
      <c r="K61" s="69"/>
      <c r="L61" s="69"/>
      <c r="M61" s="69"/>
      <c r="N61" s="32"/>
      <c r="O61" s="28"/>
    </row>
    <row r="62" spans="1:18" s="18" customFormat="1" ht="12.75" customHeight="1" x14ac:dyDescent="0.25">
      <c r="A62" s="17"/>
      <c r="B62" s="222" t="s">
        <v>292</v>
      </c>
      <c r="C62" s="222"/>
      <c r="D62" s="222"/>
      <c r="E62" s="222"/>
      <c r="F62" s="222"/>
      <c r="G62" s="69"/>
      <c r="H62" s="145" t="s">
        <v>1</v>
      </c>
      <c r="I62" s="69"/>
      <c r="J62" s="193"/>
      <c r="K62" s="194"/>
      <c r="L62" s="194"/>
      <c r="M62" s="194"/>
      <c r="N62" s="195"/>
      <c r="O62" s="28"/>
    </row>
    <row r="63" spans="1:18" s="18" customFormat="1" ht="12.75" customHeight="1" x14ac:dyDescent="0.25">
      <c r="A63" s="17"/>
      <c r="B63" s="69"/>
      <c r="C63" s="69"/>
      <c r="D63" s="69"/>
      <c r="E63" s="69"/>
      <c r="F63" s="69"/>
      <c r="G63" s="69"/>
      <c r="H63" s="69"/>
      <c r="I63" s="69"/>
      <c r="J63" s="196"/>
      <c r="K63" s="197"/>
      <c r="L63" s="197"/>
      <c r="M63" s="197"/>
      <c r="N63" s="198"/>
      <c r="O63" s="28"/>
    </row>
    <row r="64" spans="1:18" s="18" customFormat="1" ht="12.75" customHeight="1" x14ac:dyDescent="0.25">
      <c r="A64" s="17"/>
      <c r="B64" s="69"/>
      <c r="C64" s="69"/>
      <c r="D64" s="69"/>
      <c r="E64" s="69"/>
      <c r="F64" s="69"/>
      <c r="G64" s="69"/>
      <c r="H64" s="69"/>
      <c r="I64" s="69"/>
      <c r="J64" s="199"/>
      <c r="K64" s="200"/>
      <c r="L64" s="200"/>
      <c r="M64" s="200"/>
      <c r="N64" s="201"/>
      <c r="O64" s="28"/>
    </row>
    <row r="65" spans="1:18" s="18" customFormat="1" ht="12.75" customHeight="1" x14ac:dyDescent="0.25">
      <c r="A65" s="17"/>
      <c r="B65" s="222" t="s">
        <v>293</v>
      </c>
      <c r="C65" s="222"/>
      <c r="D65" s="222"/>
      <c r="E65" s="222"/>
      <c r="F65" s="222"/>
      <c r="G65" s="69"/>
      <c r="H65" s="145" t="s">
        <v>1</v>
      </c>
      <c r="I65" s="69"/>
      <c r="J65" s="193"/>
      <c r="K65" s="194"/>
      <c r="L65" s="194"/>
      <c r="M65" s="194"/>
      <c r="N65" s="195"/>
      <c r="O65" s="28"/>
    </row>
    <row r="66" spans="1:18" s="18" customFormat="1" ht="12.75" customHeight="1" x14ac:dyDescent="0.25">
      <c r="A66" s="17"/>
      <c r="B66" s="69"/>
      <c r="C66" s="69"/>
      <c r="D66" s="66"/>
      <c r="E66" s="66"/>
      <c r="F66" s="66"/>
      <c r="G66" s="69"/>
      <c r="H66" s="69"/>
      <c r="I66" s="69"/>
      <c r="J66" s="196"/>
      <c r="K66" s="197"/>
      <c r="L66" s="197"/>
      <c r="M66" s="197"/>
      <c r="N66" s="198"/>
      <c r="O66" s="28"/>
    </row>
    <row r="67" spans="1:18" s="18" customFormat="1" ht="12.75" customHeight="1" x14ac:dyDescent="0.25">
      <c r="A67" s="17"/>
      <c r="B67" s="69"/>
      <c r="C67" s="69"/>
      <c r="D67" s="69"/>
      <c r="E67" s="69"/>
      <c r="F67" s="69"/>
      <c r="G67" s="69"/>
      <c r="H67" s="69"/>
      <c r="I67" s="69"/>
      <c r="J67" s="199"/>
      <c r="K67" s="200"/>
      <c r="L67" s="200"/>
      <c r="M67" s="200"/>
      <c r="N67" s="201"/>
      <c r="O67" s="28"/>
    </row>
    <row r="68" spans="1:18" s="18" customFormat="1" ht="12.75" customHeight="1" x14ac:dyDescent="0.25">
      <c r="A68" s="17"/>
      <c r="B68" s="222" t="s">
        <v>294</v>
      </c>
      <c r="C68" s="222"/>
      <c r="D68" s="222"/>
      <c r="E68" s="222"/>
      <c r="F68" s="222"/>
      <c r="G68" s="69"/>
      <c r="H68" s="145" t="s">
        <v>1</v>
      </c>
      <c r="I68" s="69"/>
      <c r="J68" s="193"/>
      <c r="K68" s="194"/>
      <c r="L68" s="194"/>
      <c r="M68" s="194"/>
      <c r="N68" s="195"/>
      <c r="O68" s="28"/>
    </row>
    <row r="69" spans="1:18" s="18" customFormat="1" ht="12.75" customHeight="1" x14ac:dyDescent="0.25">
      <c r="A69" s="17"/>
      <c r="B69" s="222"/>
      <c r="C69" s="222"/>
      <c r="D69" s="222"/>
      <c r="E69" s="222"/>
      <c r="F69" s="222"/>
      <c r="G69" s="69"/>
      <c r="H69" s="69"/>
      <c r="I69" s="69"/>
      <c r="J69" s="196"/>
      <c r="K69" s="197"/>
      <c r="L69" s="197"/>
      <c r="M69" s="197"/>
      <c r="N69" s="198"/>
      <c r="O69" s="28"/>
    </row>
    <row r="70" spans="1:18" s="18" customFormat="1" ht="12.75" customHeight="1" x14ac:dyDescent="0.25">
      <c r="A70" s="17"/>
      <c r="B70" s="69"/>
      <c r="C70" s="69"/>
      <c r="D70" s="69"/>
      <c r="E70" s="69"/>
      <c r="F70" s="69"/>
      <c r="G70" s="69"/>
      <c r="H70" s="69"/>
      <c r="I70" s="69"/>
      <c r="J70" s="199"/>
      <c r="K70" s="200"/>
      <c r="L70" s="200"/>
      <c r="M70" s="200"/>
      <c r="N70" s="201"/>
      <c r="O70" s="28"/>
    </row>
    <row r="71" spans="1:18" s="18" customFormat="1" ht="12.75" customHeight="1" x14ac:dyDescent="0.25">
      <c r="A71" s="17"/>
      <c r="B71" s="222" t="s">
        <v>295</v>
      </c>
      <c r="C71" s="222"/>
      <c r="D71" s="222"/>
      <c r="E71" s="222"/>
      <c r="F71" s="222"/>
      <c r="G71" s="69"/>
      <c r="H71" s="145" t="s">
        <v>1</v>
      </c>
      <c r="I71" s="69"/>
      <c r="J71" s="193"/>
      <c r="K71" s="194"/>
      <c r="L71" s="194"/>
      <c r="M71" s="194"/>
      <c r="N71" s="195"/>
      <c r="O71" s="28"/>
    </row>
    <row r="72" spans="1:18" s="18" customFormat="1" ht="12.75" customHeight="1" x14ac:dyDescent="0.25">
      <c r="A72" s="17"/>
      <c r="B72" s="69"/>
      <c r="C72" s="69"/>
      <c r="D72" s="66"/>
      <c r="E72" s="66"/>
      <c r="F72" s="66"/>
      <c r="G72" s="69"/>
      <c r="H72" s="69"/>
      <c r="I72" s="69"/>
      <c r="J72" s="196"/>
      <c r="K72" s="197"/>
      <c r="L72" s="197"/>
      <c r="M72" s="197"/>
      <c r="N72" s="198"/>
      <c r="O72" s="28"/>
    </row>
    <row r="73" spans="1:18" s="18" customFormat="1" ht="12.75" customHeight="1" x14ac:dyDescent="0.25">
      <c r="A73" s="17"/>
      <c r="B73" s="69"/>
      <c r="C73" s="69"/>
      <c r="D73" s="69"/>
      <c r="E73" s="69"/>
      <c r="F73" s="69"/>
      <c r="G73" s="69"/>
      <c r="H73" s="69"/>
      <c r="I73" s="69"/>
      <c r="J73" s="199"/>
      <c r="K73" s="200"/>
      <c r="L73" s="200"/>
      <c r="M73" s="200"/>
      <c r="N73" s="201"/>
      <c r="O73" s="28"/>
    </row>
    <row r="74" spans="1:18" s="1" customFormat="1" ht="3" customHeight="1" thickBot="1" x14ac:dyDescent="0.25">
      <c r="A74" s="2"/>
      <c r="B74" s="55"/>
      <c r="C74" s="61"/>
      <c r="D74" s="55"/>
      <c r="E74" s="55"/>
      <c r="F74" s="55"/>
      <c r="G74" s="55"/>
      <c r="H74" s="56"/>
      <c r="I74" s="55"/>
      <c r="J74" s="55"/>
      <c r="K74" s="55"/>
      <c r="L74" s="55"/>
      <c r="M74" s="55"/>
      <c r="N74" s="58"/>
      <c r="O74" s="59"/>
    </row>
    <row r="75" spans="1:18" s="18" customFormat="1" ht="15" customHeight="1" thickBot="1" x14ac:dyDescent="0.3">
      <c r="A75" s="17"/>
      <c r="B75" s="215" t="s">
        <v>269</v>
      </c>
      <c r="C75" s="216"/>
      <c r="D75" s="216"/>
      <c r="E75" s="216"/>
      <c r="F75" s="216"/>
      <c r="G75" s="216"/>
      <c r="H75" s="216"/>
      <c r="I75" s="216"/>
      <c r="J75" s="217"/>
      <c r="K75" s="55"/>
      <c r="L75" s="62" t="s">
        <v>148</v>
      </c>
      <c r="M75" s="55"/>
      <c r="N75" s="142" t="str">
        <f>INDEX('RAF Basic data'!$D$38:$D$43, MATCH(P75,'RAF Basic data'!$E$38:$E$43,0))</f>
        <v>Insufficient</v>
      </c>
      <c r="O75" s="28"/>
      <c r="P75" s="70">
        <f>IF(Q75&gt;5,5,Q75)</f>
        <v>2</v>
      </c>
      <c r="Q75" s="70">
        <f>MIN(VLOOKUP($H$80,'RAF Basic data'!$D$37:$E$43,2,FALSE),VLOOKUP($H$83,'RAF Basic data'!$D$37:$E$43,2,FALSE))</f>
        <v>2</v>
      </c>
      <c r="R75" s="71" t="s">
        <v>272</v>
      </c>
    </row>
    <row r="76" spans="1:18" s="18" customFormat="1" ht="3" customHeight="1" x14ac:dyDescent="0.25">
      <c r="A76" s="17"/>
      <c r="B76" s="55"/>
      <c r="C76" s="55"/>
      <c r="D76" s="55"/>
      <c r="E76" s="55"/>
      <c r="F76" s="55"/>
      <c r="G76" s="55"/>
      <c r="H76" s="55"/>
      <c r="I76" s="55"/>
      <c r="J76" s="55"/>
      <c r="K76" s="55"/>
      <c r="L76" s="55"/>
      <c r="M76" s="55"/>
      <c r="N76" s="55"/>
      <c r="O76" s="28"/>
    </row>
    <row r="77" spans="1:18" s="18" customFormat="1" ht="12.75" customHeight="1" x14ac:dyDescent="0.2">
      <c r="A77" s="17"/>
      <c r="B77" s="69"/>
      <c r="C77" s="45"/>
      <c r="D77" s="69"/>
      <c r="E77" s="69"/>
      <c r="F77" s="69"/>
      <c r="G77" s="69"/>
      <c r="H77" s="38" t="s">
        <v>270</v>
      </c>
      <c r="I77" s="69"/>
      <c r="J77" s="43"/>
      <c r="K77" s="69"/>
      <c r="L77" s="69"/>
      <c r="M77" s="69"/>
      <c r="N77" s="32"/>
      <c r="O77" s="28"/>
    </row>
    <row r="78" spans="1:18" s="18" customFormat="1" ht="12.75" customHeight="1" x14ac:dyDescent="0.2">
      <c r="A78" s="17"/>
      <c r="B78" s="69"/>
      <c r="C78" s="45"/>
      <c r="D78" s="69"/>
      <c r="E78" s="69"/>
      <c r="F78" s="69"/>
      <c r="G78" s="69"/>
      <c r="H78" s="38" t="s">
        <v>271</v>
      </c>
      <c r="I78" s="69"/>
      <c r="J78" s="43" t="s">
        <v>265</v>
      </c>
      <c r="K78" s="69"/>
      <c r="L78" s="69"/>
      <c r="M78" s="69"/>
      <c r="N78" s="32"/>
      <c r="O78" s="28"/>
    </row>
    <row r="79" spans="1:18" s="18" customFormat="1" ht="3" customHeight="1" x14ac:dyDescent="0.2">
      <c r="A79" s="17"/>
      <c r="B79" s="69"/>
      <c r="C79" s="45"/>
      <c r="D79" s="69"/>
      <c r="E79" s="69"/>
      <c r="F79" s="69"/>
      <c r="G79" s="69"/>
      <c r="H79" s="69"/>
      <c r="I79" s="69"/>
      <c r="J79" s="69"/>
      <c r="K79" s="69"/>
      <c r="L79" s="69"/>
      <c r="M79" s="69"/>
      <c r="N79" s="32"/>
      <c r="O79" s="28"/>
    </row>
    <row r="80" spans="1:18" s="18" customFormat="1" ht="12.75" customHeight="1" x14ac:dyDescent="0.25">
      <c r="A80" s="17"/>
      <c r="B80" s="222" t="s">
        <v>353</v>
      </c>
      <c r="C80" s="222"/>
      <c r="D80" s="222"/>
      <c r="E80" s="222"/>
      <c r="F80" s="222"/>
      <c r="G80" s="69"/>
      <c r="H80" s="145" t="s">
        <v>1</v>
      </c>
      <c r="I80" s="69"/>
      <c r="J80" s="193"/>
      <c r="K80" s="194"/>
      <c r="L80" s="194"/>
      <c r="M80" s="194"/>
      <c r="N80" s="195"/>
      <c r="O80" s="28"/>
    </row>
    <row r="81" spans="1:15" s="18" customFormat="1" ht="12.75" customHeight="1" x14ac:dyDescent="0.25">
      <c r="A81" s="17"/>
      <c r="B81" s="222"/>
      <c r="C81" s="222"/>
      <c r="D81" s="222"/>
      <c r="E81" s="222"/>
      <c r="F81" s="222"/>
      <c r="G81" s="69"/>
      <c r="H81" s="69"/>
      <c r="I81" s="69"/>
      <c r="J81" s="196"/>
      <c r="K81" s="197"/>
      <c r="L81" s="197"/>
      <c r="M81" s="197"/>
      <c r="N81" s="198"/>
      <c r="O81" s="28"/>
    </row>
    <row r="82" spans="1:15" s="18" customFormat="1" ht="12.75" customHeight="1" x14ac:dyDescent="0.25">
      <c r="A82" s="17"/>
      <c r="B82" s="69"/>
      <c r="C82" s="69"/>
      <c r="D82" s="69"/>
      <c r="E82" s="69"/>
      <c r="F82" s="69"/>
      <c r="G82" s="69"/>
      <c r="H82" s="69"/>
      <c r="I82" s="69"/>
      <c r="J82" s="199"/>
      <c r="K82" s="200"/>
      <c r="L82" s="200"/>
      <c r="M82" s="200"/>
      <c r="N82" s="201"/>
      <c r="O82" s="28"/>
    </row>
    <row r="83" spans="1:15" s="18" customFormat="1" ht="12.75" customHeight="1" x14ac:dyDescent="0.25">
      <c r="A83" s="17"/>
      <c r="B83" s="222" t="s">
        <v>354</v>
      </c>
      <c r="C83" s="222"/>
      <c r="D83" s="222"/>
      <c r="E83" s="222"/>
      <c r="F83" s="222"/>
      <c r="G83" s="69"/>
      <c r="H83" s="145" t="s">
        <v>1</v>
      </c>
      <c r="I83" s="69"/>
      <c r="J83" s="193"/>
      <c r="K83" s="194"/>
      <c r="L83" s="194"/>
      <c r="M83" s="194"/>
      <c r="N83" s="195"/>
      <c r="O83" s="28"/>
    </row>
    <row r="84" spans="1:15" s="18" customFormat="1" ht="12.75" customHeight="1" x14ac:dyDescent="0.25">
      <c r="A84" s="17"/>
      <c r="B84" s="222"/>
      <c r="C84" s="222"/>
      <c r="D84" s="222"/>
      <c r="E84" s="222"/>
      <c r="F84" s="222"/>
      <c r="G84" s="69"/>
      <c r="H84" s="69"/>
      <c r="I84" s="69"/>
      <c r="J84" s="196"/>
      <c r="K84" s="197"/>
      <c r="L84" s="197"/>
      <c r="M84" s="197"/>
      <c r="N84" s="198"/>
      <c r="O84" s="28"/>
    </row>
    <row r="85" spans="1:15" s="18" customFormat="1" ht="12.75" customHeight="1" x14ac:dyDescent="0.25">
      <c r="A85" s="17"/>
      <c r="B85" s="69"/>
      <c r="C85" s="69"/>
      <c r="D85" s="69"/>
      <c r="E85" s="69"/>
      <c r="F85" s="69"/>
      <c r="G85" s="69"/>
      <c r="H85" s="69"/>
      <c r="I85" s="69"/>
      <c r="J85" s="199"/>
      <c r="K85" s="200"/>
      <c r="L85" s="200"/>
      <c r="M85" s="200"/>
      <c r="N85" s="201"/>
      <c r="O85" s="28"/>
    </row>
    <row r="86" spans="1:15" ht="3" customHeight="1" x14ac:dyDescent="0.25">
      <c r="A86" s="3"/>
      <c r="B86" s="3"/>
      <c r="C86" s="3"/>
      <c r="D86" s="4"/>
      <c r="E86" s="5"/>
      <c r="F86" s="3"/>
      <c r="G86" s="3"/>
      <c r="H86" s="3"/>
      <c r="I86" s="3"/>
      <c r="J86" s="3"/>
      <c r="K86" s="3"/>
      <c r="L86" s="3"/>
      <c r="M86" s="3"/>
      <c r="N86" s="3"/>
      <c r="O86" s="3"/>
    </row>
    <row r="87" spans="1:15" s="18" customFormat="1" ht="18" customHeight="1" x14ac:dyDescent="0.25">
      <c r="A87" s="17"/>
      <c r="B87" s="179" t="s">
        <v>133</v>
      </c>
      <c r="C87" s="180"/>
      <c r="D87" s="180"/>
      <c r="E87" s="180"/>
      <c r="F87" s="180"/>
      <c r="G87" s="180"/>
      <c r="H87" s="180"/>
      <c r="I87" s="180"/>
      <c r="J87" s="180"/>
      <c r="K87" s="180"/>
      <c r="L87" s="180"/>
      <c r="M87" s="180"/>
      <c r="N87" s="181"/>
      <c r="O87" s="17"/>
    </row>
    <row r="88" spans="1:15" s="18" customFormat="1" ht="3" customHeight="1" x14ac:dyDescent="0.25">
      <c r="A88" s="17"/>
      <c r="B88" s="55"/>
      <c r="C88" s="55"/>
      <c r="D88" s="55"/>
      <c r="E88" s="55"/>
      <c r="F88" s="55"/>
      <c r="G88" s="55"/>
      <c r="H88" s="55"/>
      <c r="I88" s="55"/>
      <c r="J88" s="55"/>
      <c r="K88" s="55"/>
      <c r="L88" s="55"/>
      <c r="M88" s="55"/>
      <c r="N88" s="55"/>
      <c r="O88" s="28"/>
    </row>
    <row r="89" spans="1:15" s="18" customFormat="1" ht="12.75" customHeight="1" x14ac:dyDescent="0.25">
      <c r="A89" s="17"/>
      <c r="B89" s="55"/>
      <c r="C89" s="55"/>
      <c r="D89" s="30" t="s">
        <v>134</v>
      </c>
      <c r="E89" s="55"/>
      <c r="F89" s="193"/>
      <c r="G89" s="194"/>
      <c r="H89" s="194"/>
      <c r="I89" s="194"/>
      <c r="J89" s="194"/>
      <c r="K89" s="194"/>
      <c r="L89" s="194"/>
      <c r="M89" s="194"/>
      <c r="N89" s="195"/>
      <c r="O89" s="28"/>
    </row>
    <row r="90" spans="1:15" s="18" customFormat="1" ht="12.75" customHeight="1" x14ac:dyDescent="0.25">
      <c r="A90" s="17"/>
      <c r="B90" s="55"/>
      <c r="C90" s="55"/>
      <c r="D90" s="55"/>
      <c r="E90" s="55"/>
      <c r="F90" s="199"/>
      <c r="G90" s="200"/>
      <c r="H90" s="200"/>
      <c r="I90" s="200"/>
      <c r="J90" s="200"/>
      <c r="K90" s="200"/>
      <c r="L90" s="200"/>
      <c r="M90" s="200"/>
      <c r="N90" s="201"/>
      <c r="O90" s="28"/>
    </row>
    <row r="91" spans="1:15" s="11" customFormat="1" ht="3" customHeight="1" x14ac:dyDescent="0.2">
      <c r="A91" s="9"/>
      <c r="B91" s="9"/>
      <c r="C91" s="9"/>
      <c r="D91" s="12"/>
      <c r="E91" s="19"/>
      <c r="F91" s="20"/>
      <c r="G91" s="9"/>
      <c r="H91" s="9"/>
      <c r="I91" s="21"/>
      <c r="J91" s="9"/>
      <c r="K91" s="9"/>
      <c r="L91" s="9"/>
      <c r="M91" s="9"/>
      <c r="N91" s="9"/>
      <c r="O91" s="9"/>
    </row>
    <row r="92" spans="1:15" s="8" customFormat="1" ht="30" customHeight="1" x14ac:dyDescent="0.2">
      <c r="A92" s="7"/>
      <c r="B92" s="202" t="s">
        <v>360</v>
      </c>
      <c r="C92" s="203"/>
      <c r="D92" s="203"/>
      <c r="E92" s="203"/>
      <c r="F92" s="203"/>
      <c r="G92" s="203"/>
      <c r="H92" s="203"/>
      <c r="I92" s="203"/>
      <c r="J92" s="203"/>
      <c r="K92" s="203"/>
      <c r="L92" s="203"/>
      <c r="M92" s="203"/>
      <c r="N92" s="204"/>
      <c r="O92" s="7"/>
    </row>
    <row r="93" spans="1:15" ht="3" customHeight="1" x14ac:dyDescent="0.25">
      <c r="A93" s="9"/>
      <c r="B93" s="9"/>
      <c r="C93" s="9"/>
      <c r="D93" s="23"/>
      <c r="E93" s="24"/>
      <c r="F93" s="23"/>
      <c r="G93" s="23"/>
      <c r="H93" s="23"/>
      <c r="I93" s="23"/>
      <c r="J93" s="23"/>
      <c r="K93" s="23"/>
      <c r="L93" s="23"/>
      <c r="M93" s="23"/>
      <c r="N93" s="25"/>
      <c r="O93" s="3"/>
    </row>
    <row r="94" spans="1:15" x14ac:dyDescent="0.25">
      <c r="A94" s="11"/>
      <c r="B94" s="11"/>
      <c r="C94" s="11"/>
      <c r="D94" s="11"/>
      <c r="E94" s="26"/>
      <c r="F94" s="11"/>
      <c r="G94" s="11"/>
      <c r="H94" s="11"/>
      <c r="I94" s="11"/>
      <c r="J94" s="11"/>
      <c r="K94" s="11"/>
      <c r="L94" s="11"/>
      <c r="M94" s="11"/>
    </row>
    <row r="95" spans="1:15" x14ac:dyDescent="0.25">
      <c r="A95" s="11"/>
      <c r="B95" s="11"/>
      <c r="C95" s="11"/>
      <c r="D95" s="11"/>
      <c r="E95" s="26"/>
      <c r="F95" s="11"/>
      <c r="G95" s="11"/>
      <c r="H95" s="11"/>
      <c r="I95" s="11"/>
      <c r="J95" s="11"/>
      <c r="K95" s="11"/>
      <c r="L95" s="11"/>
      <c r="M95" s="11"/>
    </row>
    <row r="96" spans="1:15" x14ac:dyDescent="0.25">
      <c r="A96" s="11"/>
      <c r="B96" s="11"/>
      <c r="C96" s="11"/>
      <c r="D96" s="11"/>
      <c r="E96" s="26"/>
      <c r="F96" s="11"/>
      <c r="G96" s="11"/>
      <c r="H96" s="11"/>
      <c r="I96" s="11"/>
      <c r="J96" s="11"/>
      <c r="K96" s="11"/>
      <c r="L96" s="11"/>
      <c r="M96" s="11"/>
    </row>
    <row r="97" spans="1:13" x14ac:dyDescent="0.25">
      <c r="A97" s="11"/>
      <c r="B97" s="11"/>
      <c r="C97" s="11"/>
      <c r="D97" s="11"/>
      <c r="E97" s="26"/>
      <c r="F97" s="11"/>
      <c r="G97" s="11"/>
      <c r="H97" s="11"/>
      <c r="I97" s="11"/>
      <c r="J97" s="11"/>
      <c r="K97" s="11"/>
      <c r="L97" s="11"/>
      <c r="M97" s="11"/>
    </row>
    <row r="98" spans="1:13" x14ac:dyDescent="0.25">
      <c r="A98" s="11"/>
      <c r="B98" s="11"/>
      <c r="C98" s="11"/>
      <c r="D98" s="11"/>
      <c r="E98" s="26"/>
      <c r="F98" s="11"/>
      <c r="G98" s="11"/>
      <c r="H98" s="11"/>
      <c r="I98" s="11"/>
      <c r="J98" s="11"/>
      <c r="K98" s="11"/>
      <c r="L98" s="11"/>
      <c r="M98" s="11"/>
    </row>
    <row r="99" spans="1:13" x14ac:dyDescent="0.25">
      <c r="A99" s="11"/>
      <c r="B99" s="11"/>
      <c r="C99" s="11"/>
      <c r="D99" s="11"/>
      <c r="E99" s="26"/>
      <c r="F99" s="11"/>
      <c r="G99" s="11"/>
      <c r="H99" s="11"/>
      <c r="I99" s="11"/>
      <c r="J99" s="11"/>
      <c r="K99" s="11"/>
      <c r="L99" s="11"/>
      <c r="M99" s="11"/>
    </row>
    <row r="100" spans="1:13" x14ac:dyDescent="0.25">
      <c r="A100" s="11"/>
      <c r="B100" s="11"/>
      <c r="C100" s="11"/>
      <c r="D100" s="11"/>
      <c r="E100" s="26"/>
      <c r="F100" s="11"/>
      <c r="G100" s="11"/>
      <c r="H100" s="11"/>
      <c r="I100" s="11"/>
      <c r="J100" s="11"/>
      <c r="K100" s="11"/>
      <c r="L100" s="11"/>
      <c r="M100" s="11"/>
    </row>
    <row r="101" spans="1:13" x14ac:dyDescent="0.25">
      <c r="A101" s="11"/>
      <c r="B101" s="11"/>
      <c r="C101" s="11"/>
      <c r="D101" s="11"/>
      <c r="E101" s="26"/>
      <c r="F101" s="11"/>
      <c r="G101" s="11"/>
      <c r="H101" s="11"/>
      <c r="I101" s="11"/>
      <c r="J101" s="11"/>
      <c r="K101" s="11"/>
      <c r="L101" s="11"/>
      <c r="M101" s="11"/>
    </row>
    <row r="102" spans="1:13" x14ac:dyDescent="0.25">
      <c r="A102" s="11"/>
      <c r="B102" s="11"/>
      <c r="C102" s="11"/>
      <c r="D102" s="11"/>
      <c r="E102" s="26"/>
      <c r="F102" s="11"/>
      <c r="G102" s="11"/>
      <c r="H102" s="11"/>
      <c r="I102" s="11"/>
      <c r="J102" s="11"/>
      <c r="K102" s="11"/>
      <c r="L102" s="11"/>
      <c r="M102" s="11"/>
    </row>
    <row r="103" spans="1:13" x14ac:dyDescent="0.25">
      <c r="A103" s="11"/>
      <c r="B103" s="11"/>
      <c r="C103" s="11"/>
      <c r="D103" s="11"/>
      <c r="E103" s="26"/>
      <c r="F103" s="11"/>
      <c r="G103" s="11"/>
      <c r="H103" s="11"/>
      <c r="I103" s="11"/>
      <c r="J103" s="11"/>
      <c r="K103" s="11"/>
      <c r="L103" s="11"/>
      <c r="M103" s="11"/>
    </row>
    <row r="104" spans="1:13" x14ac:dyDescent="0.25">
      <c r="A104" s="11"/>
      <c r="B104" s="11"/>
      <c r="C104" s="11"/>
      <c r="D104" s="11"/>
      <c r="E104" s="26"/>
      <c r="F104" s="11"/>
      <c r="G104" s="11"/>
      <c r="H104" s="11"/>
      <c r="I104" s="11"/>
      <c r="J104" s="11"/>
      <c r="K104" s="11"/>
      <c r="L104" s="11"/>
      <c r="M104" s="11"/>
    </row>
    <row r="105" spans="1:13" x14ac:dyDescent="0.25">
      <c r="A105" s="11"/>
      <c r="B105" s="11"/>
      <c r="C105" s="11"/>
      <c r="D105" s="11"/>
      <c r="E105" s="26"/>
      <c r="F105" s="11"/>
      <c r="G105" s="11"/>
      <c r="H105" s="11"/>
      <c r="I105" s="11"/>
      <c r="J105" s="11"/>
      <c r="K105" s="11"/>
      <c r="L105" s="11"/>
      <c r="M105" s="11"/>
    </row>
    <row r="106" spans="1:13" x14ac:dyDescent="0.25">
      <c r="A106" s="11"/>
      <c r="B106" s="11"/>
      <c r="C106" s="11"/>
      <c r="D106" s="11"/>
      <c r="E106" s="26"/>
      <c r="F106" s="11"/>
      <c r="G106" s="11"/>
      <c r="H106" s="11"/>
      <c r="I106" s="11"/>
      <c r="J106" s="11"/>
      <c r="K106" s="11"/>
      <c r="L106" s="11"/>
      <c r="M106" s="11"/>
    </row>
    <row r="107" spans="1:13" x14ac:dyDescent="0.25">
      <c r="A107" s="11"/>
      <c r="B107" s="11"/>
      <c r="C107" s="11"/>
      <c r="D107" s="11"/>
      <c r="E107" s="26"/>
      <c r="F107" s="11"/>
      <c r="G107" s="11"/>
      <c r="H107" s="11"/>
      <c r="I107" s="11"/>
      <c r="J107" s="11"/>
      <c r="K107" s="11"/>
      <c r="L107" s="11"/>
      <c r="M107" s="11"/>
    </row>
    <row r="108" spans="1:13" x14ac:dyDescent="0.25">
      <c r="A108" s="11"/>
      <c r="B108" s="11"/>
      <c r="C108" s="11"/>
      <c r="D108" s="11"/>
      <c r="E108" s="26"/>
      <c r="F108" s="11"/>
      <c r="G108" s="11"/>
      <c r="H108" s="11"/>
      <c r="I108" s="11"/>
      <c r="J108" s="11"/>
      <c r="K108" s="11"/>
      <c r="L108" s="11"/>
      <c r="M108" s="11"/>
    </row>
    <row r="109" spans="1:13" x14ac:dyDescent="0.25">
      <c r="A109" s="11"/>
      <c r="B109" s="11"/>
      <c r="C109" s="11"/>
      <c r="D109" s="11"/>
      <c r="E109" s="26"/>
      <c r="F109" s="11"/>
      <c r="G109" s="11"/>
      <c r="H109" s="11"/>
      <c r="I109" s="11"/>
      <c r="J109" s="11"/>
      <c r="K109" s="11"/>
      <c r="L109" s="11"/>
      <c r="M109" s="11"/>
    </row>
    <row r="110" spans="1:13" x14ac:dyDescent="0.25">
      <c r="A110" s="11"/>
      <c r="B110" s="11"/>
      <c r="C110" s="11"/>
      <c r="D110" s="11"/>
      <c r="E110" s="26"/>
      <c r="F110" s="11"/>
      <c r="G110" s="11"/>
      <c r="H110" s="11"/>
      <c r="I110" s="11"/>
      <c r="J110" s="11"/>
      <c r="K110" s="11"/>
      <c r="L110" s="11"/>
      <c r="M110" s="11"/>
    </row>
    <row r="111" spans="1:13" x14ac:dyDescent="0.25">
      <c r="A111" s="11"/>
      <c r="B111" s="11"/>
      <c r="C111" s="11"/>
      <c r="D111" s="11"/>
      <c r="E111" s="26"/>
      <c r="F111" s="11"/>
      <c r="G111" s="11"/>
      <c r="H111" s="11"/>
      <c r="I111" s="11"/>
      <c r="J111" s="11"/>
      <c r="K111" s="11"/>
      <c r="L111" s="11"/>
      <c r="M111" s="11"/>
    </row>
    <row r="112" spans="1:13" x14ac:dyDescent="0.25">
      <c r="A112" s="11"/>
      <c r="B112" s="11"/>
      <c r="C112" s="11"/>
      <c r="D112" s="11"/>
      <c r="E112" s="26"/>
      <c r="F112" s="11"/>
      <c r="G112" s="11"/>
      <c r="H112" s="11"/>
      <c r="I112" s="11"/>
      <c r="J112" s="11"/>
      <c r="K112" s="11"/>
      <c r="L112" s="11"/>
      <c r="M112" s="11"/>
    </row>
  </sheetData>
  <sheetProtection password="C125" sheet="1" selectLockedCells="1"/>
  <mergeCells count="49">
    <mergeCell ref="B57:J57"/>
    <mergeCell ref="B75:J75"/>
    <mergeCell ref="J44:N46"/>
    <mergeCell ref="F89:N90"/>
    <mergeCell ref="B92:N92"/>
    <mergeCell ref="J47:N49"/>
    <mergeCell ref="J50:N52"/>
    <mergeCell ref="J53:N55"/>
    <mergeCell ref="B47:F47"/>
    <mergeCell ref="B44:F45"/>
    <mergeCell ref="B68:F69"/>
    <mergeCell ref="B80:F81"/>
    <mergeCell ref="B83:F84"/>
    <mergeCell ref="B87:N87"/>
    <mergeCell ref="B50:F50"/>
    <mergeCell ref="B53:F53"/>
    <mergeCell ref="B2:N2"/>
    <mergeCell ref="B4:J4"/>
    <mergeCell ref="B6:J6"/>
    <mergeCell ref="B30:J30"/>
    <mergeCell ref="J11:N13"/>
    <mergeCell ref="J20:N22"/>
    <mergeCell ref="J23:N25"/>
    <mergeCell ref="J26:N28"/>
    <mergeCell ref="J14:N16"/>
    <mergeCell ref="J17:N19"/>
    <mergeCell ref="B11:F11"/>
    <mergeCell ref="B17:F17"/>
    <mergeCell ref="D21:F21"/>
    <mergeCell ref="D15:F15"/>
    <mergeCell ref="B14:F14"/>
    <mergeCell ref="B20:F20"/>
    <mergeCell ref="J35:N37"/>
    <mergeCell ref="J38:N40"/>
    <mergeCell ref="J41:N43"/>
    <mergeCell ref="B23:F23"/>
    <mergeCell ref="B26:F26"/>
    <mergeCell ref="B35:F35"/>
    <mergeCell ref="B41:F41"/>
    <mergeCell ref="B38:F39"/>
    <mergeCell ref="J71:N73"/>
    <mergeCell ref="J80:N82"/>
    <mergeCell ref="J83:N85"/>
    <mergeCell ref="B71:F71"/>
    <mergeCell ref="J62:N64"/>
    <mergeCell ref="J65:N67"/>
    <mergeCell ref="J68:N70"/>
    <mergeCell ref="B62:F62"/>
    <mergeCell ref="B65:F65"/>
  </mergeCells>
  <conditionalFormatting sqref="N6">
    <cfRule type="containsText" dxfId="28" priority="37" operator="containsText" text="Not at all">
      <formula>NOT(ISERROR(SEARCH("Not at all",N6)))</formula>
    </cfRule>
    <cfRule type="containsText" dxfId="27" priority="38" operator="containsText" text="Insufficient">
      <formula>NOT(ISERROR(SEARCH("Insufficient",N6)))</formula>
    </cfRule>
    <cfRule type="containsText" dxfId="26" priority="39" operator="containsText" text="Moderate">
      <formula>NOT(ISERROR(SEARCH("Moderate",N6)))</formula>
    </cfRule>
    <cfRule type="containsText" dxfId="25" priority="40" operator="containsText" text="Amply sufficient">
      <formula>NOT(ISERROR(SEARCH("Amply sufficient",N6)))</formula>
    </cfRule>
    <cfRule type="containsText" dxfId="24" priority="41" operator="containsText" text="Sufficient">
      <formula>NOT(ISERROR(SEARCH("Sufficient",N6)))</formula>
    </cfRule>
  </conditionalFormatting>
  <conditionalFormatting sqref="N30">
    <cfRule type="containsText" dxfId="23" priority="19" operator="containsText" text="Not at all">
      <formula>NOT(ISERROR(SEARCH("Not at all",N30)))</formula>
    </cfRule>
    <cfRule type="containsText" dxfId="22" priority="20" operator="containsText" text="Insufficient">
      <formula>NOT(ISERROR(SEARCH("Insufficient",N30)))</formula>
    </cfRule>
    <cfRule type="containsText" dxfId="21" priority="21" operator="containsText" text="Moderate">
      <formula>NOT(ISERROR(SEARCH("Moderate",N30)))</formula>
    </cfRule>
    <cfRule type="containsText" dxfId="20" priority="22" operator="containsText" text="Amply sufficient">
      <formula>NOT(ISERROR(SEARCH("Amply sufficient",N30)))</formula>
    </cfRule>
    <cfRule type="containsText" dxfId="19" priority="23" operator="containsText" text="Sufficient">
      <formula>NOT(ISERROR(SEARCH("Sufficient",N30)))</formula>
    </cfRule>
  </conditionalFormatting>
  <conditionalFormatting sqref="N57">
    <cfRule type="containsText" dxfId="18" priority="13" operator="containsText" text="Not at all">
      <formula>NOT(ISERROR(SEARCH("Not at all",N57)))</formula>
    </cfRule>
    <cfRule type="containsText" dxfId="17" priority="14" operator="containsText" text="Insufficient">
      <formula>NOT(ISERROR(SEARCH("Insufficient",N57)))</formula>
    </cfRule>
    <cfRule type="containsText" dxfId="16" priority="15" operator="containsText" text="Moderate">
      <formula>NOT(ISERROR(SEARCH("Moderate",N57)))</formula>
    </cfRule>
    <cfRule type="containsText" dxfId="15" priority="16" operator="containsText" text="Amply sufficient">
      <formula>NOT(ISERROR(SEARCH("Amply sufficient",N57)))</formula>
    </cfRule>
    <cfRule type="containsText" dxfId="14" priority="17" operator="containsText" text="Sufficient">
      <formula>NOT(ISERROR(SEARCH("Sufficient",N57)))</formula>
    </cfRule>
  </conditionalFormatting>
  <conditionalFormatting sqref="N75">
    <cfRule type="containsText" dxfId="13" priority="7" operator="containsText" text="Not at all">
      <formula>NOT(ISERROR(SEARCH("Not at all",N75)))</formula>
    </cfRule>
    <cfRule type="containsText" dxfId="12" priority="8" operator="containsText" text="Insufficient">
      <formula>NOT(ISERROR(SEARCH("Insufficient",N75)))</formula>
    </cfRule>
    <cfRule type="containsText" dxfId="11" priority="9" operator="containsText" text="Moderate">
      <formula>NOT(ISERROR(SEARCH("Moderate",N75)))</formula>
    </cfRule>
    <cfRule type="containsText" dxfId="10" priority="10" operator="containsText" text="Amply sufficient">
      <formula>NOT(ISERROR(SEARCH("Amply sufficient",N75)))</formula>
    </cfRule>
    <cfRule type="containsText" dxfId="9" priority="11" operator="containsText" text="Sufficient">
      <formula>NOT(ISERROR(SEARCH("Sufficient",N75)))</formula>
    </cfRule>
  </conditionalFormatting>
  <conditionalFormatting sqref="N4">
    <cfRule type="containsText" dxfId="8" priority="1" operator="containsText" text="Very low">
      <formula>NOT(ISERROR(SEARCH("Very low",N4)))</formula>
    </cfRule>
    <cfRule type="containsText" dxfId="7" priority="2" operator="containsText" text="Low">
      <formula>NOT(ISERROR(SEARCH("Low",N4)))</formula>
    </cfRule>
    <cfRule type="containsText" dxfId="6" priority="3" operator="containsText" text="Medium">
      <formula>NOT(ISERROR(SEARCH("Medium",N4)))</formula>
    </cfRule>
    <cfRule type="containsText" dxfId="5" priority="4" operator="containsText" text="High">
      <formula>NOT(ISERROR(SEARCH("High",N4)))</formula>
    </cfRule>
    <cfRule type="containsText" dxfId="4" priority="5" operator="containsText" text="very High">
      <formula>NOT(ISERROR(SEARCH("very High",N4)))</formula>
    </cfRule>
  </conditionalFormatting>
  <dataValidations count="1">
    <dataValidation type="textLength" operator="lessThanOrEqual" allowBlank="1" showInputMessage="1" showErrorMessage="1" sqref="N5 N56 N8:N10 N29 N74 N32:N34 N59:N61 N77:N79" xr:uid="{4C38D8D5-C910-43F8-804C-8ABD173606EF}">
      <formula1>50</formula1>
    </dataValidation>
  </dataValidations>
  <pageMargins left="0.7" right="0.7" top="0.75" bottom="0.75" header="0.3" footer="0.3"/>
  <pageSetup paperSize="8"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42" operator="containsText" id="{A2C42DAA-0F5A-4B8E-8252-4FADB3B49F20}">
            <xm:f>NOT(ISERROR(SEARCH("Not necessary",N6)))</xm:f>
            <xm:f>"Not necessary"</xm:f>
            <x14:dxf>
              <fill>
                <patternFill>
                  <bgColor theme="2" tint="-9.9948118533890809E-2"/>
                </patternFill>
              </fill>
            </x14:dxf>
          </x14:cfRule>
          <xm:sqref>N6</xm:sqref>
        </x14:conditionalFormatting>
        <x14:conditionalFormatting xmlns:xm="http://schemas.microsoft.com/office/excel/2006/main">
          <x14:cfRule type="containsText" priority="24" operator="containsText" id="{1E0D4309-BD42-4ACD-B1B3-386E67AE9122}">
            <xm:f>NOT(ISERROR(SEARCH("Not necessary",N30)))</xm:f>
            <xm:f>"Not necessary"</xm:f>
            <x14:dxf>
              <fill>
                <patternFill>
                  <bgColor theme="2" tint="-9.9948118533890809E-2"/>
                </patternFill>
              </fill>
            </x14:dxf>
          </x14:cfRule>
          <xm:sqref>N30</xm:sqref>
        </x14:conditionalFormatting>
        <x14:conditionalFormatting xmlns:xm="http://schemas.microsoft.com/office/excel/2006/main">
          <x14:cfRule type="containsText" priority="18" operator="containsText" id="{08D8D96D-CA35-43A3-8DFF-39D67AF1A089}">
            <xm:f>NOT(ISERROR(SEARCH("Not necessary",N57)))</xm:f>
            <xm:f>"Not necessary"</xm:f>
            <x14:dxf>
              <fill>
                <patternFill>
                  <bgColor theme="2" tint="-9.9948118533890809E-2"/>
                </patternFill>
              </fill>
            </x14:dxf>
          </x14:cfRule>
          <xm:sqref>N57</xm:sqref>
        </x14:conditionalFormatting>
        <x14:conditionalFormatting xmlns:xm="http://schemas.microsoft.com/office/excel/2006/main">
          <x14:cfRule type="containsText" priority="12" operator="containsText" id="{DF85D3C7-04FF-45B9-8912-DF7F5EBA7D4F}">
            <xm:f>NOT(ISERROR(SEARCH("Not necessary",N75)))</xm:f>
            <xm:f>"Not necessary"</xm:f>
            <x14:dxf>
              <fill>
                <patternFill>
                  <bgColor theme="2" tint="-9.9948118533890809E-2"/>
                </patternFill>
              </fill>
            </x14:dxf>
          </x14:cfRule>
          <xm:sqref>N75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D5D6A1B6-F75E-4E75-9657-D067975F0FEB}">
          <x14:formula1>
            <xm:f>'RAF Basic data'!$D$37:$D$43</xm:f>
          </x14:formula1>
          <xm:sqref>H83 H80 H26</xm:sqref>
        </x14:dataValidation>
        <x14:dataValidation type="list" allowBlank="1" showInputMessage="1" showErrorMessage="1" xr:uid="{DFE55618-D444-4E46-95B6-9ACB01DABBDB}">
          <x14:formula1>
            <xm:f>'RAF Basic data'!$D$37:$D$42</xm:f>
          </x14:formula1>
          <xm:sqref>H35 H14 H17 H20 H23 H38 H41 H44 H47 H50 H53 H62 H65 H68 H71</xm:sqref>
        </x14:dataValidation>
        <x14:dataValidation type="list" allowBlank="1" showInputMessage="1" showErrorMessage="1" xr:uid="{9038D6C1-E584-4281-B02E-C3029DBD3816}">
          <x14:formula1>
            <xm:f>'RAF Basic data'!$J$45:$J$50</xm:f>
          </x14:formula1>
          <xm:sqref>H11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9AAE8-5F6B-45CD-9A73-11737D840760}">
  <sheetPr>
    <tabColor rgb="FFA40000"/>
  </sheetPr>
  <dimension ref="A1:AW114"/>
  <sheetViews>
    <sheetView showZeros="0" zoomScaleNormal="100" workbookViewId="0">
      <selection activeCell="V16" sqref="V16"/>
    </sheetView>
  </sheetViews>
  <sheetFormatPr defaultColWidth="9.140625" defaultRowHeight="15" x14ac:dyDescent="0.25"/>
  <cols>
    <col min="1" max="1" width="1.5703125" style="6" customWidth="1"/>
    <col min="2" max="3" width="3.5703125" style="6" customWidth="1"/>
    <col min="4" max="4" width="27.5703125" style="6" customWidth="1"/>
    <col min="5" max="5" width="1.5703125" style="27" customWidth="1"/>
    <col min="6" max="6" width="18.5703125" style="6" customWidth="1"/>
    <col min="7" max="7" width="1.5703125" style="6" customWidth="1"/>
    <col min="8" max="8" width="18.5703125" style="6" customWidth="1"/>
    <col min="9" max="9" width="1.5703125" style="6" customWidth="1"/>
    <col min="10" max="10" width="18.5703125" style="6" customWidth="1"/>
    <col min="11" max="11" width="1.5703125" style="6" customWidth="1"/>
    <col min="12" max="12" width="10.5703125" style="6" customWidth="1"/>
    <col min="13" max="13" width="2.28515625" style="6" customWidth="1"/>
    <col min="14" max="14" width="18.140625" style="6" customWidth="1"/>
    <col min="15" max="15" width="1.5703125" style="6" customWidth="1"/>
    <col min="16" max="20" width="9.140625" style="6"/>
    <col min="21" max="36" width="9.140625" style="6" customWidth="1"/>
    <col min="37" max="45" width="9.140625" style="6"/>
    <col min="46" max="49" width="9.140625" style="6" customWidth="1"/>
    <col min="50" max="16384" width="9.140625" style="6"/>
  </cols>
  <sheetData>
    <row r="1" spans="1:20" ht="9" customHeight="1" x14ac:dyDescent="0.25">
      <c r="A1" s="3"/>
      <c r="B1" s="3"/>
      <c r="C1" s="3"/>
      <c r="D1" s="4"/>
      <c r="E1" s="5"/>
      <c r="F1" s="3"/>
      <c r="G1" s="3"/>
      <c r="H1" s="3"/>
      <c r="I1" s="3"/>
      <c r="J1" s="3"/>
      <c r="K1" s="3"/>
      <c r="L1" s="3"/>
      <c r="M1" s="3"/>
      <c r="N1" s="3"/>
      <c r="O1" s="3"/>
    </row>
    <row r="2" spans="1:20" s="8" customFormat="1" ht="30" customHeight="1" x14ac:dyDescent="0.2">
      <c r="A2" s="7"/>
      <c r="B2" s="176" t="s">
        <v>329</v>
      </c>
      <c r="C2" s="177"/>
      <c r="D2" s="177"/>
      <c r="E2" s="177"/>
      <c r="F2" s="177"/>
      <c r="G2" s="177"/>
      <c r="H2" s="177"/>
      <c r="I2" s="177"/>
      <c r="J2" s="177"/>
      <c r="K2" s="177"/>
      <c r="L2" s="177"/>
      <c r="M2" s="177"/>
      <c r="N2" s="178"/>
      <c r="O2" s="7"/>
    </row>
    <row r="3" spans="1:20" s="14" customFormat="1" ht="9" customHeight="1" x14ac:dyDescent="0.25">
      <c r="A3" s="12"/>
      <c r="B3" s="12"/>
      <c r="C3" s="15"/>
      <c r="D3" s="10"/>
      <c r="E3" s="16"/>
      <c r="F3" s="12"/>
      <c r="G3" s="12"/>
      <c r="H3" s="12"/>
      <c r="I3" s="12"/>
      <c r="J3" s="12"/>
      <c r="K3" s="12"/>
      <c r="L3" s="12"/>
      <c r="M3" s="12"/>
      <c r="N3" s="12"/>
      <c r="O3" s="12"/>
    </row>
    <row r="4" spans="1:20" s="18" customFormat="1" ht="12.75" customHeight="1" x14ac:dyDescent="0.25">
      <c r="A4" s="17"/>
      <c r="B4" s="73"/>
      <c r="C4" s="73"/>
      <c r="D4" s="74" t="s">
        <v>80</v>
      </c>
      <c r="E4" s="13"/>
      <c r="F4" s="235">
        <f>INTAKE!F4</f>
        <v>0</v>
      </c>
      <c r="G4" s="235"/>
      <c r="H4" s="235"/>
      <c r="I4" s="235"/>
      <c r="J4" s="235"/>
      <c r="K4" s="235"/>
      <c r="L4" s="235"/>
      <c r="M4" s="235"/>
      <c r="N4" s="235"/>
      <c r="O4" s="28"/>
      <c r="Q4" s="75"/>
      <c r="R4" s="76"/>
      <c r="S4" s="76"/>
      <c r="T4" s="76"/>
    </row>
    <row r="5" spans="1:20" s="18" customFormat="1" ht="3" customHeight="1" x14ac:dyDescent="0.25">
      <c r="A5" s="17"/>
      <c r="B5" s="73"/>
      <c r="C5" s="73"/>
      <c r="D5" s="43"/>
      <c r="E5" s="73"/>
      <c r="F5" s="43"/>
      <c r="G5" s="43"/>
      <c r="H5" s="43"/>
      <c r="I5" s="43"/>
      <c r="J5" s="43"/>
      <c r="K5" s="73"/>
      <c r="L5" s="73"/>
      <c r="M5" s="73"/>
      <c r="N5" s="73"/>
      <c r="O5" s="28"/>
      <c r="Q5" s="76"/>
      <c r="R5" s="76"/>
      <c r="S5" s="76"/>
      <c r="T5" s="76"/>
    </row>
    <row r="6" spans="1:20" s="18" customFormat="1" ht="12.75" customHeight="1" x14ac:dyDescent="0.25">
      <c r="A6" s="17"/>
      <c r="B6" s="73"/>
      <c r="C6" s="73"/>
      <c r="D6" s="74" t="s">
        <v>40</v>
      </c>
      <c r="E6" s="13"/>
      <c r="F6" s="43">
        <f>INTAKE!F6</f>
        <v>0</v>
      </c>
      <c r="G6" s="43"/>
      <c r="H6" s="43"/>
      <c r="I6" s="43"/>
      <c r="J6" s="43"/>
      <c r="K6" s="73"/>
      <c r="L6" s="73"/>
      <c r="M6" s="73"/>
      <c r="N6" s="73"/>
      <c r="O6" s="28"/>
      <c r="Q6" s="75"/>
      <c r="R6" s="76"/>
      <c r="S6" s="76"/>
      <c r="T6" s="76"/>
    </row>
    <row r="7" spans="1:20" s="14" customFormat="1" ht="9" customHeight="1" x14ac:dyDescent="0.25">
      <c r="A7" s="12"/>
      <c r="B7" s="12"/>
      <c r="C7" s="15"/>
      <c r="D7" s="10"/>
      <c r="E7" s="16"/>
      <c r="F7" s="12"/>
      <c r="G7" s="12"/>
      <c r="H7" s="12"/>
      <c r="I7" s="12"/>
      <c r="J7" s="12"/>
      <c r="K7" s="12"/>
      <c r="L7" s="12"/>
      <c r="M7" s="12"/>
      <c r="N7" s="12"/>
      <c r="O7" s="12"/>
      <c r="Q7" s="113"/>
      <c r="R7" s="113"/>
      <c r="S7" s="113"/>
      <c r="T7" s="113"/>
    </row>
    <row r="8" spans="1:20" s="18" customFormat="1" ht="18" customHeight="1" x14ac:dyDescent="0.25">
      <c r="A8" s="17"/>
      <c r="B8" s="179" t="s">
        <v>302</v>
      </c>
      <c r="C8" s="180"/>
      <c r="D8" s="180"/>
      <c r="E8" s="180"/>
      <c r="F8" s="180"/>
      <c r="G8" s="180"/>
      <c r="H8" s="180"/>
      <c r="I8" s="180"/>
      <c r="J8" s="180"/>
      <c r="K8" s="180"/>
      <c r="L8" s="180"/>
      <c r="M8" s="180"/>
      <c r="N8" s="181"/>
      <c r="O8" s="17"/>
      <c r="Q8" s="76"/>
      <c r="R8" s="76"/>
      <c r="S8" s="76"/>
      <c r="T8" s="76"/>
    </row>
    <row r="9" spans="1:20" s="18" customFormat="1" ht="9" customHeight="1" x14ac:dyDescent="0.25">
      <c r="A9" s="17"/>
      <c r="B9" s="73"/>
      <c r="C9" s="73"/>
      <c r="D9" s="73"/>
      <c r="E9" s="73"/>
      <c r="F9" s="73"/>
      <c r="G9" s="73"/>
      <c r="H9" s="73"/>
      <c r="I9" s="73"/>
      <c r="J9" s="73"/>
      <c r="K9" s="73"/>
      <c r="L9" s="73"/>
      <c r="M9" s="73"/>
      <c r="N9" s="73"/>
      <c r="O9" s="28"/>
      <c r="Q9" s="76"/>
      <c r="R9" s="76"/>
      <c r="S9" s="76"/>
      <c r="T9" s="76"/>
    </row>
    <row r="10" spans="1:20" s="18" customFormat="1" ht="12.75" customHeight="1" x14ac:dyDescent="0.2">
      <c r="A10" s="17"/>
      <c r="B10" s="80"/>
      <c r="C10" s="80"/>
      <c r="D10" s="81"/>
      <c r="E10" s="13"/>
      <c r="F10" s="101" t="s">
        <v>102</v>
      </c>
      <c r="G10" s="32"/>
      <c r="H10" s="32"/>
      <c r="I10" s="32"/>
      <c r="J10" s="32"/>
      <c r="K10" s="80"/>
      <c r="L10" s="102" t="s">
        <v>132</v>
      </c>
      <c r="M10" s="80"/>
      <c r="N10" s="80"/>
      <c r="O10" s="28"/>
      <c r="Q10" s="76"/>
      <c r="R10" s="76"/>
      <c r="S10" s="76"/>
      <c r="T10" s="76"/>
    </row>
    <row r="11" spans="1:20" s="18" customFormat="1" ht="3" customHeight="1" x14ac:dyDescent="0.25">
      <c r="A11" s="17"/>
      <c r="B11" s="80"/>
      <c r="C11" s="80"/>
      <c r="D11" s="80"/>
      <c r="E11" s="80"/>
      <c r="F11" s="31"/>
      <c r="G11" s="80"/>
      <c r="H11" s="80"/>
      <c r="I11" s="80"/>
      <c r="J11" s="80"/>
      <c r="K11" s="80"/>
      <c r="L11" s="80"/>
      <c r="M11" s="80"/>
      <c r="N11" s="80"/>
      <c r="O11" s="28"/>
      <c r="Q11" s="76"/>
      <c r="R11" s="76"/>
      <c r="S11" s="76"/>
      <c r="T11" s="76"/>
    </row>
    <row r="12" spans="1:20" ht="12.95" customHeight="1" x14ac:dyDescent="0.25">
      <c r="A12" s="9"/>
      <c r="B12" s="9"/>
      <c r="C12" s="182"/>
      <c r="D12" s="246" t="s">
        <v>317</v>
      </c>
      <c r="E12" s="13"/>
      <c r="F12" s="235">
        <f>INTAKE!F12</f>
        <v>0</v>
      </c>
      <c r="G12" s="235"/>
      <c r="H12" s="235"/>
      <c r="I12" s="235"/>
      <c r="J12" s="235"/>
      <c r="K12" s="100"/>
      <c r="L12" s="247" t="str">
        <f>INTAKE!L12</f>
        <v>-</v>
      </c>
      <c r="M12" s="247"/>
      <c r="N12" s="80"/>
      <c r="O12" s="9"/>
      <c r="P12" s="22"/>
      <c r="Q12" s="115"/>
      <c r="R12" s="115"/>
      <c r="S12" s="115"/>
      <c r="T12" s="115"/>
    </row>
    <row r="13" spans="1:20" ht="12.95" customHeight="1" x14ac:dyDescent="0.25">
      <c r="A13" s="9"/>
      <c r="B13" s="9"/>
      <c r="C13" s="182"/>
      <c r="D13" s="246"/>
      <c r="E13" s="13"/>
      <c r="F13" s="235">
        <f>INTAKE!F13</f>
        <v>0</v>
      </c>
      <c r="G13" s="235"/>
      <c r="H13" s="235"/>
      <c r="I13" s="235"/>
      <c r="J13" s="235"/>
      <c r="K13" s="100"/>
      <c r="L13" s="247" t="str">
        <f>INTAKE!L13</f>
        <v>-</v>
      </c>
      <c r="M13" s="247"/>
      <c r="N13" s="80"/>
      <c r="O13" s="9"/>
      <c r="P13" s="22"/>
      <c r="Q13" s="115"/>
      <c r="R13" s="115"/>
      <c r="S13" s="115"/>
      <c r="T13" s="115"/>
    </row>
    <row r="14" spans="1:20" ht="12.95" customHeight="1" x14ac:dyDescent="0.25">
      <c r="A14" s="9"/>
      <c r="B14" s="9"/>
      <c r="C14" s="182"/>
      <c r="D14" s="246"/>
      <c r="E14" s="13"/>
      <c r="F14" s="235">
        <f>INTAKE!F14</f>
        <v>0</v>
      </c>
      <c r="G14" s="235"/>
      <c r="H14" s="235"/>
      <c r="I14" s="235"/>
      <c r="J14" s="235"/>
      <c r="K14" s="100"/>
      <c r="L14" s="247" t="str">
        <f>INTAKE!L14</f>
        <v>-</v>
      </c>
      <c r="M14" s="247"/>
      <c r="N14" s="80"/>
      <c r="O14" s="9"/>
      <c r="P14" s="22"/>
      <c r="Q14" s="115"/>
      <c r="R14" s="115"/>
      <c r="S14" s="115"/>
      <c r="T14" s="115"/>
    </row>
    <row r="15" spans="1:20" ht="12.95" customHeight="1" x14ac:dyDescent="0.25">
      <c r="A15" s="9"/>
      <c r="B15" s="9"/>
      <c r="C15" s="182"/>
      <c r="D15" s="246"/>
      <c r="E15" s="13"/>
      <c r="F15" s="235">
        <f>INTAKE!F15</f>
        <v>0</v>
      </c>
      <c r="G15" s="235"/>
      <c r="H15" s="235"/>
      <c r="I15" s="235"/>
      <c r="J15" s="235"/>
      <c r="K15" s="100"/>
      <c r="L15" s="247" t="str">
        <f>INTAKE!L15</f>
        <v>-</v>
      </c>
      <c r="M15" s="247"/>
      <c r="N15" s="80"/>
      <c r="O15" s="9"/>
      <c r="P15" s="22"/>
      <c r="Q15" s="115"/>
      <c r="R15" s="115"/>
      <c r="S15" s="115"/>
      <c r="T15" s="115"/>
    </row>
    <row r="16" spans="1:20" ht="12.95" customHeight="1" x14ac:dyDescent="0.25">
      <c r="A16" s="9"/>
      <c r="B16" s="9"/>
      <c r="C16" s="182"/>
      <c r="D16" s="246"/>
      <c r="E16" s="13"/>
      <c r="F16" s="235">
        <f>INTAKE!F16</f>
        <v>0</v>
      </c>
      <c r="G16" s="235"/>
      <c r="H16" s="235"/>
      <c r="I16" s="235"/>
      <c r="J16" s="235"/>
      <c r="K16" s="100"/>
      <c r="L16" s="247" t="str">
        <f>INTAKE!L16</f>
        <v>-</v>
      </c>
      <c r="M16" s="247"/>
      <c r="N16" s="80"/>
      <c r="O16" s="9"/>
      <c r="P16" s="22"/>
      <c r="Q16" s="115"/>
      <c r="R16" s="115"/>
      <c r="S16" s="115"/>
      <c r="T16" s="115"/>
    </row>
    <row r="17" spans="1:49" ht="12.95" customHeight="1" x14ac:dyDescent="0.25">
      <c r="A17" s="9"/>
      <c r="B17" s="9"/>
      <c r="C17" s="77"/>
      <c r="D17" s="78"/>
      <c r="E17" s="13"/>
      <c r="F17" s="77"/>
      <c r="G17" s="77"/>
      <c r="H17" s="77"/>
      <c r="I17" s="77"/>
      <c r="J17" s="77"/>
      <c r="K17" s="77"/>
      <c r="L17" s="77"/>
      <c r="M17" s="77"/>
      <c r="N17" s="77"/>
      <c r="O17" s="9"/>
      <c r="P17" s="22"/>
      <c r="Q17" s="115"/>
      <c r="R17" s="115"/>
      <c r="S17" s="115"/>
      <c r="T17" s="115"/>
    </row>
    <row r="18" spans="1:49" s="18" customFormat="1" ht="12.75" customHeight="1" x14ac:dyDescent="0.25">
      <c r="A18" s="17"/>
      <c r="B18" s="73"/>
      <c r="C18" s="73"/>
      <c r="D18" s="74" t="s">
        <v>297</v>
      </c>
      <c r="E18" s="73"/>
      <c r="F18" s="236">
        <f>INTAKE!F20</f>
        <v>0</v>
      </c>
      <c r="G18" s="237"/>
      <c r="H18" s="237"/>
      <c r="I18" s="237"/>
      <c r="J18" s="237"/>
      <c r="K18" s="237"/>
      <c r="L18" s="237"/>
      <c r="M18" s="237"/>
      <c r="N18" s="238"/>
      <c r="O18" s="28"/>
      <c r="Q18" s="75"/>
      <c r="R18" s="76"/>
      <c r="S18" s="76"/>
      <c r="T18" s="76"/>
    </row>
    <row r="19" spans="1:49" s="18" customFormat="1" ht="12.75" customHeight="1" x14ac:dyDescent="0.25">
      <c r="A19" s="17"/>
      <c r="B19" s="73"/>
      <c r="C19" s="73"/>
      <c r="D19" s="74"/>
      <c r="E19" s="73"/>
      <c r="F19" s="239"/>
      <c r="G19" s="240"/>
      <c r="H19" s="240"/>
      <c r="I19" s="240"/>
      <c r="J19" s="240"/>
      <c r="K19" s="240"/>
      <c r="L19" s="240"/>
      <c r="M19" s="240"/>
      <c r="N19" s="241"/>
      <c r="O19" s="28"/>
      <c r="Q19" s="76"/>
      <c r="R19" s="76"/>
      <c r="S19" s="76"/>
      <c r="T19" s="76"/>
    </row>
    <row r="20" spans="1:49" s="18" customFormat="1" ht="12.75" customHeight="1" x14ac:dyDescent="0.25">
      <c r="A20" s="17"/>
      <c r="B20" s="80"/>
      <c r="C20" s="80"/>
      <c r="D20" s="81"/>
      <c r="E20" s="80"/>
      <c r="F20" s="239"/>
      <c r="G20" s="240"/>
      <c r="H20" s="240"/>
      <c r="I20" s="240"/>
      <c r="J20" s="240"/>
      <c r="K20" s="240"/>
      <c r="L20" s="240"/>
      <c r="M20" s="240"/>
      <c r="N20" s="241"/>
      <c r="O20" s="28"/>
      <c r="Q20" s="76"/>
      <c r="R20" s="76"/>
      <c r="S20" s="76"/>
      <c r="T20" s="76"/>
    </row>
    <row r="21" spans="1:49" s="18" customFormat="1" ht="12.75" customHeight="1" x14ac:dyDescent="0.25">
      <c r="A21" s="17"/>
      <c r="B21" s="73"/>
      <c r="C21" s="73"/>
      <c r="D21" s="31"/>
      <c r="E21" s="73"/>
      <c r="F21" s="239"/>
      <c r="G21" s="240"/>
      <c r="H21" s="240"/>
      <c r="I21" s="240"/>
      <c r="J21" s="240"/>
      <c r="K21" s="240"/>
      <c r="L21" s="240"/>
      <c r="M21" s="240"/>
      <c r="N21" s="241"/>
      <c r="O21" s="28"/>
      <c r="Q21" s="76"/>
      <c r="R21" s="76"/>
      <c r="S21" s="76"/>
      <c r="T21" s="76"/>
    </row>
    <row r="22" spans="1:49" s="18" customFormat="1" ht="12.75" customHeight="1" x14ac:dyDescent="0.25">
      <c r="A22" s="17"/>
      <c r="B22" s="73"/>
      <c r="C22" s="73"/>
      <c r="D22" s="73"/>
      <c r="E22" s="73"/>
      <c r="F22" s="242"/>
      <c r="G22" s="243"/>
      <c r="H22" s="243"/>
      <c r="I22" s="243"/>
      <c r="J22" s="243"/>
      <c r="K22" s="243"/>
      <c r="L22" s="243"/>
      <c r="M22" s="243"/>
      <c r="N22" s="244"/>
      <c r="O22" s="28"/>
      <c r="Q22" s="76"/>
      <c r="R22" s="76"/>
      <c r="S22" s="76"/>
      <c r="T22" s="76"/>
    </row>
    <row r="23" spans="1:49" s="14" customFormat="1" ht="9" customHeight="1" x14ac:dyDescent="0.25">
      <c r="A23" s="12"/>
      <c r="B23" s="12"/>
      <c r="C23" s="15"/>
      <c r="D23" s="10"/>
      <c r="E23" s="16"/>
      <c r="F23" s="12"/>
      <c r="G23" s="12"/>
      <c r="H23" s="12"/>
      <c r="I23" s="12"/>
      <c r="J23" s="12"/>
      <c r="K23" s="12"/>
      <c r="L23" s="12"/>
      <c r="M23" s="12"/>
      <c r="N23" s="12"/>
      <c r="O23" s="12"/>
      <c r="Q23" s="113"/>
      <c r="R23" s="113"/>
      <c r="S23" s="113"/>
      <c r="T23" s="113"/>
    </row>
    <row r="24" spans="1:49" s="14" customFormat="1" ht="9" customHeight="1" x14ac:dyDescent="0.25">
      <c r="A24" s="12"/>
      <c r="B24" s="12"/>
      <c r="C24" s="15"/>
      <c r="D24" s="10"/>
      <c r="E24" s="16"/>
      <c r="F24" s="12"/>
      <c r="G24" s="12"/>
      <c r="H24" s="12"/>
      <c r="I24" s="12"/>
      <c r="J24" s="12"/>
      <c r="K24" s="12"/>
      <c r="L24" s="12"/>
      <c r="M24" s="12"/>
      <c r="N24" s="12"/>
      <c r="O24" s="12"/>
      <c r="Q24" s="113"/>
      <c r="R24" s="113"/>
      <c r="S24" s="113"/>
      <c r="T24" s="113"/>
    </row>
    <row r="25" spans="1:49" s="14" customFormat="1" ht="12.75" customHeight="1" x14ac:dyDescent="0.25">
      <c r="A25" s="12"/>
      <c r="B25" s="12"/>
      <c r="C25" s="15"/>
      <c r="D25" s="12"/>
      <c r="E25" s="12"/>
      <c r="F25" s="12"/>
      <c r="G25" s="12"/>
      <c r="H25" s="12"/>
      <c r="I25" s="12"/>
      <c r="J25" s="12"/>
      <c r="K25" s="12"/>
      <c r="L25" s="12"/>
      <c r="M25" s="12"/>
      <c r="N25" s="12"/>
      <c r="O25" s="12"/>
      <c r="Q25" s="75"/>
      <c r="R25" s="76"/>
      <c r="S25" s="76"/>
      <c r="T25" s="113"/>
    </row>
    <row r="26" spans="1:49" s="18" customFormat="1" ht="12.75" customHeight="1" x14ac:dyDescent="0.25">
      <c r="A26" s="17"/>
      <c r="B26" s="73"/>
      <c r="C26" s="73"/>
      <c r="D26" s="74" t="s">
        <v>99</v>
      </c>
      <c r="E26" s="73"/>
      <c r="F26" s="235" t="str">
        <f>INTAKE!F18</f>
        <v>Unknown</v>
      </c>
      <c r="G26" s="235"/>
      <c r="H26" s="73"/>
      <c r="I26" s="73"/>
      <c r="J26" s="73"/>
      <c r="K26" s="73"/>
      <c r="L26" s="73"/>
      <c r="M26" s="73"/>
      <c r="N26" s="73"/>
      <c r="O26" s="28"/>
      <c r="Q26" s="75"/>
      <c r="R26" s="76"/>
      <c r="S26" s="76"/>
      <c r="T26" s="76"/>
    </row>
    <row r="27" spans="1:49" s="14" customFormat="1" ht="12.75" customHeight="1" x14ac:dyDescent="0.25">
      <c r="A27" s="12"/>
      <c r="B27" s="12"/>
      <c r="C27" s="15"/>
      <c r="D27" s="12"/>
      <c r="E27" s="12"/>
      <c r="F27" s="12"/>
      <c r="G27" s="12"/>
      <c r="H27" s="12"/>
      <c r="I27" s="12"/>
      <c r="J27" s="12"/>
      <c r="K27" s="12"/>
      <c r="L27" s="12"/>
      <c r="M27" s="12"/>
      <c r="N27" s="12"/>
      <c r="O27" s="12"/>
      <c r="Q27" s="113"/>
      <c r="R27" s="113"/>
      <c r="S27" s="113"/>
      <c r="T27" s="113"/>
      <c r="U27" s="87"/>
      <c r="V27" s="87"/>
      <c r="W27" s="87"/>
      <c r="X27" s="87"/>
      <c r="Y27" s="87"/>
      <c r="Z27" s="87"/>
      <c r="AA27" s="87"/>
      <c r="AB27" s="87"/>
      <c r="AC27" s="87"/>
      <c r="AD27" s="87"/>
      <c r="AE27" s="87"/>
      <c r="AF27" s="87"/>
      <c r="AG27" s="87"/>
      <c r="AH27" s="87"/>
      <c r="AI27" s="87"/>
      <c r="AJ27" s="87"/>
      <c r="AT27" s="87" t="s">
        <v>266</v>
      </c>
      <c r="AU27" s="87" t="s">
        <v>305</v>
      </c>
      <c r="AV27" s="87" t="s">
        <v>121</v>
      </c>
      <c r="AW27" s="87"/>
    </row>
    <row r="28" spans="1:49" s="14" customFormat="1" ht="12.75" customHeight="1" x14ac:dyDescent="0.25">
      <c r="A28" s="12"/>
      <c r="B28" s="12"/>
      <c r="C28" s="15"/>
      <c r="D28" s="12"/>
      <c r="E28" s="12"/>
      <c r="F28" s="12"/>
      <c r="G28" s="12"/>
      <c r="H28" s="12"/>
      <c r="I28" s="12"/>
      <c r="J28" s="12"/>
      <c r="K28" s="12"/>
      <c r="L28" s="12"/>
      <c r="M28" s="12"/>
      <c r="N28" s="12"/>
      <c r="O28" s="12"/>
      <c r="Q28" s="113"/>
      <c r="R28" s="113"/>
      <c r="S28" s="113"/>
      <c r="T28" s="113"/>
      <c r="U28" s="87"/>
      <c r="V28" s="87"/>
      <c r="W28" s="87"/>
      <c r="X28" s="87"/>
      <c r="Y28" s="87"/>
      <c r="Z28" s="87"/>
      <c r="AA28" s="87"/>
      <c r="AB28" s="87"/>
      <c r="AC28" s="87"/>
      <c r="AD28" s="87"/>
      <c r="AE28" s="87"/>
      <c r="AF28" s="87"/>
      <c r="AG28" s="87"/>
      <c r="AH28" s="87"/>
      <c r="AI28" s="87"/>
      <c r="AJ28" s="95"/>
      <c r="AT28" s="87">
        <f>FEASIBILITY!$P$4</f>
        <v>2</v>
      </c>
      <c r="AU28" s="87">
        <f>AVERAGE('IMPACT END-USERS'!$P$4,'IMPACT INDUSTRY&amp;RESEARCH'!$P$4)</f>
        <v>1</v>
      </c>
      <c r="AV28" s="87">
        <f>VLOOKUP($F$30,'RAF Basic data'!$D$4:$E$8,2,FALSE)</f>
        <v>3</v>
      </c>
      <c r="AW28" s="95" t="str">
        <f>"ID = "&amp;$F$6&amp;", Feasibility= "&amp;$F$37&amp;", Impact="&amp;$F$34&amp;", Urgency="&amp;$F$30</f>
        <v>ID = 0, Feasibility= Low, Impact=None, Urgency=Moderate (&lt; 2 yrs)</v>
      </c>
    </row>
    <row r="29" spans="1:49" s="14" customFormat="1" ht="12.75" customHeight="1" x14ac:dyDescent="0.25">
      <c r="A29" s="12"/>
      <c r="B29" s="12"/>
      <c r="C29" s="15"/>
      <c r="D29" s="10"/>
      <c r="E29" s="16"/>
      <c r="F29" s="12"/>
      <c r="G29" s="12"/>
      <c r="H29" s="12"/>
      <c r="I29" s="12"/>
      <c r="J29" s="12"/>
      <c r="K29" s="12"/>
      <c r="L29" s="12"/>
      <c r="M29" s="12"/>
      <c r="N29" s="12"/>
      <c r="O29" s="12"/>
      <c r="Q29" s="113"/>
      <c r="R29" s="113"/>
      <c r="S29" s="113"/>
      <c r="T29" s="113"/>
      <c r="U29" s="87"/>
      <c r="V29" s="87"/>
      <c r="W29" s="87"/>
      <c r="X29" s="87"/>
      <c r="Y29" s="87"/>
      <c r="Z29" s="87"/>
      <c r="AA29" s="87"/>
      <c r="AB29" s="87"/>
      <c r="AC29" s="87"/>
      <c r="AD29" s="87"/>
      <c r="AE29" s="87"/>
      <c r="AF29" s="87"/>
      <c r="AG29" s="87"/>
      <c r="AH29" s="87"/>
      <c r="AI29" s="87"/>
      <c r="AJ29" s="87"/>
      <c r="AT29" s="87">
        <v>0</v>
      </c>
      <c r="AU29" s="87">
        <v>0</v>
      </c>
      <c r="AV29" s="87">
        <v>0</v>
      </c>
      <c r="AW29" s="87"/>
    </row>
    <row r="30" spans="1:49" s="14" customFormat="1" ht="12.75" customHeight="1" x14ac:dyDescent="0.25">
      <c r="A30" s="12"/>
      <c r="B30" s="12"/>
      <c r="C30" s="15"/>
      <c r="D30" s="81" t="s">
        <v>318</v>
      </c>
      <c r="E30" s="73"/>
      <c r="F30" s="44" t="str">
        <f>INTAKE!F64</f>
        <v>Moderate (&lt; 2 yrs)</v>
      </c>
      <c r="G30" s="12"/>
      <c r="H30" s="12"/>
      <c r="I30" s="12"/>
      <c r="J30" s="12"/>
      <c r="K30" s="12"/>
      <c r="L30" s="12"/>
      <c r="M30" s="12"/>
      <c r="N30" s="12"/>
      <c r="O30" s="12"/>
      <c r="Q30" s="75"/>
      <c r="R30" s="113"/>
      <c r="S30" s="113"/>
      <c r="T30" s="113"/>
      <c r="U30" s="87"/>
      <c r="V30" s="87"/>
      <c r="W30" s="87"/>
      <c r="X30" s="87"/>
      <c r="Y30" s="87"/>
      <c r="Z30" s="87"/>
      <c r="AA30" s="87"/>
      <c r="AB30" s="87"/>
      <c r="AC30" s="87"/>
      <c r="AD30" s="87"/>
      <c r="AE30" s="87"/>
      <c r="AF30" s="87"/>
      <c r="AG30" s="87"/>
      <c r="AH30" s="87"/>
      <c r="AI30" s="87"/>
      <c r="AJ30" s="87"/>
      <c r="AT30" s="87">
        <v>0</v>
      </c>
      <c r="AU30" s="87">
        <v>0</v>
      </c>
      <c r="AV30" s="87">
        <v>0</v>
      </c>
      <c r="AW30" s="87"/>
    </row>
    <row r="31" spans="1:49" s="14" customFormat="1" ht="12.75" customHeight="1" x14ac:dyDescent="0.25">
      <c r="A31" s="12"/>
      <c r="B31" s="12"/>
      <c r="C31" s="15"/>
      <c r="D31" s="10"/>
      <c r="E31" s="16"/>
      <c r="F31" s="12"/>
      <c r="G31" s="12"/>
      <c r="H31" s="12"/>
      <c r="I31" s="12"/>
      <c r="J31" s="12"/>
      <c r="K31" s="12"/>
      <c r="L31" s="12"/>
      <c r="M31" s="12"/>
      <c r="N31" s="12"/>
      <c r="O31" s="12"/>
      <c r="U31" s="87"/>
      <c r="V31" s="87"/>
      <c r="W31" s="87"/>
      <c r="X31" s="87"/>
      <c r="Y31" s="87"/>
      <c r="Z31" s="87"/>
      <c r="AA31" s="87"/>
      <c r="AB31" s="87"/>
      <c r="AC31" s="87"/>
      <c r="AD31" s="87"/>
      <c r="AE31" s="87"/>
      <c r="AF31" s="87"/>
      <c r="AG31" s="87"/>
      <c r="AH31" s="87"/>
      <c r="AI31" s="87"/>
      <c r="AJ31" s="87"/>
      <c r="AT31" s="87">
        <v>15</v>
      </c>
      <c r="AU31" s="87">
        <v>15</v>
      </c>
      <c r="AV31" s="87">
        <v>5</v>
      </c>
      <c r="AW31" s="87"/>
    </row>
    <row r="32" spans="1:49" s="14" customFormat="1" ht="12.75" customHeight="1" x14ac:dyDescent="0.25">
      <c r="A32" s="12"/>
      <c r="B32" s="12"/>
      <c r="C32" s="15"/>
      <c r="D32" s="10"/>
      <c r="E32" s="16"/>
      <c r="F32" s="12"/>
      <c r="G32" s="12"/>
      <c r="H32" s="12"/>
      <c r="I32" s="12"/>
      <c r="J32" s="12"/>
      <c r="K32" s="12"/>
      <c r="L32" s="12"/>
      <c r="M32" s="12"/>
      <c r="N32" s="12"/>
      <c r="O32" s="12"/>
      <c r="P32" s="116"/>
      <c r="Q32" s="114"/>
      <c r="R32" s="113"/>
      <c r="S32" s="113"/>
      <c r="T32" s="113"/>
    </row>
    <row r="33" spans="1:49" s="14" customFormat="1" ht="12.75" customHeight="1" x14ac:dyDescent="0.25">
      <c r="A33" s="12"/>
      <c r="B33" s="12"/>
      <c r="C33" s="15"/>
      <c r="D33" s="10"/>
      <c r="E33" s="16"/>
      <c r="F33" s="12"/>
      <c r="G33" s="12"/>
      <c r="H33" s="12"/>
      <c r="I33" s="12"/>
      <c r="J33" s="12"/>
      <c r="K33" s="12"/>
      <c r="L33" s="12"/>
      <c r="M33" s="12"/>
      <c r="N33" s="12"/>
      <c r="O33" s="12"/>
      <c r="P33" s="113"/>
      <c r="Q33" s="113"/>
      <c r="R33" s="113"/>
      <c r="S33" s="113"/>
      <c r="T33" s="113"/>
    </row>
    <row r="34" spans="1:49" s="14" customFormat="1" ht="12.75" customHeight="1" x14ac:dyDescent="0.25">
      <c r="A34" s="12"/>
      <c r="B34" s="12"/>
      <c r="C34" s="15"/>
      <c r="D34" s="74" t="s">
        <v>303</v>
      </c>
      <c r="E34" s="16"/>
      <c r="F34" s="99" t="str">
        <f>INDEX('RAF Basic data'!$D$26:$D$31, MATCH(ROUND(AT37,0),'RAF Basic data'!$E$26:$E$31,0))</f>
        <v>None</v>
      </c>
      <c r="G34" s="12"/>
      <c r="H34" s="12"/>
      <c r="I34" s="12"/>
      <c r="J34" s="12"/>
      <c r="K34" s="12"/>
      <c r="L34" s="12"/>
      <c r="M34" s="12"/>
      <c r="N34" s="12"/>
      <c r="O34" s="12"/>
      <c r="P34" s="113"/>
      <c r="Q34" s="114"/>
      <c r="R34" s="113"/>
      <c r="S34" s="113"/>
      <c r="T34" s="113"/>
    </row>
    <row r="35" spans="1:49" s="14" customFormat="1" ht="12.75" customHeight="1" x14ac:dyDescent="0.25">
      <c r="A35" s="12"/>
      <c r="B35" s="12"/>
      <c r="C35" s="15"/>
      <c r="D35" s="10"/>
      <c r="E35" s="16"/>
      <c r="F35" s="12"/>
      <c r="G35" s="12"/>
      <c r="H35" s="12"/>
      <c r="I35" s="12"/>
      <c r="J35" s="12"/>
      <c r="K35" s="12"/>
      <c r="L35" s="12"/>
      <c r="M35" s="12"/>
      <c r="N35" s="12"/>
      <c r="O35" s="12"/>
      <c r="P35" s="113"/>
      <c r="Q35" s="113"/>
      <c r="R35" s="113"/>
      <c r="S35" s="113"/>
      <c r="T35" s="113"/>
      <c r="AJ35" s="95"/>
      <c r="AW35" s="95" t="s">
        <v>330</v>
      </c>
    </row>
    <row r="36" spans="1:49" s="14" customFormat="1" ht="12.75" customHeight="1" x14ac:dyDescent="0.25">
      <c r="A36" s="12"/>
      <c r="B36" s="12"/>
      <c r="C36" s="15"/>
      <c r="D36" s="10"/>
      <c r="E36" s="16"/>
      <c r="F36" s="12"/>
      <c r="G36" s="12"/>
      <c r="H36" s="12"/>
      <c r="I36" s="12"/>
      <c r="J36" s="12"/>
      <c r="K36" s="12"/>
      <c r="L36" s="12"/>
      <c r="M36" s="12"/>
      <c r="N36" s="12"/>
      <c r="O36" s="12"/>
      <c r="P36" s="113"/>
      <c r="Q36" s="113"/>
      <c r="R36" s="113"/>
      <c r="S36" s="113"/>
      <c r="T36" s="113"/>
    </row>
    <row r="37" spans="1:49" s="14" customFormat="1" ht="12.75" customHeight="1" x14ac:dyDescent="0.25">
      <c r="A37" s="12"/>
      <c r="B37" s="12"/>
      <c r="C37" s="15"/>
      <c r="D37" s="74" t="s">
        <v>304</v>
      </c>
      <c r="E37" s="16"/>
      <c r="F37" s="44" t="str">
        <f>FEASIBILITY!N4</f>
        <v>Low</v>
      </c>
      <c r="G37" s="12"/>
      <c r="H37" s="12"/>
      <c r="I37" s="12"/>
      <c r="J37" s="12"/>
      <c r="K37" s="12"/>
      <c r="L37" s="12"/>
      <c r="M37" s="12"/>
      <c r="N37" s="12"/>
      <c r="O37" s="12"/>
      <c r="P37" s="113"/>
      <c r="Q37" s="114"/>
      <c r="R37" s="113"/>
      <c r="S37" s="113"/>
      <c r="T37" s="113"/>
      <c r="AT37" s="85">
        <f>ROUND(AVERAGE('IMPACT END-USERS'!$P$4,'IMPACT INDUSTRY&amp;RESEARCH'!$P$4),1)</f>
        <v>1</v>
      </c>
    </row>
    <row r="38" spans="1:49" s="14" customFormat="1" ht="12.75" customHeight="1" x14ac:dyDescent="0.25">
      <c r="A38" s="12"/>
      <c r="B38" s="12"/>
      <c r="C38" s="15"/>
      <c r="D38" s="10"/>
      <c r="E38" s="16"/>
      <c r="F38" s="12"/>
      <c r="G38" s="12"/>
      <c r="H38" s="12"/>
      <c r="I38" s="12"/>
      <c r="J38" s="12"/>
      <c r="K38" s="12"/>
      <c r="L38" s="12"/>
      <c r="M38" s="12"/>
      <c r="N38" s="12"/>
      <c r="O38" s="12"/>
    </row>
    <row r="39" spans="1:49" s="14" customFormat="1" ht="12.75" customHeight="1" x14ac:dyDescent="0.25">
      <c r="A39" s="12"/>
      <c r="B39" s="12"/>
      <c r="C39" s="15"/>
      <c r="D39" s="10"/>
      <c r="E39" s="16"/>
      <c r="F39" s="12"/>
      <c r="G39" s="12"/>
      <c r="H39" s="12"/>
      <c r="I39" s="12"/>
      <c r="J39" s="12"/>
      <c r="K39" s="12"/>
      <c r="L39" s="12"/>
      <c r="M39" s="12"/>
      <c r="N39" s="12"/>
      <c r="O39" s="12"/>
    </row>
    <row r="40" spans="1:49" s="14" customFormat="1" ht="12.75" customHeight="1" x14ac:dyDescent="0.25">
      <c r="A40" s="12"/>
      <c r="B40" s="12"/>
      <c r="C40" s="15"/>
      <c r="D40" s="10"/>
      <c r="E40" s="16"/>
      <c r="F40" s="12"/>
      <c r="G40" s="112" t="s">
        <v>361</v>
      </c>
      <c r="H40" s="12"/>
      <c r="I40" s="12"/>
      <c r="J40" s="12"/>
      <c r="K40" s="12"/>
      <c r="L40" s="12"/>
      <c r="M40" s="12"/>
      <c r="N40" s="12"/>
      <c r="O40" s="12"/>
    </row>
    <row r="41" spans="1:49" s="14" customFormat="1" ht="12.75" customHeight="1" x14ac:dyDescent="0.25">
      <c r="A41" s="12"/>
      <c r="B41" s="118" t="s">
        <v>362</v>
      </c>
      <c r="C41" s="119" t="s">
        <v>346</v>
      </c>
      <c r="D41" s="10"/>
      <c r="E41" s="16"/>
      <c r="F41" s="112"/>
      <c r="G41" s="117"/>
      <c r="H41" s="12"/>
      <c r="I41" s="12"/>
      <c r="J41" s="12"/>
      <c r="K41" s="12"/>
      <c r="L41" s="12"/>
      <c r="M41" s="12"/>
      <c r="N41" s="12"/>
      <c r="O41" s="12"/>
    </row>
    <row r="42" spans="1:49" s="14" customFormat="1" ht="12.75" customHeight="1" x14ac:dyDescent="0.25">
      <c r="A42" s="12"/>
      <c r="B42" s="118" t="s">
        <v>363</v>
      </c>
      <c r="C42" s="119" t="s">
        <v>345</v>
      </c>
      <c r="D42" s="119"/>
      <c r="E42" s="16"/>
      <c r="F42" s="111"/>
      <c r="G42" s="117"/>
      <c r="H42" s="118"/>
      <c r="I42" s="118"/>
      <c r="J42" s="118"/>
      <c r="K42" s="118"/>
      <c r="L42" s="118"/>
      <c r="M42" s="118"/>
      <c r="N42" s="118"/>
      <c r="O42" s="12"/>
      <c r="Q42" s="121"/>
      <c r="T42" s="154"/>
    </row>
    <row r="43" spans="1:49" s="14" customFormat="1" ht="12.75" customHeight="1" x14ac:dyDescent="0.25">
      <c r="A43" s="12"/>
      <c r="B43" s="118" t="s">
        <v>364</v>
      </c>
      <c r="C43" s="119" t="s">
        <v>365</v>
      </c>
      <c r="D43" s="119"/>
      <c r="E43" s="16"/>
      <c r="F43" s="111"/>
      <c r="G43" s="117"/>
      <c r="H43" s="118"/>
      <c r="I43" s="118"/>
      <c r="J43" s="118"/>
      <c r="K43" s="118"/>
      <c r="L43" s="118"/>
      <c r="M43" s="118"/>
      <c r="N43" s="118"/>
      <c r="O43" s="12"/>
    </row>
    <row r="44" spans="1:49" s="14" customFormat="1" ht="12.75" customHeight="1" x14ac:dyDescent="0.25">
      <c r="A44" s="12"/>
      <c r="B44" s="12"/>
      <c r="C44" s="15"/>
      <c r="D44" s="10"/>
      <c r="E44" s="16"/>
      <c r="F44" s="12"/>
      <c r="G44" s="12"/>
      <c r="H44" s="12"/>
      <c r="I44" s="12"/>
      <c r="J44" s="12"/>
      <c r="K44" s="12"/>
      <c r="L44" s="12"/>
      <c r="M44" s="12"/>
      <c r="N44" s="12"/>
      <c r="O44" s="12"/>
    </row>
    <row r="45" spans="1:49" s="18" customFormat="1" ht="18" customHeight="1" x14ac:dyDescent="0.25">
      <c r="A45" s="17"/>
      <c r="B45" s="232" t="s">
        <v>305</v>
      </c>
      <c r="C45" s="233"/>
      <c r="D45" s="233"/>
      <c r="E45" s="233"/>
      <c r="F45" s="233"/>
      <c r="G45" s="233"/>
      <c r="H45" s="233"/>
      <c r="I45" s="233"/>
      <c r="J45" s="233"/>
      <c r="K45" s="233"/>
      <c r="L45" s="233"/>
      <c r="M45" s="233"/>
      <c r="N45" s="234"/>
      <c r="O45" s="17"/>
    </row>
    <row r="46" spans="1:49" s="14" customFormat="1" ht="9" customHeight="1" x14ac:dyDescent="0.25">
      <c r="A46" s="12"/>
      <c r="B46" s="12"/>
      <c r="C46" s="15"/>
      <c r="D46" s="10"/>
      <c r="E46" s="16"/>
      <c r="F46" s="12"/>
      <c r="G46" s="12"/>
      <c r="H46" s="12"/>
      <c r="I46" s="12"/>
      <c r="J46" s="12"/>
      <c r="K46" s="12"/>
      <c r="L46" s="12"/>
      <c r="M46" s="12"/>
      <c r="N46" s="12"/>
      <c r="O46" s="12"/>
    </row>
    <row r="47" spans="1:49" s="14" customFormat="1" ht="15" customHeight="1" x14ac:dyDescent="0.25">
      <c r="A47" s="12"/>
      <c r="B47" s="12"/>
      <c r="C47" s="15"/>
      <c r="D47" s="108" t="s">
        <v>83</v>
      </c>
      <c r="E47" s="16"/>
      <c r="F47" s="12"/>
      <c r="G47" s="12"/>
      <c r="H47" s="12"/>
      <c r="I47" s="12"/>
      <c r="J47" s="12"/>
      <c r="K47" s="12"/>
      <c r="L47" s="12"/>
      <c r="M47" s="12"/>
      <c r="N47" s="12"/>
      <c r="O47" s="12"/>
      <c r="Q47" s="113"/>
      <c r="R47" s="113"/>
      <c r="S47" s="113"/>
      <c r="T47" s="113"/>
    </row>
    <row r="48" spans="1:49" s="14" customFormat="1" ht="12.75" customHeight="1" x14ac:dyDescent="0.25">
      <c r="A48" s="12"/>
      <c r="B48" s="12"/>
      <c r="C48" s="15"/>
      <c r="D48" s="10"/>
      <c r="E48" s="16"/>
      <c r="F48" s="12"/>
      <c r="G48" s="12"/>
      <c r="H48" s="96" t="s">
        <v>307</v>
      </c>
      <c r="I48" s="73"/>
      <c r="J48" s="99" t="str">
        <f>'IMPACT END-USERS'!N22</f>
        <v>None</v>
      </c>
      <c r="K48" s="12"/>
      <c r="L48" s="12"/>
      <c r="M48" s="12"/>
      <c r="N48" s="12"/>
      <c r="O48" s="12"/>
      <c r="Q48" s="75"/>
      <c r="R48" s="113"/>
      <c r="S48" s="113"/>
      <c r="T48" s="113"/>
    </row>
    <row r="49" spans="1:20" s="14" customFormat="1" ht="3" customHeight="1" x14ac:dyDescent="0.25">
      <c r="A49" s="12"/>
      <c r="B49" s="12"/>
      <c r="C49" s="15"/>
      <c r="D49" s="10"/>
      <c r="E49" s="16"/>
      <c r="F49" s="12"/>
      <c r="G49" s="12"/>
      <c r="H49" s="109"/>
      <c r="I49" s="12"/>
      <c r="J49" s="103"/>
      <c r="K49" s="12"/>
      <c r="L49" s="12"/>
      <c r="M49" s="12"/>
      <c r="N49" s="12"/>
      <c r="O49" s="12"/>
      <c r="Q49" s="113"/>
      <c r="R49" s="113"/>
      <c r="S49" s="113"/>
      <c r="T49" s="113"/>
    </row>
    <row r="50" spans="1:20" s="14" customFormat="1" ht="12.75" customHeight="1" x14ac:dyDescent="0.25">
      <c r="A50" s="12"/>
      <c r="B50" s="12"/>
      <c r="C50" s="15"/>
      <c r="D50" s="10"/>
      <c r="E50" s="16"/>
      <c r="F50" s="12"/>
      <c r="G50" s="12"/>
      <c r="H50" s="82" t="s">
        <v>308</v>
      </c>
      <c r="I50" s="12"/>
      <c r="J50" s="99" t="str">
        <f>'IMPACT END-USERS'!N41</f>
        <v>None</v>
      </c>
      <c r="K50" s="12"/>
      <c r="L50" s="12"/>
      <c r="M50" s="12"/>
      <c r="N50" s="12"/>
      <c r="O50" s="12"/>
      <c r="Q50" s="113"/>
      <c r="R50" s="113"/>
      <c r="S50" s="113"/>
      <c r="T50" s="113"/>
    </row>
    <row r="51" spans="1:20" s="14" customFormat="1" ht="3" customHeight="1" x14ac:dyDescent="0.25">
      <c r="A51" s="12"/>
      <c r="B51" s="12"/>
      <c r="C51" s="15"/>
      <c r="D51" s="10"/>
      <c r="E51" s="16"/>
      <c r="F51" s="12"/>
      <c r="G51" s="12"/>
      <c r="H51" s="82"/>
      <c r="I51" s="12"/>
      <c r="J51" s="103"/>
      <c r="K51" s="12"/>
      <c r="L51" s="12"/>
      <c r="M51" s="12"/>
      <c r="N51" s="12"/>
      <c r="O51" s="12"/>
      <c r="Q51" s="113"/>
      <c r="R51" s="113"/>
      <c r="S51" s="113"/>
      <c r="T51" s="113"/>
    </row>
    <row r="52" spans="1:20" s="14" customFormat="1" ht="12.75" customHeight="1" x14ac:dyDescent="0.25">
      <c r="A52" s="12"/>
      <c r="B52" s="12"/>
      <c r="C52" s="15"/>
      <c r="D52" s="10"/>
      <c r="E52" s="16"/>
      <c r="F52" s="12"/>
      <c r="G52" s="12"/>
      <c r="H52" s="82" t="s">
        <v>309</v>
      </c>
      <c r="I52" s="12"/>
      <c r="J52" s="99" t="str">
        <f>'IMPACT END-USERS'!N57</f>
        <v>None</v>
      </c>
      <c r="K52" s="12"/>
      <c r="L52" s="12"/>
      <c r="M52" s="12"/>
      <c r="N52" s="12"/>
      <c r="O52" s="12"/>
      <c r="Q52" s="113"/>
      <c r="R52" s="113"/>
      <c r="S52" s="113"/>
      <c r="T52" s="113"/>
    </row>
    <row r="53" spans="1:20" s="14" customFormat="1" ht="3" customHeight="1" x14ac:dyDescent="0.25">
      <c r="A53" s="12"/>
      <c r="B53" s="12"/>
      <c r="C53" s="15"/>
      <c r="D53" s="10"/>
      <c r="E53" s="16"/>
      <c r="F53" s="12"/>
      <c r="G53" s="12"/>
      <c r="H53" s="82"/>
      <c r="I53" s="12"/>
      <c r="J53" s="103"/>
      <c r="K53" s="12"/>
      <c r="L53" s="12"/>
      <c r="M53" s="12"/>
      <c r="N53" s="12"/>
      <c r="O53" s="12"/>
      <c r="Q53" s="113"/>
      <c r="R53" s="113"/>
      <c r="S53" s="113"/>
      <c r="T53" s="113"/>
    </row>
    <row r="54" spans="1:20" s="14" customFormat="1" ht="12.75" customHeight="1" x14ac:dyDescent="0.25">
      <c r="A54" s="12"/>
      <c r="B54" s="12"/>
      <c r="C54" s="15"/>
      <c r="D54" s="10"/>
      <c r="E54" s="16"/>
      <c r="F54" s="12"/>
      <c r="G54" s="12"/>
      <c r="H54" s="82" t="s">
        <v>310</v>
      </c>
      <c r="I54" s="12"/>
      <c r="J54" s="99" t="str">
        <f>'IMPACT END-USERS'!N67</f>
        <v>None</v>
      </c>
      <c r="K54" s="12"/>
      <c r="L54" s="12"/>
      <c r="M54" s="12"/>
      <c r="N54" s="12"/>
      <c r="O54" s="12"/>
      <c r="Q54" s="113"/>
      <c r="R54" s="113"/>
      <c r="S54" s="113"/>
      <c r="T54" s="113"/>
    </row>
    <row r="55" spans="1:20" s="14" customFormat="1" ht="12.75" customHeight="1" x14ac:dyDescent="0.25">
      <c r="A55" s="12"/>
      <c r="B55" s="12"/>
      <c r="C55" s="15"/>
      <c r="D55" s="10"/>
      <c r="E55" s="16"/>
      <c r="F55" s="12"/>
      <c r="G55" s="12"/>
      <c r="H55" s="12"/>
      <c r="I55" s="12"/>
      <c r="J55" s="103"/>
      <c r="K55" s="12"/>
      <c r="L55" s="12"/>
      <c r="M55" s="12"/>
      <c r="N55" s="12"/>
      <c r="O55" s="12"/>
      <c r="Q55" s="113"/>
      <c r="R55" s="113"/>
      <c r="S55" s="113"/>
      <c r="T55" s="113"/>
    </row>
    <row r="56" spans="1:20" s="14" customFormat="1" ht="15" customHeight="1" x14ac:dyDescent="0.25">
      <c r="A56" s="12"/>
      <c r="B56" s="12"/>
      <c r="C56" s="15"/>
      <c r="D56" s="108" t="s">
        <v>311</v>
      </c>
      <c r="E56" s="16"/>
      <c r="F56" s="12"/>
      <c r="G56" s="12"/>
      <c r="H56" s="12"/>
      <c r="I56" s="12"/>
      <c r="J56" s="103"/>
      <c r="K56" s="12"/>
      <c r="L56" s="12"/>
      <c r="M56" s="12"/>
      <c r="N56" s="12"/>
      <c r="O56" s="12"/>
      <c r="Q56" s="113"/>
      <c r="R56" s="113"/>
      <c r="S56" s="113"/>
      <c r="T56" s="113"/>
    </row>
    <row r="57" spans="1:20" s="14" customFormat="1" ht="12.75" customHeight="1" x14ac:dyDescent="0.25">
      <c r="A57" s="12"/>
      <c r="B57" s="12"/>
      <c r="C57" s="15"/>
      <c r="D57" s="10"/>
      <c r="E57" s="16"/>
      <c r="F57" s="12"/>
      <c r="G57" s="12"/>
      <c r="H57" s="96" t="s">
        <v>312</v>
      </c>
      <c r="I57" s="73"/>
      <c r="J57" s="99" t="str">
        <f>'IMPACT INDUSTRY&amp;RESEARCH'!N14</f>
        <v>None</v>
      </c>
      <c r="K57" s="12"/>
      <c r="L57" s="12"/>
      <c r="M57" s="12"/>
      <c r="N57" s="12"/>
      <c r="O57" s="12"/>
      <c r="Q57" s="75"/>
      <c r="R57" s="113"/>
      <c r="S57" s="113"/>
      <c r="T57" s="113"/>
    </row>
    <row r="58" spans="1:20" s="14" customFormat="1" ht="3" customHeight="1" x14ac:dyDescent="0.25">
      <c r="A58" s="12"/>
      <c r="B58" s="12"/>
      <c r="C58" s="15"/>
      <c r="D58" s="10"/>
      <c r="E58" s="16"/>
      <c r="F58" s="12"/>
      <c r="G58" s="12"/>
      <c r="H58" s="109"/>
      <c r="I58" s="12"/>
      <c r="J58" s="103"/>
      <c r="K58" s="12"/>
      <c r="L58" s="12"/>
      <c r="M58" s="12"/>
      <c r="N58" s="12"/>
      <c r="O58" s="12"/>
      <c r="Q58" s="113"/>
      <c r="R58" s="113"/>
      <c r="S58" s="113"/>
      <c r="T58" s="113"/>
    </row>
    <row r="59" spans="1:20" s="14" customFormat="1" ht="12.75" customHeight="1" x14ac:dyDescent="0.25">
      <c r="A59" s="12"/>
      <c r="B59" s="12"/>
      <c r="C59" s="15"/>
      <c r="D59" s="10"/>
      <c r="E59" s="16"/>
      <c r="F59" s="12"/>
      <c r="G59" s="12"/>
      <c r="H59" s="82" t="s">
        <v>332</v>
      </c>
      <c r="I59" s="12"/>
      <c r="J59" s="99" t="str">
        <f>'IMPACT INDUSTRY&amp;RESEARCH'!N34</f>
        <v>None</v>
      </c>
      <c r="K59" s="12"/>
      <c r="L59" s="12"/>
      <c r="M59" s="12"/>
      <c r="N59" s="12"/>
      <c r="O59" s="12"/>
      <c r="Q59" s="113"/>
      <c r="R59" s="113"/>
      <c r="S59" s="113"/>
      <c r="T59" s="113"/>
    </row>
    <row r="60" spans="1:20" s="14" customFormat="1" ht="3" customHeight="1" x14ac:dyDescent="0.25">
      <c r="A60" s="12"/>
      <c r="B60" s="12"/>
      <c r="C60" s="15"/>
      <c r="D60" s="10"/>
      <c r="E60" s="16"/>
      <c r="F60" s="12"/>
      <c r="G60" s="12"/>
      <c r="H60" s="82"/>
      <c r="I60" s="12"/>
      <c r="J60" s="103"/>
      <c r="K60" s="12"/>
      <c r="L60" s="12"/>
      <c r="M60" s="12"/>
      <c r="N60" s="12"/>
      <c r="O60" s="12"/>
      <c r="Q60" s="113"/>
      <c r="R60" s="113"/>
      <c r="S60" s="113"/>
      <c r="T60" s="113"/>
    </row>
    <row r="61" spans="1:20" s="14" customFormat="1" ht="12.75" customHeight="1" x14ac:dyDescent="0.25">
      <c r="A61" s="12"/>
      <c r="B61" s="12"/>
      <c r="C61" s="15"/>
      <c r="D61" s="10"/>
      <c r="E61" s="16"/>
      <c r="F61" s="12"/>
      <c r="G61" s="12"/>
      <c r="H61" s="82" t="s">
        <v>333</v>
      </c>
      <c r="I61" s="12"/>
      <c r="J61" s="99" t="str">
        <f>'IMPACT INDUSTRY&amp;RESEARCH'!N47</f>
        <v>None</v>
      </c>
      <c r="K61" s="12"/>
      <c r="L61" s="12"/>
      <c r="M61" s="12"/>
      <c r="N61" s="12"/>
      <c r="O61" s="12"/>
      <c r="Q61" s="113"/>
      <c r="R61" s="113"/>
      <c r="S61" s="113"/>
      <c r="T61" s="113"/>
    </row>
    <row r="62" spans="1:20" s="14" customFormat="1" ht="3" customHeight="1" x14ac:dyDescent="0.25">
      <c r="A62" s="12"/>
      <c r="B62" s="12"/>
      <c r="C62" s="15"/>
      <c r="D62" s="10"/>
      <c r="E62" s="16"/>
      <c r="F62" s="12"/>
      <c r="G62" s="12"/>
      <c r="H62" s="82"/>
      <c r="I62" s="12"/>
      <c r="J62" s="103"/>
      <c r="K62" s="12"/>
      <c r="L62" s="12"/>
      <c r="M62" s="12"/>
      <c r="N62" s="12"/>
      <c r="O62" s="12"/>
      <c r="Q62" s="113"/>
      <c r="R62" s="113"/>
      <c r="S62" s="113"/>
      <c r="T62" s="113"/>
    </row>
    <row r="63" spans="1:20" s="14" customFormat="1" ht="12.75" customHeight="1" x14ac:dyDescent="0.25">
      <c r="A63" s="12"/>
      <c r="B63" s="12"/>
      <c r="C63" s="15"/>
      <c r="D63" s="10"/>
      <c r="E63" s="16"/>
      <c r="F63" s="12"/>
      <c r="G63" s="12"/>
      <c r="H63" s="82" t="s">
        <v>334</v>
      </c>
      <c r="I63" s="12"/>
      <c r="J63" s="99" t="str">
        <f>'IMPACT INDUSTRY&amp;RESEARCH'!N63</f>
        <v>None</v>
      </c>
      <c r="K63" s="12"/>
      <c r="L63" s="12"/>
      <c r="M63" s="12"/>
      <c r="N63" s="12"/>
      <c r="O63" s="12"/>
      <c r="Q63" s="113"/>
      <c r="R63" s="113"/>
      <c r="S63" s="113"/>
      <c r="T63" s="113"/>
    </row>
    <row r="64" spans="1:20" s="14" customFormat="1" ht="9" customHeight="1" x14ac:dyDescent="0.25">
      <c r="A64" s="12"/>
      <c r="B64" s="12"/>
      <c r="C64" s="15"/>
      <c r="D64" s="10"/>
      <c r="E64" s="16"/>
      <c r="F64" s="12"/>
      <c r="G64" s="12"/>
      <c r="H64" s="12"/>
      <c r="I64" s="12"/>
      <c r="J64" s="12"/>
      <c r="K64" s="12"/>
      <c r="L64" s="12"/>
      <c r="M64" s="12"/>
      <c r="N64" s="12"/>
      <c r="O64" s="12"/>
      <c r="Q64" s="113"/>
      <c r="R64" s="113"/>
      <c r="S64" s="113"/>
      <c r="T64" s="113"/>
    </row>
    <row r="65" spans="1:20" s="18" customFormat="1" ht="18" customHeight="1" x14ac:dyDescent="0.25">
      <c r="A65" s="17"/>
      <c r="B65" s="232" t="s">
        <v>266</v>
      </c>
      <c r="C65" s="233"/>
      <c r="D65" s="233"/>
      <c r="E65" s="233"/>
      <c r="F65" s="233"/>
      <c r="G65" s="233"/>
      <c r="H65" s="233"/>
      <c r="I65" s="233"/>
      <c r="J65" s="233"/>
      <c r="K65" s="233"/>
      <c r="L65" s="233"/>
      <c r="M65" s="233"/>
      <c r="N65" s="234"/>
      <c r="O65" s="17"/>
      <c r="Q65" s="76"/>
      <c r="R65" s="76"/>
      <c r="S65" s="76"/>
      <c r="T65" s="76"/>
    </row>
    <row r="66" spans="1:20" s="14" customFormat="1" ht="9" customHeight="1" x14ac:dyDescent="0.25">
      <c r="A66" s="12"/>
      <c r="B66" s="12"/>
      <c r="C66" s="15"/>
      <c r="D66" s="10"/>
      <c r="E66" s="16"/>
      <c r="F66" s="12"/>
      <c r="G66" s="12"/>
      <c r="H66" s="12"/>
      <c r="I66" s="12"/>
      <c r="J66" s="12"/>
      <c r="K66" s="12"/>
      <c r="L66" s="12"/>
      <c r="M66" s="12"/>
      <c r="N66" s="12"/>
      <c r="O66" s="12"/>
      <c r="Q66" s="113"/>
      <c r="R66" s="113"/>
      <c r="S66" s="113"/>
      <c r="T66" s="113"/>
    </row>
    <row r="67" spans="1:20" s="14" customFormat="1" ht="12.75" customHeight="1" x14ac:dyDescent="0.25">
      <c r="A67" s="12"/>
      <c r="B67" s="12"/>
      <c r="C67" s="15"/>
      <c r="D67" s="10"/>
      <c r="E67" s="16"/>
      <c r="F67" s="12"/>
      <c r="G67" s="12"/>
      <c r="H67" s="96" t="s">
        <v>313</v>
      </c>
      <c r="I67" s="73"/>
      <c r="J67" s="99" t="str">
        <f>FEASIBILITY!N6</f>
        <v>Insufficient</v>
      </c>
      <c r="K67" s="12"/>
      <c r="L67" s="12"/>
      <c r="M67" s="12"/>
      <c r="N67" s="12"/>
      <c r="O67" s="12"/>
      <c r="Q67" s="75"/>
      <c r="R67" s="113"/>
      <c r="S67" s="113"/>
      <c r="T67" s="113"/>
    </row>
    <row r="68" spans="1:20" s="14" customFormat="1" ht="3" customHeight="1" x14ac:dyDescent="0.25">
      <c r="A68" s="12"/>
      <c r="B68" s="12"/>
      <c r="C68" s="15"/>
      <c r="D68" s="10"/>
      <c r="E68" s="16"/>
      <c r="F68" s="12"/>
      <c r="G68" s="12"/>
      <c r="H68" s="109"/>
      <c r="I68" s="12"/>
      <c r="J68" s="103"/>
      <c r="K68" s="12"/>
      <c r="L68" s="12"/>
      <c r="M68" s="12"/>
      <c r="N68" s="12"/>
      <c r="O68" s="12"/>
      <c r="Q68" s="113"/>
      <c r="R68" s="113"/>
      <c r="S68" s="113"/>
      <c r="T68" s="113"/>
    </row>
    <row r="69" spans="1:20" s="14" customFormat="1" ht="12.75" customHeight="1" x14ac:dyDescent="0.25">
      <c r="A69" s="12"/>
      <c r="B69" s="12"/>
      <c r="C69" s="15"/>
      <c r="D69" s="10"/>
      <c r="E69" s="16"/>
      <c r="F69" s="12"/>
      <c r="G69" s="12"/>
      <c r="H69" s="82" t="s">
        <v>314</v>
      </c>
      <c r="I69" s="12"/>
      <c r="J69" s="99" t="str">
        <f>FEASIBILITY!N30</f>
        <v>Insufficient</v>
      </c>
      <c r="K69" s="12"/>
      <c r="L69" s="12"/>
      <c r="M69" s="12"/>
      <c r="N69" s="12"/>
      <c r="O69" s="12"/>
      <c r="Q69" s="113"/>
      <c r="R69" s="113"/>
      <c r="S69" s="113"/>
      <c r="T69" s="113"/>
    </row>
    <row r="70" spans="1:20" s="14" customFormat="1" ht="3" customHeight="1" x14ac:dyDescent="0.25">
      <c r="A70" s="12"/>
      <c r="B70" s="12"/>
      <c r="C70" s="15"/>
      <c r="D70" s="10"/>
      <c r="E70" s="16"/>
      <c r="F70" s="12"/>
      <c r="G70" s="12"/>
      <c r="H70" s="82"/>
      <c r="I70" s="12"/>
      <c r="J70" s="103"/>
      <c r="K70" s="12"/>
      <c r="L70" s="12"/>
      <c r="M70" s="12"/>
      <c r="N70" s="12"/>
      <c r="O70" s="12"/>
      <c r="Q70" s="113"/>
      <c r="R70" s="113"/>
      <c r="S70" s="113"/>
      <c r="T70" s="113"/>
    </row>
    <row r="71" spans="1:20" s="14" customFormat="1" ht="12.75" customHeight="1" x14ac:dyDescent="0.25">
      <c r="A71" s="12"/>
      <c r="B71" s="12"/>
      <c r="C71" s="15"/>
      <c r="D71" s="10"/>
      <c r="E71" s="16"/>
      <c r="F71" s="12"/>
      <c r="G71" s="12"/>
      <c r="H71" s="82" t="s">
        <v>315</v>
      </c>
      <c r="I71" s="12"/>
      <c r="J71" s="99" t="str">
        <f>FEASIBILITY!N57</f>
        <v>Insufficient</v>
      </c>
      <c r="K71" s="12"/>
      <c r="L71" s="12"/>
      <c r="M71" s="12"/>
      <c r="N71" s="12"/>
      <c r="O71" s="12"/>
      <c r="Q71" s="113"/>
      <c r="R71" s="113"/>
      <c r="S71" s="113"/>
      <c r="T71" s="113"/>
    </row>
    <row r="72" spans="1:20" s="14" customFormat="1" ht="3" customHeight="1" x14ac:dyDescent="0.25">
      <c r="A72" s="12"/>
      <c r="B72" s="12"/>
      <c r="C72" s="15"/>
      <c r="D72" s="10"/>
      <c r="E72" s="16"/>
      <c r="F72" s="12"/>
      <c r="G72" s="12"/>
      <c r="H72" s="82"/>
      <c r="I72" s="12"/>
      <c r="J72" s="103"/>
      <c r="K72" s="12"/>
      <c r="L72" s="12"/>
      <c r="M72" s="12"/>
      <c r="N72" s="12"/>
      <c r="O72" s="12"/>
      <c r="Q72" s="113"/>
      <c r="R72" s="113"/>
      <c r="S72" s="113"/>
      <c r="T72" s="113"/>
    </row>
    <row r="73" spans="1:20" s="14" customFormat="1" ht="12.75" customHeight="1" x14ac:dyDescent="0.25">
      <c r="A73" s="12"/>
      <c r="B73" s="12"/>
      <c r="C73" s="15"/>
      <c r="D73" s="10"/>
      <c r="E73" s="16"/>
      <c r="F73" s="12"/>
      <c r="G73" s="12"/>
      <c r="H73" s="82" t="s">
        <v>355</v>
      </c>
      <c r="I73" s="12"/>
      <c r="J73" s="99" t="str">
        <f>FEASIBILITY!N75</f>
        <v>Insufficient</v>
      </c>
      <c r="K73" s="12"/>
      <c r="L73" s="12"/>
      <c r="M73" s="12"/>
      <c r="N73" s="12"/>
      <c r="O73" s="12"/>
      <c r="Q73" s="113"/>
      <c r="R73" s="113"/>
      <c r="S73" s="113"/>
      <c r="T73" s="113"/>
    </row>
    <row r="74" spans="1:20" s="14" customFormat="1" ht="9" customHeight="1" x14ac:dyDescent="0.25">
      <c r="A74" s="12"/>
      <c r="B74" s="12"/>
      <c r="C74" s="15"/>
      <c r="D74" s="10"/>
      <c r="E74" s="16"/>
      <c r="F74" s="12"/>
      <c r="G74" s="12"/>
      <c r="H74" s="12"/>
      <c r="I74" s="12"/>
      <c r="J74" s="12"/>
      <c r="K74" s="12"/>
      <c r="L74" s="12"/>
      <c r="M74" s="12"/>
      <c r="N74" s="12"/>
      <c r="O74" s="12"/>
      <c r="Q74" s="113"/>
      <c r="R74" s="113"/>
      <c r="S74" s="113"/>
      <c r="T74" s="113"/>
    </row>
    <row r="75" spans="1:20" s="18" customFormat="1" ht="18" customHeight="1" x14ac:dyDescent="0.25">
      <c r="A75" s="17"/>
      <c r="B75" s="232" t="s">
        <v>306</v>
      </c>
      <c r="C75" s="233"/>
      <c r="D75" s="233"/>
      <c r="E75" s="233"/>
      <c r="F75" s="233"/>
      <c r="G75" s="233"/>
      <c r="H75" s="233"/>
      <c r="I75" s="233"/>
      <c r="J75" s="233"/>
      <c r="K75" s="233"/>
      <c r="L75" s="233"/>
      <c r="M75" s="233"/>
      <c r="N75" s="234"/>
      <c r="O75" s="17"/>
      <c r="Q75" s="76"/>
      <c r="R75" s="76"/>
      <c r="S75" s="76"/>
      <c r="T75" s="76"/>
    </row>
    <row r="76" spans="1:20" s="14" customFormat="1" ht="9" customHeight="1" x14ac:dyDescent="0.25">
      <c r="A76" s="12"/>
      <c r="B76" s="12"/>
      <c r="C76" s="15"/>
      <c r="D76" s="10"/>
      <c r="E76" s="16"/>
      <c r="F76" s="12"/>
      <c r="G76" s="12"/>
      <c r="H76" s="12"/>
      <c r="I76" s="12"/>
      <c r="J76" s="12"/>
      <c r="K76" s="12"/>
      <c r="L76" s="12"/>
      <c r="M76" s="12"/>
      <c r="N76" s="12"/>
      <c r="O76" s="12"/>
      <c r="Q76" s="113"/>
      <c r="R76" s="113"/>
      <c r="S76" s="113"/>
      <c r="T76" s="113"/>
    </row>
    <row r="77" spans="1:20" s="14" customFormat="1" ht="12.75" customHeight="1" x14ac:dyDescent="0.25">
      <c r="A77" s="12"/>
      <c r="B77" s="12"/>
      <c r="C77" s="15"/>
      <c r="D77" s="10"/>
      <c r="E77" s="16"/>
      <c r="F77" s="12"/>
      <c r="G77" s="12"/>
      <c r="H77" s="82" t="s">
        <v>316</v>
      </c>
      <c r="I77" s="12"/>
      <c r="J77" s="99" t="str">
        <f>'ETHICAL-SOCIETAL-LEGAL'!N4</f>
        <v>Moderate</v>
      </c>
      <c r="K77" s="12"/>
      <c r="L77" s="12"/>
      <c r="M77" s="12"/>
      <c r="N77" s="12"/>
      <c r="O77" s="12"/>
      <c r="P77" s="120"/>
      <c r="Q77" s="114"/>
      <c r="R77" s="113"/>
      <c r="S77" s="113"/>
      <c r="T77" s="113"/>
    </row>
    <row r="78" spans="1:20" s="14" customFormat="1" ht="9" customHeight="1" x14ac:dyDescent="0.25">
      <c r="A78" s="12"/>
      <c r="B78" s="12"/>
      <c r="C78" s="15"/>
      <c r="D78" s="10"/>
      <c r="E78" s="16"/>
      <c r="F78" s="12"/>
      <c r="G78" s="12"/>
      <c r="H78" s="109"/>
      <c r="I78" s="12"/>
      <c r="J78" s="12"/>
      <c r="K78" s="12"/>
      <c r="L78" s="12"/>
      <c r="M78" s="12"/>
      <c r="N78" s="12"/>
      <c r="O78" s="12"/>
      <c r="P78" s="120"/>
      <c r="Q78" s="113"/>
      <c r="R78" s="113"/>
      <c r="S78" s="113"/>
      <c r="T78" s="113"/>
    </row>
    <row r="79" spans="1:20" s="18" customFormat="1" ht="12.75" customHeight="1" x14ac:dyDescent="0.25">
      <c r="A79" s="17"/>
      <c r="B79" s="80"/>
      <c r="C79" s="80"/>
      <c r="D79" s="80"/>
      <c r="E79" s="80"/>
      <c r="F79" s="81"/>
      <c r="G79" s="80"/>
      <c r="H79" s="106" t="s">
        <v>319</v>
      </c>
      <c r="I79" s="43"/>
      <c r="J79" s="99" t="str">
        <f>'IMPACT END-USERS'!H9</f>
        <v>Incidents in general</v>
      </c>
      <c r="K79" s="80"/>
      <c r="L79" s="80"/>
      <c r="M79" s="80"/>
      <c r="N79" s="80"/>
      <c r="O79" s="28"/>
      <c r="Q79" s="75"/>
      <c r="R79" s="76"/>
      <c r="S79" s="76"/>
      <c r="T79" s="76"/>
    </row>
    <row r="80" spans="1:20" s="14" customFormat="1" ht="3" customHeight="1" x14ac:dyDescent="0.25">
      <c r="A80" s="12"/>
      <c r="B80" s="12"/>
      <c r="C80" s="15"/>
      <c r="D80" s="12"/>
      <c r="E80" s="16"/>
      <c r="F80" s="12"/>
      <c r="G80" s="12"/>
      <c r="H80" s="110"/>
      <c r="I80" s="44"/>
      <c r="J80" s="44"/>
      <c r="K80" s="12"/>
      <c r="L80" s="12"/>
      <c r="M80" s="12"/>
      <c r="N80" s="12"/>
      <c r="O80" s="12"/>
      <c r="Q80" s="113"/>
      <c r="R80" s="113"/>
      <c r="S80" s="113"/>
      <c r="T80" s="113"/>
    </row>
    <row r="81" spans="1:20" s="14" customFormat="1" ht="12.75" customHeight="1" x14ac:dyDescent="0.2">
      <c r="A81" s="12"/>
      <c r="B81" s="12"/>
      <c r="C81" s="15"/>
      <c r="D81" s="12"/>
      <c r="E81" s="16"/>
      <c r="F81" s="83"/>
      <c r="G81" s="12"/>
      <c r="H81" s="107" t="s">
        <v>335</v>
      </c>
      <c r="I81" s="44"/>
      <c r="J81" s="44" t="str">
        <f>'IMPACT END-USERS'!H11</f>
        <v>-</v>
      </c>
      <c r="K81" s="104"/>
      <c r="L81" s="105"/>
      <c r="M81" s="12"/>
      <c r="N81" s="12"/>
      <c r="O81" s="12"/>
      <c r="Q81" s="75"/>
      <c r="R81" s="113"/>
      <c r="S81" s="113"/>
      <c r="T81" s="113"/>
    </row>
    <row r="82" spans="1:20" s="14" customFormat="1" ht="12.75" customHeight="1" x14ac:dyDescent="0.25">
      <c r="A82" s="12"/>
      <c r="B82" s="12"/>
      <c r="C82" s="15"/>
      <c r="D82" s="12"/>
      <c r="E82" s="16"/>
      <c r="F82" s="12"/>
      <c r="G82" s="12"/>
      <c r="H82" s="110"/>
      <c r="I82" s="44"/>
      <c r="J82" s="44" t="str">
        <f>'IMPACT END-USERS'!H13</f>
        <v>-</v>
      </c>
      <c r="K82" s="12"/>
      <c r="L82" s="12"/>
      <c r="M82" s="12"/>
      <c r="N82" s="12"/>
      <c r="O82" s="12"/>
      <c r="Q82" s="113"/>
      <c r="R82" s="113"/>
      <c r="S82" s="113"/>
      <c r="T82" s="113"/>
    </row>
    <row r="83" spans="1:20" s="14" customFormat="1" ht="12.75" customHeight="1" x14ac:dyDescent="0.25">
      <c r="A83" s="12"/>
      <c r="B83" s="12"/>
      <c r="C83" s="15"/>
      <c r="D83" s="12"/>
      <c r="E83" s="16"/>
      <c r="F83" s="12"/>
      <c r="G83" s="12"/>
      <c r="H83" s="44"/>
      <c r="I83" s="44"/>
      <c r="J83" s="44" t="str">
        <f>'IMPACT END-USERS'!H15</f>
        <v>-</v>
      </c>
      <c r="K83" s="12"/>
      <c r="L83" s="12"/>
      <c r="M83" s="12"/>
      <c r="N83" s="12"/>
      <c r="O83" s="12"/>
      <c r="Q83" s="113"/>
      <c r="R83" s="113"/>
      <c r="S83" s="113"/>
      <c r="T83" s="113"/>
    </row>
    <row r="84" spans="1:20" s="14" customFormat="1" ht="9" customHeight="1" x14ac:dyDescent="0.25">
      <c r="A84" s="12"/>
      <c r="B84" s="12"/>
      <c r="C84" s="15"/>
      <c r="D84" s="12"/>
      <c r="E84" s="16"/>
      <c r="F84" s="12"/>
      <c r="G84" s="12"/>
      <c r="H84" s="12"/>
      <c r="I84" s="12"/>
      <c r="J84" s="12"/>
      <c r="K84" s="12"/>
      <c r="L84" s="12"/>
      <c r="M84" s="12"/>
      <c r="N84" s="12"/>
      <c r="O84" s="12"/>
      <c r="Q84" s="113"/>
      <c r="R84" s="113"/>
      <c r="S84" s="113"/>
      <c r="T84" s="113"/>
    </row>
    <row r="85" spans="1:20" s="18" customFormat="1" ht="12.75" customHeight="1" x14ac:dyDescent="0.2">
      <c r="A85" s="17"/>
      <c r="B85" s="80"/>
      <c r="C85" s="45" t="s">
        <v>194</v>
      </c>
      <c r="D85" s="80"/>
      <c r="E85" s="80"/>
      <c r="F85" s="80"/>
      <c r="G85" s="80"/>
      <c r="H85" s="38"/>
      <c r="I85" s="80"/>
      <c r="J85" s="43"/>
      <c r="K85" s="80"/>
      <c r="L85" s="80"/>
      <c r="M85" s="80"/>
      <c r="N85" s="32"/>
      <c r="O85" s="28"/>
      <c r="Q85" s="76"/>
      <c r="R85" s="76"/>
      <c r="S85" s="76"/>
      <c r="T85" s="76"/>
    </row>
    <row r="86" spans="1:20" s="18" customFormat="1" ht="12.75" customHeight="1" x14ac:dyDescent="0.25">
      <c r="A86" s="17"/>
      <c r="B86" s="80"/>
      <c r="C86" s="52"/>
      <c r="D86" s="205" t="s">
        <v>180</v>
      </c>
      <c r="E86" s="205"/>
      <c r="F86" s="205"/>
      <c r="G86" s="80"/>
      <c r="H86" s="236">
        <f>'IMPACT END-USERS'!H18</f>
        <v>0</v>
      </c>
      <c r="I86" s="237"/>
      <c r="J86" s="237"/>
      <c r="K86" s="237"/>
      <c r="L86" s="237"/>
      <c r="M86" s="237"/>
      <c r="N86" s="238"/>
      <c r="O86" s="28"/>
      <c r="Q86" s="75"/>
      <c r="R86" s="76"/>
      <c r="S86" s="76"/>
      <c r="T86" s="76"/>
    </row>
    <row r="87" spans="1:20" s="18" customFormat="1" ht="12.75" customHeight="1" x14ac:dyDescent="0.25">
      <c r="A87" s="17"/>
      <c r="B87" s="80"/>
      <c r="C87" s="52"/>
      <c r="D87" s="205"/>
      <c r="E87" s="205"/>
      <c r="F87" s="205"/>
      <c r="G87" s="80"/>
      <c r="H87" s="239"/>
      <c r="I87" s="240"/>
      <c r="J87" s="240"/>
      <c r="K87" s="240"/>
      <c r="L87" s="240"/>
      <c r="M87" s="240"/>
      <c r="N87" s="241"/>
      <c r="O87" s="28"/>
      <c r="Q87" s="76"/>
      <c r="R87" s="76"/>
      <c r="S87" s="76"/>
      <c r="T87" s="76"/>
    </row>
    <row r="88" spans="1:20" s="18" customFormat="1" ht="12.75" customHeight="1" x14ac:dyDescent="0.25">
      <c r="A88" s="17"/>
      <c r="B88" s="80"/>
      <c r="C88" s="52"/>
      <c r="D88" s="205"/>
      <c r="E88" s="205"/>
      <c r="F88" s="205"/>
      <c r="G88" s="80"/>
      <c r="H88" s="242"/>
      <c r="I88" s="243"/>
      <c r="J88" s="243"/>
      <c r="K88" s="243"/>
      <c r="L88" s="243"/>
      <c r="M88" s="243"/>
      <c r="N88" s="244"/>
      <c r="O88" s="28"/>
      <c r="Q88" s="76"/>
      <c r="R88" s="76"/>
      <c r="S88" s="76"/>
      <c r="T88" s="76"/>
    </row>
    <row r="89" spans="1:20" s="18" customFormat="1" ht="3" customHeight="1" x14ac:dyDescent="0.25">
      <c r="A89" s="17"/>
      <c r="B89" s="80"/>
      <c r="C89" s="52"/>
      <c r="D89" s="79"/>
      <c r="E89" s="79"/>
      <c r="F89" s="79"/>
      <c r="G89" s="80"/>
      <c r="H89" s="79"/>
      <c r="I89" s="79"/>
      <c r="J89" s="79"/>
      <c r="K89" s="79"/>
      <c r="L89" s="79"/>
      <c r="M89" s="79"/>
      <c r="N89" s="79"/>
      <c r="O89" s="28"/>
      <c r="Q89" s="76"/>
      <c r="R89" s="76"/>
      <c r="S89" s="76"/>
      <c r="T89" s="76"/>
    </row>
    <row r="90" spans="1:20" s="18" customFormat="1" ht="12.75" customHeight="1" x14ac:dyDescent="0.25">
      <c r="A90" s="17"/>
      <c r="B90" s="80"/>
      <c r="C90" s="52"/>
      <c r="D90" s="205" t="s">
        <v>323</v>
      </c>
      <c r="E90" s="205"/>
      <c r="F90" s="205"/>
      <c r="G90" s="80"/>
      <c r="H90" s="245">
        <f>'IMPACT INDUSTRY&amp;RESEARCH'!H9</f>
        <v>0</v>
      </c>
      <c r="I90" s="237"/>
      <c r="J90" s="237"/>
      <c r="K90" s="237"/>
      <c r="L90" s="237"/>
      <c r="M90" s="237"/>
      <c r="N90" s="238"/>
      <c r="O90" s="28"/>
      <c r="Q90" s="75"/>
      <c r="R90" s="76"/>
      <c r="S90" s="76"/>
      <c r="T90" s="76"/>
    </row>
    <row r="91" spans="1:20" s="18" customFormat="1" ht="12.75" customHeight="1" x14ac:dyDescent="0.25">
      <c r="A91" s="17"/>
      <c r="B91" s="80"/>
      <c r="C91" s="52"/>
      <c r="D91" s="205"/>
      <c r="E91" s="205"/>
      <c r="F91" s="205"/>
      <c r="G91" s="80"/>
      <c r="H91" s="239"/>
      <c r="I91" s="240"/>
      <c r="J91" s="240"/>
      <c r="K91" s="240"/>
      <c r="L91" s="240"/>
      <c r="M91" s="240"/>
      <c r="N91" s="241"/>
      <c r="O91" s="28"/>
      <c r="Q91" s="76"/>
      <c r="R91" s="76"/>
      <c r="S91" s="76"/>
      <c r="T91" s="76"/>
    </row>
    <row r="92" spans="1:20" s="18" customFormat="1" ht="12.75" customHeight="1" x14ac:dyDescent="0.25">
      <c r="A92" s="17"/>
      <c r="B92" s="80"/>
      <c r="C92" s="52"/>
      <c r="D92" s="205"/>
      <c r="E92" s="205"/>
      <c r="F92" s="205"/>
      <c r="G92" s="80"/>
      <c r="H92" s="242"/>
      <c r="I92" s="243"/>
      <c r="J92" s="243"/>
      <c r="K92" s="243"/>
      <c r="L92" s="243"/>
      <c r="M92" s="243"/>
      <c r="N92" s="244"/>
      <c r="O92" s="28"/>
      <c r="Q92" s="76"/>
      <c r="R92" s="76"/>
      <c r="S92" s="76"/>
      <c r="T92" s="76"/>
    </row>
    <row r="93" spans="1:20" s="11" customFormat="1" ht="3" customHeight="1" x14ac:dyDescent="0.2">
      <c r="A93" s="9"/>
      <c r="B93" s="9"/>
      <c r="C93" s="9"/>
      <c r="D93" s="12"/>
      <c r="E93" s="19"/>
      <c r="F93" s="20"/>
      <c r="G93" s="9"/>
      <c r="H93" s="9"/>
      <c r="I93" s="21"/>
      <c r="J93" s="9"/>
      <c r="K93" s="9"/>
      <c r="L93" s="9"/>
      <c r="M93" s="9"/>
      <c r="N93" s="9"/>
      <c r="O93" s="9"/>
    </row>
    <row r="94" spans="1:20" s="8" customFormat="1" ht="30" customHeight="1" x14ac:dyDescent="0.2">
      <c r="A94" s="7"/>
      <c r="B94" s="202" t="s">
        <v>360</v>
      </c>
      <c r="C94" s="203"/>
      <c r="D94" s="203"/>
      <c r="E94" s="203"/>
      <c r="F94" s="203"/>
      <c r="G94" s="203"/>
      <c r="H94" s="203"/>
      <c r="I94" s="203"/>
      <c r="J94" s="203"/>
      <c r="K94" s="203"/>
      <c r="L94" s="203"/>
      <c r="M94" s="203"/>
      <c r="N94" s="204"/>
      <c r="O94" s="7"/>
    </row>
    <row r="95" spans="1:20" ht="3" customHeight="1" x14ac:dyDescent="0.25">
      <c r="A95" s="9"/>
      <c r="B95" s="9"/>
      <c r="C95" s="9"/>
      <c r="D95" s="23"/>
      <c r="E95" s="24"/>
      <c r="F95" s="23"/>
      <c r="G95" s="23"/>
      <c r="H95" s="23"/>
      <c r="I95" s="23"/>
      <c r="J95" s="23"/>
      <c r="K95" s="23"/>
      <c r="L95" s="23"/>
      <c r="M95" s="23"/>
      <c r="N95" s="25"/>
      <c r="O95" s="3"/>
    </row>
    <row r="96" spans="1:20" x14ac:dyDescent="0.25">
      <c r="A96" s="11"/>
      <c r="B96" s="11"/>
      <c r="C96" s="11"/>
      <c r="D96" s="11"/>
      <c r="E96" s="26"/>
      <c r="F96" s="11"/>
      <c r="G96" s="11"/>
      <c r="H96" s="11"/>
      <c r="I96" s="11"/>
      <c r="J96" s="11"/>
      <c r="K96" s="11"/>
      <c r="L96" s="11"/>
      <c r="M96" s="11"/>
    </row>
    <row r="97" spans="1:13" x14ac:dyDescent="0.25">
      <c r="A97" s="11"/>
      <c r="B97" s="11"/>
      <c r="C97" s="11"/>
      <c r="D97" s="11"/>
      <c r="E97" s="26"/>
      <c r="F97" s="11"/>
      <c r="G97" s="11"/>
      <c r="H97" s="11"/>
      <c r="I97" s="11"/>
      <c r="J97" s="11"/>
      <c r="K97" s="11"/>
      <c r="L97" s="11"/>
      <c r="M97" s="11"/>
    </row>
    <row r="98" spans="1:13" x14ac:dyDescent="0.25">
      <c r="A98" s="11"/>
      <c r="B98" s="11"/>
      <c r="C98" s="11"/>
      <c r="D98" s="11"/>
      <c r="E98" s="26"/>
      <c r="F98" s="11"/>
      <c r="G98" s="11"/>
      <c r="H98" s="11"/>
      <c r="I98" s="11"/>
      <c r="J98" s="11"/>
      <c r="K98" s="11"/>
      <c r="L98" s="11"/>
      <c r="M98" s="11"/>
    </row>
    <row r="99" spans="1:13" x14ac:dyDescent="0.25">
      <c r="A99" s="11"/>
      <c r="B99" s="11"/>
      <c r="C99" s="11"/>
      <c r="D99" s="11"/>
      <c r="E99" s="26"/>
      <c r="F99" s="11"/>
      <c r="G99" s="11"/>
      <c r="H99" s="11"/>
      <c r="I99" s="11"/>
      <c r="J99" s="11"/>
      <c r="K99" s="11"/>
      <c r="L99" s="11"/>
      <c r="M99" s="11"/>
    </row>
    <row r="100" spans="1:13" x14ac:dyDescent="0.25">
      <c r="A100" s="11"/>
      <c r="B100" s="11"/>
      <c r="C100" s="11"/>
      <c r="D100" s="11"/>
      <c r="E100" s="26"/>
      <c r="F100" s="11"/>
      <c r="G100" s="11"/>
      <c r="H100" s="11"/>
      <c r="I100" s="11"/>
      <c r="J100" s="11"/>
      <c r="K100" s="11"/>
      <c r="L100" s="11"/>
      <c r="M100" s="11"/>
    </row>
    <row r="101" spans="1:13" x14ac:dyDescent="0.25">
      <c r="A101" s="11"/>
      <c r="B101" s="11"/>
      <c r="C101" s="11"/>
      <c r="D101" s="11"/>
      <c r="E101" s="26"/>
      <c r="F101" s="11"/>
      <c r="G101" s="11"/>
      <c r="H101" s="11"/>
      <c r="I101" s="11"/>
      <c r="J101" s="11"/>
      <c r="K101" s="11"/>
      <c r="L101" s="11"/>
      <c r="M101" s="11"/>
    </row>
    <row r="102" spans="1:13" x14ac:dyDescent="0.25">
      <c r="A102" s="11"/>
      <c r="B102" s="11"/>
      <c r="C102" s="11"/>
      <c r="D102" s="11"/>
      <c r="E102" s="26"/>
      <c r="F102" s="11"/>
      <c r="G102" s="11"/>
      <c r="H102" s="11"/>
      <c r="I102" s="11"/>
      <c r="J102" s="11"/>
      <c r="K102" s="11"/>
      <c r="L102" s="11"/>
      <c r="M102" s="11"/>
    </row>
    <row r="103" spans="1:13" x14ac:dyDescent="0.25">
      <c r="A103" s="11"/>
      <c r="B103" s="11"/>
      <c r="C103" s="11"/>
      <c r="D103" s="11"/>
      <c r="E103" s="26"/>
      <c r="F103" s="11"/>
      <c r="G103" s="11"/>
      <c r="H103" s="11"/>
      <c r="I103" s="11"/>
      <c r="J103" s="11"/>
      <c r="K103" s="11"/>
      <c r="L103" s="11"/>
      <c r="M103" s="11"/>
    </row>
    <row r="104" spans="1:13" x14ac:dyDescent="0.25">
      <c r="A104" s="11"/>
      <c r="B104" s="11"/>
      <c r="C104" s="11"/>
      <c r="D104" s="11"/>
      <c r="E104" s="26"/>
      <c r="F104" s="11"/>
      <c r="G104" s="11"/>
      <c r="H104" s="11"/>
      <c r="I104" s="11"/>
      <c r="J104" s="11"/>
      <c r="K104" s="11"/>
      <c r="L104" s="11"/>
      <c r="M104" s="11"/>
    </row>
    <row r="105" spans="1:13" x14ac:dyDescent="0.25">
      <c r="A105" s="11"/>
      <c r="B105" s="11"/>
      <c r="C105" s="11"/>
      <c r="D105" s="11"/>
      <c r="E105" s="26"/>
      <c r="F105" s="11"/>
      <c r="G105" s="11"/>
      <c r="H105" s="11"/>
      <c r="I105" s="11"/>
      <c r="J105" s="11"/>
      <c r="K105" s="11"/>
      <c r="L105" s="11"/>
      <c r="M105" s="11"/>
    </row>
    <row r="106" spans="1:13" x14ac:dyDescent="0.25">
      <c r="A106" s="11"/>
      <c r="B106" s="11"/>
      <c r="C106" s="11"/>
      <c r="D106" s="11"/>
      <c r="E106" s="26"/>
      <c r="F106" s="11"/>
      <c r="G106" s="11"/>
      <c r="H106" s="11"/>
      <c r="I106" s="11"/>
      <c r="J106" s="11"/>
      <c r="K106" s="11"/>
      <c r="L106" s="11"/>
      <c r="M106" s="11"/>
    </row>
    <row r="107" spans="1:13" x14ac:dyDescent="0.25">
      <c r="A107" s="11"/>
      <c r="B107" s="11"/>
      <c r="C107" s="11"/>
      <c r="D107" s="11"/>
      <c r="E107" s="26"/>
      <c r="F107" s="11"/>
      <c r="G107" s="11"/>
      <c r="H107" s="11"/>
      <c r="I107" s="11"/>
      <c r="J107" s="11"/>
      <c r="K107" s="11"/>
      <c r="L107" s="11"/>
      <c r="M107" s="11"/>
    </row>
    <row r="108" spans="1:13" x14ac:dyDescent="0.25">
      <c r="A108" s="11"/>
      <c r="B108" s="11"/>
      <c r="C108" s="11"/>
      <c r="D108" s="11"/>
      <c r="E108" s="26"/>
      <c r="F108" s="11"/>
      <c r="G108" s="11"/>
      <c r="H108" s="11"/>
      <c r="I108" s="11"/>
      <c r="J108" s="11"/>
      <c r="K108" s="11"/>
      <c r="L108" s="11"/>
      <c r="M108" s="11"/>
    </row>
    <row r="109" spans="1:13" x14ac:dyDescent="0.25">
      <c r="A109" s="11"/>
      <c r="B109" s="11"/>
      <c r="C109" s="11"/>
      <c r="D109" s="11"/>
      <c r="E109" s="26"/>
      <c r="F109" s="11"/>
      <c r="G109" s="11"/>
      <c r="H109" s="11"/>
      <c r="I109" s="11"/>
      <c r="J109" s="11"/>
      <c r="K109" s="11"/>
      <c r="L109" s="11"/>
      <c r="M109" s="11"/>
    </row>
    <row r="110" spans="1:13" x14ac:dyDescent="0.25">
      <c r="A110" s="11"/>
      <c r="B110" s="11"/>
      <c r="C110" s="11"/>
      <c r="D110" s="11"/>
      <c r="E110" s="26"/>
      <c r="F110" s="11"/>
      <c r="G110" s="11"/>
      <c r="H110" s="11"/>
      <c r="I110" s="11"/>
      <c r="J110" s="11"/>
      <c r="K110" s="11"/>
      <c r="L110" s="11"/>
      <c r="M110" s="11"/>
    </row>
    <row r="111" spans="1:13" x14ac:dyDescent="0.25">
      <c r="A111" s="11"/>
      <c r="B111" s="11"/>
      <c r="C111" s="11"/>
      <c r="D111" s="11"/>
      <c r="E111" s="26"/>
      <c r="F111" s="11"/>
      <c r="G111" s="11"/>
      <c r="H111" s="11"/>
      <c r="I111" s="11"/>
      <c r="J111" s="11"/>
      <c r="K111" s="11"/>
      <c r="L111" s="11"/>
      <c r="M111" s="11"/>
    </row>
    <row r="112" spans="1:13" x14ac:dyDescent="0.25">
      <c r="A112" s="11"/>
      <c r="B112" s="11"/>
      <c r="C112" s="11"/>
      <c r="D112" s="11"/>
      <c r="E112" s="26"/>
      <c r="F112" s="11"/>
      <c r="G112" s="11"/>
      <c r="H112" s="11"/>
      <c r="I112" s="11"/>
      <c r="J112" s="11"/>
      <c r="K112" s="11"/>
      <c r="L112" s="11"/>
      <c r="M112" s="11"/>
    </row>
    <row r="113" spans="1:13" x14ac:dyDescent="0.25">
      <c r="A113" s="11"/>
      <c r="B113" s="11"/>
      <c r="C113" s="11"/>
      <c r="D113" s="11"/>
      <c r="E113" s="26"/>
      <c r="F113" s="11"/>
      <c r="G113" s="11"/>
      <c r="H113" s="11"/>
      <c r="I113" s="11"/>
      <c r="J113" s="11"/>
      <c r="K113" s="11"/>
      <c r="L113" s="11"/>
      <c r="M113" s="11"/>
    </row>
    <row r="114" spans="1:13" x14ac:dyDescent="0.25">
      <c r="A114" s="11"/>
      <c r="B114" s="11"/>
      <c r="C114" s="11"/>
      <c r="D114" s="11"/>
      <c r="E114" s="26"/>
      <c r="F114" s="11"/>
      <c r="G114" s="11"/>
      <c r="H114" s="11"/>
      <c r="I114" s="11"/>
      <c r="J114" s="11"/>
      <c r="K114" s="11"/>
      <c r="L114" s="11"/>
      <c r="M114" s="11"/>
    </row>
  </sheetData>
  <sheetProtection password="C125" sheet="1" selectLockedCells="1" selectUnlockedCells="1"/>
  <mergeCells count="25">
    <mergeCell ref="F4:N4"/>
    <mergeCell ref="B2:N2"/>
    <mergeCell ref="B8:N8"/>
    <mergeCell ref="F18:N22"/>
    <mergeCell ref="C12:C16"/>
    <mergeCell ref="D12:D16"/>
    <mergeCell ref="F12:J12"/>
    <mergeCell ref="L12:M12"/>
    <mergeCell ref="F13:J13"/>
    <mergeCell ref="L13:M13"/>
    <mergeCell ref="F14:J14"/>
    <mergeCell ref="L14:M14"/>
    <mergeCell ref="F15:J15"/>
    <mergeCell ref="L15:M15"/>
    <mergeCell ref="F16:J16"/>
    <mergeCell ref="L16:M16"/>
    <mergeCell ref="B94:N94"/>
    <mergeCell ref="B45:N45"/>
    <mergeCell ref="F26:G26"/>
    <mergeCell ref="B65:N65"/>
    <mergeCell ref="B75:N75"/>
    <mergeCell ref="D86:F88"/>
    <mergeCell ref="H86:N88"/>
    <mergeCell ref="D90:F92"/>
    <mergeCell ref="H90:N92"/>
  </mergeCells>
  <dataValidations count="5">
    <dataValidation type="textLength" operator="lessThanOrEqual" allowBlank="1" showInputMessage="1" showErrorMessage="1" sqref="F12:J16 N85 F10:J10 F4" xr:uid="{CAB0CD74-4420-4EE2-A482-39C97E1A32FB}">
      <formula1>50</formula1>
    </dataValidation>
    <dataValidation type="textLength" operator="lessThanOrEqual" allowBlank="1" showInputMessage="1" showErrorMessage="1" sqref="F6" xr:uid="{A2EBB03B-7BE8-464B-B5AC-92FD47430608}">
      <formula1>16</formula1>
    </dataValidation>
    <dataValidation type="textLength" operator="lessThanOrEqual" allowBlank="1" showInputMessage="1" showErrorMessage="1" sqref="H6 H11" xr:uid="{B01FAA8D-66B4-4E5F-B931-7E777702F603}">
      <formula1>10</formula1>
    </dataValidation>
    <dataValidation type="textLength" operator="lessThanOrEqual" allowBlank="1" showInputMessage="1" showErrorMessage="1" sqref="N12:N16" xr:uid="{FF2BBE01-7389-478A-BE6F-C63B8E9D871B}">
      <formula1>120</formula1>
    </dataValidation>
    <dataValidation operator="lessThanOrEqual" allowBlank="1" showInputMessage="1" showErrorMessage="1" sqref="L12:M16" xr:uid="{E7CB4A7E-0EBD-4679-AB1A-42490A1D4688}"/>
  </dataValidations>
  <pageMargins left="0.7" right="0.7" top="0.75" bottom="0.75" header="0.3" footer="0.3"/>
  <pageSetup paperSize="8"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23357A2-8CD8-4A9C-B7F6-D065A867DDB3}">
          <x14:formula1>
            <xm:f>'RAF Basic data'!$D$18:$D$22</xm:f>
          </x14:formula1>
          <xm:sqref>I79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7D3D1-2A2C-4178-A2B3-555E0E1D7C9E}">
  <sheetPr>
    <tabColor theme="1"/>
  </sheetPr>
  <dimension ref="A1:P50"/>
  <sheetViews>
    <sheetView topLeftCell="A9" zoomScale="80" zoomScaleNormal="80" workbookViewId="0">
      <selection activeCell="N31" sqref="N31"/>
    </sheetView>
  </sheetViews>
  <sheetFormatPr defaultRowHeight="15" x14ac:dyDescent="0.25"/>
  <cols>
    <col min="1" max="1" width="27.42578125" customWidth="1"/>
    <col min="2" max="2" width="6.5703125" customWidth="1"/>
    <col min="3" max="3" width="22.7109375" customWidth="1"/>
    <col min="4" max="4" width="35.85546875" style="34" customWidth="1"/>
    <col min="5" max="5" width="6.85546875" style="34" customWidth="1"/>
    <col min="6" max="6" width="20.28515625" customWidth="1"/>
    <col min="7" max="7" width="18.42578125" style="34" customWidth="1"/>
    <col min="8" max="8" width="6.28515625" customWidth="1"/>
    <col min="9" max="9" width="20.140625" customWidth="1"/>
    <col min="10" max="10" width="18.28515625" customWidth="1"/>
    <col min="11" max="11" width="6.85546875" customWidth="1"/>
    <col min="12" max="12" width="21" style="34" customWidth="1"/>
    <col min="15" max="15" width="20.7109375" customWidth="1"/>
    <col min="16" max="16" width="22.7109375" customWidth="1"/>
  </cols>
  <sheetData>
    <row r="1" spans="1:11" x14ac:dyDescent="0.25">
      <c r="A1" s="130"/>
      <c r="B1" s="130"/>
      <c r="C1" s="130"/>
      <c r="D1" s="47"/>
      <c r="E1" s="47"/>
      <c r="F1" s="87"/>
      <c r="G1" s="47"/>
      <c r="H1" s="87"/>
      <c r="I1" s="87"/>
      <c r="J1" s="87"/>
      <c r="K1" s="87"/>
    </row>
    <row r="2" spans="1:11" x14ac:dyDescent="0.25">
      <c r="A2" s="87"/>
      <c r="B2" s="87"/>
      <c r="C2" s="87"/>
      <c r="D2" s="47"/>
      <c r="E2" s="47"/>
      <c r="F2" s="87"/>
      <c r="G2" s="47"/>
      <c r="H2" s="87"/>
      <c r="I2" s="87"/>
      <c r="J2" s="87"/>
      <c r="K2" s="87"/>
    </row>
    <row r="3" spans="1:11" x14ac:dyDescent="0.25">
      <c r="A3" s="35" t="s">
        <v>87</v>
      </c>
      <c r="B3" s="87"/>
      <c r="C3" s="35"/>
      <c r="D3" s="35" t="s">
        <v>121</v>
      </c>
      <c r="E3" s="47"/>
      <c r="F3" s="35" t="s">
        <v>359</v>
      </c>
      <c r="G3" s="122" t="s">
        <v>75</v>
      </c>
      <c r="H3" s="87"/>
      <c r="I3" s="87"/>
      <c r="J3" s="122" t="s">
        <v>188</v>
      </c>
      <c r="K3" s="87"/>
    </row>
    <row r="4" spans="1:11" x14ac:dyDescent="0.25">
      <c r="A4" s="123" t="s">
        <v>88</v>
      </c>
      <c r="B4" s="87">
        <v>1</v>
      </c>
      <c r="C4" s="47"/>
      <c r="D4" s="123" t="s">
        <v>122</v>
      </c>
      <c r="E4" s="87">
        <v>1</v>
      </c>
      <c r="F4" s="137"/>
      <c r="G4" s="124" t="s">
        <v>37</v>
      </c>
      <c r="H4" s="87">
        <v>0</v>
      </c>
      <c r="I4" s="87"/>
      <c r="J4" s="124" t="s">
        <v>37</v>
      </c>
      <c r="K4" s="87">
        <v>0</v>
      </c>
    </row>
    <row r="5" spans="1:11" x14ac:dyDescent="0.25">
      <c r="A5" s="123" t="s">
        <v>89</v>
      </c>
      <c r="B5" s="87">
        <v>0</v>
      </c>
      <c r="C5" s="47"/>
      <c r="D5" s="123" t="s">
        <v>123</v>
      </c>
      <c r="E5" s="87">
        <f>(E4+1)</f>
        <v>2</v>
      </c>
      <c r="F5" s="138"/>
      <c r="G5" s="123" t="s">
        <v>23</v>
      </c>
      <c r="H5" s="87">
        <f t="shared" ref="H5:H39" si="0">(H4+1)</f>
        <v>1</v>
      </c>
      <c r="I5" s="87"/>
      <c r="J5" s="123" t="s">
        <v>49</v>
      </c>
      <c r="K5" s="87">
        <f t="shared" ref="K5:K31" si="1">(K4+1)</f>
        <v>1</v>
      </c>
    </row>
    <row r="6" spans="1:11" x14ac:dyDescent="0.25">
      <c r="A6" s="123" t="s">
        <v>1</v>
      </c>
      <c r="B6" s="87">
        <v>-1</v>
      </c>
      <c r="C6" s="47"/>
      <c r="D6" s="123" t="s">
        <v>124</v>
      </c>
      <c r="E6" s="87">
        <f t="shared" ref="E6:E8" si="2">(E5+1)</f>
        <v>3</v>
      </c>
      <c r="F6" s="139"/>
      <c r="G6" s="123" t="s">
        <v>17</v>
      </c>
      <c r="H6" s="87">
        <f t="shared" si="0"/>
        <v>2</v>
      </c>
      <c r="I6" s="87"/>
      <c r="J6" s="123" t="s">
        <v>56</v>
      </c>
      <c r="K6" s="87">
        <f t="shared" si="1"/>
        <v>2</v>
      </c>
    </row>
    <row r="7" spans="1:11" x14ac:dyDescent="0.25">
      <c r="A7" s="123"/>
      <c r="B7" s="87"/>
      <c r="C7" s="47"/>
      <c r="D7" s="123" t="s">
        <v>126</v>
      </c>
      <c r="E7" s="87">
        <f t="shared" si="2"/>
        <v>4</v>
      </c>
      <c r="F7" s="140"/>
      <c r="G7" s="123" t="s">
        <v>34</v>
      </c>
      <c r="H7" s="87">
        <f t="shared" si="0"/>
        <v>3</v>
      </c>
      <c r="I7" s="87"/>
      <c r="J7" s="123" t="s">
        <v>58</v>
      </c>
      <c r="K7" s="87">
        <f t="shared" si="1"/>
        <v>3</v>
      </c>
    </row>
    <row r="8" spans="1:11" x14ac:dyDescent="0.25">
      <c r="A8" s="47"/>
      <c r="B8" s="47"/>
      <c r="C8" s="47"/>
      <c r="D8" s="123" t="s">
        <v>125</v>
      </c>
      <c r="E8" s="87">
        <f t="shared" si="2"/>
        <v>5</v>
      </c>
      <c r="F8" s="141"/>
      <c r="G8" s="123" t="s">
        <v>35</v>
      </c>
      <c r="H8" s="87">
        <f t="shared" si="0"/>
        <v>4</v>
      </c>
      <c r="I8" s="87"/>
      <c r="J8" s="123" t="s">
        <v>66</v>
      </c>
      <c r="K8" s="87">
        <f t="shared" si="1"/>
        <v>4</v>
      </c>
    </row>
    <row r="9" spans="1:11" x14ac:dyDescent="0.25">
      <c r="A9" s="47"/>
      <c r="B9" s="47"/>
      <c r="C9" s="47"/>
      <c r="D9" s="47"/>
      <c r="E9" s="47"/>
      <c r="F9" s="87"/>
      <c r="G9" s="123" t="s">
        <v>4</v>
      </c>
      <c r="H9" s="87">
        <f t="shared" si="0"/>
        <v>5</v>
      </c>
      <c r="I9" s="87"/>
      <c r="J9" s="123" t="s">
        <v>63</v>
      </c>
      <c r="K9" s="87">
        <f t="shared" si="1"/>
        <v>5</v>
      </c>
    </row>
    <row r="10" spans="1:11" x14ac:dyDescent="0.25">
      <c r="A10" s="35" t="s">
        <v>87</v>
      </c>
      <c r="B10" s="87"/>
      <c r="C10" s="87"/>
      <c r="D10" s="35" t="s">
        <v>143</v>
      </c>
      <c r="E10" s="47"/>
      <c r="F10" s="87"/>
      <c r="G10" s="123" t="s">
        <v>7</v>
      </c>
      <c r="H10" s="87">
        <f t="shared" si="0"/>
        <v>6</v>
      </c>
      <c r="I10" s="87"/>
      <c r="J10" s="123" t="s">
        <v>50</v>
      </c>
      <c r="K10" s="87">
        <f t="shared" si="1"/>
        <v>6</v>
      </c>
    </row>
    <row r="11" spans="1:11" x14ac:dyDescent="0.25">
      <c r="A11" s="123" t="s">
        <v>37</v>
      </c>
      <c r="B11" s="87">
        <v>-1</v>
      </c>
      <c r="C11" s="87"/>
      <c r="D11" s="47" t="s">
        <v>144</v>
      </c>
      <c r="E11" s="87">
        <v>1</v>
      </c>
      <c r="F11" s="131"/>
      <c r="G11" s="123" t="s">
        <v>3</v>
      </c>
      <c r="H11" s="87">
        <f t="shared" si="0"/>
        <v>7</v>
      </c>
      <c r="I11" s="87"/>
      <c r="J11" s="123" t="s">
        <v>55</v>
      </c>
      <c r="K11" s="87">
        <f t="shared" si="1"/>
        <v>7</v>
      </c>
    </row>
    <row r="12" spans="1:11" x14ac:dyDescent="0.25">
      <c r="A12" s="123" t="s">
        <v>88</v>
      </c>
      <c r="B12" s="87">
        <v>1</v>
      </c>
      <c r="C12" s="87"/>
      <c r="D12" s="47" t="s">
        <v>42</v>
      </c>
      <c r="E12" s="87">
        <f>(E11+1)</f>
        <v>2</v>
      </c>
      <c r="F12" s="132"/>
      <c r="G12" s="123" t="s">
        <v>28</v>
      </c>
      <c r="H12" s="87">
        <f t="shared" si="0"/>
        <v>8</v>
      </c>
      <c r="I12" s="87"/>
      <c r="J12" s="123" t="s">
        <v>48</v>
      </c>
      <c r="K12" s="87">
        <f t="shared" si="1"/>
        <v>8</v>
      </c>
    </row>
    <row r="13" spans="1:11" x14ac:dyDescent="0.25">
      <c r="A13" s="123" t="s">
        <v>89</v>
      </c>
      <c r="B13" s="87">
        <v>0</v>
      </c>
      <c r="C13" s="87"/>
      <c r="D13" s="47" t="s">
        <v>44</v>
      </c>
      <c r="E13" s="87">
        <f t="shared" ref="E13:E15" si="3">(E12+1)</f>
        <v>3</v>
      </c>
      <c r="F13" s="133"/>
      <c r="G13" s="123" t="s">
        <v>25</v>
      </c>
      <c r="H13" s="87">
        <f t="shared" si="0"/>
        <v>9</v>
      </c>
      <c r="I13" s="87"/>
      <c r="J13" s="123" t="s">
        <v>62</v>
      </c>
      <c r="K13" s="87">
        <f t="shared" si="1"/>
        <v>9</v>
      </c>
    </row>
    <row r="14" spans="1:11" x14ac:dyDescent="0.25">
      <c r="A14" s="123" t="s">
        <v>1</v>
      </c>
      <c r="B14" s="87">
        <v>-1</v>
      </c>
      <c r="C14" s="87"/>
      <c r="D14" s="47" t="s">
        <v>145</v>
      </c>
      <c r="E14" s="87">
        <f t="shared" si="3"/>
        <v>4</v>
      </c>
      <c r="F14" s="134"/>
      <c r="G14" s="123" t="s">
        <v>10</v>
      </c>
      <c r="H14" s="87">
        <f t="shared" si="0"/>
        <v>10</v>
      </c>
      <c r="I14" s="87"/>
      <c r="J14" s="123" t="s">
        <v>39</v>
      </c>
      <c r="K14" s="87">
        <f t="shared" si="1"/>
        <v>10</v>
      </c>
    </row>
    <row r="15" spans="1:11" x14ac:dyDescent="0.25">
      <c r="A15" s="87"/>
      <c r="B15" s="87"/>
      <c r="C15" s="87"/>
      <c r="D15" s="47" t="s">
        <v>146</v>
      </c>
      <c r="E15" s="87">
        <f t="shared" si="3"/>
        <v>5</v>
      </c>
      <c r="F15" s="135"/>
      <c r="G15" s="123" t="s">
        <v>13</v>
      </c>
      <c r="H15" s="87">
        <f t="shared" si="0"/>
        <v>11</v>
      </c>
      <c r="I15" s="87"/>
      <c r="J15" s="123" t="s">
        <v>57</v>
      </c>
      <c r="K15" s="87">
        <f t="shared" si="1"/>
        <v>11</v>
      </c>
    </row>
    <row r="16" spans="1:11" x14ac:dyDescent="0.25">
      <c r="A16" s="87"/>
      <c r="B16" s="87"/>
      <c r="C16" s="87"/>
      <c r="D16" s="47" t="s">
        <v>1</v>
      </c>
      <c r="E16" s="87">
        <v>3</v>
      </c>
      <c r="F16" s="136"/>
      <c r="G16" s="123" t="s">
        <v>27</v>
      </c>
      <c r="H16" s="87">
        <f t="shared" si="0"/>
        <v>12</v>
      </c>
      <c r="I16" s="87"/>
      <c r="J16" s="123" t="s">
        <v>46</v>
      </c>
      <c r="K16" s="87">
        <f t="shared" si="1"/>
        <v>12</v>
      </c>
    </row>
    <row r="17" spans="1:16" x14ac:dyDescent="0.25">
      <c r="A17" s="35" t="s">
        <v>79</v>
      </c>
      <c r="B17" s="87"/>
      <c r="C17" s="87"/>
      <c r="D17" s="122" t="s">
        <v>189</v>
      </c>
      <c r="E17" s="87"/>
      <c r="F17" s="87"/>
      <c r="G17" s="123" t="s">
        <v>20</v>
      </c>
      <c r="H17" s="87">
        <f t="shared" si="0"/>
        <v>13</v>
      </c>
      <c r="I17" s="87"/>
      <c r="J17" s="123" t="s">
        <v>51</v>
      </c>
      <c r="K17" s="87">
        <f t="shared" si="1"/>
        <v>13</v>
      </c>
    </row>
    <row r="18" spans="1:16" x14ac:dyDescent="0.25">
      <c r="A18" s="123" t="s">
        <v>91</v>
      </c>
      <c r="B18" s="87">
        <v>0</v>
      </c>
      <c r="C18" s="87"/>
      <c r="D18" s="123" t="s">
        <v>74</v>
      </c>
      <c r="E18" s="87">
        <v>1</v>
      </c>
      <c r="F18" s="87"/>
      <c r="G18" s="123" t="s">
        <v>2</v>
      </c>
      <c r="H18" s="87">
        <f t="shared" si="0"/>
        <v>14</v>
      </c>
      <c r="I18" s="87"/>
      <c r="J18" s="123" t="s">
        <v>52</v>
      </c>
      <c r="K18" s="87">
        <f t="shared" si="1"/>
        <v>14</v>
      </c>
    </row>
    <row r="19" spans="1:16" x14ac:dyDescent="0.25">
      <c r="A19" s="123" t="s">
        <v>92</v>
      </c>
      <c r="B19" s="87">
        <v>1</v>
      </c>
      <c r="C19" s="87"/>
      <c r="D19" s="123" t="s">
        <v>71</v>
      </c>
      <c r="E19" s="87">
        <f t="shared" ref="E19:E22" si="4">(E18+1)</f>
        <v>2</v>
      </c>
      <c r="F19" s="87"/>
      <c r="G19" s="123" t="s">
        <v>29</v>
      </c>
      <c r="H19" s="87">
        <f t="shared" si="0"/>
        <v>15</v>
      </c>
      <c r="I19" s="87"/>
      <c r="J19" s="123" t="s">
        <v>65</v>
      </c>
      <c r="K19" s="87">
        <f t="shared" si="1"/>
        <v>15</v>
      </c>
    </row>
    <row r="20" spans="1:16" x14ac:dyDescent="0.25">
      <c r="A20" s="123" t="s">
        <v>93</v>
      </c>
      <c r="B20" s="87">
        <v>2</v>
      </c>
      <c r="C20" s="87"/>
      <c r="D20" s="123" t="s">
        <v>72</v>
      </c>
      <c r="E20" s="87">
        <f t="shared" si="4"/>
        <v>3</v>
      </c>
      <c r="F20" s="87"/>
      <c r="G20" s="123" t="s">
        <v>32</v>
      </c>
      <c r="H20" s="87">
        <f t="shared" si="0"/>
        <v>16</v>
      </c>
      <c r="I20" s="87"/>
      <c r="J20" s="123" t="s">
        <v>59</v>
      </c>
      <c r="K20" s="87">
        <f t="shared" si="1"/>
        <v>16</v>
      </c>
    </row>
    <row r="21" spans="1:16" x14ac:dyDescent="0.25">
      <c r="A21" s="123" t="s">
        <v>94</v>
      </c>
      <c r="B21" s="87">
        <v>3</v>
      </c>
      <c r="C21" s="87"/>
      <c r="D21" s="123" t="s">
        <v>76</v>
      </c>
      <c r="E21" s="87">
        <f t="shared" si="4"/>
        <v>4</v>
      </c>
      <c r="F21" s="87"/>
      <c r="G21" s="123" t="s">
        <v>6</v>
      </c>
      <c r="H21" s="87">
        <f t="shared" si="0"/>
        <v>17</v>
      </c>
      <c r="I21" s="87"/>
      <c r="J21" s="123" t="s">
        <v>53</v>
      </c>
      <c r="K21" s="87">
        <f t="shared" si="1"/>
        <v>17</v>
      </c>
      <c r="P21" s="123"/>
    </row>
    <row r="22" spans="1:16" x14ac:dyDescent="0.25">
      <c r="A22" s="123" t="s">
        <v>1</v>
      </c>
      <c r="B22" s="87">
        <v>-1</v>
      </c>
      <c r="C22" s="87"/>
      <c r="D22" s="123" t="s">
        <v>73</v>
      </c>
      <c r="E22" s="87">
        <f t="shared" si="4"/>
        <v>5</v>
      </c>
      <c r="F22" s="87"/>
      <c r="G22" s="123" t="s">
        <v>16</v>
      </c>
      <c r="H22" s="87">
        <f t="shared" si="0"/>
        <v>18</v>
      </c>
      <c r="I22" s="87"/>
      <c r="J22" s="123" t="s">
        <v>68</v>
      </c>
      <c r="K22" s="87">
        <f t="shared" si="1"/>
        <v>18</v>
      </c>
    </row>
    <row r="23" spans="1:16" x14ac:dyDescent="0.25">
      <c r="A23" s="87"/>
      <c r="B23" s="87"/>
      <c r="C23" s="87"/>
      <c r="D23" s="47"/>
      <c r="E23" s="47"/>
      <c r="F23" s="87"/>
      <c r="G23" s="123" t="s">
        <v>18</v>
      </c>
      <c r="H23" s="87">
        <f t="shared" si="0"/>
        <v>19</v>
      </c>
      <c r="I23" s="87"/>
      <c r="J23" s="123" t="s">
        <v>54</v>
      </c>
      <c r="K23" s="87">
        <f t="shared" si="1"/>
        <v>19</v>
      </c>
    </row>
    <row r="24" spans="1:16" x14ac:dyDescent="0.25">
      <c r="A24" s="87"/>
      <c r="B24" s="87"/>
      <c r="C24" s="87"/>
      <c r="D24" s="47"/>
      <c r="E24" s="47"/>
      <c r="F24" s="87"/>
      <c r="G24" s="123" t="s">
        <v>9</v>
      </c>
      <c r="H24" s="87">
        <f t="shared" si="0"/>
        <v>20</v>
      </c>
      <c r="I24" s="87"/>
      <c r="J24" s="123" t="s">
        <v>67</v>
      </c>
      <c r="K24" s="87">
        <f t="shared" si="1"/>
        <v>20</v>
      </c>
    </row>
    <row r="25" spans="1:16" x14ac:dyDescent="0.25">
      <c r="A25" s="35" t="s">
        <v>90</v>
      </c>
      <c r="B25" s="87"/>
      <c r="C25" s="87"/>
      <c r="D25" s="125" t="s">
        <v>190</v>
      </c>
      <c r="E25" s="47"/>
      <c r="F25" s="87"/>
      <c r="G25" s="123" t="s">
        <v>26</v>
      </c>
      <c r="H25" s="87">
        <f t="shared" si="0"/>
        <v>21</v>
      </c>
      <c r="I25" s="87"/>
      <c r="J25" s="123" t="s">
        <v>69</v>
      </c>
      <c r="K25" s="87">
        <f t="shared" si="1"/>
        <v>21</v>
      </c>
    </row>
    <row r="26" spans="1:16" x14ac:dyDescent="0.25">
      <c r="A26" s="123" t="s">
        <v>37</v>
      </c>
      <c r="B26" s="87">
        <v>0</v>
      </c>
      <c r="C26" s="87"/>
      <c r="D26" s="126" t="s">
        <v>37</v>
      </c>
      <c r="E26" s="87">
        <v>0</v>
      </c>
      <c r="F26" s="136"/>
      <c r="G26" s="123" t="s">
        <v>12</v>
      </c>
      <c r="H26" s="87">
        <f t="shared" si="0"/>
        <v>22</v>
      </c>
      <c r="I26" s="87"/>
      <c r="J26" s="123" t="s">
        <v>70</v>
      </c>
      <c r="K26" s="87">
        <f t="shared" si="1"/>
        <v>22</v>
      </c>
    </row>
    <row r="27" spans="1:16" x14ac:dyDescent="0.25">
      <c r="A27" s="123" t="s">
        <v>83</v>
      </c>
      <c r="B27" s="87">
        <v>1</v>
      </c>
      <c r="C27" s="87"/>
      <c r="D27" s="127" t="s">
        <v>43</v>
      </c>
      <c r="E27" s="87">
        <f t="shared" ref="E27:E31" si="5">(E26+1)</f>
        <v>1</v>
      </c>
      <c r="F27" s="131"/>
      <c r="G27" s="123" t="s">
        <v>33</v>
      </c>
      <c r="H27" s="87">
        <f t="shared" si="0"/>
        <v>23</v>
      </c>
      <c r="I27" s="87"/>
      <c r="J27" s="123" t="s">
        <v>47</v>
      </c>
      <c r="K27" s="87">
        <f t="shared" si="1"/>
        <v>23</v>
      </c>
    </row>
    <row r="28" spans="1:16" x14ac:dyDescent="0.25">
      <c r="A28" s="123" t="s">
        <v>81</v>
      </c>
      <c r="B28" s="87">
        <v>2</v>
      </c>
      <c r="C28" s="87"/>
      <c r="D28" s="127" t="s">
        <v>42</v>
      </c>
      <c r="E28" s="87">
        <f t="shared" si="5"/>
        <v>2</v>
      </c>
      <c r="F28" s="132"/>
      <c r="G28" s="123" t="s">
        <v>30</v>
      </c>
      <c r="H28" s="87">
        <f t="shared" si="0"/>
        <v>24</v>
      </c>
      <c r="I28" s="87"/>
      <c r="J28" s="123" t="s">
        <v>60</v>
      </c>
      <c r="K28" s="87">
        <f t="shared" si="1"/>
        <v>24</v>
      </c>
    </row>
    <row r="29" spans="1:16" x14ac:dyDescent="0.25">
      <c r="A29" s="123" t="s">
        <v>82</v>
      </c>
      <c r="B29" s="87">
        <v>3</v>
      </c>
      <c r="C29" s="87"/>
      <c r="D29" s="127" t="s">
        <v>44</v>
      </c>
      <c r="E29" s="87">
        <f t="shared" si="5"/>
        <v>3</v>
      </c>
      <c r="F29" s="133"/>
      <c r="G29" s="123" t="s">
        <v>8</v>
      </c>
      <c r="H29" s="87">
        <f t="shared" si="0"/>
        <v>25</v>
      </c>
      <c r="I29" s="87"/>
      <c r="J29" s="123" t="s">
        <v>64</v>
      </c>
      <c r="K29" s="87">
        <f t="shared" si="1"/>
        <v>25</v>
      </c>
    </row>
    <row r="30" spans="1:16" x14ac:dyDescent="0.25">
      <c r="A30" s="123" t="s">
        <v>84</v>
      </c>
      <c r="B30" s="87">
        <v>4</v>
      </c>
      <c r="C30" s="87"/>
      <c r="D30" s="127" t="s">
        <v>45</v>
      </c>
      <c r="E30" s="87">
        <f t="shared" si="5"/>
        <v>4</v>
      </c>
      <c r="F30" s="134"/>
      <c r="G30" s="123" t="s">
        <v>36</v>
      </c>
      <c r="H30" s="87">
        <f t="shared" si="0"/>
        <v>26</v>
      </c>
      <c r="I30" s="87"/>
      <c r="J30" s="123" t="s">
        <v>370</v>
      </c>
      <c r="K30" s="87">
        <f t="shared" si="1"/>
        <v>26</v>
      </c>
    </row>
    <row r="31" spans="1:16" x14ac:dyDescent="0.25">
      <c r="A31" s="123" t="s">
        <v>86</v>
      </c>
      <c r="B31" s="87">
        <v>5</v>
      </c>
      <c r="C31" s="87"/>
      <c r="D31" s="127" t="s">
        <v>191</v>
      </c>
      <c r="E31" s="87">
        <f t="shared" si="5"/>
        <v>5</v>
      </c>
      <c r="F31" s="135"/>
      <c r="G31" s="123" t="s">
        <v>15</v>
      </c>
      <c r="H31" s="87">
        <f t="shared" si="0"/>
        <v>27</v>
      </c>
      <c r="I31" s="87"/>
      <c r="J31" s="123" t="s">
        <v>61</v>
      </c>
      <c r="K31" s="87">
        <f t="shared" si="1"/>
        <v>27</v>
      </c>
    </row>
    <row r="32" spans="1:16" x14ac:dyDescent="0.25">
      <c r="A32" s="123" t="s">
        <v>137</v>
      </c>
      <c r="B32" s="87">
        <v>6</v>
      </c>
      <c r="C32" s="87"/>
      <c r="D32" s="47"/>
      <c r="E32" s="47"/>
      <c r="F32" s="87"/>
      <c r="G32" s="123" t="s">
        <v>21</v>
      </c>
      <c r="H32" s="87">
        <f t="shared" si="0"/>
        <v>28</v>
      </c>
      <c r="I32" s="87"/>
    </row>
    <row r="33" spans="1:12" x14ac:dyDescent="0.25">
      <c r="A33" s="87"/>
      <c r="B33" s="87"/>
      <c r="C33" s="87"/>
      <c r="D33" s="47"/>
      <c r="E33" s="47"/>
      <c r="F33" s="87"/>
      <c r="G33" s="123" t="s">
        <v>24</v>
      </c>
      <c r="H33" s="87">
        <f t="shared" si="0"/>
        <v>29</v>
      </c>
      <c r="I33" s="87"/>
    </row>
    <row r="34" spans="1:12" x14ac:dyDescent="0.25">
      <c r="A34" s="87"/>
      <c r="B34" s="87"/>
      <c r="C34" s="87"/>
      <c r="D34" s="47"/>
      <c r="E34" s="47"/>
      <c r="F34" s="87"/>
      <c r="G34" s="123" t="s">
        <v>19</v>
      </c>
      <c r="H34" s="87">
        <f t="shared" si="0"/>
        <v>30</v>
      </c>
      <c r="I34" s="87"/>
    </row>
    <row r="35" spans="1:12" x14ac:dyDescent="0.25">
      <c r="A35" s="87"/>
      <c r="B35" s="87"/>
      <c r="C35" s="87"/>
      <c r="D35" s="47"/>
      <c r="E35" s="47"/>
      <c r="F35" s="87"/>
      <c r="G35" s="123" t="s">
        <v>11</v>
      </c>
      <c r="H35" s="87">
        <f t="shared" si="0"/>
        <v>31</v>
      </c>
      <c r="I35" s="87"/>
    </row>
    <row r="36" spans="1:12" x14ac:dyDescent="0.25">
      <c r="A36" s="35" t="s">
        <v>98</v>
      </c>
      <c r="B36" s="87"/>
      <c r="C36" s="87"/>
      <c r="D36" s="125" t="s">
        <v>277</v>
      </c>
      <c r="E36" s="47"/>
      <c r="F36" s="87"/>
      <c r="G36" s="123" t="s">
        <v>31</v>
      </c>
      <c r="H36" s="87">
        <f t="shared" si="0"/>
        <v>32</v>
      </c>
      <c r="I36" s="87"/>
      <c r="J36" s="87"/>
      <c r="K36" s="87"/>
    </row>
    <row r="37" spans="1:12" x14ac:dyDescent="0.25">
      <c r="A37" s="129" t="s">
        <v>37</v>
      </c>
      <c r="B37" s="87">
        <v>0</v>
      </c>
      <c r="C37" s="87"/>
      <c r="D37" s="153" t="s">
        <v>1</v>
      </c>
      <c r="E37" s="87">
        <v>2</v>
      </c>
      <c r="F37" s="132"/>
      <c r="G37" s="123" t="s">
        <v>14</v>
      </c>
      <c r="H37" s="87">
        <f t="shared" si="0"/>
        <v>33</v>
      </c>
      <c r="I37" s="87"/>
      <c r="J37" s="35" t="s">
        <v>337</v>
      </c>
      <c r="K37" s="87"/>
    </row>
    <row r="38" spans="1:12" x14ac:dyDescent="0.25">
      <c r="A38" s="47" t="s">
        <v>95</v>
      </c>
      <c r="B38" s="87">
        <f>(B37+1)</f>
        <v>1</v>
      </c>
      <c r="C38" s="87"/>
      <c r="D38" s="129" t="s">
        <v>144</v>
      </c>
      <c r="E38" s="87">
        <v>1</v>
      </c>
      <c r="F38" s="131"/>
      <c r="G38" s="123" t="s">
        <v>5</v>
      </c>
      <c r="H38" s="87">
        <f t="shared" si="0"/>
        <v>34</v>
      </c>
      <c r="I38" s="87"/>
      <c r="J38" s="127" t="s">
        <v>338</v>
      </c>
      <c r="K38" s="87">
        <v>1</v>
      </c>
      <c r="L38" s="131"/>
    </row>
    <row r="39" spans="1:12" x14ac:dyDescent="0.25">
      <c r="A39" s="47" t="s">
        <v>96</v>
      </c>
      <c r="B39" s="87">
        <f t="shared" ref="B39:B44" si="6">(B38+1)</f>
        <v>2</v>
      </c>
      <c r="C39" s="87"/>
      <c r="D39" s="47" t="s">
        <v>278</v>
      </c>
      <c r="E39" s="87">
        <f t="shared" ref="E39:E43" si="7">(E38+1)</f>
        <v>2</v>
      </c>
      <c r="F39" s="132"/>
      <c r="G39" s="123" t="s">
        <v>22</v>
      </c>
      <c r="H39" s="87">
        <f t="shared" si="0"/>
        <v>35</v>
      </c>
      <c r="I39" s="87"/>
      <c r="J39" s="127" t="s">
        <v>339</v>
      </c>
      <c r="K39" s="87">
        <v>2</v>
      </c>
      <c r="L39" s="132"/>
    </row>
    <row r="40" spans="1:12" x14ac:dyDescent="0.25">
      <c r="A40" s="47" t="s">
        <v>128</v>
      </c>
      <c r="B40" s="87">
        <f t="shared" si="6"/>
        <v>3</v>
      </c>
      <c r="C40" s="87"/>
      <c r="D40" s="47" t="s">
        <v>44</v>
      </c>
      <c r="E40" s="87">
        <f t="shared" si="7"/>
        <v>3</v>
      </c>
      <c r="F40" s="133"/>
      <c r="G40" s="47"/>
      <c r="H40" s="87"/>
      <c r="I40" s="87"/>
      <c r="J40" s="127" t="s">
        <v>340</v>
      </c>
      <c r="K40" s="87">
        <v>3</v>
      </c>
      <c r="L40" s="133"/>
    </row>
    <row r="41" spans="1:12" x14ac:dyDescent="0.25">
      <c r="A41" s="47" t="s">
        <v>85</v>
      </c>
      <c r="B41" s="87">
        <f t="shared" si="6"/>
        <v>4</v>
      </c>
      <c r="C41" s="87"/>
      <c r="D41" s="47" t="s">
        <v>279</v>
      </c>
      <c r="E41" s="87">
        <f t="shared" si="7"/>
        <v>4</v>
      </c>
      <c r="F41" s="134"/>
      <c r="G41" s="47"/>
      <c r="H41" s="87"/>
      <c r="I41" s="87"/>
      <c r="J41" s="127" t="s">
        <v>341</v>
      </c>
      <c r="K41" s="87">
        <v>4</v>
      </c>
      <c r="L41" s="134"/>
    </row>
    <row r="42" spans="1:12" x14ac:dyDescent="0.25">
      <c r="A42" s="47" t="s">
        <v>97</v>
      </c>
      <c r="B42" s="87">
        <f t="shared" si="6"/>
        <v>5</v>
      </c>
      <c r="C42" s="87"/>
      <c r="D42" s="47" t="s">
        <v>280</v>
      </c>
      <c r="E42" s="87">
        <f t="shared" si="7"/>
        <v>5</v>
      </c>
      <c r="F42" s="135"/>
      <c r="G42" s="47"/>
      <c r="H42" s="87"/>
      <c r="I42" s="87"/>
      <c r="J42" s="127" t="s">
        <v>342</v>
      </c>
      <c r="K42" s="87">
        <v>5</v>
      </c>
      <c r="L42" s="135"/>
    </row>
    <row r="43" spans="1:12" x14ac:dyDescent="0.25">
      <c r="A43" s="47" t="s">
        <v>129</v>
      </c>
      <c r="B43" s="87">
        <f t="shared" si="6"/>
        <v>6</v>
      </c>
      <c r="C43" s="87"/>
      <c r="D43" s="152" t="s">
        <v>301</v>
      </c>
      <c r="E43" s="87">
        <f t="shared" si="7"/>
        <v>6</v>
      </c>
      <c r="F43" s="136"/>
      <c r="G43" s="47"/>
      <c r="H43" s="87"/>
      <c r="I43" s="87"/>
      <c r="J43" s="87"/>
      <c r="K43" s="87"/>
    </row>
    <row r="44" spans="1:12" x14ac:dyDescent="0.25">
      <c r="A44" s="47" t="s">
        <v>130</v>
      </c>
      <c r="B44" s="87">
        <f t="shared" si="6"/>
        <v>7</v>
      </c>
      <c r="C44" s="87"/>
      <c r="D44" s="47"/>
      <c r="E44" s="47"/>
      <c r="F44" s="87"/>
      <c r="G44" s="47"/>
      <c r="H44" s="87"/>
      <c r="I44" s="87"/>
      <c r="J44" s="35" t="s">
        <v>331</v>
      </c>
      <c r="K44" s="87"/>
    </row>
    <row r="45" spans="1:12" x14ac:dyDescent="0.25">
      <c r="A45" s="87"/>
      <c r="B45" s="87"/>
      <c r="C45" s="87"/>
      <c r="D45" s="47"/>
      <c r="E45" s="47"/>
      <c r="F45" s="87"/>
      <c r="G45" s="47"/>
      <c r="H45" s="87"/>
      <c r="I45" s="87"/>
      <c r="J45" s="127" t="s">
        <v>1</v>
      </c>
      <c r="K45" s="155">
        <v>2</v>
      </c>
    </row>
    <row r="46" spans="1:12" x14ac:dyDescent="0.25">
      <c r="A46" s="87"/>
      <c r="B46" s="87"/>
      <c r="C46" s="87"/>
      <c r="D46" s="47"/>
      <c r="E46" s="47"/>
      <c r="F46" s="87"/>
      <c r="G46" s="47"/>
      <c r="H46" s="87"/>
      <c r="I46" s="87"/>
      <c r="J46" s="127" t="s">
        <v>144</v>
      </c>
      <c r="K46" s="128">
        <v>1</v>
      </c>
    </row>
    <row r="47" spans="1:12" x14ac:dyDescent="0.25">
      <c r="J47" s="152" t="s">
        <v>278</v>
      </c>
      <c r="K47" s="87">
        <f t="shared" ref="K47" si="8">(K46+1)</f>
        <v>2</v>
      </c>
    </row>
    <row r="48" spans="1:12" x14ac:dyDescent="0.25">
      <c r="J48" s="127" t="s">
        <v>357</v>
      </c>
      <c r="K48" s="128">
        <v>3</v>
      </c>
    </row>
    <row r="49" spans="10:11" x14ac:dyDescent="0.25">
      <c r="J49" s="127" t="s">
        <v>279</v>
      </c>
      <c r="K49" s="128">
        <v>4</v>
      </c>
    </row>
    <row r="50" spans="10:11" x14ac:dyDescent="0.25">
      <c r="J50" s="47" t="s">
        <v>280</v>
      </c>
      <c r="K50" s="87">
        <v>5</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Acknowledgements</vt:lpstr>
      <vt:lpstr>INTAKE</vt:lpstr>
      <vt:lpstr>IMPACT END-USERS</vt:lpstr>
      <vt:lpstr>IMPACT INDUSTRY&amp;RESEARCH</vt:lpstr>
      <vt:lpstr>ETHICAL-SOCIETAL-LEGAL</vt:lpstr>
      <vt:lpstr>FEASIBILITY</vt:lpstr>
      <vt:lpstr>ASSESSMENT</vt:lpstr>
      <vt:lpstr>RAF Basic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Stolk, D.J. (Dirk)</dc:creator>
  <cp:lastModifiedBy>Drs. D.J. Stolk</cp:lastModifiedBy>
  <cp:lastPrinted>2017-12-19T15:24:35Z</cp:lastPrinted>
  <dcterms:created xsi:type="dcterms:W3CDTF">2017-08-30T16:06:35Z</dcterms:created>
  <dcterms:modified xsi:type="dcterms:W3CDTF">2021-02-04T11:58:10Z</dcterms:modified>
</cp:coreProperties>
</file>