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331" documentId="8_{D557B33E-9477-48E5-B313-38A87882B9F0}" xr6:coauthVersionLast="47" xr6:coauthVersionMax="47" xr10:uidLastSave="{DB6D0A54-EE85-433C-937B-EDFC72967EBA}"/>
  <bookViews>
    <workbookView xWindow="2892" yWindow="2892" windowWidth="17280" windowHeight="8880" firstSheet="8" activeTab="9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Forecast" sheetId="34" r:id="rId10"/>
    <sheet name="EXPORT" sheetId="15" r:id="rId11"/>
  </sheets>
  <externalReferences>
    <externalReference r:id="rId12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FTPAVO - Persönliche Ansicht" guid="{4982636C-BE48-4C36-9EF2-05DE1E7B27C6}" mergeInterval="0" personalView="1" maximized="1" xWindow="1" yWindow="1" windowWidth="1916" windowHeight="850" tabRatio="420" activeSheetId="2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Lagadec - Persönliche Ansicht" guid="{8E039F38-8A99-41ED-9EB0-772E41436A39}" mergeInterval="0" personalView="1" maximized="1" xWindow="1" yWindow="1" windowWidth="1362" windowHeight="496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ansinn - Persönliche Ansicht" guid="{271A8A0E-11B5-457D-8E5B-7A0B96D32301}" mergeInterval="0" personalView="1" maximized="1" xWindow="1" yWindow="1" windowWidth="1276" windowHeight="761" activeSheetId="2"/>
    <customWorkbookView name="Joachim Gehl - Persönliche Ansicht" guid="{0D9DB13F-0973-4AF9-A1BA-6A1F27808610}" mergeInterval="0" personalView="1" maximized="1" xWindow="1" yWindow="1" windowWidth="1366" windowHeight="499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Mohrbacher - Persönliche Ansicht" guid="{B27504CB-9D58-4601-A626-17B8A83F807C}" mergeInterval="0" personalView="1" maximized="1" xWindow="1" yWindow="1" windowWidth="1362" windowHeight="496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Jentsch - Persönliche Ansicht" guid="{0DD2BE60-3025-4EBB-AF08-90D79010EFB1}" mergeInterval="0" personalView="1" maximized="1" xWindow="1" yWindow="1" windowWidth="1916" windowHeight="808" activeSheetId="2"/>
    <customWorkbookView name="Gehl - Persönliche Ansicht" guid="{8C2733AA-4B8A-4DBB-8DA0-D9103592B0A0}" mergeInterval="0" personalView="1" maximized="1" xWindow="1" yWindow="1" windowWidth="1916" windowHeight="818" activeSheetId="3"/>
    <customWorkbookView name="Walter - Persönliche Ansicht" guid="{189C1D2A-7245-405F-8860-848CEBC65D72}" mergeInterval="0" personalView="1" maximized="1" xWindow="1" yWindow="1" windowWidth="1276" windowHeight="794" activeSheetId="3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71" i="17" l="1"/>
  <c r="DG71" i="17"/>
  <c r="DH71" i="17"/>
  <c r="DI71" i="17"/>
  <c r="DJ71" i="17"/>
  <c r="DK71" i="17"/>
  <c r="DL71" i="17"/>
  <c r="DM71" i="17"/>
  <c r="DN71" i="17"/>
  <c r="DO71" i="17"/>
  <c r="DP71" i="17"/>
  <c r="DQ71" i="17"/>
  <c r="DR71" i="17"/>
  <c r="DS71" i="17"/>
  <c r="DT71" i="17"/>
  <c r="DU71" i="17"/>
  <c r="DV71" i="17"/>
  <c r="DW71" i="17"/>
  <c r="DX71" i="17"/>
  <c r="DY71" i="17"/>
  <c r="DZ71" i="17"/>
  <c r="EA71" i="17"/>
  <c r="EB71" i="17"/>
  <c r="EC71" i="17"/>
  <c r="ED71" i="17"/>
  <c r="EE71" i="17"/>
  <c r="EF71" i="17"/>
  <c r="EG71" i="17"/>
  <c r="EH71" i="17"/>
  <c r="EI71" i="17"/>
  <c r="EJ71" i="17"/>
  <c r="EK71" i="17"/>
  <c r="EL71" i="17"/>
  <c r="EM71" i="17"/>
  <c r="EN71" i="17"/>
  <c r="EO71" i="17"/>
  <c r="EP71" i="17"/>
  <c r="EQ71" i="17"/>
  <c r="ER71" i="17"/>
  <c r="ES71" i="17"/>
  <c r="ET71" i="17"/>
  <c r="EU71" i="17"/>
  <c r="EV71" i="17"/>
  <c r="EW71" i="17"/>
  <c r="EX71" i="17"/>
  <c r="EY71" i="17"/>
  <c r="EZ71" i="17"/>
  <c r="FA71" i="17"/>
  <c r="FB71" i="17"/>
  <c r="FC71" i="17"/>
  <c r="FD71" i="17"/>
  <c r="FE71" i="17"/>
  <c r="DF70" i="17"/>
  <c r="DG70" i="17"/>
  <c r="DH70" i="17"/>
  <c r="DI70" i="17"/>
  <c r="DJ70" i="17"/>
  <c r="DK70" i="17"/>
  <c r="DL70" i="17"/>
  <c r="DM70" i="17"/>
  <c r="DN70" i="17"/>
  <c r="DO70" i="17"/>
  <c r="DP70" i="17"/>
  <c r="DQ70" i="17"/>
  <c r="DR70" i="17"/>
  <c r="DS70" i="17"/>
  <c r="DT70" i="17"/>
  <c r="DU70" i="17"/>
  <c r="DV70" i="17"/>
  <c r="DW70" i="17"/>
  <c r="DX70" i="17"/>
  <c r="DY70" i="17"/>
  <c r="DZ70" i="17"/>
  <c r="EA70" i="17"/>
  <c r="EB70" i="17"/>
  <c r="EC70" i="17"/>
  <c r="ED70" i="17"/>
  <c r="EE70" i="17"/>
  <c r="EF70" i="17"/>
  <c r="EG70" i="17"/>
  <c r="EH70" i="17"/>
  <c r="EI70" i="17"/>
  <c r="EJ70" i="17"/>
  <c r="EK70" i="17"/>
  <c r="EL70" i="17"/>
  <c r="EM70" i="17"/>
  <c r="EN70" i="17"/>
  <c r="EO70" i="17"/>
  <c r="EP70" i="17"/>
  <c r="EQ70" i="17"/>
  <c r="ER70" i="17"/>
  <c r="ES70" i="17"/>
  <c r="ET70" i="17"/>
  <c r="EU70" i="17"/>
  <c r="EV70" i="17"/>
  <c r="EW70" i="17"/>
  <c r="EX70" i="17"/>
  <c r="EY70" i="17"/>
  <c r="EZ70" i="17"/>
  <c r="FA70" i="17"/>
  <c r="FB70" i="17"/>
  <c r="FC70" i="17"/>
  <c r="FD70" i="17"/>
  <c r="FE70" i="17"/>
  <c r="DF69" i="17"/>
  <c r="DG69" i="17"/>
  <c r="DH69" i="17"/>
  <c r="DI69" i="17"/>
  <c r="DJ69" i="17"/>
  <c r="DK69" i="17"/>
  <c r="DL69" i="17"/>
  <c r="DM69" i="17"/>
  <c r="DN69" i="17"/>
  <c r="DO69" i="17"/>
  <c r="DP69" i="17"/>
  <c r="DQ69" i="17"/>
  <c r="DR69" i="17"/>
  <c r="DS69" i="17"/>
  <c r="DT69" i="17"/>
  <c r="DU69" i="17"/>
  <c r="DV69" i="17"/>
  <c r="DW69" i="17"/>
  <c r="DX69" i="17"/>
  <c r="DY69" i="17"/>
  <c r="DZ69" i="17"/>
  <c r="EA69" i="17"/>
  <c r="EB69" i="17"/>
  <c r="EC69" i="17"/>
  <c r="ED69" i="17"/>
  <c r="EE69" i="17"/>
  <c r="EF69" i="17"/>
  <c r="EG69" i="17"/>
  <c r="EH69" i="17"/>
  <c r="EI69" i="17"/>
  <c r="EJ69" i="17"/>
  <c r="EK69" i="17"/>
  <c r="EL69" i="17"/>
  <c r="EM69" i="17"/>
  <c r="EN69" i="17"/>
  <c r="EO69" i="17"/>
  <c r="EP69" i="17"/>
  <c r="EQ69" i="17"/>
  <c r="ER69" i="17"/>
  <c r="ES69" i="17"/>
  <c r="ET69" i="17"/>
  <c r="EU69" i="17"/>
  <c r="EV69" i="17"/>
  <c r="EW69" i="17"/>
  <c r="EX69" i="17"/>
  <c r="EY69" i="17"/>
  <c r="EZ69" i="17"/>
  <c r="FA69" i="17"/>
  <c r="FB69" i="17"/>
  <c r="FC69" i="17"/>
  <c r="FD69" i="17"/>
  <c r="FE69" i="17"/>
  <c r="DF68" i="17"/>
  <c r="DG68" i="17"/>
  <c r="DH68" i="17"/>
  <c r="DI68" i="17"/>
  <c r="DJ68" i="17"/>
  <c r="DK68" i="17"/>
  <c r="DL68" i="17"/>
  <c r="DM68" i="17"/>
  <c r="DN68" i="17"/>
  <c r="DO68" i="17"/>
  <c r="DP68" i="17"/>
  <c r="DQ68" i="17"/>
  <c r="DR68" i="17"/>
  <c r="DS68" i="17"/>
  <c r="DT68" i="17"/>
  <c r="DU68" i="17"/>
  <c r="DV68" i="17"/>
  <c r="DW68" i="17"/>
  <c r="DX68" i="17"/>
  <c r="DY68" i="17"/>
  <c r="DZ68" i="17"/>
  <c r="EA68" i="17"/>
  <c r="EB68" i="17"/>
  <c r="EC68" i="17"/>
  <c r="ED68" i="17"/>
  <c r="EE68" i="17"/>
  <c r="EF68" i="17"/>
  <c r="EG68" i="17"/>
  <c r="EH68" i="17"/>
  <c r="EI68" i="17"/>
  <c r="EJ68" i="17"/>
  <c r="EK68" i="17"/>
  <c r="EL68" i="17"/>
  <c r="EM68" i="17"/>
  <c r="EN68" i="17"/>
  <c r="EO68" i="17"/>
  <c r="EP68" i="17"/>
  <c r="EQ68" i="17"/>
  <c r="ER68" i="17"/>
  <c r="ES68" i="17"/>
  <c r="ET68" i="17"/>
  <c r="EU68" i="17"/>
  <c r="EV68" i="17"/>
  <c r="EW68" i="17"/>
  <c r="EX68" i="17"/>
  <c r="EY68" i="17"/>
  <c r="EZ68" i="17"/>
  <c r="FA68" i="17"/>
  <c r="FB68" i="17"/>
  <c r="FC68" i="17"/>
  <c r="FD68" i="17"/>
  <c r="FE68" i="17"/>
  <c r="DF67" i="17"/>
  <c r="DG67" i="17"/>
  <c r="DH67" i="17"/>
  <c r="DI67" i="17"/>
  <c r="DJ67" i="17"/>
  <c r="DK67" i="17"/>
  <c r="DL67" i="17"/>
  <c r="DM67" i="17"/>
  <c r="DN67" i="17"/>
  <c r="DO67" i="17"/>
  <c r="DP67" i="17"/>
  <c r="DQ67" i="17"/>
  <c r="DR67" i="17"/>
  <c r="DS67" i="17"/>
  <c r="DT67" i="17"/>
  <c r="DU67" i="17"/>
  <c r="DV67" i="17"/>
  <c r="DW67" i="17"/>
  <c r="DX67" i="17"/>
  <c r="DY67" i="17"/>
  <c r="DZ67" i="17"/>
  <c r="EA67" i="17"/>
  <c r="EB67" i="17"/>
  <c r="EC67" i="17"/>
  <c r="ED67" i="17"/>
  <c r="EE67" i="17"/>
  <c r="EF67" i="17"/>
  <c r="EG67" i="17"/>
  <c r="EH67" i="17"/>
  <c r="EI67" i="17"/>
  <c r="EJ67" i="17"/>
  <c r="EK67" i="17"/>
  <c r="EL67" i="17"/>
  <c r="EM67" i="17"/>
  <c r="EN67" i="17"/>
  <c r="EO67" i="17"/>
  <c r="EP67" i="17"/>
  <c r="EQ67" i="17"/>
  <c r="ER67" i="17"/>
  <c r="ES67" i="17"/>
  <c r="ET67" i="17"/>
  <c r="EU67" i="17"/>
  <c r="EV67" i="17"/>
  <c r="EW67" i="17"/>
  <c r="EX67" i="17"/>
  <c r="EY67" i="17"/>
  <c r="EZ67" i="17"/>
  <c r="FA67" i="17"/>
  <c r="FB67" i="17"/>
  <c r="FC67" i="17"/>
  <c r="FD67" i="17"/>
  <c r="FE67" i="17"/>
  <c r="DF66" i="17"/>
  <c r="DG66" i="17"/>
  <c r="DH66" i="17"/>
  <c r="DI66" i="17"/>
  <c r="DJ66" i="17"/>
  <c r="DK66" i="17"/>
  <c r="DL66" i="17"/>
  <c r="DM66" i="17"/>
  <c r="DN66" i="17"/>
  <c r="DO66" i="17"/>
  <c r="DP66" i="17"/>
  <c r="DQ66" i="17"/>
  <c r="DR66" i="17"/>
  <c r="DS66" i="17"/>
  <c r="DT66" i="17"/>
  <c r="DU66" i="17"/>
  <c r="DV66" i="17"/>
  <c r="DW66" i="17"/>
  <c r="DX66" i="17"/>
  <c r="DY66" i="17"/>
  <c r="DZ66" i="17"/>
  <c r="EA66" i="17"/>
  <c r="EB66" i="17"/>
  <c r="EC66" i="17"/>
  <c r="ED66" i="17"/>
  <c r="EE66" i="17"/>
  <c r="EF66" i="17"/>
  <c r="EG66" i="17"/>
  <c r="EH66" i="17"/>
  <c r="EI66" i="17"/>
  <c r="EJ66" i="17"/>
  <c r="EK66" i="17"/>
  <c r="EL66" i="17"/>
  <c r="EM66" i="17"/>
  <c r="EN66" i="17"/>
  <c r="EO66" i="17"/>
  <c r="EP66" i="17"/>
  <c r="EQ66" i="17"/>
  <c r="ER66" i="17"/>
  <c r="ES66" i="17"/>
  <c r="ET66" i="17"/>
  <c r="EU66" i="17"/>
  <c r="EV66" i="17"/>
  <c r="EW66" i="17"/>
  <c r="EX66" i="17"/>
  <c r="EY66" i="17"/>
  <c r="EZ66" i="17"/>
  <c r="FA66" i="17"/>
  <c r="FB66" i="17"/>
  <c r="FC66" i="17"/>
  <c r="FD66" i="17"/>
  <c r="FE66" i="17"/>
  <c r="DE71" i="17"/>
  <c r="DE70" i="17"/>
  <c r="DE69" i="17"/>
  <c r="DE68" i="17"/>
  <c r="DE67" i="17"/>
  <c r="DE66" i="17"/>
  <c r="G68" i="20"/>
  <c r="F54" i="20"/>
  <c r="G54" i="20"/>
  <c r="F3" i="20"/>
  <c r="G54" i="17"/>
  <c r="AF54" i="17" s="1" a="1"/>
  <c r="AF54" i="17" s="1"/>
  <c r="BR54" i="17" s="1"/>
  <c r="G53" i="17"/>
  <c r="AE53" i="17" s="1" a="1"/>
  <c r="AE53" i="17" s="1"/>
  <c r="G51" i="17"/>
  <c r="G31" i="17"/>
  <c r="G24" i="17"/>
  <c r="AE24" i="17" s="1" a="1"/>
  <c r="AE24" i="17" s="1"/>
  <c r="G18" i="17"/>
  <c r="G17" i="17"/>
  <c r="BH17" i="17" s="1" a="1"/>
  <c r="BH17" i="17" s="1"/>
  <c r="G16" i="17"/>
  <c r="AE16" i="17" s="1" a="1"/>
  <c r="AE16" i="17" s="1"/>
  <c r="G5" i="17"/>
  <c r="AF5" i="17" s="1" a="1"/>
  <c r="AF5" i="17" s="1"/>
  <c r="G4" i="17"/>
  <c r="BH4" i="17" s="1" a="1"/>
  <c r="BH4" i="17" s="1"/>
  <c r="G3" i="17"/>
  <c r="BH3" i="17" s="1" a="1"/>
  <c r="BH3" i="17" s="1"/>
  <c r="FE58" i="17"/>
  <c r="FD58" i="17"/>
  <c r="FC58" i="17"/>
  <c r="FB58" i="17"/>
  <c r="FA58" i="17"/>
  <c r="EZ58" i="17"/>
  <c r="EY58" i="17"/>
  <c r="EX58" i="17"/>
  <c r="EW58" i="17"/>
  <c r="EV58" i="17"/>
  <c r="EU58" i="17"/>
  <c r="ET58" i="17"/>
  <c r="ES58" i="17"/>
  <c r="ER58" i="17"/>
  <c r="EQ58" i="17"/>
  <c r="EP58" i="17"/>
  <c r="EO58" i="17"/>
  <c r="EN58" i="17"/>
  <c r="EM58" i="17"/>
  <c r="EL58" i="17"/>
  <c r="EK58" i="17"/>
  <c r="EJ58" i="17"/>
  <c r="EI58" i="17"/>
  <c r="EH58" i="17"/>
  <c r="EG58" i="17"/>
  <c r="EF58" i="17"/>
  <c r="EE58" i="17"/>
  <c r="ED58" i="17"/>
  <c r="EC58" i="17"/>
  <c r="EB58" i="17"/>
  <c r="EA58" i="17"/>
  <c r="DZ58" i="17"/>
  <c r="DY58" i="17"/>
  <c r="DX58" i="17"/>
  <c r="DW58" i="17"/>
  <c r="DV58" i="17"/>
  <c r="DU58" i="17"/>
  <c r="DT58" i="17"/>
  <c r="DS58" i="17"/>
  <c r="DR58" i="17"/>
  <c r="DQ58" i="17"/>
  <c r="DP58" i="17"/>
  <c r="DO58" i="17"/>
  <c r="DN58" i="17"/>
  <c r="DM58" i="17"/>
  <c r="DL58" i="17"/>
  <c r="DK58" i="17"/>
  <c r="DJ58" i="17"/>
  <c r="DI58" i="17"/>
  <c r="DH58" i="17"/>
  <c r="DG58" i="17"/>
  <c r="DF58" i="17"/>
  <c r="DE58" i="17"/>
  <c r="FE57" i="17"/>
  <c r="FD57" i="17"/>
  <c r="FC57" i="17"/>
  <c r="FB57" i="17"/>
  <c r="FA57" i="17"/>
  <c r="EZ57" i="17"/>
  <c r="EY57" i="17"/>
  <c r="EX57" i="17"/>
  <c r="EW57" i="17"/>
  <c r="EV57" i="17"/>
  <c r="EU57" i="17"/>
  <c r="ET57" i="17"/>
  <c r="ES57" i="17"/>
  <c r="ER57" i="17"/>
  <c r="EQ57" i="17"/>
  <c r="EP57" i="17"/>
  <c r="EO57" i="17"/>
  <c r="EN57" i="17"/>
  <c r="EM57" i="17"/>
  <c r="EL57" i="17"/>
  <c r="EK57" i="17"/>
  <c r="EJ57" i="17"/>
  <c r="EI57" i="17"/>
  <c r="EH57" i="17"/>
  <c r="EG57" i="17"/>
  <c r="EF57" i="17"/>
  <c r="EE57" i="17"/>
  <c r="ED57" i="17"/>
  <c r="EC57" i="17"/>
  <c r="EB57" i="17"/>
  <c r="EA57" i="17"/>
  <c r="DZ57" i="17"/>
  <c r="DY57" i="17"/>
  <c r="DX57" i="17"/>
  <c r="DW57" i="17"/>
  <c r="DV57" i="17"/>
  <c r="DU57" i="17"/>
  <c r="DT57" i="17"/>
  <c r="DS57" i="17"/>
  <c r="DR57" i="17"/>
  <c r="DQ57" i="17"/>
  <c r="DP57" i="17"/>
  <c r="DO57" i="17"/>
  <c r="DN57" i="17"/>
  <c r="DM57" i="17"/>
  <c r="DL57" i="17"/>
  <c r="DK57" i="17"/>
  <c r="DJ57" i="17"/>
  <c r="DI57" i="17"/>
  <c r="DH57" i="17"/>
  <c r="DG57" i="17"/>
  <c r="DF57" i="17"/>
  <c r="DE57" i="17"/>
  <c r="FE56" i="17"/>
  <c r="FD56" i="17"/>
  <c r="FC56" i="17"/>
  <c r="FB56" i="17"/>
  <c r="FA56" i="17"/>
  <c r="EZ56" i="17"/>
  <c r="EY56" i="17"/>
  <c r="EX56" i="17"/>
  <c r="EW56" i="17"/>
  <c r="EV56" i="17"/>
  <c r="EU56" i="17"/>
  <c r="ET56" i="17"/>
  <c r="ES56" i="17"/>
  <c r="ER56" i="17"/>
  <c r="EQ56" i="17"/>
  <c r="EP56" i="17"/>
  <c r="EO56" i="17"/>
  <c r="EN56" i="17"/>
  <c r="EM56" i="17"/>
  <c r="EL56" i="17"/>
  <c r="EK56" i="17"/>
  <c r="EJ56" i="17"/>
  <c r="EI56" i="17"/>
  <c r="EH56" i="17"/>
  <c r="EG56" i="17"/>
  <c r="EF56" i="17"/>
  <c r="EE56" i="17"/>
  <c r="ED56" i="17"/>
  <c r="EC56" i="17"/>
  <c r="EB56" i="17"/>
  <c r="EA56" i="17"/>
  <c r="DZ56" i="17"/>
  <c r="DY56" i="17"/>
  <c r="DX56" i="17"/>
  <c r="DW56" i="17"/>
  <c r="DV56" i="17"/>
  <c r="DU56" i="17"/>
  <c r="DT56" i="17"/>
  <c r="DS56" i="17"/>
  <c r="DR56" i="17"/>
  <c r="DQ56" i="17"/>
  <c r="DP56" i="17"/>
  <c r="DO56" i="17"/>
  <c r="DN56" i="17"/>
  <c r="DM56" i="17"/>
  <c r="DL56" i="17"/>
  <c r="DK56" i="17"/>
  <c r="DJ56" i="17"/>
  <c r="DI56" i="17"/>
  <c r="DH56" i="17"/>
  <c r="DG56" i="17"/>
  <c r="DF56" i="17"/>
  <c r="DE56" i="17"/>
  <c r="FE55" i="17"/>
  <c r="FD55" i="17"/>
  <c r="FC55" i="17"/>
  <c r="FB55" i="17"/>
  <c r="FA55" i="17"/>
  <c r="EZ55" i="17"/>
  <c r="EY55" i="17"/>
  <c r="EX55" i="17"/>
  <c r="EW55" i="17"/>
  <c r="EV55" i="17"/>
  <c r="EU55" i="17"/>
  <c r="ET55" i="17"/>
  <c r="ES55" i="17"/>
  <c r="ER55" i="17"/>
  <c r="EQ55" i="17"/>
  <c r="EP55" i="17"/>
  <c r="EO55" i="17"/>
  <c r="EN55" i="17"/>
  <c r="EM55" i="17"/>
  <c r="EL55" i="17"/>
  <c r="EK55" i="17"/>
  <c r="EJ55" i="17"/>
  <c r="EI55" i="17"/>
  <c r="EH55" i="17"/>
  <c r="EG55" i="17"/>
  <c r="EF55" i="17"/>
  <c r="EE55" i="17"/>
  <c r="ED55" i="17"/>
  <c r="EC55" i="17"/>
  <c r="EB55" i="17"/>
  <c r="EA55" i="17"/>
  <c r="DZ55" i="17"/>
  <c r="DY55" i="17"/>
  <c r="DX55" i="17"/>
  <c r="DW55" i="17"/>
  <c r="DV55" i="17"/>
  <c r="DU55" i="17"/>
  <c r="DT55" i="17"/>
  <c r="DS55" i="17"/>
  <c r="DR55" i="17"/>
  <c r="DQ55" i="17"/>
  <c r="DP55" i="17"/>
  <c r="DO55" i="17"/>
  <c r="DN55" i="17"/>
  <c r="DM55" i="17"/>
  <c r="DL55" i="17"/>
  <c r="DK55" i="17"/>
  <c r="DJ55" i="17"/>
  <c r="DI55" i="17"/>
  <c r="DH55" i="17"/>
  <c r="DG55" i="17"/>
  <c r="DF55" i="17"/>
  <c r="DE55" i="17"/>
  <c r="FE54" i="17"/>
  <c r="FD54" i="17"/>
  <c r="FC54" i="17"/>
  <c r="FB54" i="17"/>
  <c r="FA54" i="17"/>
  <c r="EZ54" i="17"/>
  <c r="EY54" i="17"/>
  <c r="EX54" i="17"/>
  <c r="EW54" i="17"/>
  <c r="EV54" i="17"/>
  <c r="EU54" i="17"/>
  <c r="ET54" i="17"/>
  <c r="ES54" i="17"/>
  <c r="ER54" i="17"/>
  <c r="EQ54" i="17"/>
  <c r="EP54" i="17"/>
  <c r="EO54" i="17"/>
  <c r="EN54" i="17"/>
  <c r="EM54" i="17"/>
  <c r="EL54" i="17"/>
  <c r="EK54" i="17"/>
  <c r="EJ54" i="17"/>
  <c r="EI54" i="17"/>
  <c r="EH54" i="17"/>
  <c r="EG54" i="17"/>
  <c r="EF54" i="17"/>
  <c r="EE54" i="17"/>
  <c r="ED54" i="17"/>
  <c r="EC54" i="17"/>
  <c r="EB54" i="17"/>
  <c r="EA54" i="17"/>
  <c r="DZ54" i="17"/>
  <c r="DY54" i="17"/>
  <c r="DX54" i="17"/>
  <c r="DW54" i="17"/>
  <c r="DV54" i="17"/>
  <c r="DU54" i="17"/>
  <c r="DT54" i="17"/>
  <c r="DS54" i="17"/>
  <c r="DR54" i="17"/>
  <c r="DQ54" i="17"/>
  <c r="DP54" i="17"/>
  <c r="DO54" i="17"/>
  <c r="DN54" i="17"/>
  <c r="DM54" i="17"/>
  <c r="DL54" i="17"/>
  <c r="DK54" i="17"/>
  <c r="DJ54" i="17"/>
  <c r="DI54" i="17"/>
  <c r="DH54" i="17"/>
  <c r="DG54" i="17"/>
  <c r="DF54" i="17"/>
  <c r="DE54" i="17"/>
  <c r="FE53" i="17"/>
  <c r="FD53" i="17"/>
  <c r="FC53" i="17"/>
  <c r="FB53" i="17"/>
  <c r="FA53" i="17"/>
  <c r="EZ53" i="17"/>
  <c r="EY53" i="17"/>
  <c r="EX53" i="17"/>
  <c r="EW53" i="17"/>
  <c r="EV53" i="17"/>
  <c r="EU53" i="17"/>
  <c r="ET53" i="17"/>
  <c r="ES53" i="17"/>
  <c r="ER53" i="17"/>
  <c r="EQ53" i="17"/>
  <c r="EP53" i="17"/>
  <c r="EO53" i="17"/>
  <c r="EN53" i="17"/>
  <c r="EM53" i="17"/>
  <c r="EL53" i="17"/>
  <c r="EK53" i="17"/>
  <c r="EJ53" i="17"/>
  <c r="EI53" i="17"/>
  <c r="EH53" i="17"/>
  <c r="EG53" i="17"/>
  <c r="EF53" i="17"/>
  <c r="EE53" i="17"/>
  <c r="ED53" i="17"/>
  <c r="EC53" i="17"/>
  <c r="EB53" i="17"/>
  <c r="EA53" i="17"/>
  <c r="DZ53" i="17"/>
  <c r="DY53" i="17"/>
  <c r="DX53" i="17"/>
  <c r="DW53" i="17"/>
  <c r="DV53" i="17"/>
  <c r="DU53" i="17"/>
  <c r="DT53" i="17"/>
  <c r="DS53" i="17"/>
  <c r="DR53" i="17"/>
  <c r="DQ53" i="17"/>
  <c r="DP53" i="17"/>
  <c r="DO53" i="17"/>
  <c r="DN53" i="17"/>
  <c r="DM53" i="17"/>
  <c r="DL53" i="17"/>
  <c r="DK53" i="17"/>
  <c r="DJ53" i="17"/>
  <c r="DI53" i="17"/>
  <c r="DH53" i="17"/>
  <c r="DG53" i="17"/>
  <c r="DF53" i="17"/>
  <c r="DE53" i="17"/>
  <c r="FE52" i="17"/>
  <c r="FD52" i="17"/>
  <c r="FC52" i="17"/>
  <c r="FB52" i="17"/>
  <c r="FA52" i="17"/>
  <c r="EZ52" i="17"/>
  <c r="EY52" i="17"/>
  <c r="EX52" i="17"/>
  <c r="EW52" i="17"/>
  <c r="EV52" i="17"/>
  <c r="EU52" i="17"/>
  <c r="ET52" i="17"/>
  <c r="ES52" i="17"/>
  <c r="ER52" i="17"/>
  <c r="EQ52" i="17"/>
  <c r="EP52" i="17"/>
  <c r="EO52" i="17"/>
  <c r="EN52" i="17"/>
  <c r="EM52" i="17"/>
  <c r="EL52" i="17"/>
  <c r="EK52" i="17"/>
  <c r="EJ52" i="17"/>
  <c r="EI52" i="17"/>
  <c r="EH52" i="17"/>
  <c r="EG52" i="17"/>
  <c r="EF52" i="17"/>
  <c r="EE52" i="17"/>
  <c r="ED52" i="17"/>
  <c r="EC52" i="17"/>
  <c r="EB52" i="17"/>
  <c r="EA52" i="17"/>
  <c r="DZ52" i="17"/>
  <c r="DY52" i="17"/>
  <c r="DX52" i="17"/>
  <c r="DW52" i="17"/>
  <c r="DV52" i="17"/>
  <c r="DU52" i="17"/>
  <c r="DT52" i="17"/>
  <c r="DS52" i="17"/>
  <c r="DR52" i="17"/>
  <c r="DQ52" i="17"/>
  <c r="DP52" i="17"/>
  <c r="DO52" i="17"/>
  <c r="DN52" i="17"/>
  <c r="DM52" i="17"/>
  <c r="DL52" i="17"/>
  <c r="DK52" i="17"/>
  <c r="DJ52" i="17"/>
  <c r="DI52" i="17"/>
  <c r="DH52" i="17"/>
  <c r="DG52" i="17"/>
  <c r="DF52" i="17"/>
  <c r="DE52" i="17"/>
  <c r="FE51" i="17"/>
  <c r="FD51" i="17"/>
  <c r="FC51" i="17"/>
  <c r="FB51" i="17"/>
  <c r="FA51" i="17"/>
  <c r="EZ51" i="17"/>
  <c r="EY51" i="17"/>
  <c r="EX51" i="17"/>
  <c r="EW51" i="17"/>
  <c r="EV51" i="17"/>
  <c r="EU51" i="17"/>
  <c r="ET51" i="17"/>
  <c r="ES51" i="17"/>
  <c r="ER51" i="17"/>
  <c r="EQ51" i="17"/>
  <c r="EP51" i="17"/>
  <c r="EO51" i="17"/>
  <c r="EN51" i="17"/>
  <c r="EM51" i="17"/>
  <c r="EL51" i="17"/>
  <c r="EK51" i="17"/>
  <c r="EJ51" i="17"/>
  <c r="EI51" i="17"/>
  <c r="EH51" i="17"/>
  <c r="EG51" i="17"/>
  <c r="EF51" i="17"/>
  <c r="EE51" i="17"/>
  <c r="ED51" i="17"/>
  <c r="EC51" i="17"/>
  <c r="EB51" i="17"/>
  <c r="EA51" i="17"/>
  <c r="DZ51" i="17"/>
  <c r="DY51" i="17"/>
  <c r="DX51" i="17"/>
  <c r="DW51" i="17"/>
  <c r="DV51" i="17"/>
  <c r="DU51" i="17"/>
  <c r="DT51" i="17"/>
  <c r="DS51" i="17"/>
  <c r="DR51" i="17"/>
  <c r="DQ51" i="17"/>
  <c r="DP51" i="17"/>
  <c r="DO51" i="17"/>
  <c r="DN51" i="17"/>
  <c r="DM51" i="17"/>
  <c r="DL51" i="17"/>
  <c r="DK51" i="17"/>
  <c r="DJ51" i="17"/>
  <c r="DI51" i="17"/>
  <c r="DH51" i="17"/>
  <c r="DG51" i="17"/>
  <c r="DF51" i="17"/>
  <c r="DE51" i="17"/>
  <c r="FE50" i="17"/>
  <c r="FD50" i="17"/>
  <c r="FC50" i="17"/>
  <c r="FB50" i="17"/>
  <c r="FA50" i="17"/>
  <c r="EZ50" i="17"/>
  <c r="EY50" i="17"/>
  <c r="EX50" i="17"/>
  <c r="EW50" i="17"/>
  <c r="EV50" i="17"/>
  <c r="EU50" i="17"/>
  <c r="ET50" i="17"/>
  <c r="ES50" i="17"/>
  <c r="ER50" i="17"/>
  <c r="EQ50" i="17"/>
  <c r="EP50" i="17"/>
  <c r="EO50" i="17"/>
  <c r="EN50" i="17"/>
  <c r="EM50" i="17"/>
  <c r="EL50" i="17"/>
  <c r="EK50" i="17"/>
  <c r="EJ50" i="17"/>
  <c r="EI50" i="17"/>
  <c r="EH50" i="17"/>
  <c r="EG50" i="17"/>
  <c r="EF50" i="17"/>
  <c r="EE50" i="17"/>
  <c r="ED50" i="17"/>
  <c r="EC50" i="17"/>
  <c r="EB50" i="17"/>
  <c r="EA50" i="17"/>
  <c r="DZ50" i="17"/>
  <c r="DY50" i="17"/>
  <c r="DX50" i="17"/>
  <c r="DW50" i="17"/>
  <c r="DV50" i="17"/>
  <c r="DU50" i="17"/>
  <c r="DT50" i="17"/>
  <c r="DS50" i="17"/>
  <c r="DR50" i="17"/>
  <c r="DQ50" i="17"/>
  <c r="DP50" i="17"/>
  <c r="DO50" i="17"/>
  <c r="DN50" i="17"/>
  <c r="DM50" i="17"/>
  <c r="DL50" i="17"/>
  <c r="DK50" i="17"/>
  <c r="DJ50" i="17"/>
  <c r="DI50" i="17"/>
  <c r="DH50" i="17"/>
  <c r="DG50" i="17"/>
  <c r="DF50" i="17"/>
  <c r="DE50" i="17"/>
  <c r="FE45" i="17"/>
  <c r="FD45" i="17"/>
  <c r="FC45" i="17"/>
  <c r="FB45" i="17"/>
  <c r="FA45" i="17"/>
  <c r="EZ45" i="17"/>
  <c r="EY45" i="17"/>
  <c r="EX45" i="17"/>
  <c r="EW45" i="17"/>
  <c r="EV45" i="17"/>
  <c r="EU45" i="17"/>
  <c r="ET45" i="17"/>
  <c r="ES45" i="17"/>
  <c r="ER45" i="17"/>
  <c r="EQ45" i="17"/>
  <c r="EP45" i="17"/>
  <c r="EO45" i="17"/>
  <c r="EN45" i="17"/>
  <c r="EM45" i="17"/>
  <c r="EL45" i="17"/>
  <c r="EK45" i="17"/>
  <c r="EJ45" i="17"/>
  <c r="EI45" i="17"/>
  <c r="EH45" i="17"/>
  <c r="EG45" i="17"/>
  <c r="EF45" i="17"/>
  <c r="EE45" i="17"/>
  <c r="ED45" i="17"/>
  <c r="EC45" i="17"/>
  <c r="EB45" i="17"/>
  <c r="EA45" i="17"/>
  <c r="DZ45" i="17"/>
  <c r="DY45" i="17"/>
  <c r="DX45" i="17"/>
  <c r="DW45" i="17"/>
  <c r="DV45" i="17"/>
  <c r="DU45" i="17"/>
  <c r="DT45" i="17"/>
  <c r="DS45" i="17"/>
  <c r="DR45" i="17"/>
  <c r="DQ45" i="17"/>
  <c r="DP45" i="17"/>
  <c r="DO45" i="17"/>
  <c r="DN45" i="17"/>
  <c r="DM45" i="17"/>
  <c r="DL45" i="17"/>
  <c r="DK45" i="17"/>
  <c r="DJ45" i="17"/>
  <c r="DI45" i="17"/>
  <c r="DH45" i="17"/>
  <c r="DG45" i="17"/>
  <c r="DF45" i="17"/>
  <c r="DE45" i="17"/>
  <c r="FE44" i="17"/>
  <c r="FD44" i="17"/>
  <c r="FC44" i="17"/>
  <c r="FB44" i="17"/>
  <c r="FA44" i="17"/>
  <c r="EZ44" i="17"/>
  <c r="EY44" i="17"/>
  <c r="EX44" i="17"/>
  <c r="EW44" i="17"/>
  <c r="EV44" i="17"/>
  <c r="EU44" i="17"/>
  <c r="ET44" i="17"/>
  <c r="ES44" i="17"/>
  <c r="ER44" i="17"/>
  <c r="EQ44" i="17"/>
  <c r="EP44" i="17"/>
  <c r="EO44" i="17"/>
  <c r="EN44" i="17"/>
  <c r="EM44" i="17"/>
  <c r="EL44" i="17"/>
  <c r="EK44" i="17"/>
  <c r="EJ44" i="17"/>
  <c r="EI44" i="17"/>
  <c r="EH44" i="17"/>
  <c r="EG44" i="17"/>
  <c r="EF44" i="17"/>
  <c r="EE44" i="17"/>
  <c r="ED44" i="17"/>
  <c r="EC44" i="17"/>
  <c r="EB44" i="17"/>
  <c r="EA44" i="17"/>
  <c r="DZ44" i="17"/>
  <c r="DY44" i="17"/>
  <c r="DX44" i="17"/>
  <c r="DW44" i="17"/>
  <c r="DV44" i="17"/>
  <c r="DU44" i="17"/>
  <c r="DT44" i="17"/>
  <c r="DS44" i="17"/>
  <c r="DR44" i="17"/>
  <c r="DQ44" i="17"/>
  <c r="DP44" i="17"/>
  <c r="DO44" i="17"/>
  <c r="DN44" i="17"/>
  <c r="DM44" i="17"/>
  <c r="DL44" i="17"/>
  <c r="DK44" i="17"/>
  <c r="DJ44" i="17"/>
  <c r="DI44" i="17"/>
  <c r="DH44" i="17"/>
  <c r="DG44" i="17"/>
  <c r="DF44" i="17"/>
  <c r="DE44" i="17"/>
  <c r="FE43" i="17"/>
  <c r="FD43" i="17"/>
  <c r="FC43" i="17"/>
  <c r="FB43" i="17"/>
  <c r="FA43" i="17"/>
  <c r="EZ43" i="17"/>
  <c r="EY43" i="17"/>
  <c r="EX43" i="17"/>
  <c r="EW43" i="17"/>
  <c r="EV43" i="17"/>
  <c r="EU43" i="17"/>
  <c r="ET43" i="17"/>
  <c r="ES43" i="17"/>
  <c r="ER43" i="17"/>
  <c r="EQ43" i="17"/>
  <c r="EP43" i="17"/>
  <c r="EO43" i="17"/>
  <c r="EN43" i="17"/>
  <c r="EM43" i="17"/>
  <c r="EL43" i="17"/>
  <c r="EK43" i="17"/>
  <c r="EJ43" i="17"/>
  <c r="EI43" i="17"/>
  <c r="EH43" i="17"/>
  <c r="EG43" i="17"/>
  <c r="EF43" i="17"/>
  <c r="EE43" i="17"/>
  <c r="ED43" i="17"/>
  <c r="EC43" i="17"/>
  <c r="EB43" i="17"/>
  <c r="EA43" i="17"/>
  <c r="DZ43" i="17"/>
  <c r="DY43" i="17"/>
  <c r="DX43" i="17"/>
  <c r="DW43" i="17"/>
  <c r="DV43" i="17"/>
  <c r="DU43" i="17"/>
  <c r="DT43" i="17"/>
  <c r="DS43" i="17"/>
  <c r="DR43" i="17"/>
  <c r="DQ43" i="17"/>
  <c r="DP43" i="17"/>
  <c r="DO43" i="17"/>
  <c r="DN43" i="17"/>
  <c r="DM43" i="17"/>
  <c r="DL43" i="17"/>
  <c r="DK43" i="17"/>
  <c r="DJ43" i="17"/>
  <c r="DI43" i="17"/>
  <c r="DH43" i="17"/>
  <c r="DG43" i="17"/>
  <c r="DF43" i="17"/>
  <c r="DE43" i="17"/>
  <c r="FE42" i="17"/>
  <c r="FD42" i="17"/>
  <c r="FC42" i="17"/>
  <c r="FB42" i="17"/>
  <c r="FA42" i="17"/>
  <c r="EZ42" i="17"/>
  <c r="EY42" i="17"/>
  <c r="EX42" i="17"/>
  <c r="EW42" i="17"/>
  <c r="EV42" i="17"/>
  <c r="EU42" i="17"/>
  <c r="ET42" i="17"/>
  <c r="ES42" i="17"/>
  <c r="ER42" i="17"/>
  <c r="EQ42" i="17"/>
  <c r="EP42" i="17"/>
  <c r="EO42" i="17"/>
  <c r="EN42" i="17"/>
  <c r="EM42" i="17"/>
  <c r="EL42" i="17"/>
  <c r="EK42" i="17"/>
  <c r="EJ42" i="17"/>
  <c r="EI42" i="17"/>
  <c r="EH42" i="17"/>
  <c r="EG42" i="17"/>
  <c r="EF42" i="17"/>
  <c r="EE42" i="17"/>
  <c r="ED42" i="17"/>
  <c r="EC42" i="17"/>
  <c r="EB42" i="17"/>
  <c r="EA42" i="17"/>
  <c r="DZ42" i="17"/>
  <c r="DY42" i="17"/>
  <c r="DX42" i="17"/>
  <c r="DW42" i="17"/>
  <c r="DV42" i="17"/>
  <c r="DU42" i="17"/>
  <c r="DT42" i="17"/>
  <c r="DS42" i="17"/>
  <c r="DR42" i="17"/>
  <c r="DQ42" i="17"/>
  <c r="DP42" i="17"/>
  <c r="DO42" i="17"/>
  <c r="DN42" i="17"/>
  <c r="DM42" i="17"/>
  <c r="DL42" i="17"/>
  <c r="DK42" i="17"/>
  <c r="DJ42" i="17"/>
  <c r="DI42" i="17"/>
  <c r="DH42" i="17"/>
  <c r="DG42" i="17"/>
  <c r="DF42" i="17"/>
  <c r="DE42" i="17"/>
  <c r="FE40" i="17"/>
  <c r="FD40" i="17"/>
  <c r="FC40" i="17"/>
  <c r="FB40" i="17"/>
  <c r="FA40" i="17"/>
  <c r="EZ40" i="17"/>
  <c r="EY40" i="17"/>
  <c r="EX40" i="17"/>
  <c r="EW40" i="17"/>
  <c r="EV40" i="17"/>
  <c r="EU40" i="17"/>
  <c r="ET40" i="17"/>
  <c r="ES40" i="17"/>
  <c r="ER40" i="17"/>
  <c r="EQ40" i="17"/>
  <c r="EP40" i="17"/>
  <c r="EO40" i="17"/>
  <c r="EN40" i="17"/>
  <c r="EM40" i="17"/>
  <c r="EL40" i="17"/>
  <c r="EK40" i="17"/>
  <c r="EJ40" i="17"/>
  <c r="EI40" i="17"/>
  <c r="EH40" i="17"/>
  <c r="EG40" i="17"/>
  <c r="EF40" i="17"/>
  <c r="EE40" i="17"/>
  <c r="ED40" i="17"/>
  <c r="EC40" i="17"/>
  <c r="EB40" i="17"/>
  <c r="EA40" i="17"/>
  <c r="DZ40" i="17"/>
  <c r="DY40" i="17"/>
  <c r="DX40" i="17"/>
  <c r="DW40" i="17"/>
  <c r="DV40" i="17"/>
  <c r="DU40" i="17"/>
  <c r="DT40" i="17"/>
  <c r="DS40" i="17"/>
  <c r="DR40" i="17"/>
  <c r="DQ40" i="17"/>
  <c r="DP40" i="17"/>
  <c r="DO40" i="17"/>
  <c r="DN40" i="17"/>
  <c r="DM40" i="17"/>
  <c r="DL40" i="17"/>
  <c r="DK40" i="17"/>
  <c r="DJ40" i="17"/>
  <c r="DI40" i="17"/>
  <c r="DH40" i="17"/>
  <c r="DG40" i="17"/>
  <c r="DF40" i="17"/>
  <c r="DE40" i="17"/>
  <c r="FE39" i="17"/>
  <c r="FD39" i="17"/>
  <c r="FC39" i="17"/>
  <c r="FB39" i="17"/>
  <c r="FA39" i="17"/>
  <c r="EZ39" i="17"/>
  <c r="EY39" i="17"/>
  <c r="EX39" i="17"/>
  <c r="EW39" i="17"/>
  <c r="EV39" i="17"/>
  <c r="EU39" i="17"/>
  <c r="ET39" i="17"/>
  <c r="ES39" i="17"/>
  <c r="ER39" i="17"/>
  <c r="EQ39" i="17"/>
  <c r="EP39" i="17"/>
  <c r="EO39" i="17"/>
  <c r="EN39" i="17"/>
  <c r="EM39" i="17"/>
  <c r="EL39" i="17"/>
  <c r="EK39" i="17"/>
  <c r="EJ39" i="17"/>
  <c r="EI39" i="17"/>
  <c r="EH39" i="17"/>
  <c r="EG39" i="17"/>
  <c r="EF39" i="17"/>
  <c r="EE39" i="17"/>
  <c r="ED39" i="17"/>
  <c r="EC39" i="17"/>
  <c r="EB39" i="17"/>
  <c r="EA39" i="17"/>
  <c r="DZ39" i="17"/>
  <c r="DY39" i="17"/>
  <c r="DX39" i="17"/>
  <c r="DW39" i="17"/>
  <c r="DV39" i="17"/>
  <c r="DU39" i="17"/>
  <c r="DT39" i="17"/>
  <c r="DS39" i="17"/>
  <c r="DS38" i="17" s="1"/>
  <c r="DR39" i="17"/>
  <c r="DQ39" i="17"/>
  <c r="DP39" i="17"/>
  <c r="DO39" i="17"/>
  <c r="DN39" i="17"/>
  <c r="DM39" i="17"/>
  <c r="DL39" i="17"/>
  <c r="DK39" i="17"/>
  <c r="DJ39" i="17"/>
  <c r="DI39" i="17"/>
  <c r="DH39" i="17"/>
  <c r="DG39" i="17"/>
  <c r="DF39" i="17"/>
  <c r="DE39" i="17"/>
  <c r="FE37" i="17"/>
  <c r="FD37" i="17"/>
  <c r="FC37" i="17"/>
  <c r="FB37" i="17"/>
  <c r="FA37" i="17"/>
  <c r="EZ37" i="17"/>
  <c r="EY37" i="17"/>
  <c r="EX37" i="17"/>
  <c r="EW37" i="17"/>
  <c r="EV37" i="17"/>
  <c r="EU37" i="17"/>
  <c r="ET37" i="17"/>
  <c r="ES37" i="17"/>
  <c r="ER37" i="17"/>
  <c r="EQ37" i="17"/>
  <c r="EP37" i="17"/>
  <c r="EO37" i="17"/>
  <c r="EN37" i="17"/>
  <c r="EM37" i="17"/>
  <c r="EL37" i="17"/>
  <c r="EK37" i="17"/>
  <c r="EJ37" i="17"/>
  <c r="EI37" i="17"/>
  <c r="EH37" i="17"/>
  <c r="EG37" i="17"/>
  <c r="EF37" i="17"/>
  <c r="EE37" i="17"/>
  <c r="ED37" i="17"/>
  <c r="EC37" i="17"/>
  <c r="EB37" i="17"/>
  <c r="EA37" i="17"/>
  <c r="DZ37" i="17"/>
  <c r="DY37" i="17"/>
  <c r="DX37" i="17"/>
  <c r="DW37" i="17"/>
  <c r="DV37" i="17"/>
  <c r="DU37" i="17"/>
  <c r="DT37" i="17"/>
  <c r="DS37" i="17"/>
  <c r="DR37" i="17"/>
  <c r="DQ37" i="17"/>
  <c r="DP37" i="17"/>
  <c r="DO37" i="17"/>
  <c r="DN37" i="17"/>
  <c r="DM37" i="17"/>
  <c r="DL37" i="17"/>
  <c r="DK37" i="17"/>
  <c r="DJ37" i="17"/>
  <c r="DI37" i="17"/>
  <c r="DH37" i="17"/>
  <c r="DG37" i="17"/>
  <c r="DF37" i="17"/>
  <c r="DE37" i="17"/>
  <c r="FE36" i="17"/>
  <c r="FD36" i="17"/>
  <c r="FC36" i="17"/>
  <c r="FB36" i="17"/>
  <c r="FA36" i="17"/>
  <c r="EZ36" i="17"/>
  <c r="EY36" i="17"/>
  <c r="EX36" i="17"/>
  <c r="EW36" i="17"/>
  <c r="EV36" i="17"/>
  <c r="EU36" i="17"/>
  <c r="ET36" i="17"/>
  <c r="ES36" i="17"/>
  <c r="ER36" i="17"/>
  <c r="EQ36" i="17"/>
  <c r="EP36" i="17"/>
  <c r="EO36" i="17"/>
  <c r="EN36" i="17"/>
  <c r="EM36" i="17"/>
  <c r="EL36" i="17"/>
  <c r="EK36" i="17"/>
  <c r="EJ36" i="17"/>
  <c r="EI36" i="17"/>
  <c r="EH36" i="17"/>
  <c r="EG36" i="17"/>
  <c r="EF36" i="17"/>
  <c r="EE36" i="17"/>
  <c r="ED36" i="17"/>
  <c r="EC36" i="17"/>
  <c r="EB36" i="17"/>
  <c r="EA36" i="17"/>
  <c r="DZ36" i="17"/>
  <c r="DY36" i="17"/>
  <c r="DX36" i="17"/>
  <c r="DW36" i="17"/>
  <c r="DV36" i="17"/>
  <c r="DU36" i="17"/>
  <c r="DT36" i="17"/>
  <c r="DS36" i="17"/>
  <c r="DR36" i="17"/>
  <c r="DQ36" i="17"/>
  <c r="DP36" i="17"/>
  <c r="DO36" i="17"/>
  <c r="DN36" i="17"/>
  <c r="DM36" i="17"/>
  <c r="DL36" i="17"/>
  <c r="DK36" i="17"/>
  <c r="DJ36" i="17"/>
  <c r="DI36" i="17"/>
  <c r="DH36" i="17"/>
  <c r="DG36" i="17"/>
  <c r="DF36" i="17"/>
  <c r="DE36" i="17"/>
  <c r="FE35" i="17"/>
  <c r="FD35" i="17"/>
  <c r="FC35" i="17"/>
  <c r="FB35" i="17"/>
  <c r="FA35" i="17"/>
  <c r="EZ35" i="17"/>
  <c r="EY35" i="17"/>
  <c r="EX35" i="17"/>
  <c r="EW35" i="17"/>
  <c r="EV35" i="17"/>
  <c r="EU35" i="17"/>
  <c r="ET35" i="17"/>
  <c r="ES35" i="17"/>
  <c r="ER35" i="17"/>
  <c r="EQ35" i="17"/>
  <c r="EP35" i="17"/>
  <c r="EO35" i="17"/>
  <c r="EN35" i="17"/>
  <c r="EM35" i="17"/>
  <c r="EL35" i="17"/>
  <c r="EK35" i="17"/>
  <c r="EJ35" i="17"/>
  <c r="EI35" i="17"/>
  <c r="EH35" i="17"/>
  <c r="EG35" i="17"/>
  <c r="EF35" i="17"/>
  <c r="EE35" i="17"/>
  <c r="ED35" i="17"/>
  <c r="EC35" i="17"/>
  <c r="EB35" i="17"/>
  <c r="EA35" i="17"/>
  <c r="DZ35" i="17"/>
  <c r="DY35" i="17"/>
  <c r="DX35" i="17"/>
  <c r="DW35" i="17"/>
  <c r="DV35" i="17"/>
  <c r="DU35" i="17"/>
  <c r="DT35" i="17"/>
  <c r="DS35" i="17"/>
  <c r="DR35" i="17"/>
  <c r="DQ35" i="17"/>
  <c r="DP35" i="17"/>
  <c r="DO35" i="17"/>
  <c r="DN35" i="17"/>
  <c r="DM35" i="17"/>
  <c r="DL35" i="17"/>
  <c r="DK35" i="17"/>
  <c r="DJ35" i="17"/>
  <c r="DI35" i="17"/>
  <c r="DH35" i="17"/>
  <c r="DG35" i="17"/>
  <c r="DF35" i="17"/>
  <c r="DE35" i="17"/>
  <c r="FE32" i="17"/>
  <c r="FD32" i="17"/>
  <c r="FD11" i="17" s="1"/>
  <c r="FC32" i="17"/>
  <c r="FC11" i="17" s="1"/>
  <c r="FB32" i="17"/>
  <c r="FA32" i="17"/>
  <c r="EZ32" i="17"/>
  <c r="EY32" i="17"/>
  <c r="EX32" i="17"/>
  <c r="EW32" i="17"/>
  <c r="EV32" i="17"/>
  <c r="EV11" i="17" s="1"/>
  <c r="EU32" i="17"/>
  <c r="EU11" i="17" s="1"/>
  <c r="ET32" i="17"/>
  <c r="ES32" i="17"/>
  <c r="ES11" i="17" s="1"/>
  <c r="ER32" i="17"/>
  <c r="ER11" i="17" s="1"/>
  <c r="EQ32" i="17"/>
  <c r="EP32" i="17"/>
  <c r="EO32" i="17"/>
  <c r="EN32" i="17"/>
  <c r="EM32" i="17"/>
  <c r="EM11" i="17" s="1"/>
  <c r="EL32" i="17"/>
  <c r="EK32" i="17"/>
  <c r="EJ32" i="17"/>
  <c r="EJ11" i="17" s="1"/>
  <c r="EI32" i="17"/>
  <c r="EH32" i="17"/>
  <c r="EG32" i="17"/>
  <c r="EF32" i="17"/>
  <c r="EF11" i="17" s="1"/>
  <c r="EE32" i="17"/>
  <c r="EE11" i="17" s="1"/>
  <c r="ED32" i="17"/>
  <c r="ED11" i="17" s="1"/>
  <c r="EC32" i="17"/>
  <c r="EB32" i="17"/>
  <c r="EB11" i="17" s="1"/>
  <c r="EA32" i="17"/>
  <c r="DZ32" i="17"/>
  <c r="DY32" i="17"/>
  <c r="DX32" i="17"/>
  <c r="DX11" i="17" s="1"/>
  <c r="DW32" i="17"/>
  <c r="DW11" i="17" s="1"/>
  <c r="DV32" i="17"/>
  <c r="DV11" i="17" s="1"/>
  <c r="DU32" i="17"/>
  <c r="DU11" i="17" s="1"/>
  <c r="DT32" i="17"/>
  <c r="DS32" i="17"/>
  <c r="DR32" i="17"/>
  <c r="DQ32" i="17"/>
  <c r="DP32" i="17"/>
  <c r="DP11" i="17" s="1"/>
  <c r="DO32" i="17"/>
  <c r="DO11" i="17" s="1"/>
  <c r="DN32" i="17"/>
  <c r="DN11" i="17" s="1"/>
  <c r="DM32" i="17"/>
  <c r="DL32" i="17"/>
  <c r="DL11" i="17" s="1"/>
  <c r="DK32" i="17"/>
  <c r="DJ32" i="17"/>
  <c r="DI32" i="17"/>
  <c r="DH32" i="17"/>
  <c r="DG32" i="17"/>
  <c r="DF32" i="17"/>
  <c r="DF11" i="17" s="1"/>
  <c r="DE32" i="17"/>
  <c r="DE11" i="17" s="1"/>
  <c r="FE31" i="17"/>
  <c r="FD31" i="17"/>
  <c r="FC31" i="17"/>
  <c r="FB31" i="17"/>
  <c r="FA31" i="17"/>
  <c r="EZ31" i="17"/>
  <c r="EY31" i="17"/>
  <c r="EX31" i="17"/>
  <c r="EW31" i="17"/>
  <c r="EV31" i="17"/>
  <c r="EU31" i="17"/>
  <c r="ET31" i="17"/>
  <c r="ES31" i="17"/>
  <c r="ER31" i="17"/>
  <c r="EQ31" i="17"/>
  <c r="EP31" i="17"/>
  <c r="EO31" i="17"/>
  <c r="EN31" i="17"/>
  <c r="EM31" i="17"/>
  <c r="EL31" i="17"/>
  <c r="EK31" i="17"/>
  <c r="EJ31" i="17"/>
  <c r="EI31" i="17"/>
  <c r="EH31" i="17"/>
  <c r="EG31" i="17"/>
  <c r="EF31" i="17"/>
  <c r="EE31" i="17"/>
  <c r="ED31" i="17"/>
  <c r="EC31" i="17"/>
  <c r="EB31" i="17"/>
  <c r="EA31" i="17"/>
  <c r="DZ31" i="17"/>
  <c r="DY31" i="17"/>
  <c r="DX31" i="17"/>
  <c r="DW31" i="17"/>
  <c r="DV31" i="17"/>
  <c r="DU31" i="17"/>
  <c r="DT31" i="17"/>
  <c r="DS31" i="17"/>
  <c r="DR31" i="17"/>
  <c r="DQ31" i="17"/>
  <c r="DP31" i="17"/>
  <c r="DO31" i="17"/>
  <c r="DN31" i="17"/>
  <c r="DM31" i="17"/>
  <c r="DL31" i="17"/>
  <c r="DK31" i="17"/>
  <c r="DJ31" i="17"/>
  <c r="DI31" i="17"/>
  <c r="DH31" i="17"/>
  <c r="DG31" i="17"/>
  <c r="DF31" i="17"/>
  <c r="DE31" i="17"/>
  <c r="FE30" i="17"/>
  <c r="FD30" i="17"/>
  <c r="FC30" i="17"/>
  <c r="FB30" i="17"/>
  <c r="FA30" i="17"/>
  <c r="EZ30" i="17"/>
  <c r="EY30" i="17"/>
  <c r="EX30" i="17"/>
  <c r="EW30" i="17"/>
  <c r="EV30" i="17"/>
  <c r="EU30" i="17"/>
  <c r="ET30" i="17"/>
  <c r="ES30" i="17"/>
  <c r="ER30" i="17"/>
  <c r="EQ30" i="17"/>
  <c r="EP30" i="17"/>
  <c r="EO30" i="17"/>
  <c r="EN30" i="17"/>
  <c r="EM30" i="17"/>
  <c r="EL30" i="17"/>
  <c r="EK30" i="17"/>
  <c r="EJ30" i="17"/>
  <c r="EI30" i="17"/>
  <c r="EH30" i="17"/>
  <c r="EG30" i="17"/>
  <c r="EF30" i="17"/>
  <c r="EE30" i="17"/>
  <c r="ED30" i="17"/>
  <c r="EC30" i="17"/>
  <c r="EB30" i="17"/>
  <c r="EA30" i="17"/>
  <c r="DZ30" i="17"/>
  <c r="DY30" i="17"/>
  <c r="DX30" i="17"/>
  <c r="DW30" i="17"/>
  <c r="DV30" i="17"/>
  <c r="DU30" i="17"/>
  <c r="DT30" i="17"/>
  <c r="DS30" i="17"/>
  <c r="DR30" i="17"/>
  <c r="DQ30" i="17"/>
  <c r="DP30" i="17"/>
  <c r="DO30" i="17"/>
  <c r="DN30" i="17"/>
  <c r="DM30" i="17"/>
  <c r="DL30" i="17"/>
  <c r="DK30" i="17"/>
  <c r="DJ30" i="17"/>
  <c r="DI30" i="17"/>
  <c r="DH30" i="17"/>
  <c r="DG30" i="17"/>
  <c r="DF30" i="17"/>
  <c r="DE30" i="17"/>
  <c r="FE29" i="17"/>
  <c r="FD29" i="17"/>
  <c r="FC29" i="17"/>
  <c r="FB29" i="17"/>
  <c r="FA29" i="17"/>
  <c r="EZ29" i="17"/>
  <c r="EY29" i="17"/>
  <c r="EX29" i="17"/>
  <c r="EW29" i="17"/>
  <c r="EV29" i="17"/>
  <c r="EU29" i="17"/>
  <c r="ET29" i="17"/>
  <c r="ES29" i="17"/>
  <c r="ER29" i="17"/>
  <c r="EQ29" i="17"/>
  <c r="EP29" i="17"/>
  <c r="EO29" i="17"/>
  <c r="EN29" i="17"/>
  <c r="EM29" i="17"/>
  <c r="EL29" i="17"/>
  <c r="EK29" i="17"/>
  <c r="EJ29" i="17"/>
  <c r="EI29" i="17"/>
  <c r="EH29" i="17"/>
  <c r="EG29" i="17"/>
  <c r="EF29" i="17"/>
  <c r="EE29" i="17"/>
  <c r="ED29" i="17"/>
  <c r="EC29" i="17"/>
  <c r="EB29" i="17"/>
  <c r="EA29" i="17"/>
  <c r="DZ29" i="17"/>
  <c r="DY29" i="17"/>
  <c r="DX29" i="17"/>
  <c r="DW29" i="17"/>
  <c r="DV29" i="17"/>
  <c r="DU29" i="17"/>
  <c r="DT29" i="17"/>
  <c r="DS29" i="17"/>
  <c r="DR29" i="17"/>
  <c r="DQ29" i="17"/>
  <c r="DP29" i="17"/>
  <c r="DO29" i="17"/>
  <c r="DN29" i="17"/>
  <c r="DM29" i="17"/>
  <c r="DL29" i="17"/>
  <c r="DK29" i="17"/>
  <c r="DJ29" i="17"/>
  <c r="DI29" i="17"/>
  <c r="DH29" i="17"/>
  <c r="DG29" i="17"/>
  <c r="DF29" i="17"/>
  <c r="DE29" i="17"/>
  <c r="FE28" i="17"/>
  <c r="FD28" i="17"/>
  <c r="FC28" i="17"/>
  <c r="FB28" i="17"/>
  <c r="FA28" i="17"/>
  <c r="EZ28" i="17"/>
  <c r="EY28" i="17"/>
  <c r="EX28" i="17"/>
  <c r="EW28" i="17"/>
  <c r="EV28" i="17"/>
  <c r="EU28" i="17"/>
  <c r="ET28" i="17"/>
  <c r="ES28" i="17"/>
  <c r="ER28" i="17"/>
  <c r="EQ28" i="17"/>
  <c r="EP28" i="17"/>
  <c r="EO28" i="17"/>
  <c r="EN28" i="17"/>
  <c r="EM28" i="17"/>
  <c r="EL28" i="17"/>
  <c r="EK28" i="17"/>
  <c r="EJ28" i="17"/>
  <c r="EI28" i="17"/>
  <c r="EH28" i="17"/>
  <c r="EG28" i="17"/>
  <c r="EF28" i="17"/>
  <c r="EE28" i="17"/>
  <c r="ED28" i="17"/>
  <c r="EC28" i="17"/>
  <c r="EB28" i="17"/>
  <c r="EA28" i="17"/>
  <c r="DZ28" i="17"/>
  <c r="DY28" i="17"/>
  <c r="DX28" i="17"/>
  <c r="DW28" i="17"/>
  <c r="DV28" i="17"/>
  <c r="DU28" i="17"/>
  <c r="DT28" i="17"/>
  <c r="DS28" i="17"/>
  <c r="DR28" i="17"/>
  <c r="DQ28" i="17"/>
  <c r="DP28" i="17"/>
  <c r="DO28" i="17"/>
  <c r="DN28" i="17"/>
  <c r="DM28" i="17"/>
  <c r="DL28" i="17"/>
  <c r="DK28" i="17"/>
  <c r="DJ28" i="17"/>
  <c r="DI28" i="17"/>
  <c r="DH28" i="17"/>
  <c r="DG28" i="17"/>
  <c r="DF28" i="17"/>
  <c r="DE28" i="17"/>
  <c r="FE26" i="17"/>
  <c r="FD26" i="17"/>
  <c r="FC26" i="17"/>
  <c r="FB26" i="17"/>
  <c r="FA26" i="17"/>
  <c r="EZ26" i="17"/>
  <c r="EY26" i="17"/>
  <c r="EX26" i="17"/>
  <c r="EW26" i="17"/>
  <c r="EV26" i="17"/>
  <c r="EU26" i="17"/>
  <c r="ET26" i="17"/>
  <c r="ES26" i="17"/>
  <c r="ER26" i="17"/>
  <c r="EQ26" i="17"/>
  <c r="EP26" i="17"/>
  <c r="EO26" i="17"/>
  <c r="EN26" i="17"/>
  <c r="EM26" i="17"/>
  <c r="EL26" i="17"/>
  <c r="EK26" i="17"/>
  <c r="EJ26" i="17"/>
  <c r="EI26" i="17"/>
  <c r="EH26" i="17"/>
  <c r="EG26" i="17"/>
  <c r="EF26" i="17"/>
  <c r="EE26" i="17"/>
  <c r="ED26" i="17"/>
  <c r="EC26" i="17"/>
  <c r="EB26" i="17"/>
  <c r="EA26" i="17"/>
  <c r="DZ26" i="17"/>
  <c r="DY26" i="17"/>
  <c r="DX26" i="17"/>
  <c r="DW26" i="17"/>
  <c r="DV26" i="17"/>
  <c r="DU26" i="17"/>
  <c r="DT26" i="17"/>
  <c r="DS26" i="17"/>
  <c r="DR26" i="17"/>
  <c r="DQ26" i="17"/>
  <c r="DP26" i="17"/>
  <c r="DO26" i="17"/>
  <c r="DN26" i="17"/>
  <c r="DM26" i="17"/>
  <c r="DL26" i="17"/>
  <c r="DK26" i="17"/>
  <c r="DJ26" i="17"/>
  <c r="DI26" i="17"/>
  <c r="DH26" i="17"/>
  <c r="DG26" i="17"/>
  <c r="DF26" i="17"/>
  <c r="DE26" i="17"/>
  <c r="FE25" i="17"/>
  <c r="FD25" i="17"/>
  <c r="FC25" i="17"/>
  <c r="FB25" i="17"/>
  <c r="FA25" i="17"/>
  <c r="EZ25" i="17"/>
  <c r="EY25" i="17"/>
  <c r="EX25" i="17"/>
  <c r="EW25" i="17"/>
  <c r="EV25" i="17"/>
  <c r="EU25" i="17"/>
  <c r="ET25" i="17"/>
  <c r="ES25" i="17"/>
  <c r="ER25" i="17"/>
  <c r="EQ25" i="17"/>
  <c r="EP25" i="17"/>
  <c r="EO25" i="17"/>
  <c r="EN25" i="17"/>
  <c r="EM25" i="17"/>
  <c r="EL25" i="17"/>
  <c r="EK25" i="17"/>
  <c r="EJ25" i="17"/>
  <c r="EI25" i="17"/>
  <c r="EH25" i="17"/>
  <c r="EG25" i="17"/>
  <c r="EF25" i="17"/>
  <c r="EE25" i="17"/>
  <c r="ED25" i="17"/>
  <c r="EC25" i="17"/>
  <c r="EB25" i="17"/>
  <c r="EA25" i="17"/>
  <c r="DZ25" i="17"/>
  <c r="DY25" i="17"/>
  <c r="DX25" i="17"/>
  <c r="DW25" i="17"/>
  <c r="DV25" i="17"/>
  <c r="DU25" i="17"/>
  <c r="DT25" i="17"/>
  <c r="DS25" i="17"/>
  <c r="DR25" i="17"/>
  <c r="DQ25" i="17"/>
  <c r="DP25" i="17"/>
  <c r="DO25" i="17"/>
  <c r="DN25" i="17"/>
  <c r="DM25" i="17"/>
  <c r="DL25" i="17"/>
  <c r="DK25" i="17"/>
  <c r="DJ25" i="17"/>
  <c r="DI25" i="17"/>
  <c r="DH25" i="17"/>
  <c r="DG25" i="17"/>
  <c r="DF25" i="17"/>
  <c r="DE25" i="17"/>
  <c r="FE24" i="17"/>
  <c r="FD24" i="17"/>
  <c r="FC24" i="17"/>
  <c r="FB24" i="17"/>
  <c r="FA24" i="17"/>
  <c r="EZ24" i="17"/>
  <c r="EY24" i="17"/>
  <c r="EX24" i="17"/>
  <c r="EW24" i="17"/>
  <c r="EV24" i="17"/>
  <c r="EU24" i="17"/>
  <c r="ET24" i="17"/>
  <c r="ES24" i="17"/>
  <c r="ER24" i="17"/>
  <c r="EQ24" i="17"/>
  <c r="EP24" i="17"/>
  <c r="EO24" i="17"/>
  <c r="EN24" i="17"/>
  <c r="EM24" i="17"/>
  <c r="EL24" i="17"/>
  <c r="EK24" i="17"/>
  <c r="EJ24" i="17"/>
  <c r="EI24" i="17"/>
  <c r="EH24" i="17"/>
  <c r="EG24" i="17"/>
  <c r="EF24" i="17"/>
  <c r="EE24" i="17"/>
  <c r="ED24" i="17"/>
  <c r="EC24" i="17"/>
  <c r="EB24" i="17"/>
  <c r="EA24" i="17"/>
  <c r="DZ24" i="17"/>
  <c r="DY24" i="17"/>
  <c r="DX24" i="17"/>
  <c r="DW24" i="17"/>
  <c r="DV24" i="17"/>
  <c r="DU24" i="17"/>
  <c r="DT24" i="17"/>
  <c r="DS24" i="17"/>
  <c r="DR24" i="17"/>
  <c r="DQ24" i="17"/>
  <c r="DP24" i="17"/>
  <c r="DO24" i="17"/>
  <c r="DN24" i="17"/>
  <c r="DM24" i="17"/>
  <c r="DL24" i="17"/>
  <c r="DK24" i="17"/>
  <c r="DJ24" i="17"/>
  <c r="DI24" i="17"/>
  <c r="DH24" i="17"/>
  <c r="DG24" i="17"/>
  <c r="DF24" i="17"/>
  <c r="DE24" i="17"/>
  <c r="FE23" i="17"/>
  <c r="FD23" i="17"/>
  <c r="FC23" i="17"/>
  <c r="FB23" i="17"/>
  <c r="FA23" i="17"/>
  <c r="EZ23" i="17"/>
  <c r="EY23" i="17"/>
  <c r="EX23" i="17"/>
  <c r="EW23" i="17"/>
  <c r="EV23" i="17"/>
  <c r="EU23" i="17"/>
  <c r="ET23" i="17"/>
  <c r="ES23" i="17"/>
  <c r="ER23" i="17"/>
  <c r="EQ23" i="17"/>
  <c r="EP23" i="17"/>
  <c r="EO23" i="17"/>
  <c r="EN23" i="17"/>
  <c r="EM23" i="17"/>
  <c r="EL23" i="17"/>
  <c r="EK23" i="17"/>
  <c r="EJ23" i="17"/>
  <c r="EI23" i="17"/>
  <c r="EH23" i="17"/>
  <c r="EG23" i="17"/>
  <c r="EF23" i="17"/>
  <c r="EE23" i="17"/>
  <c r="ED23" i="17"/>
  <c r="EC23" i="17"/>
  <c r="EB23" i="17"/>
  <c r="EA23" i="17"/>
  <c r="DZ23" i="17"/>
  <c r="DY23" i="17"/>
  <c r="DX23" i="17"/>
  <c r="DW23" i="17"/>
  <c r="DV23" i="17"/>
  <c r="DU23" i="17"/>
  <c r="DT23" i="17"/>
  <c r="DS23" i="17"/>
  <c r="DR23" i="17"/>
  <c r="DQ23" i="17"/>
  <c r="DP23" i="17"/>
  <c r="DO23" i="17"/>
  <c r="DN23" i="17"/>
  <c r="DM23" i="17"/>
  <c r="DL23" i="17"/>
  <c r="DK23" i="17"/>
  <c r="DJ23" i="17"/>
  <c r="DI23" i="17"/>
  <c r="DH23" i="17"/>
  <c r="DG23" i="17"/>
  <c r="DF23" i="17"/>
  <c r="FE21" i="17"/>
  <c r="FD21" i="17"/>
  <c r="FC21" i="17"/>
  <c r="FB21" i="17"/>
  <c r="FA21" i="17"/>
  <c r="EZ21" i="17"/>
  <c r="EY21" i="17"/>
  <c r="EX21" i="17"/>
  <c r="EW21" i="17"/>
  <c r="EV21" i="17"/>
  <c r="EU21" i="17"/>
  <c r="ET21" i="17"/>
  <c r="ES21" i="17"/>
  <c r="ER21" i="17"/>
  <c r="EQ21" i="17"/>
  <c r="EP21" i="17"/>
  <c r="EO21" i="17"/>
  <c r="EN21" i="17"/>
  <c r="EM21" i="17"/>
  <c r="EL21" i="17"/>
  <c r="EK21" i="17"/>
  <c r="EJ21" i="17"/>
  <c r="EI21" i="17"/>
  <c r="EH21" i="17"/>
  <c r="EG21" i="17"/>
  <c r="EF21" i="17"/>
  <c r="EE21" i="17"/>
  <c r="ED21" i="17"/>
  <c r="EC21" i="17"/>
  <c r="EB21" i="17"/>
  <c r="EA21" i="17"/>
  <c r="DZ21" i="17"/>
  <c r="DY21" i="17"/>
  <c r="DX21" i="17"/>
  <c r="DW21" i="17"/>
  <c r="DV21" i="17"/>
  <c r="DU21" i="17"/>
  <c r="DT21" i="17"/>
  <c r="DS21" i="17"/>
  <c r="DR21" i="17"/>
  <c r="DQ21" i="17"/>
  <c r="DP21" i="17"/>
  <c r="DO21" i="17"/>
  <c r="DN21" i="17"/>
  <c r="DM21" i="17"/>
  <c r="DL21" i="17"/>
  <c r="DK21" i="17"/>
  <c r="DJ21" i="17"/>
  <c r="DI21" i="17"/>
  <c r="DH21" i="17"/>
  <c r="DG21" i="17"/>
  <c r="DF21" i="17"/>
  <c r="DE21" i="17"/>
  <c r="FE19" i="17"/>
  <c r="FD19" i="17"/>
  <c r="FC19" i="17"/>
  <c r="FB19" i="17"/>
  <c r="FA19" i="17"/>
  <c r="EZ19" i="17"/>
  <c r="EY19" i="17"/>
  <c r="EX19" i="17"/>
  <c r="EW19" i="17"/>
  <c r="EV19" i="17"/>
  <c r="EU19" i="17"/>
  <c r="ET19" i="17"/>
  <c r="ES19" i="17"/>
  <c r="ER19" i="17"/>
  <c r="EQ19" i="17"/>
  <c r="EP19" i="17"/>
  <c r="EO19" i="17"/>
  <c r="EN19" i="17"/>
  <c r="EM19" i="17"/>
  <c r="EL19" i="17"/>
  <c r="EK19" i="17"/>
  <c r="EJ19" i="17"/>
  <c r="EI19" i="17"/>
  <c r="EH19" i="17"/>
  <c r="EG19" i="17"/>
  <c r="EF19" i="17"/>
  <c r="EE19" i="17"/>
  <c r="ED19" i="17"/>
  <c r="EC19" i="17"/>
  <c r="EB19" i="17"/>
  <c r="EA19" i="17"/>
  <c r="DZ19" i="17"/>
  <c r="DY19" i="17"/>
  <c r="DX19" i="17"/>
  <c r="DW19" i="17"/>
  <c r="DV19" i="17"/>
  <c r="DU19" i="17"/>
  <c r="DT19" i="17"/>
  <c r="DS19" i="17"/>
  <c r="DR19" i="17"/>
  <c r="DQ19" i="17"/>
  <c r="DP19" i="17"/>
  <c r="DO19" i="17"/>
  <c r="DN19" i="17"/>
  <c r="DM19" i="17"/>
  <c r="DL19" i="17"/>
  <c r="DK19" i="17"/>
  <c r="DJ19" i="17"/>
  <c r="DI19" i="17"/>
  <c r="DH19" i="17"/>
  <c r="DG19" i="17"/>
  <c r="DF19" i="17"/>
  <c r="DE19" i="17"/>
  <c r="FE18" i="17"/>
  <c r="FD18" i="17"/>
  <c r="FC18" i="17"/>
  <c r="FB18" i="17"/>
  <c r="FA18" i="17"/>
  <c r="EZ18" i="17"/>
  <c r="EY18" i="17"/>
  <c r="EX18" i="17"/>
  <c r="EW18" i="17"/>
  <c r="EV18" i="17"/>
  <c r="EU18" i="17"/>
  <c r="ET18" i="17"/>
  <c r="ES18" i="17"/>
  <c r="ER18" i="17"/>
  <c r="EQ18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FE17" i="17"/>
  <c r="FD17" i="17"/>
  <c r="FC17" i="17"/>
  <c r="FB17" i="17"/>
  <c r="FA17" i="17"/>
  <c r="EZ17" i="17"/>
  <c r="EY17" i="17"/>
  <c r="EX17" i="17"/>
  <c r="EW17" i="17"/>
  <c r="EV17" i="17"/>
  <c r="EU17" i="17"/>
  <c r="ET17" i="17"/>
  <c r="ES17" i="17"/>
  <c r="ER17" i="17"/>
  <c r="EQ17" i="17"/>
  <c r="EP17" i="17"/>
  <c r="EO17" i="17"/>
  <c r="EN17" i="17"/>
  <c r="EM17" i="17"/>
  <c r="EL17" i="17"/>
  <c r="EK17" i="17"/>
  <c r="EJ17" i="17"/>
  <c r="EI17" i="17"/>
  <c r="EH17" i="17"/>
  <c r="EG17" i="17"/>
  <c r="EF17" i="17"/>
  <c r="EE17" i="17"/>
  <c r="ED17" i="17"/>
  <c r="EC17" i="17"/>
  <c r="EB17" i="17"/>
  <c r="EA17" i="17"/>
  <c r="DZ17" i="17"/>
  <c r="DY17" i="17"/>
  <c r="DX17" i="17"/>
  <c r="DW17" i="17"/>
  <c r="DV17" i="17"/>
  <c r="DU17" i="17"/>
  <c r="DT17" i="17"/>
  <c r="DS17" i="17"/>
  <c r="DR17" i="17"/>
  <c r="DQ17" i="17"/>
  <c r="DP17" i="17"/>
  <c r="DO17" i="17"/>
  <c r="DN17" i="17"/>
  <c r="DM17" i="17"/>
  <c r="DL17" i="17"/>
  <c r="DK17" i="17"/>
  <c r="DJ17" i="17"/>
  <c r="DI17" i="17"/>
  <c r="DH17" i="17"/>
  <c r="DG17" i="17"/>
  <c r="DF17" i="17"/>
  <c r="DE17" i="17"/>
  <c r="FE16" i="17"/>
  <c r="FD16" i="17"/>
  <c r="FC16" i="17"/>
  <c r="FB16" i="17"/>
  <c r="FA16" i="17"/>
  <c r="EZ16" i="17"/>
  <c r="EY16" i="17"/>
  <c r="EX16" i="17"/>
  <c r="EW16" i="17"/>
  <c r="EV16" i="17"/>
  <c r="EU16" i="17"/>
  <c r="ET16" i="17"/>
  <c r="ES16" i="17"/>
  <c r="ER16" i="17"/>
  <c r="EQ16" i="17"/>
  <c r="EP16" i="17"/>
  <c r="EO16" i="17"/>
  <c r="EN16" i="17"/>
  <c r="EM16" i="17"/>
  <c r="EL16" i="17"/>
  <c r="EK16" i="17"/>
  <c r="EJ16" i="17"/>
  <c r="EI16" i="17"/>
  <c r="EH16" i="17"/>
  <c r="EG16" i="17"/>
  <c r="EF16" i="17"/>
  <c r="EE16" i="17"/>
  <c r="ED16" i="17"/>
  <c r="EC16" i="17"/>
  <c r="EB16" i="17"/>
  <c r="EA16" i="17"/>
  <c r="DZ16" i="17"/>
  <c r="DY16" i="17"/>
  <c r="DX16" i="17"/>
  <c r="DW16" i="17"/>
  <c r="DV16" i="17"/>
  <c r="DU16" i="17"/>
  <c r="DT16" i="17"/>
  <c r="DS16" i="17"/>
  <c r="DR16" i="17"/>
  <c r="DQ16" i="17"/>
  <c r="DP16" i="17"/>
  <c r="DO16" i="17"/>
  <c r="DN16" i="17"/>
  <c r="DM16" i="17"/>
  <c r="DL16" i="17"/>
  <c r="DK16" i="17"/>
  <c r="DJ16" i="17"/>
  <c r="DI16" i="17"/>
  <c r="DH16" i="17"/>
  <c r="DG16" i="17"/>
  <c r="DF16" i="17"/>
  <c r="DE16" i="17"/>
  <c r="FE5" i="17"/>
  <c r="FD5" i="17"/>
  <c r="FC5" i="17"/>
  <c r="FB5" i="17"/>
  <c r="FA5" i="17"/>
  <c r="EZ5" i="17"/>
  <c r="EY5" i="17"/>
  <c r="EX5" i="17"/>
  <c r="EW5" i="17"/>
  <c r="EV5" i="17"/>
  <c r="EU5" i="17"/>
  <c r="ET5" i="17"/>
  <c r="ES5" i="17"/>
  <c r="ER5" i="17"/>
  <c r="EQ5" i="17"/>
  <c r="EP5" i="17"/>
  <c r="EO5" i="17"/>
  <c r="EN5" i="17"/>
  <c r="EM5" i="17"/>
  <c r="EL5" i="17"/>
  <c r="EK5" i="17"/>
  <c r="EJ5" i="17"/>
  <c r="EI5" i="17"/>
  <c r="EH5" i="17"/>
  <c r="EG5" i="17"/>
  <c r="EF5" i="17"/>
  <c r="EE5" i="17"/>
  <c r="ED5" i="17"/>
  <c r="EC5" i="17"/>
  <c r="EB5" i="17"/>
  <c r="EA5" i="17"/>
  <c r="DZ5" i="17"/>
  <c r="DY5" i="17"/>
  <c r="DX5" i="17"/>
  <c r="DW5" i="17"/>
  <c r="DV5" i="17"/>
  <c r="DU5" i="17"/>
  <c r="DT5" i="17"/>
  <c r="DS5" i="17"/>
  <c r="DR5" i="17"/>
  <c r="DQ5" i="17"/>
  <c r="DP5" i="17"/>
  <c r="DO5" i="17"/>
  <c r="DN5" i="17"/>
  <c r="DM5" i="17"/>
  <c r="DL5" i="17"/>
  <c r="DK5" i="17"/>
  <c r="DJ5" i="17"/>
  <c r="DI5" i="17"/>
  <c r="DH5" i="17"/>
  <c r="DG5" i="17"/>
  <c r="DF5" i="17"/>
  <c r="DE5" i="17"/>
  <c r="FE65" i="17"/>
  <c r="FD65" i="17"/>
  <c r="FC65" i="17"/>
  <c r="FB65" i="17"/>
  <c r="FA65" i="17"/>
  <c r="EZ65" i="17"/>
  <c r="EY65" i="17"/>
  <c r="EX65" i="17"/>
  <c r="EW65" i="17"/>
  <c r="EV65" i="17"/>
  <c r="EU65" i="17"/>
  <c r="ET65" i="17"/>
  <c r="ES65" i="17"/>
  <c r="ER65" i="17"/>
  <c r="EQ65" i="17"/>
  <c r="EP65" i="17"/>
  <c r="EO65" i="17"/>
  <c r="EN65" i="17"/>
  <c r="EM65" i="17"/>
  <c r="EL65" i="17"/>
  <c r="EK65" i="17"/>
  <c r="EJ65" i="17"/>
  <c r="EI65" i="17"/>
  <c r="EH65" i="17"/>
  <c r="EG65" i="17"/>
  <c r="EF65" i="17"/>
  <c r="EE65" i="17"/>
  <c r="ED65" i="17"/>
  <c r="EC65" i="17"/>
  <c r="EB65" i="17"/>
  <c r="EA65" i="17"/>
  <c r="DZ65" i="17"/>
  <c r="DY65" i="17"/>
  <c r="DX65" i="17"/>
  <c r="DW65" i="17"/>
  <c r="DV65" i="17"/>
  <c r="DU65" i="17"/>
  <c r="DT65" i="17"/>
  <c r="DS65" i="17"/>
  <c r="DR65" i="17"/>
  <c r="DQ65" i="17"/>
  <c r="DP65" i="17"/>
  <c r="DO65" i="17"/>
  <c r="DN65" i="17"/>
  <c r="DM65" i="17"/>
  <c r="DL65" i="17"/>
  <c r="DK65" i="17"/>
  <c r="DJ65" i="17"/>
  <c r="DI65" i="17"/>
  <c r="DH65" i="17"/>
  <c r="DG65" i="17"/>
  <c r="DF65" i="17"/>
  <c r="DE65" i="17"/>
  <c r="FE64" i="17"/>
  <c r="FD64" i="17"/>
  <c r="FC64" i="17"/>
  <c r="FB64" i="17"/>
  <c r="FA64" i="17"/>
  <c r="EZ64" i="17"/>
  <c r="EY64" i="17"/>
  <c r="EX64" i="17"/>
  <c r="EW64" i="17"/>
  <c r="EV64" i="17"/>
  <c r="EU64" i="17"/>
  <c r="ET64" i="17"/>
  <c r="ES64" i="17"/>
  <c r="ER64" i="17"/>
  <c r="EQ64" i="17"/>
  <c r="EP64" i="17"/>
  <c r="EO64" i="17"/>
  <c r="EN64" i="17"/>
  <c r="EM64" i="17"/>
  <c r="EL64" i="17"/>
  <c r="EK64" i="17"/>
  <c r="EJ64" i="17"/>
  <c r="EI64" i="17"/>
  <c r="EH64" i="17"/>
  <c r="EG64" i="17"/>
  <c r="EF64" i="17"/>
  <c r="EE64" i="17"/>
  <c r="ED64" i="17"/>
  <c r="EC64" i="17"/>
  <c r="EB64" i="17"/>
  <c r="EA64" i="17"/>
  <c r="DZ64" i="17"/>
  <c r="DY64" i="17"/>
  <c r="DX64" i="17"/>
  <c r="DW64" i="17"/>
  <c r="DV64" i="17"/>
  <c r="DU64" i="17"/>
  <c r="DT64" i="17"/>
  <c r="DS64" i="17"/>
  <c r="DR64" i="17"/>
  <c r="DQ64" i="17"/>
  <c r="DP64" i="17"/>
  <c r="DO64" i="17"/>
  <c r="DN64" i="17"/>
  <c r="DM64" i="17"/>
  <c r="DL64" i="17"/>
  <c r="DK64" i="17"/>
  <c r="DJ64" i="17"/>
  <c r="DI64" i="17"/>
  <c r="DH64" i="17"/>
  <c r="DG64" i="17"/>
  <c r="DF64" i="17"/>
  <c r="DE64" i="17"/>
  <c r="FE63" i="17"/>
  <c r="FD63" i="17"/>
  <c r="FC63" i="17"/>
  <c r="FB63" i="17"/>
  <c r="FA63" i="17"/>
  <c r="EZ63" i="17"/>
  <c r="EY63" i="17"/>
  <c r="EX63" i="17"/>
  <c r="EW63" i="17"/>
  <c r="EV63" i="17"/>
  <c r="EU63" i="17"/>
  <c r="ET63" i="17"/>
  <c r="ES63" i="17"/>
  <c r="ER63" i="17"/>
  <c r="EQ63" i="17"/>
  <c r="EP63" i="17"/>
  <c r="EO63" i="17"/>
  <c r="EN63" i="17"/>
  <c r="EM63" i="17"/>
  <c r="EL63" i="17"/>
  <c r="EK63" i="17"/>
  <c r="EJ63" i="17"/>
  <c r="EI63" i="17"/>
  <c r="EH63" i="17"/>
  <c r="EG63" i="17"/>
  <c r="EF63" i="17"/>
  <c r="EE63" i="17"/>
  <c r="ED63" i="17"/>
  <c r="EC63" i="17"/>
  <c r="EB63" i="17"/>
  <c r="EA63" i="17"/>
  <c r="DZ63" i="17"/>
  <c r="DY63" i="17"/>
  <c r="DX63" i="17"/>
  <c r="DW63" i="17"/>
  <c r="DV63" i="17"/>
  <c r="DU63" i="17"/>
  <c r="DT63" i="17"/>
  <c r="DS63" i="17"/>
  <c r="DR63" i="17"/>
  <c r="DQ63" i="17"/>
  <c r="DP63" i="17"/>
  <c r="DO63" i="17"/>
  <c r="DN63" i="17"/>
  <c r="DM63" i="17"/>
  <c r="DL63" i="17"/>
  <c r="DK63" i="17"/>
  <c r="FE62" i="17"/>
  <c r="FD62" i="17"/>
  <c r="FC62" i="17"/>
  <c r="FB62" i="17"/>
  <c r="FA62" i="17"/>
  <c r="EZ62" i="17"/>
  <c r="EY62" i="17"/>
  <c r="EX62" i="17"/>
  <c r="EW62" i="17"/>
  <c r="EV62" i="17"/>
  <c r="EU62" i="17"/>
  <c r="ET62" i="17"/>
  <c r="ES62" i="17"/>
  <c r="ER62" i="17"/>
  <c r="EQ62" i="17"/>
  <c r="EP62" i="17"/>
  <c r="EO62" i="17"/>
  <c r="EN62" i="17"/>
  <c r="EM62" i="17"/>
  <c r="EL62" i="17"/>
  <c r="EK62" i="17"/>
  <c r="EJ62" i="17"/>
  <c r="EI62" i="17"/>
  <c r="EH62" i="17"/>
  <c r="EG62" i="17"/>
  <c r="EF62" i="17"/>
  <c r="EE62" i="17"/>
  <c r="ED62" i="17"/>
  <c r="EC62" i="17"/>
  <c r="EB62" i="17"/>
  <c r="EA62" i="17"/>
  <c r="DZ62" i="17"/>
  <c r="DY62" i="17"/>
  <c r="DX62" i="17"/>
  <c r="DW62" i="17"/>
  <c r="DV62" i="17"/>
  <c r="DU62" i="17"/>
  <c r="DT62" i="17"/>
  <c r="DS62" i="17"/>
  <c r="DR62" i="17"/>
  <c r="DQ62" i="17"/>
  <c r="DP62" i="17"/>
  <c r="DO62" i="17"/>
  <c r="DN62" i="17"/>
  <c r="DM62" i="17"/>
  <c r="DL62" i="17"/>
  <c r="DK62" i="17"/>
  <c r="FE1" i="17"/>
  <c r="V1" i="15" s="1"/>
  <c r="AR1" i="15" s="1"/>
  <c r="FD1" i="17"/>
  <c r="U1" i="15" s="1"/>
  <c r="AF1" i="15" s="1"/>
  <c r="FC1" i="17"/>
  <c r="T1" i="15" s="1"/>
  <c r="AP1" i="15" s="1"/>
  <c r="FB1" i="17"/>
  <c r="S1" i="15" s="1"/>
  <c r="F1" i="34" s="1"/>
  <c r="FA1" i="17"/>
  <c r="R1" i="15" s="1"/>
  <c r="EZ1" i="17"/>
  <c r="Q1" i="15" s="1"/>
  <c r="D1" i="34" s="1"/>
  <c r="EY1" i="17"/>
  <c r="P1" i="15" s="1"/>
  <c r="EX1" i="17"/>
  <c r="O1" i="15" s="1"/>
  <c r="B1" i="34" s="1"/>
  <c r="EW1" i="17"/>
  <c r="N1" i="15" s="1"/>
  <c r="Y1" i="15" s="1"/>
  <c r="EV1" i="17"/>
  <c r="M1" i="15" s="1"/>
  <c r="X1" i="15" s="1"/>
  <c r="EU1" i="17"/>
  <c r="L1" i="15" s="1"/>
  <c r="AH1" i="15" s="1"/>
  <c r="ET1" i="17"/>
  <c r="ES1" i="17"/>
  <c r="ER1" i="17"/>
  <c r="EQ1" i="17"/>
  <c r="EP1" i="17"/>
  <c r="EO1" i="17"/>
  <c r="EN1" i="17"/>
  <c r="EM1" i="17"/>
  <c r="EL1" i="17"/>
  <c r="EK1" i="17"/>
  <c r="EJ1" i="17"/>
  <c r="EI1" i="17"/>
  <c r="EH1" i="17"/>
  <c r="EG1" i="17"/>
  <c r="EF1" i="17"/>
  <c r="EE1" i="17"/>
  <c r="ED1" i="17"/>
  <c r="EC1" i="17"/>
  <c r="EB1" i="17"/>
  <c r="EA1" i="17"/>
  <c r="DZ1" i="17"/>
  <c r="DY1" i="17"/>
  <c r="DX1" i="17"/>
  <c r="DW1" i="17"/>
  <c r="DV1" i="17"/>
  <c r="DU1" i="17"/>
  <c r="DT1" i="17"/>
  <c r="DS1" i="17"/>
  <c r="DR1" i="17"/>
  <c r="DQ1" i="17"/>
  <c r="DP1" i="17"/>
  <c r="DO1" i="17"/>
  <c r="DN1" i="17"/>
  <c r="DM1" i="17"/>
  <c r="DL1" i="17"/>
  <c r="DK1" i="17"/>
  <c r="DJ1" i="17"/>
  <c r="DI1" i="17"/>
  <c r="DH1" i="17"/>
  <c r="DG1" i="17"/>
  <c r="DF1" i="17"/>
  <c r="DE1" i="17"/>
  <c r="C103" i="35"/>
  <c r="D103" i="35"/>
  <c r="E103" i="35"/>
  <c r="F103" i="35"/>
  <c r="G103" i="35"/>
  <c r="H103" i="35"/>
  <c r="I103" i="35"/>
  <c r="J103" i="35"/>
  <c r="C101" i="35"/>
  <c r="D101" i="35"/>
  <c r="E101" i="35"/>
  <c r="F101" i="35"/>
  <c r="G101" i="35"/>
  <c r="H101" i="35"/>
  <c r="I101" i="35"/>
  <c r="J101" i="35"/>
  <c r="C96" i="35"/>
  <c r="D96" i="35"/>
  <c r="E96" i="35"/>
  <c r="F96" i="35"/>
  <c r="G96" i="35"/>
  <c r="H96" i="35"/>
  <c r="I96" i="35"/>
  <c r="J96" i="35"/>
  <c r="C94" i="35"/>
  <c r="D94" i="35"/>
  <c r="E94" i="35"/>
  <c r="F94" i="35"/>
  <c r="G94" i="35"/>
  <c r="H94" i="35"/>
  <c r="I94" i="35"/>
  <c r="J94" i="35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K3" i="35"/>
  <c r="C17" i="35"/>
  <c r="D17" i="35"/>
  <c r="E17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R17" i="35"/>
  <c r="C16" i="35"/>
  <c r="D16" i="35"/>
  <c r="E16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R16" i="35"/>
  <c r="D2" i="35"/>
  <c r="E2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L3" i="35"/>
  <c r="M3" i="35"/>
  <c r="N3" i="35"/>
  <c r="O3" i="35"/>
  <c r="P3" i="35"/>
  <c r="Q3" i="35"/>
  <c r="R3" i="35"/>
  <c r="A66" i="17" a="1"/>
  <c r="A66" i="17" s="1"/>
  <c r="A65" i="15" s="1"/>
  <c r="S66" i="17"/>
  <c r="T66" i="17"/>
  <c r="U66" i="17"/>
  <c r="X66" i="17"/>
  <c r="W66" i="17"/>
  <c r="AC66" i="17"/>
  <c r="DD66" i="17"/>
  <c r="A67" i="17" a="1"/>
  <c r="A67" i="17" s="1"/>
  <c r="A66" i="15" s="1"/>
  <c r="S67" i="17"/>
  <c r="T67" i="17"/>
  <c r="W67" i="17"/>
  <c r="AC67" i="17"/>
  <c r="U67" i="17"/>
  <c r="X67" i="17"/>
  <c r="DD67" i="17"/>
  <c r="A68" i="17" a="1"/>
  <c r="A68" i="17" s="1"/>
  <c r="A67" i="15" s="1"/>
  <c r="S68" i="17"/>
  <c r="T68" i="17"/>
  <c r="W68" i="17"/>
  <c r="AC68" i="17"/>
  <c r="U68" i="17"/>
  <c r="X68" i="17"/>
  <c r="DD68" i="17"/>
  <c r="A69" i="17" a="1"/>
  <c r="A69" i="17" s="1"/>
  <c r="A68" i="15" s="1"/>
  <c r="S69" i="17"/>
  <c r="T69" i="17"/>
  <c r="W69" i="17"/>
  <c r="U69" i="17"/>
  <c r="X69" i="17"/>
  <c r="DD69" i="17"/>
  <c r="A70" i="17" a="1"/>
  <c r="A70" i="17" s="1"/>
  <c r="A69" i="15" s="1"/>
  <c r="S70" i="17"/>
  <c r="T70" i="17"/>
  <c r="W70" i="17"/>
  <c r="Q70" i="17"/>
  <c r="J69" i="15"/>
  <c r="U70" i="17"/>
  <c r="X70" i="17"/>
  <c r="DD70" i="17"/>
  <c r="A71" i="17" a="1"/>
  <c r="A71" i="17" s="1"/>
  <c r="A70" i="15" s="1"/>
  <c r="S71" i="17"/>
  <c r="T71" i="17"/>
  <c r="W71" i="17"/>
  <c r="U71" i="17"/>
  <c r="X71" i="17"/>
  <c r="DD71" i="17"/>
  <c r="A69" i="20"/>
  <c r="D69" i="20"/>
  <c r="A70" i="20"/>
  <c r="D70" i="20"/>
  <c r="A71" i="20"/>
  <c r="D71" i="20"/>
  <c r="A72" i="20"/>
  <c r="D72" i="20"/>
  <c r="A73" i="20"/>
  <c r="D73" i="20"/>
  <c r="A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R5" i="35"/>
  <c r="Q5" i="35"/>
  <c r="N5" i="35"/>
  <c r="M5" i="35"/>
  <c r="O5" i="35"/>
  <c r="L5" i="35"/>
  <c r="K5" i="35"/>
  <c r="P5" i="35"/>
  <c r="R7" i="35"/>
  <c r="O7" i="35"/>
  <c r="N7" i="35"/>
  <c r="M7" i="35"/>
  <c r="L7" i="35"/>
  <c r="Q7" i="35"/>
  <c r="P7" i="35"/>
  <c r="K7" i="35"/>
  <c r="AC71" i="17"/>
  <c r="Q71" i="17"/>
  <c r="Y71" i="17"/>
  <c r="Q68" i="17"/>
  <c r="J67" i="15"/>
  <c r="R69" i="17"/>
  <c r="AB69" i="17"/>
  <c r="AF69" i="17" a="1"/>
  <c r="AF69" i="17"/>
  <c r="R68" i="17"/>
  <c r="Z68" i="17"/>
  <c r="R67" i="17"/>
  <c r="Z67" i="17"/>
  <c r="AA68" i="17"/>
  <c r="AE68" i="17" a="1"/>
  <c r="AE68" i="17"/>
  <c r="AC70" i="17"/>
  <c r="Q67" i="17"/>
  <c r="J66" i="15"/>
  <c r="AA70" i="17"/>
  <c r="AE70" i="17" a="1"/>
  <c r="AE70" i="17"/>
  <c r="G69" i="15"/>
  <c r="Y70" i="17"/>
  <c r="Y68" i="17"/>
  <c r="R66" i="17"/>
  <c r="Z66" i="17"/>
  <c r="Q66" i="17"/>
  <c r="AA66" i="17"/>
  <c r="AE66" i="17" a="1"/>
  <c r="AE66" i="17"/>
  <c r="AJ66" i="17"/>
  <c r="J70" i="15"/>
  <c r="AD71" i="17"/>
  <c r="R71" i="17"/>
  <c r="AB71" i="17"/>
  <c r="AF71" i="17" a="1"/>
  <c r="AF71" i="17"/>
  <c r="Z71" i="17"/>
  <c r="Q69" i="17"/>
  <c r="J68" i="15"/>
  <c r="AC69" i="17"/>
  <c r="Z70" i="17"/>
  <c r="AD70" i="17"/>
  <c r="R70" i="17"/>
  <c r="AB70" i="17"/>
  <c r="AF70" i="17" a="1"/>
  <c r="AF70" i="17"/>
  <c r="AA67" i="17"/>
  <c r="AE67" i="17" a="1"/>
  <c r="AE67" i="17"/>
  <c r="Y66" i="17"/>
  <c r="AD69" i="17"/>
  <c r="AD68" i="17"/>
  <c r="AD67" i="17"/>
  <c r="AD66" i="17"/>
  <c r="B3" i="15"/>
  <c r="AB66" i="17"/>
  <c r="AF66" i="17" a="1"/>
  <c r="AF66" i="17"/>
  <c r="AG66" i="17"/>
  <c r="Z69" i="17"/>
  <c r="AJ70" i="17"/>
  <c r="AR70" i="17"/>
  <c r="AZ70" i="17"/>
  <c r="AA71" i="17"/>
  <c r="AE71" i="17" a="1"/>
  <c r="AE71" i="17"/>
  <c r="H68" i="15"/>
  <c r="AB67" i="17"/>
  <c r="AF67" i="17" a="1"/>
  <c r="AF67" i="17"/>
  <c r="AB68" i="17"/>
  <c r="AF68" i="17" a="1"/>
  <c r="AF68" i="17"/>
  <c r="Y67" i="17"/>
  <c r="Y69" i="17"/>
  <c r="AJ68" i="17"/>
  <c r="G67" i="15"/>
  <c r="AR66" i="17"/>
  <c r="AZ66" i="17"/>
  <c r="AG71" i="17"/>
  <c r="H70" i="15"/>
  <c r="AG70" i="17"/>
  <c r="H69" i="15"/>
  <c r="AA69" i="17"/>
  <c r="AE69" i="17" a="1"/>
  <c r="AE69" i="17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/>
  <c r="AL66" i="17"/>
  <c r="G70" i="15"/>
  <c r="AJ71" i="17"/>
  <c r="H65" i="15"/>
  <c r="AG68" i="17"/>
  <c r="K67" i="15"/>
  <c r="H67" i="15"/>
  <c r="AK68" i="17"/>
  <c r="AR68" i="17"/>
  <c r="AZ68" i="17"/>
  <c r="H66" i="15"/>
  <c r="AG67" i="17"/>
  <c r="K66" i="15"/>
  <c r="AJ69" i="17"/>
  <c r="G68" i="15"/>
  <c r="AG69" i="17"/>
  <c r="AL70" i="17"/>
  <c r="AS70" i="17"/>
  <c r="BA70" i="17"/>
  <c r="AK67" i="17"/>
  <c r="AR67" i="17"/>
  <c r="AZ67" i="17"/>
  <c r="K69" i="15"/>
  <c r="K70" i="15"/>
  <c r="E1" i="15"/>
  <c r="D1" i="15"/>
  <c r="D2" i="15"/>
  <c r="AS66" i="17"/>
  <c r="BA66" i="17"/>
  <c r="AK71" i="17"/>
  <c r="AR71" i="17"/>
  <c r="AZ71" i="17"/>
  <c r="AL68" i="17"/>
  <c r="AS68" i="17"/>
  <c r="BA68" i="17"/>
  <c r="AL67" i="17"/>
  <c r="AS67" i="17"/>
  <c r="BA67" i="17"/>
  <c r="AK69" i="17"/>
  <c r="AR69" i="17"/>
  <c r="AZ69" i="17"/>
  <c r="AT70" i="17"/>
  <c r="BB70" i="17"/>
  <c r="AM70" i="17"/>
  <c r="K68" i="15"/>
  <c r="AM66" i="17"/>
  <c r="AT66" i="17"/>
  <c r="BB66" i="17"/>
  <c r="B2" i="15"/>
  <c r="C2" i="15"/>
  <c r="E2" i="15"/>
  <c r="F2" i="15"/>
  <c r="U4" i="17"/>
  <c r="T4" i="17"/>
  <c r="A4" i="17" a="1"/>
  <c r="A4" i="17" s="1"/>
  <c r="A3" i="15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/>
  <c r="AS71" i="17"/>
  <c r="BA71" i="17"/>
  <c r="AM68" i="17"/>
  <c r="AT68" i="17"/>
  <c r="BB68" i="17"/>
  <c r="AS69" i="17"/>
  <c r="BA69" i="17"/>
  <c r="AL69" i="17"/>
  <c r="AN70" i="17"/>
  <c r="AU70" i="17"/>
  <c r="BC70" i="17"/>
  <c r="AN66" i="17"/>
  <c r="AU66" i="17"/>
  <c r="BC66" i="17"/>
  <c r="AM67" i="17"/>
  <c r="AT67" i="17"/>
  <c r="BB67" i="17"/>
  <c r="F4" i="20"/>
  <c r="AM71" i="17"/>
  <c r="AT71" i="17"/>
  <c r="BB71" i="17"/>
  <c r="AN68" i="17"/>
  <c r="AU68" i="17"/>
  <c r="BC68" i="17"/>
  <c r="AN67" i="17"/>
  <c r="AU67" i="17"/>
  <c r="BC67" i="17"/>
  <c r="AM69" i="17"/>
  <c r="AT69" i="17"/>
  <c r="BB69" i="17"/>
  <c r="AO70" i="17"/>
  <c r="AV70" i="17"/>
  <c r="BD70" i="17"/>
  <c r="AV66" i="17"/>
  <c r="BD66" i="17"/>
  <c r="AO66" i="17"/>
  <c r="AN71" i="17"/>
  <c r="AU71" i="17"/>
  <c r="BC71" i="17"/>
  <c r="AO68" i="17"/>
  <c r="AV68" i="17"/>
  <c r="BD68" i="17"/>
  <c r="AU69" i="17"/>
  <c r="BC69" i="17"/>
  <c r="AN69" i="17"/>
  <c r="AO67" i="17"/>
  <c r="AV67" i="17"/>
  <c r="BD67" i="17"/>
  <c r="AP66" i="17"/>
  <c r="AX66" i="17"/>
  <c r="BF66" i="17"/>
  <c r="AW66" i="17"/>
  <c r="BE66" i="17"/>
  <c r="AW70" i="17"/>
  <c r="BE70" i="17"/>
  <c r="AP70" i="17"/>
  <c r="AX70" i="17"/>
  <c r="BF70" i="17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/>
  <c r="BD71" i="17"/>
  <c r="AO71" i="17"/>
  <c r="AW68" i="17"/>
  <c r="BE68" i="17"/>
  <c r="AP68" i="17"/>
  <c r="AX68" i="17"/>
  <c r="BF68" i="17"/>
  <c r="AP67" i="17"/>
  <c r="AX67" i="17"/>
  <c r="BF67" i="17"/>
  <c r="AW67" i="17"/>
  <c r="BE67" i="17"/>
  <c r="AV69" i="17"/>
  <c r="BD69" i="17"/>
  <c r="AO69" i="17"/>
  <c r="G8" i="20"/>
  <c r="F8" i="20"/>
  <c r="AP71" i="17"/>
  <c r="AX71" i="17"/>
  <c r="BF71" i="17"/>
  <c r="AW71" i="17"/>
  <c r="BE71" i="17"/>
  <c r="AW69" i="17"/>
  <c r="BE69" i="17"/>
  <c r="AP69" i="17"/>
  <c r="AX69" i="17"/>
  <c r="BF69" i="17"/>
  <c r="U65" i="17"/>
  <c r="C116" i="35"/>
  <c r="D116" i="35"/>
  <c r="E116" i="35"/>
  <c r="F116" i="35"/>
  <c r="G116" i="35"/>
  <c r="H116" i="35"/>
  <c r="I116" i="35"/>
  <c r="J116" i="35"/>
  <c r="T65" i="17"/>
  <c r="U64" i="17"/>
  <c r="T64" i="17"/>
  <c r="U63" i="17"/>
  <c r="T63" i="17"/>
  <c r="C113" i="35"/>
  <c r="D113" i="35"/>
  <c r="E113" i="35"/>
  <c r="F113" i="35"/>
  <c r="G113" i="35"/>
  <c r="H113" i="35"/>
  <c r="I113" i="35"/>
  <c r="J113" i="35"/>
  <c r="U62" i="17"/>
  <c r="C111" i="35"/>
  <c r="D111" i="35"/>
  <c r="E111" i="35"/>
  <c r="F111" i="35"/>
  <c r="G111" i="35"/>
  <c r="H111" i="35"/>
  <c r="I111" i="35"/>
  <c r="J111" i="35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A21" i="15" s="1"/>
  <c r="S22" i="17"/>
  <c r="BK22" i="17"/>
  <c r="DD22" i="17"/>
  <c r="A47" i="17" a="1"/>
  <c r="A47" i="17" s="1"/>
  <c r="A46" i="15" s="1"/>
  <c r="S47" i="17"/>
  <c r="DD47" i="17"/>
  <c r="A48" i="17" a="1"/>
  <c r="A48" i="17" s="1"/>
  <c r="A47" i="15" s="1"/>
  <c r="S48" i="17"/>
  <c r="DD48" i="17"/>
  <c r="G4" i="20"/>
  <c r="G13" i="20"/>
  <c r="Q27" i="17"/>
  <c r="J26" i="15"/>
  <c r="R27" i="17"/>
  <c r="Q31" i="17"/>
  <c r="J30" i="15"/>
  <c r="Q41" i="17"/>
  <c r="J40" i="15"/>
  <c r="K65" i="15"/>
  <c r="P65" i="35"/>
  <c r="R65" i="35"/>
  <c r="L65" i="35"/>
  <c r="Q65" i="35"/>
  <c r="O65" i="35"/>
  <c r="K65" i="35"/>
  <c r="N65" i="35"/>
  <c r="M65" i="35"/>
  <c r="K69" i="35"/>
  <c r="L69" i="35"/>
  <c r="M69" i="35"/>
  <c r="N69" i="35"/>
  <c r="O69" i="35"/>
  <c r="P69" i="35"/>
  <c r="Q69" i="35"/>
  <c r="R69" i="35"/>
  <c r="F13" i="20"/>
  <c r="T11" i="17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F9" i="20"/>
  <c r="G9" i="20"/>
  <c r="F10" i="20"/>
  <c r="G10" i="20"/>
  <c r="F11" i="20"/>
  <c r="G11" i="20"/>
  <c r="F12" i="20"/>
  <c r="F17" i="20"/>
  <c r="F51" i="20"/>
  <c r="G12" i="20"/>
  <c r="G17" i="20"/>
  <c r="G51" i="20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/>
  <c r="W65" i="17"/>
  <c r="Q65" i="17"/>
  <c r="J64" i="15"/>
  <c r="X64" i="17"/>
  <c r="R64" i="17"/>
  <c r="W64" i="17"/>
  <c r="Q64" i="17"/>
  <c r="J63" i="15"/>
  <c r="X63" i="17"/>
  <c r="R63" i="17"/>
  <c r="W63" i="17"/>
  <c r="Q63" i="17"/>
  <c r="J62" i="15"/>
  <c r="X62" i="17"/>
  <c r="R62" i="17"/>
  <c r="W62" i="17"/>
  <c r="Q62" i="17"/>
  <c r="J61" i="15"/>
  <c r="X61" i="17"/>
  <c r="R61" i="17"/>
  <c r="W61" i="17"/>
  <c r="Q61" i="17"/>
  <c r="J60" i="15"/>
  <c r="X60" i="17"/>
  <c r="R60" i="17"/>
  <c r="W60" i="17"/>
  <c r="Q60" i="17"/>
  <c r="J59" i="15"/>
  <c r="X59" i="17"/>
  <c r="R59" i="17"/>
  <c r="W59" i="17"/>
  <c r="Q59" i="17"/>
  <c r="J58" i="15"/>
  <c r="X58" i="17"/>
  <c r="R58" i="17"/>
  <c r="W58" i="17"/>
  <c r="Q58" i="17"/>
  <c r="J57" i="15"/>
  <c r="X56" i="17"/>
  <c r="R56" i="17"/>
  <c r="W56" i="17"/>
  <c r="Q56" i="17"/>
  <c r="J55" i="15"/>
  <c r="X55" i="17"/>
  <c r="R55" i="17"/>
  <c r="W55" i="17"/>
  <c r="Q55" i="17"/>
  <c r="J54" i="15"/>
  <c r="X54" i="17"/>
  <c r="R54" i="17"/>
  <c r="W54" i="17"/>
  <c r="Q54" i="17"/>
  <c r="J53" i="15"/>
  <c r="X53" i="17"/>
  <c r="R53" i="17"/>
  <c r="W53" i="17"/>
  <c r="Q53" i="17"/>
  <c r="J52" i="15"/>
  <c r="X51" i="17"/>
  <c r="R51" i="17"/>
  <c r="W51" i="17"/>
  <c r="Q51" i="17"/>
  <c r="J50" i="15"/>
  <c r="X50" i="17"/>
  <c r="R50" i="17"/>
  <c r="W50" i="17"/>
  <c r="Q50" i="17"/>
  <c r="J49" i="15"/>
  <c r="X32" i="17"/>
  <c r="R32" i="17"/>
  <c r="W32" i="17"/>
  <c r="Q32" i="17"/>
  <c r="J31" i="15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A12" i="15" s="1"/>
  <c r="BK13" i="17"/>
  <c r="DD13" i="17"/>
  <c r="N10" i="35"/>
  <c r="P10" i="35"/>
  <c r="O10" i="35"/>
  <c r="M10" i="35"/>
  <c r="R10" i="35"/>
  <c r="Q10" i="35"/>
  <c r="L10" i="35"/>
  <c r="K10" i="35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/>
  <c r="U38" i="17"/>
  <c r="F40" i="20"/>
  <c r="T38" i="17"/>
  <c r="U34" i="17"/>
  <c r="F36" i="20"/>
  <c r="T34" i="17"/>
  <c r="U52" i="17"/>
  <c r="X33" i="17"/>
  <c r="U9" i="17"/>
  <c r="T9" i="17"/>
  <c r="U8" i="17"/>
  <c r="U7" i="17"/>
  <c r="T7" i="17"/>
  <c r="DF62" i="17"/>
  <c r="DG62" i="17"/>
  <c r="DH62" i="17"/>
  <c r="DI62" i="17"/>
  <c r="DJ62" i="17"/>
  <c r="DF63" i="17"/>
  <c r="DG63" i="17"/>
  <c r="DH63" i="17"/>
  <c r="DI63" i="17"/>
  <c r="DJ63" i="17"/>
  <c r="DE63" i="17"/>
  <c r="DE62" i="17"/>
  <c r="A24" i="17" a="1"/>
  <c r="A24" i="17" s="1"/>
  <c r="A23" i="15" s="1"/>
  <c r="BK24" i="17"/>
  <c r="DD24" i="17"/>
  <c r="AD65" i="17"/>
  <c r="AC65" i="17"/>
  <c r="A65" i="17" a="1"/>
  <c r="A65" i="17" s="1"/>
  <c r="A64" i="15" s="1"/>
  <c r="AD64" i="17"/>
  <c r="AC64" i="17"/>
  <c r="A64" i="17" a="1"/>
  <c r="A64" i="17" s="1"/>
  <c r="A63" i="15" s="1"/>
  <c r="BK63" i="17"/>
  <c r="AD63" i="17"/>
  <c r="AC63" i="17"/>
  <c r="A63" i="17" a="1"/>
  <c r="A63" i="17" s="1"/>
  <c r="A62" i="15" s="1"/>
  <c r="BK62" i="17"/>
  <c r="AD62" i="17"/>
  <c r="AC62" i="17"/>
  <c r="A62" i="17" a="1"/>
  <c r="A62" i="17" s="1"/>
  <c r="A61" i="15" s="1"/>
  <c r="BK61" i="17"/>
  <c r="AD61" i="17"/>
  <c r="AC61" i="17"/>
  <c r="A61" i="17" a="1"/>
  <c r="A61" i="17" s="1"/>
  <c r="A60" i="15" s="1"/>
  <c r="BK60" i="17"/>
  <c r="AD60" i="17"/>
  <c r="AC60" i="17"/>
  <c r="A60" i="17" a="1"/>
  <c r="A60" i="17" s="1"/>
  <c r="A59" i="15" s="1"/>
  <c r="BK59" i="17"/>
  <c r="AD59" i="17"/>
  <c r="A59" i="17" a="1"/>
  <c r="A59" i="17" s="1"/>
  <c r="A58" i="15" s="1"/>
  <c r="BK58" i="17"/>
  <c r="AD58" i="17"/>
  <c r="AC58" i="17"/>
  <c r="A58" i="17" a="1"/>
  <c r="A58" i="17" s="1"/>
  <c r="A57" i="15" s="1"/>
  <c r="BK57" i="17"/>
  <c r="A57" i="17" a="1"/>
  <c r="A57" i="17" s="1"/>
  <c r="A56" i="15" s="1"/>
  <c r="BK56" i="17"/>
  <c r="AD56" i="17"/>
  <c r="AC56" i="17"/>
  <c r="A56" i="17" a="1"/>
  <c r="A56" i="17" s="1"/>
  <c r="A55" i="15" s="1"/>
  <c r="BK55" i="17"/>
  <c r="AD55" i="17"/>
  <c r="AC55" i="17"/>
  <c r="A55" i="17" a="1"/>
  <c r="A55" i="17" s="1"/>
  <c r="A54" i="15" s="1"/>
  <c r="BK54" i="17"/>
  <c r="AC54" i="17"/>
  <c r="A54" i="17" a="1"/>
  <c r="A54" i="17" s="1"/>
  <c r="A53" i="15" s="1"/>
  <c r="BK53" i="17"/>
  <c r="AC53" i="17"/>
  <c r="A53" i="17" a="1"/>
  <c r="A53" i="17" s="1"/>
  <c r="A52" i="15" s="1"/>
  <c r="BK52" i="17"/>
  <c r="A52" i="17" a="1"/>
  <c r="A52" i="17" s="1"/>
  <c r="A51" i="15" s="1"/>
  <c r="BK51" i="17"/>
  <c r="AD51" i="17"/>
  <c r="AC51" i="17"/>
  <c r="A51" i="17" a="1"/>
  <c r="A51" i="17" s="1"/>
  <c r="A50" i="15" s="1"/>
  <c r="BK50" i="17"/>
  <c r="AD50" i="17"/>
  <c r="AF50" i="17" a="1"/>
  <c r="AF50" i="17"/>
  <c r="H49" i="15"/>
  <c r="AC50" i="17"/>
  <c r="AE50" i="17" a="1"/>
  <c r="AE50" i="17"/>
  <c r="G49" i="15"/>
  <c r="A50" i="17" a="1"/>
  <c r="A50" i="17" s="1"/>
  <c r="A49" i="15" s="1"/>
  <c r="DD49" i="17"/>
  <c r="BK49" i="17"/>
  <c r="A49" i="17" a="1"/>
  <c r="A49" i="17" s="1"/>
  <c r="A48" i="15" s="1"/>
  <c r="DD46" i="17"/>
  <c r="A46" i="17" a="1"/>
  <c r="A46" i="17" s="1"/>
  <c r="A45" i="15" s="1"/>
  <c r="DD45" i="17"/>
  <c r="BK45" i="17"/>
  <c r="A45" i="17" a="1"/>
  <c r="A45" i="17" s="1"/>
  <c r="A44" i="15" s="1"/>
  <c r="DD44" i="17"/>
  <c r="A44" i="17" a="1"/>
  <c r="A44" i="17" s="1"/>
  <c r="A43" i="15" s="1"/>
  <c r="DD43" i="17"/>
  <c r="A43" i="17" a="1"/>
  <c r="A43" i="17" s="1"/>
  <c r="A42" i="15" s="1"/>
  <c r="DD42" i="17"/>
  <c r="A42" i="17" a="1"/>
  <c r="A42" i="17" s="1"/>
  <c r="A41" i="15" s="1"/>
  <c r="DD41" i="17"/>
  <c r="A41" i="17" a="1"/>
  <c r="A41" i="17" s="1"/>
  <c r="A40" i="15" s="1"/>
  <c r="DD40" i="17"/>
  <c r="A40" i="17" a="1"/>
  <c r="A40" i="17" s="1"/>
  <c r="A39" i="15" s="1"/>
  <c r="DD39" i="17"/>
  <c r="A39" i="17" a="1"/>
  <c r="A39" i="17" s="1"/>
  <c r="A38" i="15" s="1"/>
  <c r="DD38" i="17"/>
  <c r="A38" i="17" a="1"/>
  <c r="A38" i="17" s="1"/>
  <c r="A37" i="15" s="1"/>
  <c r="DD37" i="17"/>
  <c r="A37" i="17" a="1"/>
  <c r="A37" i="17" s="1"/>
  <c r="A36" i="15" s="1"/>
  <c r="DD36" i="17"/>
  <c r="A36" i="17" a="1"/>
  <c r="A36" i="17" s="1"/>
  <c r="A35" i="15" s="1"/>
  <c r="DD35" i="17"/>
  <c r="A35" i="17" a="1"/>
  <c r="A35" i="17" s="1"/>
  <c r="A34" i="15" s="1"/>
  <c r="DD34" i="17"/>
  <c r="A34" i="17" a="1"/>
  <c r="A34" i="17" s="1"/>
  <c r="A33" i="15" s="1"/>
  <c r="DD33" i="17"/>
  <c r="BK33" i="17"/>
  <c r="W33" i="17"/>
  <c r="Q33" i="17"/>
  <c r="J32" i="15"/>
  <c r="A33" i="17" a="1"/>
  <c r="A33" i="17" s="1"/>
  <c r="A32" i="15" s="1"/>
  <c r="DD32" i="17"/>
  <c r="BK32" i="17"/>
  <c r="A32" i="17" a="1"/>
  <c r="A32" i="17" s="1"/>
  <c r="A31" i="15" s="1"/>
  <c r="DD31" i="17"/>
  <c r="BK31" i="17"/>
  <c r="AC31" i="17"/>
  <c r="A31" i="17" a="1"/>
  <c r="A31" i="17" s="1"/>
  <c r="A30" i="15" s="1"/>
  <c r="DD30" i="17"/>
  <c r="BK30" i="17"/>
  <c r="A30" i="17" a="1"/>
  <c r="A30" i="17" s="1"/>
  <c r="A29" i="15" s="1"/>
  <c r="DD29" i="17"/>
  <c r="BK29" i="17"/>
  <c r="A29" i="17" a="1"/>
  <c r="A29" i="17" s="1"/>
  <c r="A28" i="15" s="1"/>
  <c r="DD28" i="17"/>
  <c r="BK28" i="17"/>
  <c r="A28" i="17" a="1"/>
  <c r="A28" i="17" s="1"/>
  <c r="A27" i="15" s="1"/>
  <c r="DD27" i="17"/>
  <c r="BK27" i="17"/>
  <c r="AD27" i="17"/>
  <c r="A27" i="17" a="1"/>
  <c r="A27" i="17" s="1"/>
  <c r="A26" i="15" s="1"/>
  <c r="DD26" i="17"/>
  <c r="BK26" i="17"/>
  <c r="A26" i="17" a="1"/>
  <c r="A26" i="17" s="1"/>
  <c r="A25" i="15" s="1"/>
  <c r="DD25" i="17"/>
  <c r="BK25" i="17"/>
  <c r="A25" i="17" a="1"/>
  <c r="A25" i="17" s="1"/>
  <c r="A24" i="15" s="1"/>
  <c r="DD23" i="17"/>
  <c r="BK23" i="17"/>
  <c r="A23" i="17" a="1"/>
  <c r="A23" i="17" s="1"/>
  <c r="A22" i="15" s="1"/>
  <c r="DD21" i="17"/>
  <c r="BK21" i="17"/>
  <c r="A21" i="17" a="1"/>
  <c r="A21" i="17" s="1"/>
  <c r="A20" i="15" s="1"/>
  <c r="DD20" i="17"/>
  <c r="BK20" i="17"/>
  <c r="A20" i="17" a="1"/>
  <c r="A20" i="17" s="1"/>
  <c r="A19" i="15" s="1"/>
  <c r="DD5" i="17"/>
  <c r="BK5" i="17"/>
  <c r="A5" i="17" a="1"/>
  <c r="A5" i="17" s="1"/>
  <c r="A4" i="15" s="1"/>
  <c r="DD19" i="17"/>
  <c r="BK19" i="17"/>
  <c r="A19" i="17" a="1"/>
  <c r="A19" i="17" s="1"/>
  <c r="A18" i="15" s="1"/>
  <c r="DD18" i="17"/>
  <c r="BK18" i="17"/>
  <c r="A18" i="17" a="1"/>
  <c r="A18" i="17" s="1"/>
  <c r="A17" i="15" s="1"/>
  <c r="DD17" i="17"/>
  <c r="BK17" i="17"/>
  <c r="A17" i="17" a="1"/>
  <c r="A17" i="17" s="1"/>
  <c r="A16" i="15" s="1"/>
  <c r="DD16" i="17"/>
  <c r="BK16" i="17"/>
  <c r="A16" i="17" a="1"/>
  <c r="A16" i="17" s="1"/>
  <c r="A15" i="15" s="1"/>
  <c r="DD15" i="17"/>
  <c r="A15" i="17" a="1"/>
  <c r="A15" i="17" s="1"/>
  <c r="A14" i="15" s="1"/>
  <c r="DD14" i="17"/>
  <c r="A14" i="17" a="1"/>
  <c r="A14" i="17" s="1"/>
  <c r="A13" i="15" s="1"/>
  <c r="DD12" i="17"/>
  <c r="BK12" i="17"/>
  <c r="A12" i="17" a="1"/>
  <c r="A12" i="17" s="1"/>
  <c r="A11" i="15" s="1"/>
  <c r="DD11" i="17"/>
  <c r="BK11" i="17"/>
  <c r="A11" i="17" a="1"/>
  <c r="A11" i="17" s="1"/>
  <c r="A10" i="15" s="1"/>
  <c r="DD10" i="17"/>
  <c r="BK10" i="17"/>
  <c r="A10" i="17" a="1"/>
  <c r="A10" i="17" s="1"/>
  <c r="A9" i="15" s="1"/>
  <c r="DD9" i="17"/>
  <c r="BK9" i="17"/>
  <c r="A9" i="17" a="1"/>
  <c r="A9" i="17" s="1"/>
  <c r="A8" i="15" s="1"/>
  <c r="DD8" i="17"/>
  <c r="BK8" i="17"/>
  <c r="A8" i="17" a="1"/>
  <c r="A8" i="17" s="1"/>
  <c r="A7" i="15" s="1"/>
  <c r="DD7" i="17"/>
  <c r="BK7" i="17"/>
  <c r="A7" i="17" a="1"/>
  <c r="A7" i="17" s="1"/>
  <c r="A6" i="15" s="1"/>
  <c r="DD6" i="17"/>
  <c r="BK6" i="17"/>
  <c r="A6" i="17" a="1"/>
  <c r="A6" i="17" s="1"/>
  <c r="A5" i="15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A2" i="15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AD53" i="17"/>
  <c r="AC59" i="17"/>
  <c r="J28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L25" i="35"/>
  <c r="O25" i="35"/>
  <c r="R25" i="35"/>
  <c r="Q25" i="35"/>
  <c r="P25" i="35"/>
  <c r="N25" i="35"/>
  <c r="M25" i="35"/>
  <c r="K25" i="35"/>
  <c r="J27" i="35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C27" i="35"/>
  <c r="R24" i="35"/>
  <c r="Q24" i="35"/>
  <c r="P24" i="35"/>
  <c r="O24" i="35"/>
  <c r="O26" i="35"/>
  <c r="O29" i="35"/>
  <c r="N24" i="35"/>
  <c r="M24" i="35"/>
  <c r="L24" i="35"/>
  <c r="L26" i="35"/>
  <c r="L29" i="35"/>
  <c r="K24" i="35"/>
  <c r="AG50" i="17"/>
  <c r="K49" i="15"/>
  <c r="AD33" i="17"/>
  <c r="AF33" i="17" a="1"/>
  <c r="AF33" i="17"/>
  <c r="H32" i="15"/>
  <c r="R33" i="17"/>
  <c r="DE33" i="17"/>
  <c r="F78" i="20"/>
  <c r="U6" i="17"/>
  <c r="G43" i="20"/>
  <c r="U41" i="17"/>
  <c r="G78" i="20"/>
  <c r="T52" i="17"/>
  <c r="X52" i="17"/>
  <c r="R52" i="17"/>
  <c r="G59" i="20"/>
  <c r="U57" i="17"/>
  <c r="AC33" i="17"/>
  <c r="AE33" i="17" a="1"/>
  <c r="AE33" i="17"/>
  <c r="G32" i="15"/>
  <c r="U11" i="17"/>
  <c r="T49" i="17"/>
  <c r="F43" i="20"/>
  <c r="T41" i="17"/>
  <c r="U10" i="17"/>
  <c r="L12" i="17"/>
  <c r="EH34" i="17"/>
  <c r="BR50" i="17"/>
  <c r="AJ50" i="17"/>
  <c r="BQ50" i="17"/>
  <c r="R26" i="35"/>
  <c r="R29" i="35"/>
  <c r="M26" i="35"/>
  <c r="M29" i="35"/>
  <c r="N26" i="35"/>
  <c r="N29" i="35"/>
  <c r="K26" i="35"/>
  <c r="K29" i="35"/>
  <c r="P26" i="35"/>
  <c r="P29" i="35"/>
  <c r="Q26" i="35"/>
  <c r="Q29" i="35"/>
  <c r="BR33" i="17"/>
  <c r="X57" i="17"/>
  <c r="BQ33" i="17"/>
  <c r="AG33" i="17"/>
  <c r="K32" i="15"/>
  <c r="DF33" i="17"/>
  <c r="DG33" i="17"/>
  <c r="DH33" i="17"/>
  <c r="W52" i="17"/>
  <c r="Q52" i="17"/>
  <c r="J51" i="15"/>
  <c r="F59" i="20"/>
  <c r="T57" i="17"/>
  <c r="T10" i="17"/>
  <c r="AJ33" i="17"/>
  <c r="AR33" i="17"/>
  <c r="AZ33" i="17"/>
  <c r="U49" i="17"/>
  <c r="AK50" i="17"/>
  <c r="AR50" i="17"/>
  <c r="AZ50" i="17"/>
  <c r="DG11" i="17"/>
  <c r="DI33" i="17"/>
  <c r="DJ33" i="17"/>
  <c r="AD57" i="17"/>
  <c r="R57" i="17"/>
  <c r="W57" i="17"/>
  <c r="Q57" i="17"/>
  <c r="J56" i="15"/>
  <c r="U15" i="17"/>
  <c r="T15" i="17"/>
  <c r="AK33" i="17"/>
  <c r="AS33" i="17"/>
  <c r="BA33" i="17"/>
  <c r="AS50" i="17"/>
  <c r="BA50" i="17"/>
  <c r="AL50" i="17"/>
  <c r="AC57" i="17"/>
  <c r="AL33" i="17"/>
  <c r="AM33" i="17"/>
  <c r="DK33" i="17"/>
  <c r="AT50" i="17"/>
  <c r="BB50" i="17"/>
  <c r="AM50" i="17"/>
  <c r="AT33" i="17"/>
  <c r="BB33" i="17"/>
  <c r="AN33" i="17"/>
  <c r="AU33" i="17"/>
  <c r="BC33" i="17"/>
  <c r="DL33" i="17"/>
  <c r="AU50" i="17"/>
  <c r="BC50" i="17"/>
  <c r="AN50" i="17"/>
  <c r="DM33" i="17"/>
  <c r="AV33" i="17"/>
  <c r="BD33" i="17"/>
  <c r="AO33" i="17"/>
  <c r="AV50" i="17"/>
  <c r="AO50" i="17"/>
  <c r="DN33" i="17"/>
  <c r="AW33" i="17"/>
  <c r="BE33" i="17"/>
  <c r="AP33" i="17"/>
  <c r="AX33" i="17"/>
  <c r="BF33" i="17"/>
  <c r="AP50" i="17"/>
  <c r="AW50" i="17"/>
  <c r="BE50" i="17"/>
  <c r="BD50" i="17"/>
  <c r="DO33" i="17"/>
  <c r="AX50" i="17"/>
  <c r="DP33" i="17"/>
  <c r="BF50" i="17"/>
  <c r="DQ33" i="17"/>
  <c r="DR33" i="17"/>
  <c r="DS33" i="17"/>
  <c r="DT33" i="17"/>
  <c r="DU33" i="17"/>
  <c r="DV33" i="17"/>
  <c r="DW33" i="17"/>
  <c r="DX33" i="17"/>
  <c r="DY33" i="17"/>
  <c r="DZ33" i="17"/>
  <c r="EA33" i="17"/>
  <c r="EB33" i="17"/>
  <c r="EC33" i="17"/>
  <c r="ED33" i="17"/>
  <c r="EE33" i="17"/>
  <c r="EF33" i="17"/>
  <c r="EG33" i="17"/>
  <c r="EH33" i="17"/>
  <c r="EI33" i="17"/>
  <c r="EJ33" i="17"/>
  <c r="EK33" i="17"/>
  <c r="EL33" i="17"/>
  <c r="EM33" i="17"/>
  <c r="EN33" i="17"/>
  <c r="EO33" i="17"/>
  <c r="EP33" i="17"/>
  <c r="EQ33" i="17"/>
  <c r="ER33" i="17"/>
  <c r="ES33" i="17"/>
  <c r="ET33" i="17"/>
  <c r="EU33" i="17"/>
  <c r="EV33" i="17"/>
  <c r="EW33" i="17"/>
  <c r="EX33" i="17"/>
  <c r="EY33" i="17"/>
  <c r="EZ33" i="17"/>
  <c r="FA33" i="17"/>
  <c r="FB33" i="17"/>
  <c r="FC33" i="17"/>
  <c r="FD33" i="17"/>
  <c r="FE33" i="17"/>
  <c r="AC27" i="17"/>
  <c r="DF27" i="17"/>
  <c r="DG27" i="17"/>
  <c r="DH27" i="17"/>
  <c r="DI27" i="17"/>
  <c r="DJ27" i="17"/>
  <c r="DK27" i="17"/>
  <c r="DL27" i="17"/>
  <c r="DM27" i="17"/>
  <c r="DN27" i="17"/>
  <c r="DO27" i="17"/>
  <c r="DP27" i="17"/>
  <c r="DQ27" i="17"/>
  <c r="DR27" i="17"/>
  <c r="DS27" i="17"/>
  <c r="DT27" i="17"/>
  <c r="DU27" i="17"/>
  <c r="DV27" i="17"/>
  <c r="DW27" i="17"/>
  <c r="DX27" i="17"/>
  <c r="DY27" i="17"/>
  <c r="DZ27" i="17"/>
  <c r="EA27" i="17"/>
  <c r="EB27" i="17"/>
  <c r="EC27" i="17"/>
  <c r="ED27" i="17"/>
  <c r="EE27" i="17"/>
  <c r="EF27" i="17"/>
  <c r="EG27" i="17"/>
  <c r="EH27" i="17"/>
  <c r="EI27" i="17"/>
  <c r="EJ27" i="17"/>
  <c r="EK27" i="17"/>
  <c r="EL27" i="17"/>
  <c r="EM27" i="17"/>
  <c r="EN27" i="17"/>
  <c r="EO27" i="17"/>
  <c r="EP27" i="17"/>
  <c r="EQ27" i="17"/>
  <c r="ER27" i="17"/>
  <c r="ES27" i="17"/>
  <c r="ET27" i="17"/>
  <c r="EU27" i="17"/>
  <c r="EV27" i="17"/>
  <c r="EW27" i="17"/>
  <c r="EX27" i="17"/>
  <c r="EY27" i="17"/>
  <c r="EZ27" i="17"/>
  <c r="FA27" i="17"/>
  <c r="FB27" i="17"/>
  <c r="FC27" i="17"/>
  <c r="FD27" i="17"/>
  <c r="FE27" i="17"/>
  <c r="AC52" i="17"/>
  <c r="AD32" i="17"/>
  <c r="AC32" i="17"/>
  <c r="AD54" i="17"/>
  <c r="AD52" i="17"/>
  <c r="AC41" i="17"/>
  <c r="Y54" i="17"/>
  <c r="AA54" i="17"/>
  <c r="Y56" i="17"/>
  <c r="AE56" i="17" a="1"/>
  <c r="AE56" i="17"/>
  <c r="G55" i="15"/>
  <c r="AA56" i="17"/>
  <c r="Z60" i="17"/>
  <c r="AB60" i="17"/>
  <c r="AF60" i="17" a="1"/>
  <c r="AF60" i="17"/>
  <c r="H59" i="15"/>
  <c r="AB54" i="17"/>
  <c r="Z54" i="17"/>
  <c r="Z56" i="17"/>
  <c r="AF56" i="17" a="1"/>
  <c r="AF56" i="17"/>
  <c r="H55" i="15"/>
  <c r="AB56" i="17"/>
  <c r="Z63" i="17"/>
  <c r="AB63" i="17"/>
  <c r="AF63" i="17" a="1"/>
  <c r="AF63" i="17"/>
  <c r="H62" i="15"/>
  <c r="Y60" i="17"/>
  <c r="AA60" i="17"/>
  <c r="AE60" i="17" a="1"/>
  <c r="AE60" i="17"/>
  <c r="G59" i="15"/>
  <c r="Y52" i="17"/>
  <c r="AE52" i="17" a="1"/>
  <c r="AE52" i="17"/>
  <c r="G51" i="15"/>
  <c r="AA52" i="17"/>
  <c r="AB58" i="17"/>
  <c r="AF58" i="17" a="1"/>
  <c r="AF58" i="17"/>
  <c r="H57" i="15"/>
  <c r="Z58" i="17"/>
  <c r="AB52" i="17"/>
  <c r="Z52" i="17"/>
  <c r="AF52" i="17" a="1"/>
  <c r="AF52" i="17"/>
  <c r="H51" i="15"/>
  <c r="AB51" i="17"/>
  <c r="Z51" i="17"/>
  <c r="AA51" i="17"/>
  <c r="Y51" i="17"/>
  <c r="Y41" i="17"/>
  <c r="AA41" i="17"/>
  <c r="AE41" i="17" a="1"/>
  <c r="AE41" i="17"/>
  <c r="G40" i="15"/>
  <c r="AA53" i="17"/>
  <c r="Y53" i="17"/>
  <c r="Z64" i="17"/>
  <c r="AB64" i="17"/>
  <c r="AF64" i="17" a="1"/>
  <c r="AF64" i="17"/>
  <c r="H63" i="15"/>
  <c r="AA58" i="17"/>
  <c r="AE58" i="17" a="1"/>
  <c r="AE58" i="17"/>
  <c r="G57" i="15"/>
  <c r="Y58" i="17"/>
  <c r="Y32" i="17"/>
  <c r="AA32" i="17"/>
  <c r="AE32" i="17" a="1"/>
  <c r="AE32" i="17"/>
  <c r="G31" i="15"/>
  <c r="AA27" i="17"/>
  <c r="AE27" i="17" a="1"/>
  <c r="AE27" i="17"/>
  <c r="G26" i="15"/>
  <c r="Y27" i="17"/>
  <c r="Y65" i="17"/>
  <c r="AA65" i="17"/>
  <c r="AE65" i="17" a="1"/>
  <c r="AE65" i="17"/>
  <c r="G64" i="15"/>
  <c r="Z53" i="17"/>
  <c r="AB53" i="17"/>
  <c r="Y64" i="17"/>
  <c r="AA64" i="17"/>
  <c r="AE64" i="17" a="1"/>
  <c r="AE64" i="17"/>
  <c r="G63" i="15"/>
  <c r="Y57" i="17"/>
  <c r="AA57" i="17"/>
  <c r="AE57" i="17" a="1"/>
  <c r="AE57" i="17"/>
  <c r="G56" i="15"/>
  <c r="AB32" i="17"/>
  <c r="AF32" i="17" a="1"/>
  <c r="AF32" i="17"/>
  <c r="H31" i="15"/>
  <c r="Z32" i="17"/>
  <c r="Y59" i="17"/>
  <c r="AA59" i="17"/>
  <c r="AE59" i="17" a="1"/>
  <c r="AE59" i="17"/>
  <c r="G58" i="15"/>
  <c r="Y63" i="17"/>
  <c r="AA63" i="17"/>
  <c r="AE63" i="17" a="1"/>
  <c r="AE63" i="17"/>
  <c r="G62" i="15"/>
  <c r="AB33" i="17"/>
  <c r="Z33" i="17"/>
  <c r="Z65" i="17"/>
  <c r="AB65" i="17"/>
  <c r="AF65" i="17" a="1"/>
  <c r="AF65" i="17"/>
  <c r="H64" i="15"/>
  <c r="Z57" i="17"/>
  <c r="AB57" i="17"/>
  <c r="AF57" i="17" a="1"/>
  <c r="AF57" i="17"/>
  <c r="H56" i="15"/>
  <c r="Z59" i="17"/>
  <c r="AB59" i="17"/>
  <c r="AF59" i="17" a="1"/>
  <c r="AF59" i="17"/>
  <c r="H58" i="15"/>
  <c r="Z27" i="17"/>
  <c r="AB27" i="17"/>
  <c r="AF27" i="17" a="1"/>
  <c r="AF27" i="17"/>
  <c r="H26" i="15"/>
  <c r="Y55" i="17"/>
  <c r="AE55" i="17" a="1"/>
  <c r="AE55" i="17"/>
  <c r="G54" i="15"/>
  <c r="AA55" i="17"/>
  <c r="AB55" i="17"/>
  <c r="Z55" i="17"/>
  <c r="AF55" i="17" a="1"/>
  <c r="AF55" i="17"/>
  <c r="H54" i="15"/>
  <c r="AA33" i="17"/>
  <c r="Y33" i="17"/>
  <c r="Y31" i="17"/>
  <c r="AA31" i="17"/>
  <c r="AM9" i="22"/>
  <c r="AM7" i="22"/>
  <c r="AM6" i="22"/>
  <c r="AM8" i="22"/>
  <c r="AJ5" i="22"/>
  <c r="AK5" i="22"/>
  <c r="AM5" i="22"/>
  <c r="AL5" i="22"/>
  <c r="AB61" i="17"/>
  <c r="AF61" i="17" a="1"/>
  <c r="AF61" i="17"/>
  <c r="H60" i="15"/>
  <c r="AA50" i="17"/>
  <c r="Y61" i="17"/>
  <c r="Z50" i="17"/>
  <c r="AA62" i="17"/>
  <c r="AE62" i="17" a="1"/>
  <c r="AE62" i="17"/>
  <c r="G61" i="15"/>
  <c r="AB62" i="17"/>
  <c r="AF62" i="17" a="1"/>
  <c r="AF62" i="17"/>
  <c r="H61" i="15"/>
  <c r="AI5" i="22"/>
  <c r="AG56" i="17"/>
  <c r="K55" i="15"/>
  <c r="AG57" i="17"/>
  <c r="K56" i="15"/>
  <c r="AG27" i="17"/>
  <c r="K26" i="15"/>
  <c r="AG59" i="17"/>
  <c r="K58" i="15"/>
  <c r="AG32" i="17"/>
  <c r="K31" i="15"/>
  <c r="AG52" i="17"/>
  <c r="K51" i="15"/>
  <c r="AG60" i="17"/>
  <c r="K59" i="15"/>
  <c r="AG55" i="17"/>
  <c r="K54" i="15"/>
  <c r="AG65" i="17"/>
  <c r="K64" i="15"/>
  <c r="AG58" i="17"/>
  <c r="K57" i="15"/>
  <c r="AG63" i="17"/>
  <c r="K62" i="15"/>
  <c r="AG64" i="17"/>
  <c r="K63" i="15"/>
  <c r="AB50" i="17"/>
  <c r="Y50" i="17"/>
  <c r="Z61" i="17"/>
  <c r="AA61" i="17"/>
  <c r="AE61" i="17" a="1"/>
  <c r="AE61" i="17"/>
  <c r="G60" i="15"/>
  <c r="Y62" i="17"/>
  <c r="Z62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32" i="17"/>
  <c r="AJ65" i="17"/>
  <c r="BR52" i="17"/>
  <c r="AJ41" i="17"/>
  <c r="AJ52" i="17"/>
  <c r="BQ52" i="17"/>
  <c r="BR62" i="17"/>
  <c r="AJ62" i="17"/>
  <c r="AR62" i="17"/>
  <c r="AZ62" i="17"/>
  <c r="BR61" i="17"/>
  <c r="AG62" i="17"/>
  <c r="K61" i="15"/>
  <c r="BQ62" i="17"/>
  <c r="BQ61" i="17"/>
  <c r="AG61" i="17"/>
  <c r="K60" i="15"/>
  <c r="AJ61" i="17"/>
  <c r="AR61" i="17"/>
  <c r="AZ61" i="17"/>
  <c r="AK27" i="17"/>
  <c r="AR27" i="17"/>
  <c r="AZ27" i="17"/>
  <c r="AR56" i="17"/>
  <c r="AZ56" i="17"/>
  <c r="AK56" i="17"/>
  <c r="AK64" i="17"/>
  <c r="AR64" i="17"/>
  <c r="AZ64" i="17"/>
  <c r="AR58" i="17"/>
  <c r="AZ58" i="17"/>
  <c r="AK58" i="17"/>
  <c r="AR63" i="17"/>
  <c r="AZ63" i="17"/>
  <c r="AK63" i="17"/>
  <c r="AR41" i="17"/>
  <c r="AZ41" i="17"/>
  <c r="AK62" i="17"/>
  <c r="AR32" i="17"/>
  <c r="AZ32" i="17"/>
  <c r="AK32" i="17"/>
  <c r="AR55" i="17"/>
  <c r="AZ55" i="17"/>
  <c r="AK55" i="17"/>
  <c r="AR57" i="17"/>
  <c r="AZ57" i="17"/>
  <c r="AK57" i="17"/>
  <c r="AK52" i="17"/>
  <c r="AR52" i="17"/>
  <c r="AZ52" i="17"/>
  <c r="AR65" i="17"/>
  <c r="AZ65" i="17"/>
  <c r="AK65" i="17"/>
  <c r="AR60" i="17"/>
  <c r="AZ60" i="17"/>
  <c r="AK60" i="17"/>
  <c r="AK59" i="17"/>
  <c r="AR59" i="17"/>
  <c r="AZ59" i="17"/>
  <c r="AL6" i="22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/>
  <c r="AS58" i="17"/>
  <c r="BA58" i="17"/>
  <c r="AL58" i="17"/>
  <c r="AS65" i="17"/>
  <c r="BA65" i="17"/>
  <c r="AL65" i="17"/>
  <c r="AS52" i="17"/>
  <c r="BA52" i="17"/>
  <c r="AL52" i="17"/>
  <c r="AS32" i="17"/>
  <c r="BA32" i="17"/>
  <c r="AL32" i="17"/>
  <c r="AS60" i="17"/>
  <c r="BA60" i="17"/>
  <c r="AL60" i="17"/>
  <c r="AS27" i="17"/>
  <c r="BA27" i="17"/>
  <c r="AL27" i="17"/>
  <c r="AS59" i="17"/>
  <c r="BA59" i="17"/>
  <c r="AL59" i="17"/>
  <c r="AL55" i="17"/>
  <c r="AS55" i="17"/>
  <c r="BA55" i="17"/>
  <c r="AS63" i="17"/>
  <c r="BA63" i="17"/>
  <c r="AL63" i="17"/>
  <c r="AS64" i="17"/>
  <c r="BA64" i="17"/>
  <c r="AL64" i="17"/>
  <c r="AS57" i="17"/>
  <c r="BA57" i="17"/>
  <c r="AL57" i="17"/>
  <c r="AS62" i="17"/>
  <c r="BA62" i="17"/>
  <c r="AL62" i="17"/>
  <c r="AL56" i="17"/>
  <c r="AS56" i="17"/>
  <c r="BA56" i="17"/>
  <c r="G6" i="35"/>
  <c r="E6" i="35"/>
  <c r="F6" i="35"/>
  <c r="J6" i="35"/>
  <c r="AI3" i="22"/>
  <c r="AS61" i="17"/>
  <c r="BA61" i="17"/>
  <c r="AT62" i="17"/>
  <c r="AM62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T63" i="17"/>
  <c r="AM63" i="17"/>
  <c r="AM55" i="17"/>
  <c r="AT55" i="17"/>
  <c r="AT61" i="17"/>
  <c r="AM61" i="17"/>
  <c r="AT32" i="17"/>
  <c r="AM32" i="17"/>
  <c r="H6" i="35"/>
  <c r="I6" i="35"/>
  <c r="AJ3" i="22"/>
  <c r="AU59" i="17"/>
  <c r="BC59" i="17"/>
  <c r="AN59" i="17"/>
  <c r="BB56" i="17"/>
  <c r="AU60" i="17"/>
  <c r="BC60" i="17"/>
  <c r="AN60" i="17"/>
  <c r="BB59" i="17"/>
  <c r="AU64" i="17"/>
  <c r="BC64" i="17"/>
  <c r="AN64" i="17"/>
  <c r="AN61" i="17"/>
  <c r="AU61" i="17"/>
  <c r="BC61" i="17"/>
  <c r="AU56" i="17"/>
  <c r="BC56" i="17"/>
  <c r="AN56" i="17"/>
  <c r="BB60" i="17"/>
  <c r="BB64" i="17"/>
  <c r="AU27" i="17"/>
  <c r="BC27" i="17"/>
  <c r="AN27" i="17"/>
  <c r="BB61" i="17"/>
  <c r="AN65" i="17"/>
  <c r="AU65" i="17"/>
  <c r="BC65" i="17"/>
  <c r="BB27" i="17"/>
  <c r="BB58" i="17"/>
  <c r="BB65" i="17"/>
  <c r="AU58" i="17"/>
  <c r="BC58" i="17"/>
  <c r="AN58" i="17"/>
  <c r="BB52" i="17"/>
  <c r="AN62" i="17"/>
  <c r="AU62" i="17"/>
  <c r="BC62" i="17"/>
  <c r="BB57" i="17"/>
  <c r="AN63" i="17"/>
  <c r="AU63" i="17"/>
  <c r="BC63" i="17"/>
  <c r="AU52" i="17"/>
  <c r="BC52" i="17"/>
  <c r="AN52" i="17"/>
  <c r="BB62" i="17"/>
  <c r="AN32" i="17"/>
  <c r="AU32" i="17"/>
  <c r="BC32" i="17"/>
  <c r="BB55" i="17"/>
  <c r="BB32" i="17"/>
  <c r="AU55" i="17"/>
  <c r="BC55" i="17"/>
  <c r="AN55" i="17"/>
  <c r="BB63" i="17"/>
  <c r="AU57" i="17"/>
  <c r="BC57" i="17"/>
  <c r="AN57" i="17"/>
  <c r="AK3" i="22"/>
  <c r="AV65" i="17"/>
  <c r="AO65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O62" i="17"/>
  <c r="AV62" i="17"/>
  <c r="AO58" i="17"/>
  <c r="AV58" i="17"/>
  <c r="AV27" i="17"/>
  <c r="AO27" i="17"/>
  <c r="AV60" i="17"/>
  <c r="AO60" i="17"/>
  <c r="AI4" i="22"/>
  <c r="AL3" i="22"/>
  <c r="AP62" i="17"/>
  <c r="AW62" i="17"/>
  <c r="BE62" i="17"/>
  <c r="AW59" i="17"/>
  <c r="BE59" i="17"/>
  <c r="AP59" i="17"/>
  <c r="AW56" i="17"/>
  <c r="BE56" i="17"/>
  <c r="AP56" i="17"/>
  <c r="BD57" i="17"/>
  <c r="AW65" i="17"/>
  <c r="BE65" i="17"/>
  <c r="AP65" i="17"/>
  <c r="BD59" i="17"/>
  <c r="BD64" i="17"/>
  <c r="BD61" i="17"/>
  <c r="BD56" i="17"/>
  <c r="BD55" i="17"/>
  <c r="BD32" i="17"/>
  <c r="BD65" i="17"/>
  <c r="BD60" i="17"/>
  <c r="AW27" i="17"/>
  <c r="BE27" i="17"/>
  <c r="AP27" i="17"/>
  <c r="BD58" i="17"/>
  <c r="AW64" i="17"/>
  <c r="BE64" i="17"/>
  <c r="AP64" i="17"/>
  <c r="AW61" i="17"/>
  <c r="BE61" i="17"/>
  <c r="AP61" i="17"/>
  <c r="AW52" i="17"/>
  <c r="BE52" i="17"/>
  <c r="AP52" i="17"/>
  <c r="AW55" i="17"/>
  <c r="BE55" i="17"/>
  <c r="AP55" i="17"/>
  <c r="AW32" i="17"/>
  <c r="BE32" i="17"/>
  <c r="AP32" i="17"/>
  <c r="BD27" i="17"/>
  <c r="AW58" i="17"/>
  <c r="BE58" i="17"/>
  <c r="AP58" i="17"/>
  <c r="AW63" i="17"/>
  <c r="BE63" i="17"/>
  <c r="AP63" i="17"/>
  <c r="BD52" i="17"/>
  <c r="BD62" i="17"/>
  <c r="BD63" i="17"/>
  <c r="AW57" i="17"/>
  <c r="BE57" i="17"/>
  <c r="AP57" i="17"/>
  <c r="AW60" i="17"/>
  <c r="BE60" i="17"/>
  <c r="AP60" i="17"/>
  <c r="AM3" i="22"/>
  <c r="AX63" i="17"/>
  <c r="AX32" i="17"/>
  <c r="AX27" i="17"/>
  <c r="AX60" i="17"/>
  <c r="AX57" i="17"/>
  <c r="AX61" i="17"/>
  <c r="AX58" i="17"/>
  <c r="AX55" i="17"/>
  <c r="AX62" i="17"/>
  <c r="AX65" i="17"/>
  <c r="AX56" i="17"/>
  <c r="AX59" i="17"/>
  <c r="AX52" i="17"/>
  <c r="AX64" i="17"/>
  <c r="AJ4" i="22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BF27" i="17"/>
  <c r="BF63" i="17"/>
  <c r="BF32" i="17"/>
  <c r="BF65" i="17"/>
  <c r="BF61" i="17"/>
  <c r="BF64" i="17"/>
  <c r="BF60" i="17"/>
  <c r="BF59" i="17"/>
  <c r="BF56" i="17"/>
  <c r="BF62" i="17"/>
  <c r="BF57" i="17"/>
  <c r="BF52" i="17"/>
  <c r="BF58" i="17"/>
  <c r="AL4" i="22"/>
  <c r="AM4" i="22"/>
  <c r="AN4" i="22"/>
  <c r="AF16" i="17" l="1" a="1"/>
  <c r="AF16" i="17" s="1"/>
  <c r="BH16" i="17" a="1"/>
  <c r="BH16" i="17" s="1"/>
  <c r="EI8" i="17"/>
  <c r="DQ9" i="17"/>
  <c r="DZ34" i="17"/>
  <c r="EP34" i="17"/>
  <c r="DK8" i="17"/>
  <c r="EI38" i="17"/>
  <c r="EI47" i="17" s="1"/>
  <c r="ER8" i="17"/>
  <c r="EA8" i="17"/>
  <c r="EQ8" i="17"/>
  <c r="EY8" i="17"/>
  <c r="DI9" i="17"/>
  <c r="DY9" i="17"/>
  <c r="EG9" i="17"/>
  <c r="EO9" i="17"/>
  <c r="FE9" i="17"/>
  <c r="DJ34" i="17"/>
  <c r="DR34" i="17"/>
  <c r="EX34" i="17"/>
  <c r="DK38" i="17"/>
  <c r="EA38" i="17"/>
  <c r="EQ38" i="17"/>
  <c r="EY38" i="17"/>
  <c r="AE3" i="17" a="1"/>
  <c r="AE3" i="17" s="1"/>
  <c r="AF3" i="17" a="1"/>
  <c r="AF3" i="17" s="1"/>
  <c r="BR3" i="17" s="1"/>
  <c r="AF51" i="17" a="1"/>
  <c r="AF51" i="17" s="1"/>
  <c r="H50" i="15" s="1"/>
  <c r="BH51" i="17" a="1"/>
  <c r="BH51" i="17" s="1"/>
  <c r="AE51" i="17" a="1"/>
  <c r="AE51" i="17" s="1"/>
  <c r="DK9" i="17"/>
  <c r="FB7" i="17"/>
  <c r="EC9" i="17"/>
  <c r="DM7" i="17"/>
  <c r="DU7" i="17"/>
  <c r="EK7" i="17"/>
  <c r="ES7" i="17"/>
  <c r="EJ9" i="17"/>
  <c r="ES34" i="17"/>
  <c r="DV38" i="17"/>
  <c r="ED38" i="17"/>
  <c r="DV3" i="17"/>
  <c r="DV2" i="17" s="1" a="1"/>
  <c r="DV2" i="17" s="1"/>
  <c r="DG8" i="17"/>
  <c r="DL8" i="17"/>
  <c r="DM8" i="17"/>
  <c r="DU8" i="17"/>
  <c r="EK8" i="17"/>
  <c r="ES8" i="17"/>
  <c r="EU8" i="17"/>
  <c r="DY8" i="17"/>
  <c r="DH11" i="17"/>
  <c r="DI11" i="17"/>
  <c r="DJ11" i="17"/>
  <c r="DK11" i="17"/>
  <c r="DM11" i="17"/>
  <c r="DQ11" i="17"/>
  <c r="DR11" i="17"/>
  <c r="DS11" i="17"/>
  <c r="DT11" i="17"/>
  <c r="DY11" i="17"/>
  <c r="DZ11" i="17"/>
  <c r="EA11" i="17"/>
  <c r="EC11" i="17"/>
  <c r="EG11" i="17"/>
  <c r="EH11" i="17"/>
  <c r="EI11" i="17"/>
  <c r="EK11" i="17"/>
  <c r="EL11" i="17"/>
  <c r="EN11" i="17"/>
  <c r="EO11" i="17"/>
  <c r="EP11" i="17"/>
  <c r="EQ11" i="17"/>
  <c r="ET11" i="17"/>
  <c r="EW11" i="17"/>
  <c r="EX11" i="17"/>
  <c r="EY11" i="17"/>
  <c r="EZ11" i="17"/>
  <c r="FA11" i="17"/>
  <c r="FB11" i="17"/>
  <c r="FE11" i="17"/>
  <c r="DQ34" i="17"/>
  <c r="DX34" i="17"/>
  <c r="DS8" i="17"/>
  <c r="EW9" i="17"/>
  <c r="FC14" i="17"/>
  <c r="EA9" i="17"/>
  <c r="FB9" i="17"/>
  <c r="AD1" i="15"/>
  <c r="AF31" i="17" a="1"/>
  <c r="AF31" i="17" s="1"/>
  <c r="BH31" i="17" a="1"/>
  <c r="BH31" i="17" s="1"/>
  <c r="FE3" i="17"/>
  <c r="FE12" i="17" s="1"/>
  <c r="DG3" i="17"/>
  <c r="DG20" i="17" s="1"/>
  <c r="DG6" i="17" s="1"/>
  <c r="DW3" i="17"/>
  <c r="DW2" i="17" s="1" a="1"/>
  <c r="DW2" i="17" s="1"/>
  <c r="EE3" i="17"/>
  <c r="EE12" i="17" s="1"/>
  <c r="EU3" i="17"/>
  <c r="EU20" i="17" s="1"/>
  <c r="EU6" i="17" s="1"/>
  <c r="FC3" i="17"/>
  <c r="FC2" i="17" s="1" a="1"/>
  <c r="FC2" i="17" s="1"/>
  <c r="EJ7" i="17"/>
  <c r="DG7" i="17"/>
  <c r="EE7" i="17"/>
  <c r="FC7" i="17"/>
  <c r="DZ7" i="17"/>
  <c r="EP7" i="17"/>
  <c r="EX7" i="17"/>
  <c r="DP8" i="17"/>
  <c r="EN8" i="17"/>
  <c r="EI9" i="17"/>
  <c r="EY9" i="17"/>
  <c r="DF9" i="17"/>
  <c r="ED9" i="17"/>
  <c r="DL34" i="17"/>
  <c r="DT34" i="17"/>
  <c r="EJ34" i="17"/>
  <c r="ER34" i="17"/>
  <c r="DO34" i="17"/>
  <c r="EM34" i="17"/>
  <c r="DE38" i="17"/>
  <c r="DU38" i="17"/>
  <c r="EC38" i="17"/>
  <c r="ES38" i="17"/>
  <c r="FA38" i="17"/>
  <c r="DX38" i="17"/>
  <c r="EV38" i="17"/>
  <c r="FD38" i="17"/>
  <c r="DS41" i="17"/>
  <c r="EI41" i="17"/>
  <c r="FA14" i="17"/>
  <c r="DT8" i="17"/>
  <c r="EZ8" i="17"/>
  <c r="DJ9" i="17"/>
  <c r="EP9" i="17"/>
  <c r="EX9" i="17"/>
  <c r="DK34" i="17"/>
  <c r="DL38" i="17"/>
  <c r="DT38" i="17"/>
  <c r="DH14" i="17"/>
  <c r="DX14" i="17"/>
  <c r="EH8" i="17"/>
  <c r="EN9" i="17"/>
  <c r="EX38" i="17"/>
  <c r="EF34" i="17"/>
  <c r="DZ41" i="17"/>
  <c r="DM3" i="17"/>
  <c r="EK3" i="17"/>
  <c r="EK12" i="17" s="1"/>
  <c r="DH7" i="17"/>
  <c r="EF7" i="17"/>
  <c r="DQ8" i="17"/>
  <c r="EO8" i="17"/>
  <c r="DG9" i="17"/>
  <c r="EE9" i="17"/>
  <c r="FC9" i="17"/>
  <c r="DP34" i="17"/>
  <c r="EN34" i="17"/>
  <c r="DY38" i="17"/>
  <c r="EW38" i="17"/>
  <c r="AF4" i="17" a="1"/>
  <c r="AF4" i="17" s="1"/>
  <c r="H3" i="15" s="1"/>
  <c r="AE4" i="17" a="1"/>
  <c r="AE4" i="17" s="1"/>
  <c r="G3" i="15" s="1"/>
  <c r="AE5" i="17" a="1"/>
  <c r="AE5" i="17" s="1"/>
  <c r="BQ5" i="17" s="1"/>
  <c r="BH5" i="17" a="1"/>
  <c r="BH5" i="17" s="1"/>
  <c r="DZ8" i="17"/>
  <c r="EX8" i="17"/>
  <c r="DP9" i="17"/>
  <c r="FD9" i="17"/>
  <c r="DY34" i="17"/>
  <c r="EO34" i="17"/>
  <c r="EW34" i="17"/>
  <c r="DJ38" i="17"/>
  <c r="DZ38" i="17"/>
  <c r="EH38" i="17"/>
  <c r="EJ8" i="17"/>
  <c r="DZ9" i="17"/>
  <c r="EH9" i="17"/>
  <c r="DS34" i="17"/>
  <c r="EI34" i="17"/>
  <c r="EQ34" i="17"/>
  <c r="EB38" i="17"/>
  <c r="ER38" i="17"/>
  <c r="EZ38" i="17"/>
  <c r="EU38" i="17"/>
  <c r="DR8" i="17"/>
  <c r="EP8" i="17"/>
  <c r="DH9" i="17"/>
  <c r="EF9" i="17"/>
  <c r="EV14" i="17"/>
  <c r="DW7" i="17"/>
  <c r="EU7" i="17"/>
  <c r="DR7" i="17"/>
  <c r="DH8" i="17"/>
  <c r="EF8" i="17"/>
  <c r="FD8" i="17"/>
  <c r="DV9" i="17"/>
  <c r="ET9" i="17"/>
  <c r="DG34" i="17"/>
  <c r="EE34" i="17"/>
  <c r="FC34" i="17"/>
  <c r="DP38" i="17"/>
  <c r="EN38" i="17"/>
  <c r="DE3" i="17"/>
  <c r="EC3" i="17"/>
  <c r="EC12" i="17" s="1"/>
  <c r="FA3" i="17"/>
  <c r="FA12" i="17" s="1"/>
  <c r="DE7" i="17"/>
  <c r="EC7" i="17"/>
  <c r="FA7" i="17"/>
  <c r="DX7" i="17"/>
  <c r="DI8" i="17"/>
  <c r="EG8" i="17"/>
  <c r="FE8" i="17"/>
  <c r="EZ9" i="17"/>
  <c r="DW9" i="17"/>
  <c r="EU9" i="17"/>
  <c r="DH34" i="17"/>
  <c r="FD34" i="17"/>
  <c r="DQ38" i="17"/>
  <c r="EO38" i="17"/>
  <c r="H1" i="34"/>
  <c r="DJ8" i="17"/>
  <c r="DX9" i="17"/>
  <c r="EV9" i="17"/>
  <c r="DI34" i="17"/>
  <c r="EG34" i="17"/>
  <c r="FE34" i="17"/>
  <c r="DR38" i="17"/>
  <c r="EP38" i="17"/>
  <c r="BH54" i="17" a="1"/>
  <c r="BH54" i="17" s="1"/>
  <c r="AF53" i="17" a="1"/>
  <c r="AF53" i="17" s="1"/>
  <c r="H52" i="15" s="1"/>
  <c r="EB8" i="17"/>
  <c r="DR9" i="17"/>
  <c r="EA34" i="17"/>
  <c r="EY34" i="17"/>
  <c r="DV34" i="17"/>
  <c r="EJ38" i="17"/>
  <c r="EN14" i="17"/>
  <c r="BH53" i="17" a="1"/>
  <c r="BH53" i="17" s="1"/>
  <c r="AE54" i="17" a="1"/>
  <c r="AE54" i="17" s="1"/>
  <c r="AJ54" i="17" s="1"/>
  <c r="AR54" i="17" s="1"/>
  <c r="AZ54" i="17" s="1"/>
  <c r="DY3" i="17"/>
  <c r="DY12" i="17" s="1"/>
  <c r="DO3" i="17"/>
  <c r="DO2" i="17" s="1" a="1"/>
  <c r="DO2" i="17" s="1"/>
  <c r="EM3" i="17"/>
  <c r="EM20" i="17" s="1"/>
  <c r="EM6" i="17" s="1"/>
  <c r="DO7" i="17"/>
  <c r="EM7" i="17"/>
  <c r="DJ7" i="17"/>
  <c r="EH7" i="17"/>
  <c r="DE8" i="17"/>
  <c r="EC8" i="17"/>
  <c r="FA8" i="17"/>
  <c r="DX8" i="17"/>
  <c r="EV8" i="17"/>
  <c r="DS9" i="17"/>
  <c r="EQ9" i="17"/>
  <c r="DN9" i="17"/>
  <c r="EL9" i="17"/>
  <c r="EB34" i="17"/>
  <c r="EZ34" i="17"/>
  <c r="DW34" i="17"/>
  <c r="EU34" i="17"/>
  <c r="DM38" i="17"/>
  <c r="EK38" i="17"/>
  <c r="DH38" i="17"/>
  <c r="EF38" i="17"/>
  <c r="ET41" i="17"/>
  <c r="DU3" i="17"/>
  <c r="DU2" i="17" s="1" a="1"/>
  <c r="DU2" i="17" s="1"/>
  <c r="ES3" i="17"/>
  <c r="ES12" i="17" s="1"/>
  <c r="DP7" i="17"/>
  <c r="EW8" i="17"/>
  <c r="DO9" i="17"/>
  <c r="EM9" i="17"/>
  <c r="EV34" i="17"/>
  <c r="DI38" i="17"/>
  <c r="EG38" i="17"/>
  <c r="FE38" i="17"/>
  <c r="AJ1" i="15"/>
  <c r="EF14" i="17"/>
  <c r="FD14" i="17"/>
  <c r="AL1" i="15"/>
  <c r="AA1" i="15"/>
  <c r="DI14" i="17"/>
  <c r="DI41" i="17"/>
  <c r="DQ14" i="17"/>
  <c r="DQ41" i="17"/>
  <c r="DY41" i="17"/>
  <c r="DZ14" i="17"/>
  <c r="DY14" i="17"/>
  <c r="EG41" i="17"/>
  <c r="EH14" i="17"/>
  <c r="EG14" i="17"/>
  <c r="EO41" i="17"/>
  <c r="EO14" i="17"/>
  <c r="EW14" i="17"/>
  <c r="EW41" i="17"/>
  <c r="FE14" i="17"/>
  <c r="FE41" i="17"/>
  <c r="ES14" i="17"/>
  <c r="ER14" i="17"/>
  <c r="AF18" i="17" a="1"/>
  <c r="AF18" i="17" s="1"/>
  <c r="H17" i="15" s="1"/>
  <c r="BH18" i="17" a="1"/>
  <c r="BH18" i="17" s="1"/>
  <c r="AE18" i="17" a="1"/>
  <c r="AE18" i="17" s="1"/>
  <c r="G1" i="34"/>
  <c r="G2" i="22"/>
  <c r="DP14" i="17"/>
  <c r="DP41" i="17"/>
  <c r="AE17" i="17" a="1"/>
  <c r="AE17" i="17" s="1"/>
  <c r="AF17" i="17" a="1"/>
  <c r="AF17" i="17" s="1"/>
  <c r="H16" i="15" s="1"/>
  <c r="DJ3" i="17"/>
  <c r="DJ12" i="17" s="1"/>
  <c r="DR3" i="17"/>
  <c r="DR12" i="17" s="1"/>
  <c r="DZ3" i="17"/>
  <c r="DZ20" i="17" s="1"/>
  <c r="DZ6" i="17" s="1"/>
  <c r="EH3" i="17"/>
  <c r="EH2" i="17" s="1" a="1"/>
  <c r="EH2" i="17" s="1"/>
  <c r="EP3" i="17"/>
  <c r="EP20" i="17" s="1"/>
  <c r="EP6" i="17" s="1"/>
  <c r="EX3" i="17"/>
  <c r="EX12" i="17" s="1"/>
  <c r="DH3" i="17"/>
  <c r="DP3" i="17"/>
  <c r="DP20" i="17" s="1"/>
  <c r="DP6" i="17" s="1"/>
  <c r="DX3" i="17"/>
  <c r="DX20" i="17" s="1"/>
  <c r="DX6" i="17" s="1"/>
  <c r="EF3" i="17"/>
  <c r="EF12" i="17" s="1"/>
  <c r="EN3" i="17"/>
  <c r="EN20" i="17" s="1"/>
  <c r="EN6" i="17" s="1"/>
  <c r="EV3" i="17"/>
  <c r="EV20" i="17" s="1"/>
  <c r="EV6" i="17" s="1"/>
  <c r="FD3" i="17"/>
  <c r="FD2" i="17" s="1" a="1"/>
  <c r="FD2" i="17" s="1"/>
  <c r="EN7" i="17"/>
  <c r="EV7" i="17"/>
  <c r="FD7" i="17"/>
  <c r="DK7" i="17"/>
  <c r="DS7" i="17"/>
  <c r="EA7" i="17"/>
  <c r="EI7" i="17"/>
  <c r="EQ7" i="17"/>
  <c r="EY7" i="17"/>
  <c r="DF8" i="17"/>
  <c r="DN8" i="17"/>
  <c r="DV8" i="17"/>
  <c r="ED8" i="17"/>
  <c r="EL8" i="17"/>
  <c r="ET8" i="17"/>
  <c r="FB8" i="17"/>
  <c r="DL9" i="17"/>
  <c r="DT9" i="17"/>
  <c r="EB9" i="17"/>
  <c r="ER9" i="17"/>
  <c r="DE34" i="17"/>
  <c r="DM34" i="17"/>
  <c r="DU34" i="17"/>
  <c r="EC34" i="17"/>
  <c r="EK34" i="17"/>
  <c r="FA34" i="17"/>
  <c r="DF38" i="17"/>
  <c r="DN38" i="17"/>
  <c r="EL38" i="17"/>
  <c r="ET38" i="17"/>
  <c r="FB38" i="17"/>
  <c r="DS3" i="17"/>
  <c r="DS2" i="17" s="1" a="1"/>
  <c r="DS2" i="17" s="1"/>
  <c r="DF3" i="17"/>
  <c r="DF12" i="17" s="1"/>
  <c r="DN3" i="17"/>
  <c r="ED3" i="17"/>
  <c r="ED20" i="17" s="1"/>
  <c r="ED6" i="17" s="1"/>
  <c r="EL3" i="17"/>
  <c r="EL20" i="17" s="1"/>
  <c r="EL6" i="17" s="1"/>
  <c r="ET3" i="17"/>
  <c r="ET12" i="17" s="1"/>
  <c r="FB3" i="17"/>
  <c r="FB12" i="17" s="1"/>
  <c r="DI3" i="17"/>
  <c r="DI2" i="17" s="1" a="1"/>
  <c r="DI2" i="17" s="1"/>
  <c r="DQ3" i="17"/>
  <c r="DQ12" i="17" s="1"/>
  <c r="EG3" i="17"/>
  <c r="EO3" i="17"/>
  <c r="EO2" i="17" s="1" a="1"/>
  <c r="EO2" i="17" s="1"/>
  <c r="EW3" i="17"/>
  <c r="EW2" i="17" s="1" a="1"/>
  <c r="EW2" i="17" s="1"/>
  <c r="DL3" i="17"/>
  <c r="DL12" i="17" s="1"/>
  <c r="DT3" i="17"/>
  <c r="DT20" i="17" s="1"/>
  <c r="DT6" i="17" s="1"/>
  <c r="EB3" i="17"/>
  <c r="EB12" i="17" s="1"/>
  <c r="EJ3" i="17"/>
  <c r="EJ12" i="17" s="1"/>
  <c r="ER3" i="17"/>
  <c r="ER2" i="17" s="1" a="1"/>
  <c r="ER2" i="17" s="1"/>
  <c r="EZ3" i="17"/>
  <c r="EZ12" i="17" s="1"/>
  <c r="DF7" i="17"/>
  <c r="DN7" i="17"/>
  <c r="DV7" i="17"/>
  <c r="ED7" i="17"/>
  <c r="EL7" i="17"/>
  <c r="ET7" i="17"/>
  <c r="DI7" i="17"/>
  <c r="DQ7" i="17"/>
  <c r="DY7" i="17"/>
  <c r="EG7" i="17"/>
  <c r="EO7" i="17"/>
  <c r="EW7" i="17"/>
  <c r="FE7" i="17"/>
  <c r="DL7" i="17"/>
  <c r="DT7" i="17"/>
  <c r="EB7" i="17"/>
  <c r="ER7" i="17"/>
  <c r="EZ7" i="17"/>
  <c r="DO8" i="17"/>
  <c r="DW8" i="17"/>
  <c r="EE8" i="17"/>
  <c r="EM8" i="17"/>
  <c r="FC8" i="17"/>
  <c r="DE9" i="17"/>
  <c r="DM9" i="17"/>
  <c r="DU9" i="17"/>
  <c r="EK9" i="17"/>
  <c r="ES9" i="17"/>
  <c r="FA9" i="17"/>
  <c r="DF34" i="17"/>
  <c r="DN34" i="17"/>
  <c r="ED34" i="17"/>
  <c r="EL34" i="17"/>
  <c r="ET34" i="17"/>
  <c r="FB34" i="17"/>
  <c r="DG38" i="17"/>
  <c r="DO38" i="17"/>
  <c r="DW38" i="17"/>
  <c r="EE38" i="17"/>
  <c r="EM38" i="17"/>
  <c r="FC38" i="17"/>
  <c r="DH41" i="17"/>
  <c r="DX41" i="17"/>
  <c r="EF41" i="17"/>
  <c r="EN41" i="17"/>
  <c r="EV41" i="17"/>
  <c r="FD41" i="17"/>
  <c r="DL14" i="17"/>
  <c r="DT14" i="17"/>
  <c r="EA41" i="17"/>
  <c r="EI14" i="17"/>
  <c r="EQ41" i="17"/>
  <c r="EY41" i="17"/>
  <c r="DG14" i="17"/>
  <c r="DO14" i="17"/>
  <c r="DW14" i="17"/>
  <c r="EE14" i="17"/>
  <c r="EL41" i="17"/>
  <c r="EU14" i="17"/>
  <c r="FB41" i="17"/>
  <c r="E2" i="22"/>
  <c r="AN1" i="15"/>
  <c r="AC1" i="15"/>
  <c r="E1" i="34"/>
  <c r="G52" i="15"/>
  <c r="BQ53" i="17"/>
  <c r="AJ53" i="17"/>
  <c r="AE1" i="15"/>
  <c r="K2" i="22"/>
  <c r="AE31" i="17" a="1"/>
  <c r="AE31" i="17" s="1"/>
  <c r="G30" i="15" s="1"/>
  <c r="DF41" i="17"/>
  <c r="EB14" i="17"/>
  <c r="EM14" i="17"/>
  <c r="DN41" i="17"/>
  <c r="DK41" i="17"/>
  <c r="EJ14" i="17"/>
  <c r="DK3" i="17"/>
  <c r="DK20" i="17" s="1"/>
  <c r="DK6" i="17" s="1"/>
  <c r="EA3" i="17"/>
  <c r="EA2" i="17" s="1" a="1"/>
  <c r="EA2" i="17" s="1"/>
  <c r="EI3" i="17"/>
  <c r="EI20" i="17" s="1"/>
  <c r="EI6" i="17" s="1"/>
  <c r="EQ3" i="17"/>
  <c r="EQ12" i="17" s="1"/>
  <c r="EY3" i="17"/>
  <c r="DL41" i="17"/>
  <c r="DT41" i="17"/>
  <c r="EB41" i="17"/>
  <c r="EJ41" i="17"/>
  <c r="ER41" i="17"/>
  <c r="EZ41" i="17"/>
  <c r="DG41" i="17"/>
  <c r="DO41" i="17"/>
  <c r="DW41" i="17"/>
  <c r="EE41" i="17"/>
  <c r="EM41" i="17"/>
  <c r="EU41" i="17"/>
  <c r="FC41" i="17"/>
  <c r="EA14" i="17"/>
  <c r="EH41" i="17"/>
  <c r="EQ14" i="17"/>
  <c r="EY14" i="17"/>
  <c r="DE41" i="17"/>
  <c r="ET14" i="17"/>
  <c r="FA41" i="17"/>
  <c r="EZ14" i="17"/>
  <c r="AI1" i="15"/>
  <c r="C1" i="34"/>
  <c r="AO1" i="15"/>
  <c r="I2" i="22"/>
  <c r="DV41" i="17"/>
  <c r="I1" i="34"/>
  <c r="ED41" i="17"/>
  <c r="BQ3" i="17"/>
  <c r="BQ24" i="17"/>
  <c r="G23" i="15"/>
  <c r="AJ24" i="17"/>
  <c r="AB1" i="15"/>
  <c r="AM1" i="15"/>
  <c r="BR5" i="17"/>
  <c r="H4" i="15"/>
  <c r="AK1" i="15"/>
  <c r="Z1" i="15"/>
  <c r="G15" i="15"/>
  <c r="BQ16" i="17"/>
  <c r="AJ16" i="17"/>
  <c r="H15" i="15"/>
  <c r="BR16" i="17"/>
  <c r="AG16" i="17"/>
  <c r="K15" i="15" s="1"/>
  <c r="H2" i="15"/>
  <c r="EC41" i="17"/>
  <c r="EC14" i="17"/>
  <c r="ED14" i="17"/>
  <c r="AQ1" i="15"/>
  <c r="DF14" i="17"/>
  <c r="EP41" i="17"/>
  <c r="EP14" i="17"/>
  <c r="EK14" i="17"/>
  <c r="EL14" i="17"/>
  <c r="C2" i="22"/>
  <c r="BH24" i="17" a="1"/>
  <c r="BH24" i="17" s="1"/>
  <c r="AF24" i="17" a="1"/>
  <c r="AF24" i="17" s="1"/>
  <c r="EK41" i="17"/>
  <c r="FB14" i="17"/>
  <c r="DJ14" i="17"/>
  <c r="DK14" i="17"/>
  <c r="DJ41" i="17"/>
  <c r="ES41" i="17"/>
  <c r="H53" i="15"/>
  <c r="DU41" i="17"/>
  <c r="DU14" i="17"/>
  <c r="DV14" i="17"/>
  <c r="W1" i="15"/>
  <c r="AG1" i="15"/>
  <c r="DS14" i="17"/>
  <c r="DR41" i="17"/>
  <c r="EX14" i="17"/>
  <c r="EX41" i="17"/>
  <c r="DM41" i="17"/>
  <c r="DM14" i="17"/>
  <c r="DN14" i="17"/>
  <c r="DR14" i="17"/>
  <c r="EN12" i="17" l="1"/>
  <c r="AG3" i="17"/>
  <c r="DB3" i="17" s="1"/>
  <c r="FE20" i="17"/>
  <c r="FE6" i="17" s="1"/>
  <c r="G2" i="15"/>
  <c r="AJ3" i="17"/>
  <c r="BL3" i="17" s="1"/>
  <c r="DG2" i="17" a="1"/>
  <c r="DG2" i="17" s="1"/>
  <c r="FD47" i="17"/>
  <c r="DW20" i="17"/>
  <c r="DW6" i="17" s="1"/>
  <c r="DW10" i="17" s="1"/>
  <c r="DW4" i="17" s="1"/>
  <c r="DW12" i="17"/>
  <c r="BR18" i="17"/>
  <c r="BR51" i="17"/>
  <c r="EG12" i="17"/>
  <c r="EG20" i="17"/>
  <c r="EG6" i="17" s="1"/>
  <c r="EG10" i="17" s="1"/>
  <c r="DN12" i="17"/>
  <c r="DN20" i="17"/>
  <c r="DN6" i="17" s="1"/>
  <c r="DN10" i="17" s="1"/>
  <c r="DN4" i="17" s="1"/>
  <c r="DH20" i="17"/>
  <c r="DH6" i="17" s="1"/>
  <c r="DH10" i="17" s="1"/>
  <c r="DH12" i="17"/>
  <c r="DH2" i="17" a="1"/>
  <c r="DH2" i="17" s="1"/>
  <c r="BQ17" i="17"/>
  <c r="G16" i="15"/>
  <c r="AJ17" i="17"/>
  <c r="AR17" i="17" s="1"/>
  <c r="AZ17" i="17" s="1"/>
  <c r="BV17" i="17" s="1"/>
  <c r="H30" i="15"/>
  <c r="BR31" i="17"/>
  <c r="EZ2" i="17" a="1"/>
  <c r="EZ2" i="17" s="1"/>
  <c r="EX2" i="17" a="1"/>
  <c r="EX2" i="17" s="1"/>
  <c r="DF2" i="17" a="1"/>
  <c r="DF2" i="17" s="1"/>
  <c r="ED47" i="17"/>
  <c r="DF20" i="17"/>
  <c r="DF6" i="17" s="1"/>
  <c r="DF10" i="17" s="1"/>
  <c r="DF15" i="17" s="1"/>
  <c r="DF49" i="17" s="1"/>
  <c r="EX20" i="17"/>
  <c r="EX6" i="17" s="1"/>
  <c r="EX10" i="17" s="1"/>
  <c r="EX4" i="17" s="1"/>
  <c r="EZ20" i="17"/>
  <c r="EZ6" i="17" s="1"/>
  <c r="EZ10" i="17" s="1"/>
  <c r="EZ15" i="17" s="1"/>
  <c r="EZ49" i="17" s="1"/>
  <c r="EG2" i="17" a="1"/>
  <c r="EG2" i="17" s="1"/>
  <c r="DE47" i="17"/>
  <c r="DQ47" i="17"/>
  <c r="EA47" i="17"/>
  <c r="EZ47" i="17"/>
  <c r="AG5" i="17"/>
  <c r="K4" i="15" s="1"/>
  <c r="DZ47" i="17"/>
  <c r="EI2" i="17" a="1"/>
  <c r="EI2" i="17" s="1"/>
  <c r="DE20" i="17"/>
  <c r="DE6" i="17" s="1"/>
  <c r="DE10" i="17" s="1"/>
  <c r="DM20" i="17"/>
  <c r="DM6" i="17" s="1"/>
  <c r="DM10" i="17" s="1"/>
  <c r="DM4" i="17" s="1"/>
  <c r="DL47" i="17"/>
  <c r="DV12" i="17"/>
  <c r="DV20" i="17"/>
  <c r="DV6" i="17" s="1"/>
  <c r="DV10" i="17" s="1"/>
  <c r="G53" i="15"/>
  <c r="EV47" i="17"/>
  <c r="EM2" i="17" a="1"/>
  <c r="EM2" i="17" s="1"/>
  <c r="EE2" i="17" a="1"/>
  <c r="EE2" i="17" s="1"/>
  <c r="EY47" i="17"/>
  <c r="EE20" i="17"/>
  <c r="EE6" i="17" s="1"/>
  <c r="EE10" i="17" s="1"/>
  <c r="EE15" i="17" s="1"/>
  <c r="EE49" i="17" s="1"/>
  <c r="FE2" i="17" a="1"/>
  <c r="FE2" i="17" s="1"/>
  <c r="EQ47" i="17"/>
  <c r="AG18" i="17"/>
  <c r="K17" i="15" s="1"/>
  <c r="EM47" i="17"/>
  <c r="DX47" i="17"/>
  <c r="DT12" i="17"/>
  <c r="DR20" i="17"/>
  <c r="DR6" i="17" s="1"/>
  <c r="DR10" i="17" s="1"/>
  <c r="DR4" i="17" s="1"/>
  <c r="DR2" i="17" a="1"/>
  <c r="DR2" i="17" s="1"/>
  <c r="AJ18" i="17"/>
  <c r="AR18" i="17" s="1"/>
  <c r="AZ18" i="17" s="1"/>
  <c r="BV18" i="17" s="1"/>
  <c r="G17" i="15"/>
  <c r="ET2" i="17" a="1"/>
  <c r="ET2" i="17" s="1"/>
  <c r="BQ18" i="17"/>
  <c r="EF2" i="17" a="1"/>
  <c r="EF2" i="17" s="1"/>
  <c r="EF20" i="17"/>
  <c r="EF6" i="17" s="1"/>
  <c r="EF10" i="17" s="1"/>
  <c r="EF15" i="17" s="1"/>
  <c r="EF49" i="17" s="1"/>
  <c r="EJ47" i="17"/>
  <c r="EJ48" i="17" s="1"/>
  <c r="EK20" i="17"/>
  <c r="EK6" i="17" s="1"/>
  <c r="EK10" i="17" s="1"/>
  <c r="EW47" i="17"/>
  <c r="DX2" i="17" a="1"/>
  <c r="DX2" i="17" s="1"/>
  <c r="EK2" i="17" a="1"/>
  <c r="EK2" i="17" s="1"/>
  <c r="EU12" i="17"/>
  <c r="EC2" i="17" a="1"/>
  <c r="EC2" i="17" s="1"/>
  <c r="ER47" i="17"/>
  <c r="FA47" i="17"/>
  <c r="EG47" i="17"/>
  <c r="DG10" i="17"/>
  <c r="DK2" i="17" a="1"/>
  <c r="DK2" i="17" s="1"/>
  <c r="DY20" i="17"/>
  <c r="DY6" i="17" s="1"/>
  <c r="DY10" i="17" s="1"/>
  <c r="DT2" i="17" a="1"/>
  <c r="DT2" i="17" s="1"/>
  <c r="DG12" i="17"/>
  <c r="DS47" i="17"/>
  <c r="EP10" i="17"/>
  <c r="EP4" i="17" s="1"/>
  <c r="DK47" i="17"/>
  <c r="AG4" i="17"/>
  <c r="K3" i="15" s="1"/>
  <c r="ET20" i="17"/>
  <c r="ET6" i="17" s="1"/>
  <c r="ET10" i="17" s="1"/>
  <c r="ET4" i="17" s="1"/>
  <c r="BQ4" i="17"/>
  <c r="ED10" i="17"/>
  <c r="ED4" i="17" s="1"/>
  <c r="DT47" i="17"/>
  <c r="EP12" i="17"/>
  <c r="DX12" i="17"/>
  <c r="DP10" i="17"/>
  <c r="DP4" i="17" s="1"/>
  <c r="EL2" i="17" a="1"/>
  <c r="EL2" i="17" s="1"/>
  <c r="AG17" i="17"/>
  <c r="K16" i="15" s="1"/>
  <c r="DV47" i="17"/>
  <c r="EB47" i="17"/>
  <c r="FC12" i="17"/>
  <c r="BR17" i="17"/>
  <c r="EL12" i="17"/>
  <c r="DJ2" i="17" a="1"/>
  <c r="DJ2" i="17" s="1"/>
  <c r="FC20" i="17"/>
  <c r="FC6" i="17" s="1"/>
  <c r="FC10" i="17" s="1"/>
  <c r="DJ20" i="17"/>
  <c r="DJ6" i="17" s="1"/>
  <c r="DJ10" i="17" s="1"/>
  <c r="DJ4" i="17" s="1"/>
  <c r="FA20" i="17"/>
  <c r="FA6" i="17" s="1"/>
  <c r="FA10" i="17" s="1"/>
  <c r="FA4" i="17" s="1"/>
  <c r="DK10" i="17"/>
  <c r="DK4" i="17" s="1"/>
  <c r="FA2" i="17" a="1"/>
  <c r="FA2" i="17" s="1"/>
  <c r="FB47" i="17"/>
  <c r="EV10" i="17"/>
  <c r="EV4" i="17" s="1"/>
  <c r="EF47" i="17"/>
  <c r="DP47" i="17"/>
  <c r="DY47" i="17"/>
  <c r="EC20" i="17"/>
  <c r="EC6" i="17" s="1"/>
  <c r="EC10" i="17" s="1"/>
  <c r="EC15" i="17" s="1"/>
  <c r="EC49" i="17" s="1"/>
  <c r="EH47" i="17"/>
  <c r="EU2" i="17" a="1"/>
  <c r="EU2" i="17" s="1"/>
  <c r="FE10" i="17"/>
  <c r="FE15" i="17" s="1"/>
  <c r="FC47" i="17"/>
  <c r="EH12" i="17"/>
  <c r="ED12" i="17"/>
  <c r="AG54" i="17"/>
  <c r="K53" i="15" s="1"/>
  <c r="BR4" i="17"/>
  <c r="EU10" i="17"/>
  <c r="EU4" i="17" s="1"/>
  <c r="ED2" i="17" a="1"/>
  <c r="ED2" i="17" s="1"/>
  <c r="EH20" i="17"/>
  <c r="EH6" i="17" s="1"/>
  <c r="EH10" i="17" s="1"/>
  <c r="EH4" i="17" s="1"/>
  <c r="EV2" i="17" a="1"/>
  <c r="EV2" i="17" s="1"/>
  <c r="DW47" i="17"/>
  <c r="DI20" i="17"/>
  <c r="DI6" i="17" s="1"/>
  <c r="DI10" i="17" s="1"/>
  <c r="EV12" i="17"/>
  <c r="EJ2" i="17" a="1"/>
  <c r="EJ2" i="17" s="1"/>
  <c r="DI12" i="17"/>
  <c r="BQ54" i="17"/>
  <c r="DI47" i="17"/>
  <c r="EP2" i="17" a="1"/>
  <c r="EP2" i="17" s="1"/>
  <c r="EE47" i="17"/>
  <c r="AJ4" i="17"/>
  <c r="AR4" i="17" s="1"/>
  <c r="AZ4" i="17" s="1"/>
  <c r="ER20" i="17"/>
  <c r="ER6" i="17" s="1"/>
  <c r="ER10" i="17" s="1"/>
  <c r="ER4" i="17" s="1"/>
  <c r="EI10" i="17"/>
  <c r="EI4" i="17" s="1"/>
  <c r="EN47" i="17"/>
  <c r="ET47" i="17"/>
  <c r="AK54" i="17"/>
  <c r="AS54" i="17" s="1"/>
  <c r="BA54" i="17" s="1"/>
  <c r="DS12" i="17"/>
  <c r="DZ10" i="17"/>
  <c r="DZ4" i="17" s="1"/>
  <c r="EB20" i="17"/>
  <c r="EB6" i="17" s="1"/>
  <c r="EB10" i="17" s="1"/>
  <c r="DO47" i="17"/>
  <c r="EJ20" i="17"/>
  <c r="EJ6" i="17" s="1"/>
  <c r="EJ10" i="17" s="1"/>
  <c r="EJ15" i="17" s="1"/>
  <c r="EJ49" i="17" s="1"/>
  <c r="EN2" i="17" a="1"/>
  <c r="EN2" i="17" s="1"/>
  <c r="DZ2" i="17" a="1"/>
  <c r="DZ2" i="17" s="1"/>
  <c r="EB2" i="17" a="1"/>
  <c r="EB2" i="17" s="1"/>
  <c r="FB2" i="17" a="1"/>
  <c r="FB2" i="17" s="1"/>
  <c r="FB20" i="17"/>
  <c r="FB6" i="17" s="1"/>
  <c r="FB10" i="17" s="1"/>
  <c r="FB4" i="17" s="1"/>
  <c r="DH47" i="17"/>
  <c r="EO47" i="17"/>
  <c r="DZ12" i="17"/>
  <c r="DS20" i="17"/>
  <c r="DS6" i="17" s="1"/>
  <c r="DS10" i="17" s="1"/>
  <c r="DS4" i="17" s="1"/>
  <c r="EL47" i="17"/>
  <c r="EN10" i="17"/>
  <c r="EN15" i="17" s="1"/>
  <c r="EN49" i="17" s="1"/>
  <c r="EU47" i="17"/>
  <c r="DY2" i="17" a="1"/>
  <c r="DY2" i="17" s="1"/>
  <c r="AJ5" i="17"/>
  <c r="G4" i="15"/>
  <c r="EA20" i="17"/>
  <c r="EA6" i="17" s="1"/>
  <c r="EA10" i="17" s="1"/>
  <c r="DK12" i="17"/>
  <c r="DL20" i="17"/>
  <c r="DL6" i="17" s="1"/>
  <c r="DL10" i="17" s="1"/>
  <c r="DL4" i="17" s="1"/>
  <c r="EA12" i="17"/>
  <c r="DU20" i="17"/>
  <c r="DU6" i="17" s="1"/>
  <c r="DU10" i="17" s="1"/>
  <c r="DU4" i="17" s="1"/>
  <c r="DL2" i="17" a="1"/>
  <c r="DL2" i="17" s="1"/>
  <c r="DP2" i="17" a="1"/>
  <c r="DP2" i="17" s="1"/>
  <c r="EQ2" i="17" a="1"/>
  <c r="EQ2" i="17" s="1"/>
  <c r="DU12" i="17"/>
  <c r="EI12" i="17"/>
  <c r="DP12" i="17"/>
  <c r="DO20" i="17"/>
  <c r="DO6" i="17" s="1"/>
  <c r="DO10" i="17" s="1"/>
  <c r="DN47" i="17"/>
  <c r="EW12" i="17"/>
  <c r="EL10" i="17"/>
  <c r="DX10" i="17"/>
  <c r="EW20" i="17"/>
  <c r="EW6" i="17" s="1"/>
  <c r="EW10" i="17" s="1"/>
  <c r="EM12" i="17"/>
  <c r="EM10" i="17"/>
  <c r="EM4" i="17" s="1"/>
  <c r="FE47" i="17"/>
  <c r="FE48" i="17" s="1"/>
  <c r="DO12" i="17"/>
  <c r="ES20" i="17"/>
  <c r="ES6" i="17" s="1"/>
  <c r="ES10" i="17" s="1"/>
  <c r="ES15" i="17" s="1"/>
  <c r="ES49" i="17" s="1"/>
  <c r="EO20" i="17"/>
  <c r="EO6" i="17" s="1"/>
  <c r="EO10" i="17" s="1"/>
  <c r="EO4" i="17" s="1"/>
  <c r="ES2" i="17" a="1"/>
  <c r="ES2" i="17" s="1"/>
  <c r="BR53" i="17"/>
  <c r="DF47" i="17"/>
  <c r="AG53" i="17"/>
  <c r="K52" i="15" s="1"/>
  <c r="ER12" i="17"/>
  <c r="EO12" i="17"/>
  <c r="FD20" i="17"/>
  <c r="FD6" i="17" s="1"/>
  <c r="FD10" i="17" s="1"/>
  <c r="FD4" i="17" s="1"/>
  <c r="FD12" i="17"/>
  <c r="EQ20" i="17"/>
  <c r="EQ6" i="17" s="1"/>
  <c r="EQ10" i="17" s="1"/>
  <c r="EQ15" i="17" s="1"/>
  <c r="EQ49" i="17" s="1"/>
  <c r="DN2" i="17" a="1"/>
  <c r="DN2" i="17" s="1"/>
  <c r="DQ20" i="17"/>
  <c r="DQ6" i="17" s="1"/>
  <c r="DQ10" i="17" s="1"/>
  <c r="DQ15" i="17" s="1"/>
  <c r="DQ49" i="17" s="1"/>
  <c r="DQ2" i="17" a="1"/>
  <c r="DQ2" i="17" s="1"/>
  <c r="DT10" i="17"/>
  <c r="DG47" i="17"/>
  <c r="EY2" i="17" a="1"/>
  <c r="EY2" i="17" s="1"/>
  <c r="AG31" i="17"/>
  <c r="K30" i="15" s="1"/>
  <c r="EY12" i="17"/>
  <c r="AJ31" i="17"/>
  <c r="AK31" i="17" s="1"/>
  <c r="EY20" i="17"/>
  <c r="EY6" i="17" s="1"/>
  <c r="EY10" i="17" s="1"/>
  <c r="EY4" i="17" s="1"/>
  <c r="BQ31" i="17"/>
  <c r="AK53" i="17"/>
  <c r="AR53" i="17"/>
  <c r="AZ53" i="17" s="1"/>
  <c r="EK47" i="17"/>
  <c r="BV16" i="17"/>
  <c r="AK16" i="17"/>
  <c r="AR16" i="17"/>
  <c r="AZ16" i="17" s="1"/>
  <c r="DM47" i="17"/>
  <c r="EX47" i="17"/>
  <c r="ES47" i="17"/>
  <c r="EP47" i="17"/>
  <c r="AK24" i="17"/>
  <c r="AR24" i="17"/>
  <c r="AZ24" i="17" s="1"/>
  <c r="DR47" i="17"/>
  <c r="DU47" i="17"/>
  <c r="H23" i="15"/>
  <c r="AG24" i="17"/>
  <c r="K23" i="15" s="1"/>
  <c r="BR24" i="17"/>
  <c r="EC47" i="17"/>
  <c r="DJ47" i="17"/>
  <c r="K2" i="15"/>
  <c r="FD48" i="17" l="1"/>
  <c r="EG15" i="17"/>
  <c r="EG49" i="17" s="1"/>
  <c r="AK3" i="17"/>
  <c r="AR3" i="17"/>
  <c r="AZ3" i="17" s="1"/>
  <c r="AL54" i="17"/>
  <c r="AM54" i="17" s="1"/>
  <c r="AK18" i="17"/>
  <c r="AL18" i="17" s="1"/>
  <c r="DH15" i="17"/>
  <c r="DH49" i="17" s="1"/>
  <c r="EG4" i="17"/>
  <c r="DE2" i="17" a="1"/>
  <c r="DE2" i="17" s="1"/>
  <c r="DE12" i="17"/>
  <c r="DE15" i="17" s="1"/>
  <c r="DM12" i="17"/>
  <c r="DM15" i="17" s="1"/>
  <c r="DM49" i="17" s="1"/>
  <c r="DM2" i="17" a="1"/>
  <c r="DM2" i="17" s="1"/>
  <c r="BQ51" i="17"/>
  <c r="AJ51" i="17"/>
  <c r="AG51" i="17"/>
  <c r="K50" i="15" s="1"/>
  <c r="G50" i="15"/>
  <c r="EB48" i="17"/>
  <c r="DW48" i="17"/>
  <c r="EG48" i="17"/>
  <c r="EE48" i="17"/>
  <c r="EA48" i="17"/>
  <c r="AK17" i="17"/>
  <c r="AL17" i="17" s="1"/>
  <c r="DY48" i="17"/>
  <c r="EM48" i="17"/>
  <c r="EW48" i="17"/>
  <c r="DK15" i="17"/>
  <c r="DK49" i="17" s="1"/>
  <c r="DV15" i="17"/>
  <c r="DV49" i="17" s="1"/>
  <c r="EZ48" i="17"/>
  <c r="DB4" i="17"/>
  <c r="DA4" i="17" s="1"/>
  <c r="CZ4" i="17" s="1"/>
  <c r="EH48" i="17"/>
  <c r="DL48" i="17"/>
  <c r="DQ48" i="17"/>
  <c r="EC48" i="17"/>
  <c r="FE4" i="17"/>
  <c r="EI48" i="17"/>
  <c r="DQ4" i="17"/>
  <c r="DR15" i="17"/>
  <c r="DR49" i="17" s="1"/>
  <c r="DJ15" i="17"/>
  <c r="DJ49" i="17" s="1"/>
  <c r="FA48" i="17"/>
  <c r="ER48" i="17"/>
  <c r="DP15" i="17"/>
  <c r="DP49" i="17" s="1"/>
  <c r="EP15" i="17"/>
  <c r="EP49" i="17" s="1"/>
  <c r="EE4" i="17"/>
  <c r="DG15" i="17"/>
  <c r="DG49" i="17" s="1"/>
  <c r="EO48" i="17"/>
  <c r="DT48" i="17"/>
  <c r="EX15" i="17"/>
  <c r="EX49" i="17" s="1"/>
  <c r="DV4" i="17"/>
  <c r="EN48" i="17"/>
  <c r="DX48" i="17"/>
  <c r="FB48" i="17"/>
  <c r="DW15" i="17"/>
  <c r="DW49" i="17" s="1"/>
  <c r="EF4" i="17"/>
  <c r="DP48" i="17"/>
  <c r="DI48" i="17"/>
  <c r="ES48" i="17"/>
  <c r="EL15" i="17"/>
  <c r="EL49" i="17" s="1"/>
  <c r="EV15" i="17"/>
  <c r="EV49" i="17" s="1"/>
  <c r="EA15" i="17"/>
  <c r="EA49" i="17" s="1"/>
  <c r="EJ4" i="17"/>
  <c r="ED15" i="17"/>
  <c r="ED49" i="17" s="1"/>
  <c r="DO48" i="17"/>
  <c r="EH15" i="17"/>
  <c r="EH49" i="17" s="1"/>
  <c r="DY15" i="17"/>
  <c r="DY49" i="17" s="1"/>
  <c r="DY4" i="17"/>
  <c r="DN15" i="17"/>
  <c r="DN49" i="17" s="1"/>
  <c r="FC48" i="17"/>
  <c r="ET15" i="17"/>
  <c r="ET49" i="17" s="1"/>
  <c r="DS15" i="17"/>
  <c r="DS49" i="17" s="1"/>
  <c r="DZ48" i="17"/>
  <c r="DG48" i="17"/>
  <c r="EZ4" i="17"/>
  <c r="DI15" i="17"/>
  <c r="DI49" i="17" s="1"/>
  <c r="DX15" i="17"/>
  <c r="DX49" i="17" s="1"/>
  <c r="EU48" i="17"/>
  <c r="FC15" i="17"/>
  <c r="FC49" i="17" s="1"/>
  <c r="EA4" i="17"/>
  <c r="EC4" i="17"/>
  <c r="EU15" i="17"/>
  <c r="EU49" i="17" s="1"/>
  <c r="FA15" i="17"/>
  <c r="FA49" i="17" s="1"/>
  <c r="AR31" i="17"/>
  <c r="AZ31" i="17" s="1"/>
  <c r="ES4" i="17"/>
  <c r="BL4" i="17"/>
  <c r="AK4" i="17"/>
  <c r="BM4" i="17" s="1"/>
  <c r="DX4" i="17"/>
  <c r="EI15" i="17"/>
  <c r="EI49" i="17" s="1"/>
  <c r="EN4" i="17"/>
  <c r="EB15" i="17"/>
  <c r="EB49" i="17" s="1"/>
  <c r="EB4" i="17"/>
  <c r="EV48" i="17"/>
  <c r="DZ15" i="17"/>
  <c r="DZ49" i="17" s="1"/>
  <c r="ER15" i="17"/>
  <c r="ER49" i="17" s="1"/>
  <c r="EO15" i="17"/>
  <c r="EO49" i="17" s="1"/>
  <c r="EM15" i="17"/>
  <c r="EM49" i="17" s="1"/>
  <c r="EF48" i="17"/>
  <c r="DL15" i="17"/>
  <c r="DL49" i="17" s="1"/>
  <c r="DU15" i="17"/>
  <c r="DU49" i="17" s="1"/>
  <c r="AR5" i="17"/>
  <c r="AZ5" i="17" s="1"/>
  <c r="BV5" i="17" s="1"/>
  <c r="AK5" i="17"/>
  <c r="DO4" i="17"/>
  <c r="DO15" i="17"/>
  <c r="DO49" i="17" s="1"/>
  <c r="EL4" i="17"/>
  <c r="EW15" i="17"/>
  <c r="EW49" i="17" s="1"/>
  <c r="EW4" i="17"/>
  <c r="EQ4" i="17"/>
  <c r="DH48" i="17"/>
  <c r="FB15" i="17"/>
  <c r="FB49" i="17" s="1"/>
  <c r="DT4" i="17"/>
  <c r="DT15" i="17"/>
  <c r="DT49" i="17" s="1"/>
  <c r="FD15" i="17"/>
  <c r="FD49" i="17" s="1"/>
  <c r="FC4" i="17"/>
  <c r="EY15" i="17"/>
  <c r="EY49" i="17" s="1"/>
  <c r="ET48" i="17"/>
  <c r="AS53" i="17"/>
  <c r="BA53" i="17" s="1"/>
  <c r="AL53" i="17"/>
  <c r="DJ48" i="17"/>
  <c r="DK48" i="17"/>
  <c r="DU48" i="17"/>
  <c r="DV48" i="17"/>
  <c r="EP48" i="17"/>
  <c r="EQ48" i="17"/>
  <c r="AS31" i="17"/>
  <c r="BA31" i="17" s="1"/>
  <c r="AL31" i="17"/>
  <c r="FE49" i="17"/>
  <c r="EK48" i="17"/>
  <c r="EL48" i="17"/>
  <c r="AG2" i="15"/>
  <c r="DA3" i="17"/>
  <c r="DS48" i="17"/>
  <c r="DR48" i="17"/>
  <c r="AL24" i="17"/>
  <c r="AS24" i="17"/>
  <c r="BA24" i="17" s="1"/>
  <c r="ED48" i="17"/>
  <c r="BM3" i="17"/>
  <c r="AL3" i="17"/>
  <c r="AS3" i="17"/>
  <c r="BA3" i="17" s="1"/>
  <c r="EY48" i="17"/>
  <c r="EX48" i="17"/>
  <c r="AS16" i="17"/>
  <c r="BA16" i="17" s="1"/>
  <c r="AL16" i="17"/>
  <c r="DM48" i="17"/>
  <c r="DN48" i="17"/>
  <c r="AS18" i="17" l="1"/>
  <c r="BA18" i="17" s="1"/>
  <c r="AT54" i="17"/>
  <c r="BB54" i="17" s="1"/>
  <c r="BJ2" i="17"/>
  <c r="AS17" i="17"/>
  <c r="BA17" i="17" s="1"/>
  <c r="EK4" i="17"/>
  <c r="EK15" i="17"/>
  <c r="EK49" i="17" s="1"/>
  <c r="DF48" i="17"/>
  <c r="AR51" i="17"/>
  <c r="AZ51" i="17" s="1"/>
  <c r="AK51" i="17"/>
  <c r="AF3" i="15"/>
  <c r="AG3" i="15"/>
  <c r="AL4" i="17"/>
  <c r="AM4" i="17" s="1"/>
  <c r="AS4" i="17"/>
  <c r="BA4" i="17" s="1"/>
  <c r="AL5" i="17"/>
  <c r="AS5" i="17"/>
  <c r="BA5" i="17" s="1"/>
  <c r="AM53" i="17"/>
  <c r="AT53" i="17"/>
  <c r="BB53" i="17" s="1"/>
  <c r="AE3" i="15"/>
  <c r="CY4" i="17"/>
  <c r="AU54" i="17"/>
  <c r="BC54" i="17" s="1"/>
  <c r="AN54" i="17"/>
  <c r="AM31" i="17"/>
  <c r="AT31" i="17"/>
  <c r="BB31" i="17" s="1"/>
  <c r="AT17" i="17"/>
  <c r="BB17" i="17" s="1"/>
  <c r="BW17" i="17" s="1"/>
  <c r="AM17" i="17"/>
  <c r="AM16" i="17"/>
  <c r="AT16" i="17"/>
  <c r="BB16" i="17" s="1"/>
  <c r="BW16" i="17" s="1"/>
  <c r="AF2" i="15"/>
  <c r="CZ3" i="17"/>
  <c r="AT3" i="17"/>
  <c r="BB3" i="17" s="1"/>
  <c r="AM3" i="17"/>
  <c r="AT24" i="17"/>
  <c r="BB24" i="17" s="1"/>
  <c r="AM24" i="17"/>
  <c r="AM18" i="17"/>
  <c r="AT18" i="17"/>
  <c r="BB18" i="17" s="1"/>
  <c r="BW18" i="17" s="1"/>
  <c r="AL51" i="17" l="1"/>
  <c r="AS51" i="17"/>
  <c r="BA51" i="17" s="1"/>
  <c r="AT4" i="17"/>
  <c r="BB4" i="17" s="1"/>
  <c r="AM5" i="17"/>
  <c r="AT5" i="17"/>
  <c r="BB5" i="17" s="1"/>
  <c r="BW5" i="17" s="1"/>
  <c r="AN4" i="17"/>
  <c r="AU4" i="17"/>
  <c r="BC4" i="17" s="1"/>
  <c r="AN53" i="17"/>
  <c r="AU53" i="17"/>
  <c r="BC53" i="17" s="1"/>
  <c r="AE2" i="15"/>
  <c r="CY3" i="17"/>
  <c r="AN31" i="17"/>
  <c r="AU31" i="17"/>
  <c r="BC31" i="17" s="1"/>
  <c r="AN3" i="17"/>
  <c r="AU3" i="17"/>
  <c r="BC3" i="17" s="1"/>
  <c r="AN18" i="17"/>
  <c r="AU18" i="17"/>
  <c r="BC18" i="17" s="1"/>
  <c r="AN16" i="17"/>
  <c r="AU16" i="17"/>
  <c r="BC16" i="17" s="1"/>
  <c r="AD3" i="15"/>
  <c r="CX4" i="17"/>
  <c r="AV54" i="17"/>
  <c r="AO54" i="17"/>
  <c r="AN17" i="17"/>
  <c r="AU17" i="17"/>
  <c r="BC17" i="17" s="1"/>
  <c r="AU24" i="17"/>
  <c r="BC24" i="17" s="1"/>
  <c r="AN24" i="17"/>
  <c r="AT51" i="17" l="1"/>
  <c r="BB51" i="17" s="1"/>
  <c r="AM51" i="17"/>
  <c r="AN5" i="17"/>
  <c r="AU5" i="17"/>
  <c r="BC5" i="17" s="1"/>
  <c r="AV4" i="17"/>
  <c r="BD4" i="17" s="1"/>
  <c r="AO4" i="17"/>
  <c r="AV53" i="17"/>
  <c r="BD53" i="17" s="1"/>
  <c r="AO53" i="17"/>
  <c r="AV3" i="17"/>
  <c r="AO3" i="17"/>
  <c r="AO16" i="17"/>
  <c r="AV16" i="17"/>
  <c r="AO31" i="17"/>
  <c r="AV31" i="17"/>
  <c r="AV17" i="17"/>
  <c r="AO17" i="17"/>
  <c r="AV18" i="17"/>
  <c r="AO18" i="17"/>
  <c r="AD2" i="15"/>
  <c r="CX3" i="17"/>
  <c r="AP54" i="17"/>
  <c r="AW54" i="17"/>
  <c r="BE54" i="17" s="1"/>
  <c r="BD54" i="17"/>
  <c r="AV24" i="17"/>
  <c r="AO24" i="17"/>
  <c r="AC3" i="15"/>
  <c r="CW4" i="17"/>
  <c r="AU51" i="17" l="1"/>
  <c r="BC51" i="17" s="1"/>
  <c r="AN51" i="17"/>
  <c r="AO5" i="17"/>
  <c r="AV5" i="17"/>
  <c r="BD5" i="17" s="1"/>
  <c r="AW53" i="17"/>
  <c r="BE53" i="17" s="1"/>
  <c r="AP53" i="17"/>
  <c r="AW4" i="17"/>
  <c r="BE4" i="17" s="1"/>
  <c r="AP4" i="17"/>
  <c r="AX4" i="17" s="1"/>
  <c r="AP24" i="17"/>
  <c r="AX24" i="17" s="1"/>
  <c r="BF24" i="17" s="1"/>
  <c r="AW24" i="17"/>
  <c r="BE24" i="17" s="1"/>
  <c r="BD24" i="17"/>
  <c r="BD17" i="17"/>
  <c r="BD16" i="17"/>
  <c r="AC2" i="15"/>
  <c r="CW3" i="17"/>
  <c r="AP18" i="17"/>
  <c r="AX18" i="17" s="1"/>
  <c r="BF18" i="17" s="1"/>
  <c r="AW18" i="17"/>
  <c r="BE18" i="17" s="1"/>
  <c r="AP16" i="17"/>
  <c r="AW16" i="17"/>
  <c r="BE16" i="17" s="1"/>
  <c r="AW17" i="17"/>
  <c r="BE17" i="17" s="1"/>
  <c r="AP17" i="17"/>
  <c r="AX17" i="17" s="1"/>
  <c r="BF17" i="17" s="1"/>
  <c r="BD18" i="17"/>
  <c r="BD31" i="17"/>
  <c r="AP31" i="17"/>
  <c r="AX31" i="17" s="1"/>
  <c r="BF31" i="17" s="1"/>
  <c r="AW31" i="17"/>
  <c r="BE31" i="17" s="1"/>
  <c r="AW3" i="17"/>
  <c r="BE3" i="17" s="1"/>
  <c r="AP3" i="17"/>
  <c r="AX3" i="17" s="1"/>
  <c r="BF3" i="17" s="1"/>
  <c r="AB3" i="15"/>
  <c r="CV4" i="17"/>
  <c r="BD3" i="17"/>
  <c r="AX54" i="17"/>
  <c r="AO51" i="17" l="1"/>
  <c r="AV51" i="17"/>
  <c r="BD51" i="17" s="1"/>
  <c r="AW5" i="17"/>
  <c r="BE5" i="17" s="1"/>
  <c r="AP5" i="17"/>
  <c r="BF4" i="17"/>
  <c r="AX53" i="17"/>
  <c r="AX16" i="17"/>
  <c r="AA3" i="15"/>
  <c r="CU4" i="17"/>
  <c r="BF54" i="17"/>
  <c r="AB2" i="15"/>
  <c r="CV3" i="17"/>
  <c r="AW51" i="17" l="1"/>
  <c r="BE51" i="17" s="1"/>
  <c r="AP51" i="17"/>
  <c r="AX51" i="17" s="1"/>
  <c r="AX5" i="17"/>
  <c r="BF51" i="17"/>
  <c r="BF53" i="17"/>
  <c r="BF16" i="17"/>
  <c r="CT4" i="17"/>
  <c r="Z3" i="15"/>
  <c r="CU3" i="17"/>
  <c r="AA2" i="15"/>
  <c r="BF5" i="17" l="1"/>
  <c r="Y3" i="15"/>
  <c r="CS4" i="17"/>
  <c r="Z2" i="15"/>
  <c r="CT3" i="17"/>
  <c r="CR4" i="17" l="1"/>
  <c r="W3" i="15" s="1"/>
  <c r="X3" i="15"/>
  <c r="Y2" i="15"/>
  <c r="CS3" i="17"/>
  <c r="BI9" i="7" a="1"/>
  <c r="CA29" i="7" a="1"/>
  <c r="BG16" i="7" a="1"/>
  <c r="BN42" i="7" a="1"/>
  <c r="BU27" i="7" a="1"/>
  <c r="CV41" i="7" a="1"/>
  <c r="CD47" i="7" a="1"/>
  <c r="P19" i="7" a="1"/>
  <c r="BH27" i="7" a="1"/>
  <c r="M35" i="7" a="1"/>
  <c r="BA26" i="7" a="1"/>
  <c r="BR30" i="7" a="1"/>
  <c r="AR42" i="7" a="1"/>
  <c r="BA5" i="7" a="1"/>
  <c r="BM6" i="7" a="1"/>
  <c r="AF15" i="7" a="1"/>
  <c r="CB21" i="7" a="1"/>
  <c r="BS14" i="7" a="1"/>
  <c r="CD9" i="7" a="1"/>
  <c r="BG6" i="7" a="1"/>
  <c r="AD25" i="7" a="1"/>
  <c r="CA10" i="7" a="1"/>
  <c r="CB20" i="7" a="1"/>
  <c r="AP19" i="7" a="1"/>
  <c r="AY34" i="7" a="1"/>
  <c r="BV50" i="7" a="1"/>
  <c r="AY25" i="7" a="1"/>
  <c r="AT17" i="7" a="1"/>
  <c r="CQ34" i="7" a="1"/>
  <c r="BS22" i="7" a="1"/>
  <c r="CQ35" i="7" a="1"/>
  <c r="AO43" i="7" a="1"/>
  <c r="N40" i="7" a="1"/>
  <c r="W3" i="7" a="1"/>
  <c r="CG16" i="7" a="1"/>
  <c r="F10" i="7" a="1"/>
  <c r="AE8" i="7" a="1"/>
  <c r="CV43" i="7" a="1"/>
  <c r="BW32" i="7" a="1"/>
  <c r="O51" i="7" a="1"/>
  <c r="BP16" i="7" a="1"/>
  <c r="CC11" i="7" a="1"/>
  <c r="AF54" i="7" a="1"/>
  <c r="Q9" i="7" a="1"/>
  <c r="P35" i="7" a="1"/>
  <c r="AM3" i="7" a="1"/>
  <c r="CP15" i="7" a="1"/>
  <c r="V17" i="7" a="1"/>
  <c r="CV20" i="7" a="1"/>
  <c r="CO31" i="7" a="1"/>
  <c r="O50" i="7" a="1"/>
  <c r="CR51" i="7" a="1"/>
  <c r="BW34" i="7" a="1"/>
  <c r="M8" i="7" a="1"/>
  <c r="W49" i="7" a="1"/>
  <c r="AN40" i="7" a="1"/>
  <c r="AG47" i="7" a="1"/>
  <c r="CQ38" i="7" a="1"/>
  <c r="O31" i="7" a="1"/>
  <c r="CR52" i="7" a="1"/>
  <c r="L25" i="7" a="1"/>
  <c r="CI37" i="7" a="1"/>
  <c r="Q4" i="7" a="1"/>
  <c r="AU38" i="7" a="1"/>
  <c r="CS2" i="7" a="1"/>
  <c r="AT50" i="7" a="1"/>
  <c r="AZ15" i="7" a="1"/>
  <c r="F53" i="7" a="1"/>
  <c r="AB33" i="7" a="1"/>
  <c r="P15" i="7" a="1"/>
  <c r="CG36" i="7" a="1"/>
  <c r="CT51" i="7" a="1"/>
  <c r="BO8" i="7" a="1"/>
  <c r="CA19" i="7" a="1"/>
  <c r="CU16" i="7" a="1"/>
  <c r="BH2" i="7" a="1"/>
  <c r="CO16" i="7" a="1"/>
  <c r="CD42" i="7" a="1"/>
  <c r="CN27" i="7" a="1"/>
  <c r="CR35" i="7" a="1"/>
  <c r="CQ21" i="7" a="1"/>
  <c r="K32" i="7" a="1"/>
  <c r="AZ26" i="7" a="1"/>
  <c r="CC44" i="7" a="1"/>
  <c r="P17" i="7" a="1"/>
  <c r="CN47" i="7" a="1"/>
  <c r="AE11" i="7" a="1"/>
  <c r="U32" i="7" a="1"/>
  <c r="AK35" i="7" a="1"/>
  <c r="BK49" i="7" a="1"/>
  <c r="AU49" i="7" a="1"/>
  <c r="H25" i="7" a="1"/>
  <c r="BC42" i="7" a="1"/>
  <c r="AT4" i="7" a="1"/>
  <c r="BS28" i="7" a="1"/>
  <c r="AD15" i="7" a="1"/>
  <c r="L10" i="7" a="1"/>
  <c r="CP39" i="7" a="1"/>
  <c r="CT19" i="7" a="1"/>
  <c r="AN51" i="7" a="1"/>
  <c r="BX12" i="7" a="1"/>
  <c r="BY6" i="7" a="1"/>
  <c r="CO48" i="7" a="1"/>
  <c r="AI48" i="7" a="1"/>
  <c r="AV32" i="7" a="1"/>
  <c r="BS19" i="7" a="1"/>
  <c r="E29" i="7" a="1"/>
  <c r="AG11" i="7" a="1"/>
  <c r="AQ13" i="7" a="1"/>
  <c r="G5" i="7" a="1"/>
  <c r="AU42" i="7" a="1"/>
  <c r="K29" i="7" a="1"/>
  <c r="U2" i="7" a="1"/>
  <c r="AU32" i="7" a="1"/>
  <c r="CK5" i="7" a="1"/>
  <c r="AL48" i="7" a="1"/>
  <c r="BV23" i="7" a="1"/>
  <c r="BS27" i="7" a="1"/>
  <c r="Z13" i="7" a="1"/>
  <c r="AL38" i="7" a="1"/>
  <c r="CS19" i="7" a="1"/>
  <c r="CN35" i="7" a="1"/>
  <c r="BK47" i="7" a="1"/>
  <c r="AP3" i="7" a="1"/>
  <c r="BC8" i="7" a="1"/>
  <c r="BX20" i="7" a="1"/>
  <c r="BN30" i="7" a="1"/>
  <c r="AJ38" i="7" a="1"/>
  <c r="BT53" i="7" a="1"/>
  <c r="AI40" i="7" a="1"/>
  <c r="CE6" i="7" a="1"/>
  <c r="BR17" i="7" a="1"/>
  <c r="H40" i="7" a="1"/>
  <c r="BB50" i="7" a="1"/>
  <c r="BL28" i="7" a="1"/>
  <c r="AO31" i="7" a="1"/>
  <c r="Z23" i="7" a="1"/>
  <c r="Q20" i="7" a="1"/>
  <c r="AD6" i="7" a="1"/>
  <c r="AZ42" i="7" a="1"/>
  <c r="BN21" i="7" a="1"/>
  <c r="BK23" i="7" a="1"/>
  <c r="CA37" i="7" a="1"/>
  <c r="BO27" i="7" a="1"/>
  <c r="AX44" i="7" a="1"/>
  <c r="X10" i="7" a="1"/>
  <c r="CD5" i="7" a="1"/>
  <c r="F19" i="7" a="1"/>
  <c r="AL21" i="7" a="1"/>
  <c r="Q28" i="7" a="1"/>
  <c r="CG49" i="7" a="1"/>
  <c r="AB23" i="7" a="1"/>
  <c r="CD8" i="7" a="1"/>
  <c r="CP37" i="7" a="1"/>
  <c r="P31" i="7" a="1"/>
  <c r="BY29" i="7" a="1"/>
  <c r="AZ54" i="7" a="1"/>
  <c r="AL15" i="7" a="1"/>
  <c r="R9" i="7" a="1"/>
  <c r="P38" i="7" a="1"/>
  <c r="P52" i="7" a="1"/>
  <c r="AI45" i="7" a="1"/>
  <c r="AK11" i="7" a="1"/>
  <c r="AP22" i="7" a="1"/>
  <c r="CQ14" i="7" a="1"/>
  <c r="CF37" i="7" a="1"/>
  <c r="G11" i="7" a="1"/>
  <c r="CQ49" i="7" a="1"/>
  <c r="CJ2" i="7" a="1"/>
  <c r="AP4" i="7" a="1"/>
  <c r="AF7" i="7" a="1"/>
  <c r="BE54" i="7" a="1"/>
  <c r="AB16" i="7" a="1"/>
  <c r="O21" i="7" a="1"/>
  <c r="CM48" i="7" a="1"/>
  <c r="CL12" i="7" a="1"/>
  <c r="T30" i="7" a="1"/>
  <c r="Q44" i="7" a="1"/>
  <c r="BH31" i="7" a="1"/>
  <c r="CE23" i="7" a="1"/>
  <c r="BU3" i="7" a="1"/>
  <c r="BF21" i="7" a="1"/>
  <c r="CN29" i="7" a="1"/>
  <c r="T15" i="7" a="1"/>
  <c r="O54" i="7" a="1"/>
  <c r="BM14" i="7" a="1"/>
  <c r="S5" i="7" a="1"/>
  <c r="W25" i="7" a="1"/>
  <c r="BF9" i="7" a="1"/>
  <c r="BI53" i="7" a="1"/>
  <c r="BI20" i="7" a="1"/>
  <c r="BV40" i="7" a="1"/>
  <c r="T17" i="7" a="1"/>
  <c r="F9" i="7" a="1"/>
  <c r="CT32" i="7" a="1"/>
  <c r="S45" i="7" a="1"/>
  <c r="CA45" i="7" a="1"/>
  <c r="AE44" i="7" a="1"/>
  <c r="BP4" i="7" a="1"/>
  <c r="CN6" i="7" a="1"/>
  <c r="T8" i="7" a="1"/>
  <c r="BD47" i="7" a="1"/>
  <c r="BC46" i="7" a="1"/>
  <c r="CG39" i="7" a="1"/>
  <c r="BW30" i="7" a="1"/>
  <c r="AV8" i="7" a="1"/>
  <c r="AJ50" i="7" a="1"/>
  <c r="BF42" i="7" a="1"/>
  <c r="L50" i="7" a="1"/>
  <c r="V22" i="7" a="1"/>
  <c r="K5" i="7" a="1"/>
  <c r="BM28" i="7" a="1"/>
  <c r="CI50" i="7" a="1"/>
  <c r="BZ11" i="7" a="1"/>
  <c r="CS8" i="7" a="1"/>
  <c r="AJ17" i="7" a="1"/>
  <c r="BM41" i="7" a="1"/>
  <c r="AZ22" i="7" a="1"/>
  <c r="AX35" i="7" a="1"/>
  <c r="BF49" i="7" a="1"/>
  <c r="AS53" i="7" a="1"/>
  <c r="G45" i="7" a="1"/>
  <c r="AA4" i="7" a="1"/>
  <c r="AH4" i="7" a="1"/>
  <c r="CD51" i="7" a="1"/>
  <c r="AC13" i="7" a="1"/>
  <c r="CU13" i="7" a="1"/>
  <c r="CI20" i="7" a="1"/>
  <c r="J45" i="7" a="1"/>
  <c r="U30" i="7" a="1"/>
  <c r="V10" i="7" a="1"/>
  <c r="M6" i="7" a="1"/>
  <c r="S13" i="7" a="1"/>
  <c r="AX19" i="7" a="1"/>
  <c r="AI37" i="7" a="1"/>
  <c r="AC16" i="7" a="1"/>
  <c r="BB32" i="7" a="1"/>
  <c r="BJ35" i="7" a="1"/>
  <c r="CJ17" i="7" a="1"/>
  <c r="AR18" i="7" a="1"/>
  <c r="BA51" i="7" a="1"/>
  <c r="CU20" i="7" a="1"/>
  <c r="AP17" i="7" a="1"/>
  <c r="CD23" i="7" a="1"/>
  <c r="CJ26" i="7" a="1"/>
  <c r="AS15" i="7" a="1"/>
  <c r="K47" i="7" a="1"/>
  <c r="AU18" i="7" a="1"/>
  <c r="CK12" i="7" a="1"/>
  <c r="CE38" i="7" a="1"/>
  <c r="CF24" i="7" a="1"/>
  <c r="V25" i="7" a="1"/>
  <c r="BR41" i="7" a="1"/>
  <c r="Q14" i="7" a="1"/>
  <c r="AN39" i="7" a="1"/>
  <c r="BM43" i="7" a="1"/>
  <c r="CI36" i="7" a="1"/>
  <c r="BQ30" i="7" a="1"/>
  <c r="AZ13" i="7" a="1"/>
  <c r="S50" i="7" a="1"/>
  <c r="BI30" i="7" a="1"/>
  <c r="AD42" i="7" a="1"/>
  <c r="AH30" i="7" a="1"/>
  <c r="AF49" i="7" a="1"/>
  <c r="CP5" i="7" a="1"/>
  <c r="CL6" i="7" a="1"/>
  <c r="BM34" i="7" a="1"/>
  <c r="BJ25" i="7" a="1"/>
  <c r="BQ18" i="7" a="1"/>
  <c r="S28" i="7" a="1"/>
  <c r="AT14" i="7" a="1"/>
  <c r="Y21" i="7" a="1"/>
  <c r="BD6" i="7" a="1"/>
  <c r="P12" i="7" a="1"/>
  <c r="AH5" i="7" a="1"/>
  <c r="BS16" i="7" a="1"/>
  <c r="CH40" i="7" a="1"/>
  <c r="N31" i="7" a="1"/>
  <c r="CH12" i="7" a="1"/>
  <c r="BH50" i="7" a="1"/>
  <c r="AC8" i="7" a="1"/>
  <c r="CI25" i="7" a="1"/>
  <c r="BX26" i="7" a="1"/>
  <c r="BA42" i="7" a="1"/>
  <c r="AH14" i="7" a="1"/>
  <c r="AT35" i="7" a="1"/>
  <c r="BR25" i="7" a="1"/>
  <c r="E24" i="7" a="1"/>
  <c r="CN23" i="7" a="1"/>
  <c r="CV38" i="7" a="1"/>
  <c r="BE30" i="7" a="1"/>
  <c r="CF40" i="7" a="1"/>
  <c r="AV9" i="7" a="1"/>
  <c r="AX25" i="7" a="1"/>
  <c r="BK2" i="7" a="1"/>
  <c r="AD11" i="7" a="1"/>
  <c r="R12" i="7" a="1"/>
  <c r="AE38" i="7" a="1"/>
  <c r="CH33" i="7" a="1"/>
  <c r="BR9" i="7" a="1"/>
  <c r="AE18" i="7" a="1"/>
  <c r="F39" i="7" a="1"/>
  <c r="AQ30" i="7" a="1"/>
  <c r="F18" i="7" a="1"/>
  <c r="AN22" i="7" a="1"/>
  <c r="CV35" i="7" a="1"/>
  <c r="AD38" i="7" a="1"/>
  <c r="AH23" i="7" a="1"/>
  <c r="CR45" i="7" a="1"/>
  <c r="CJ3" i="7" a="1"/>
  <c r="CH9" i="7" a="1"/>
  <c r="AD7" i="7" a="1"/>
  <c r="BE45" i="7" a="1"/>
  <c r="BW24" i="7" a="1"/>
  <c r="AP51" i="7" a="1"/>
  <c r="AD49" i="7" a="1"/>
  <c r="BJ23" i="7" a="1"/>
  <c r="AB50" i="7" a="1"/>
  <c r="M38" i="7" a="1"/>
  <c r="I2" i="7" a="1"/>
  <c r="BI16" i="7" a="1"/>
  <c r="L42" i="7" a="1"/>
  <c r="U10" i="7" a="1"/>
  <c r="AE2" i="7" a="1"/>
  <c r="AI12" i="7" a="1"/>
  <c r="BD31" i="7" a="1"/>
  <c r="CU14" i="7" a="1"/>
  <c r="BA16" i="7" a="1"/>
  <c r="AM15" i="7" a="1"/>
  <c r="BT9" i="7" a="1"/>
  <c r="BF52" i="7" a="1"/>
  <c r="J5" i="7" a="1"/>
  <c r="CH47" i="7" a="1"/>
  <c r="AU22" i="7" a="1"/>
  <c r="AA46" i="7" a="1"/>
  <c r="AF47" i="7" a="1"/>
  <c r="CC41" i="7" a="1"/>
  <c r="CV31" i="7" a="1"/>
  <c r="AO37" i="7" a="1"/>
  <c r="BU13" i="7" a="1"/>
  <c r="BC40" i="7" a="1"/>
  <c r="CL22" i="7" a="1"/>
  <c r="AA50" i="7" a="1"/>
  <c r="CO54" i="7" a="1"/>
  <c r="CV54" i="7" a="1"/>
  <c r="CV26" i="7" a="1"/>
  <c r="AO42" i="7" a="1"/>
  <c r="AK6" i="7" a="1"/>
  <c r="AI27" i="7" a="1"/>
  <c r="CN14" i="7" a="1"/>
  <c r="I54" i="7" a="1"/>
  <c r="CK51" i="7" a="1"/>
  <c r="CA40" i="7" a="1"/>
  <c r="AH15" i="7" a="1"/>
  <c r="AA54" i="7" a="1"/>
  <c r="CH52" i="7" a="1"/>
  <c r="CN7" i="7" a="1"/>
  <c r="X6" i="7" a="1"/>
  <c r="CO9" i="7" a="1"/>
  <c r="CT40" i="7" a="1"/>
  <c r="AR41" i="7" a="1"/>
  <c r="AW24" i="7" a="1"/>
  <c r="AV18" i="7" a="1"/>
  <c r="O38" i="7" a="1"/>
  <c r="AY44" i="7" a="1"/>
  <c r="R11" i="7" a="1"/>
  <c r="AE14" i="7" a="1"/>
  <c r="CN48" i="7" a="1"/>
  <c r="CD16" i="7" a="1"/>
  <c r="AR28" i="7" a="1"/>
  <c r="CR53" i="7" a="1"/>
  <c r="AX47" i="7" a="1"/>
  <c r="AQ21" i="7" a="1"/>
  <c r="BQ5" i="7" a="1"/>
  <c r="AN48" i="7" a="1"/>
  <c r="BJ15" i="7" a="1"/>
  <c r="Q15" i="7" a="1"/>
  <c r="AR49" i="7" a="1"/>
  <c r="BI35" i="7" a="1"/>
  <c r="CU52" i="7" a="1"/>
  <c r="BY19" i="7" a="1"/>
  <c r="CA13" i="7" a="1"/>
  <c r="CM39" i="7" a="1"/>
  <c r="H17" i="7" a="1"/>
  <c r="G43" i="7" a="1"/>
  <c r="BX5" i="7" a="1"/>
  <c r="AQ52" i="7" a="1"/>
  <c r="BW17" i="7" a="1"/>
  <c r="BQ29" i="7" a="1"/>
  <c r="X48" i="7" a="1"/>
  <c r="CL33" i="7" a="1"/>
  <c r="Y31" i="7" a="1"/>
  <c r="BK36" i="7" a="1"/>
  <c r="CC15" i="7" a="1"/>
  <c r="BJ16" i="7" a="1"/>
  <c r="AX24" i="7" a="1"/>
  <c r="CS36" i="7" a="1"/>
  <c r="R2" i="7" a="1"/>
  <c r="BS21" i="7" a="1"/>
  <c r="AC37" i="7" a="1"/>
  <c r="F31" i="7" a="1"/>
  <c r="CQ33" i="7" a="1"/>
  <c r="AR20" i="7" a="1"/>
  <c r="CI13" i="7" a="1"/>
  <c r="BU25" i="7" a="1"/>
  <c r="U35" i="7" a="1"/>
  <c r="H34" i="7" a="1"/>
  <c r="AF11" i="7" a="1"/>
  <c r="BC41" i="7" a="1"/>
  <c r="CD29" i="7" a="1"/>
  <c r="AR36" i="7" a="1"/>
  <c r="AO49" i="7" a="1"/>
  <c r="T20" i="7" a="1"/>
  <c r="CB40" i="7" a="1"/>
  <c r="AV51" i="7" a="1"/>
  <c r="CM34" i="7" a="1"/>
  <c r="AP10" i="7" a="1"/>
  <c r="BQ38" i="7" a="1"/>
  <c r="CU53" i="7" a="1"/>
  <c r="BQ6" i="7" a="1"/>
  <c r="AO29" i="7" a="1"/>
  <c r="BO26" i="7" a="1"/>
  <c r="AY47" i="7" a="1"/>
  <c r="CV37" i="7" a="1"/>
  <c r="BV30" i="7" a="1"/>
  <c r="BF50" i="7" a="1"/>
  <c r="AD32" i="7" a="1"/>
  <c r="AZ29" i="7" a="1"/>
  <c r="AB45" i="7" a="1"/>
  <c r="R17" i="7" a="1"/>
  <c r="CI41" i="7" a="1"/>
  <c r="BZ5" i="7" a="1"/>
  <c r="CO7" i="7" a="1"/>
  <c r="BH30" i="7" a="1"/>
  <c r="V8" i="7" a="1"/>
  <c r="CU5" i="7" a="1"/>
  <c r="BF51" i="7" a="1"/>
  <c r="CR31" i="7" a="1"/>
  <c r="AB44" i="7" a="1"/>
  <c r="AH50" i="7" a="1"/>
  <c r="AR25" i="7" a="1"/>
  <c r="BX45" i="7" a="1"/>
  <c r="X9" i="7" a="1"/>
  <c r="AP25" i="7" a="1"/>
  <c r="CF17" i="7" a="1"/>
  <c r="BJ40" i="7" a="1"/>
  <c r="K31" i="7" a="1"/>
  <c r="BF22" i="7" a="1"/>
  <c r="AG22" i="7" a="1"/>
  <c r="AS6" i="7" a="1"/>
  <c r="AL26" i="7" a="1"/>
  <c r="CU12" i="7" a="1"/>
  <c r="AK22" i="7" a="1"/>
  <c r="CO2" i="7" a="1"/>
  <c r="U40" i="7" a="1"/>
  <c r="CR42" i="7" a="1"/>
  <c r="CU40" i="7" a="1"/>
  <c r="BW53" i="7" a="1"/>
  <c r="CO6" i="7" a="1"/>
  <c r="BW8" i="7" a="1"/>
  <c r="AC50" i="7" a="1"/>
  <c r="CF22" i="7" a="1"/>
  <c r="CQ18" i="7" a="1"/>
  <c r="CJ54" i="7" a="1"/>
  <c r="AA38" i="7" a="1"/>
  <c r="BB21" i="7" a="1"/>
  <c r="O37" i="7" a="1"/>
  <c r="AZ32" i="7" a="1"/>
  <c r="Q27" i="7" a="1"/>
  <c r="AF4" i="7" a="1"/>
  <c r="CK49" i="7" a="1"/>
  <c r="BK41" i="7" a="1"/>
  <c r="CR33" i="7" a="1"/>
  <c r="AC5" i="7" a="1"/>
  <c r="AS43" i="7" a="1"/>
  <c r="CU7" i="7" a="1"/>
  <c r="CK32" i="7" a="1"/>
  <c r="BS34" i="7" a="1"/>
  <c r="CB11" i="7" a="1"/>
  <c r="BX7" i="7" a="1"/>
  <c r="AQ2" i="7" a="1"/>
  <c r="CJ34" i="7" a="1"/>
  <c r="AN24" i="7" a="1"/>
  <c r="CO38" i="7" a="1"/>
  <c r="AM35" i="7" a="1"/>
  <c r="F45" i="7" a="1"/>
  <c r="AL54" i="7" a="1"/>
  <c r="AQ6" i="7" a="1"/>
  <c r="BD26" i="7" a="1"/>
  <c r="P41" i="7" a="1"/>
  <c r="AH44" i="7" a="1"/>
  <c r="AS39" i="7" a="1"/>
  <c r="Q39" i="7" a="1"/>
  <c r="BT52" i="7" a="1"/>
  <c r="CK50" i="7" a="1"/>
  <c r="BE10" i="7" a="1"/>
  <c r="AZ16" i="7" a="1"/>
  <c r="L3" i="7" a="1"/>
  <c r="CO46" i="7" a="1"/>
  <c r="CP10" i="7" a="1"/>
  <c r="BX47" i="7" a="1"/>
  <c r="BQ53" i="7" a="1"/>
  <c r="AI39" i="7" a="1"/>
  <c r="CI30" i="7" a="1"/>
  <c r="V50" i="7" a="1"/>
  <c r="BI23" i="7" a="1"/>
  <c r="AE40" i="7" a="1"/>
  <c r="BB19" i="7" a="1"/>
  <c r="S46" i="7" a="1"/>
  <c r="AY12" i="7" a="1"/>
  <c r="BL27" i="7" a="1"/>
  <c r="BE33" i="7" a="1"/>
  <c r="AT5" i="7" a="1"/>
  <c r="CD22" i="7" a="1"/>
  <c r="AF18" i="7" a="1"/>
  <c r="BY4" i="7" a="1"/>
  <c r="CR44" i="7" a="1"/>
  <c r="G34" i="7" a="1"/>
  <c r="BO47" i="7" a="1"/>
  <c r="AW34" i="7" a="1"/>
  <c r="AC38" i="7" a="1"/>
  <c r="AX21" i="7" a="1"/>
  <c r="AP46" i="7" a="1"/>
  <c r="CT26" i="7" a="1"/>
  <c r="BT15" i="7" a="1"/>
  <c r="AQ50" i="7" a="1"/>
  <c r="BA17" i="7" a="1"/>
  <c r="CQ9" i="7" a="1"/>
  <c r="AB22" i="7" a="1"/>
  <c r="CE4" i="7" a="1"/>
  <c r="CE29" i="7" a="1"/>
  <c r="V2" i="7" a="1"/>
  <c r="BO2" i="7" a="1"/>
  <c r="Y42" i="7" a="1"/>
  <c r="AC48" i="7" a="1"/>
  <c r="BQ33" i="7" a="1"/>
  <c r="W51" i="7" a="1"/>
  <c r="S6" i="7" a="1"/>
  <c r="BV10" i="7" a="1"/>
  <c r="AI50" i="7" a="1"/>
  <c r="AL2" i="7" a="1"/>
  <c r="AQ51" i="7" a="1"/>
  <c r="AB9" i="7" a="1"/>
  <c r="BC36" i="7" a="1"/>
  <c r="AF35" i="7" a="1"/>
  <c r="R7" i="7" a="1"/>
  <c r="G9" i="7" a="1"/>
  <c r="CT36" i="7" a="1"/>
  <c r="AY46" i="7" a="1"/>
  <c r="Q19" i="7" a="1"/>
  <c r="BA30" i="7" a="1"/>
  <c r="AU37" i="7" a="1"/>
  <c r="AI35" i="7" a="1"/>
  <c r="CS6" i="7" a="1"/>
  <c r="BC39" i="7" a="1"/>
  <c r="X41" i="7" a="1"/>
  <c r="CL45" i="7" a="1"/>
  <c r="BQ36" i="7" a="1"/>
  <c r="AC29" i="7" a="1"/>
  <c r="AK37" i="7" a="1"/>
  <c r="CF3" i="7" a="1"/>
  <c r="M18" i="7" a="1"/>
  <c r="BV39" i="7" a="1"/>
  <c r="J39" i="7" a="1"/>
  <c r="CC29" i="7" a="1"/>
  <c r="H53" i="7" a="1"/>
  <c r="BH10" i="7" a="1"/>
  <c r="CO15" i="7" a="1"/>
  <c r="AH31" i="7" a="1"/>
  <c r="BP22" i="7" a="1"/>
  <c r="AB12" i="7" a="1"/>
  <c r="J15" i="7" a="1"/>
  <c r="BP52" i="7" a="1"/>
  <c r="AE12" i="7" a="1"/>
  <c r="BV21" i="7" a="1"/>
  <c r="AJ51" i="7" a="1"/>
  <c r="BJ29" i="7" a="1"/>
  <c r="AI7" i="7" a="1"/>
  <c r="E53" i="7" a="1"/>
  <c r="AM41" i="7" a="1"/>
  <c r="P45" i="7" a="1"/>
  <c r="O41" i="7" a="1"/>
  <c r="Q51" i="7" a="1"/>
  <c r="Z19" i="7" a="1"/>
  <c r="AN43" i="7" a="1"/>
  <c r="AZ20" i="7" a="1"/>
  <c r="AW13" i="7" a="1"/>
  <c r="CV19" i="7" a="1"/>
  <c r="BS38" i="7" a="1"/>
  <c r="AQ15" i="7" a="1"/>
  <c r="H52" i="7" a="1"/>
  <c r="AI46" i="7" a="1"/>
  <c r="BY32" i="7" a="1"/>
  <c r="AG29" i="7" a="1"/>
  <c r="X5" i="7" a="1"/>
  <c r="CB14" i="7" a="1"/>
  <c r="H30" i="7" a="1"/>
  <c r="AG46" i="7" a="1"/>
  <c r="AD46" i="7" a="1"/>
  <c r="M40" i="7" a="1"/>
  <c r="AO2" i="7" a="1"/>
  <c r="CI35" i="7" a="1"/>
  <c r="AT43" i="7" a="1"/>
  <c r="AY43" i="7" a="1"/>
  <c r="R54" i="7" a="1"/>
  <c r="T37" i="7" a="1"/>
  <c r="BC15" i="7" a="1"/>
  <c r="I7" i="7" a="1"/>
  <c r="X18" i="7" a="1"/>
  <c r="BM40" i="7" a="1"/>
  <c r="N18" i="7" a="1"/>
  <c r="AZ12" i="7" a="1"/>
  <c r="AK48" i="7" a="1"/>
  <c r="AI16" i="7" a="1"/>
  <c r="V13" i="7" a="1"/>
  <c r="BD2" i="7" a="1"/>
  <c r="K48" i="7" a="1"/>
  <c r="AQ14" i="7" a="1"/>
  <c r="T51" i="7" a="1"/>
  <c r="AH36" i="7" a="1"/>
  <c r="CH28" i="7" a="1"/>
  <c r="X27" i="7" a="1"/>
  <c r="BX19" i="7" a="1"/>
  <c r="CS15" i="7" a="1"/>
  <c r="H22" i="7" a="1"/>
  <c r="L12" i="7" a="1"/>
  <c r="AA49" i="7" a="1"/>
  <c r="Q53" i="7" a="1"/>
  <c r="BX34" i="7" a="1"/>
  <c r="AN4" i="7" a="1"/>
  <c r="AX17" i="7" a="1"/>
  <c r="BC23" i="7" a="1"/>
  <c r="Q30" i="7" a="1"/>
  <c r="CR47" i="7" a="1"/>
  <c r="AH48" i="7" a="1"/>
  <c r="BG25" i="7" a="1"/>
  <c r="AP9" i="7" a="1"/>
  <c r="AP20" i="7" a="1"/>
  <c r="CU48" i="7" a="1"/>
  <c r="R6" i="7" a="1"/>
  <c r="AX23" i="7" a="1"/>
  <c r="CK46" i="7" a="1"/>
  <c r="BQ4" i="7" a="1"/>
  <c r="BL31" i="7" a="1"/>
  <c r="AY4" i="7" a="1"/>
  <c r="AV12" i="7" a="1"/>
  <c r="BY50" i="7" a="1"/>
  <c r="CD12" i="7" a="1"/>
  <c r="CB30" i="7" a="1"/>
  <c r="AN27" i="7" a="1"/>
  <c r="CL15" i="7" a="1"/>
  <c r="CF31" i="7" a="1"/>
  <c r="T19" i="7" a="1"/>
  <c r="CA26" i="7" a="1"/>
  <c r="AK4" i="7" a="1"/>
  <c r="AS44" i="7" a="1"/>
  <c r="CG7" i="7" a="1"/>
  <c r="CR11" i="7" a="1"/>
  <c r="BM5" i="7" a="1"/>
  <c r="BD37" i="7" a="1"/>
  <c r="BA11" i="7" a="1"/>
  <c r="CK47" i="7" a="1"/>
  <c r="CA14" i="7" a="1"/>
  <c r="J34" i="7" a="1"/>
  <c r="AS26" i="7" a="1"/>
  <c r="E2" i="7" a="1"/>
  <c r="L39" i="7" a="1"/>
  <c r="AA8" i="7" a="1"/>
  <c r="BW54" i="7" a="1"/>
  <c r="AO48" i="7" a="1"/>
  <c r="CG22" i="7" a="1"/>
  <c r="AW9" i="7" a="1"/>
  <c r="V19" i="7" a="1"/>
  <c r="AH40" i="7" a="1"/>
  <c r="AX14" i="7" a="1"/>
  <c r="J51" i="7" a="1"/>
  <c r="R10" i="7" a="1"/>
  <c r="CP12" i="7" a="1"/>
  <c r="O43" i="7" a="1"/>
  <c r="AU8" i="7" a="1"/>
  <c r="CF43" i="7" a="1"/>
  <c r="BK5" i="7" a="1"/>
  <c r="BG31" i="7" a="1"/>
  <c r="E40" i="7" a="1"/>
  <c r="K9" i="7" a="1"/>
  <c r="AR15" i="7" a="1"/>
  <c r="BA40" i="7" a="1"/>
  <c r="BV27" i="7" a="1"/>
  <c r="CS11" i="7" a="1"/>
  <c r="V47" i="7" a="1"/>
  <c r="BM38" i="7" a="1"/>
  <c r="G46" i="7" a="1"/>
  <c r="BB12" i="7" a="1"/>
  <c r="BB10" i="7" a="1"/>
  <c r="CL7" i="7" a="1"/>
  <c r="AK46" i="7" a="1"/>
  <c r="CJ51" i="7" a="1"/>
  <c r="E7" i="7" a="1"/>
  <c r="AH45" i="7" a="1"/>
  <c r="BS4" i="7" a="1"/>
  <c r="AM5" i="7" a="1"/>
  <c r="Z21" i="7" a="1"/>
  <c r="BG46" i="7" a="1"/>
  <c r="BY33" i="7" a="1"/>
  <c r="AM24" i="7" a="1"/>
  <c r="CT52" i="7" a="1"/>
  <c r="AW20" i="7" a="1"/>
  <c r="AZ23" i="7" a="1"/>
  <c r="AB25" i="7" a="1"/>
  <c r="T53" i="7" a="1"/>
  <c r="BL36" i="7" a="1"/>
  <c r="BV24" i="7" a="1"/>
  <c r="AF5" i="7" a="1"/>
  <c r="N45" i="7" a="1"/>
  <c r="CK33" i="7" a="1"/>
  <c r="AY42" i="7" a="1"/>
  <c r="Z25" i="7" a="1"/>
  <c r="AY6" i="7" a="1"/>
  <c r="AY28" i="7" a="1"/>
  <c r="AD8" i="7" a="1"/>
  <c r="BI15" i="7" a="1"/>
  <c r="CA27" i="7" a="1"/>
  <c r="J19" i="7" a="1"/>
  <c r="CS20" i="7" a="1"/>
  <c r="BG47" i="7" a="1"/>
  <c r="BL15" i="7" a="1"/>
  <c r="AU35" i="7" a="1"/>
  <c r="AL24" i="7" a="1"/>
  <c r="L54" i="7" a="1"/>
  <c r="AK42" i="7" a="1"/>
  <c r="BA22" i="7" a="1"/>
  <c r="BP45" i="7" a="1"/>
  <c r="CR22" i="7" a="1"/>
  <c r="BN6" i="7" a="1"/>
  <c r="AI3" i="7" a="1"/>
  <c r="Z29" i="7" a="1"/>
  <c r="Z39" i="7" a="1"/>
  <c r="G18" i="7" a="1"/>
  <c r="AW44" i="7" a="1"/>
  <c r="CJ21" i="7" a="1"/>
  <c r="N33" i="7" a="1"/>
  <c r="I8" i="7" a="1"/>
  <c r="AZ50" i="7" a="1"/>
  <c r="CC25" i="7" a="1"/>
  <c r="CG19" i="7" a="1"/>
  <c r="AT42" i="7" a="1"/>
  <c r="CN54" i="7" a="1"/>
  <c r="CO44" i="7" a="1"/>
  <c r="AE23" i="7" a="1"/>
  <c r="AZ53" i="7" a="1"/>
  <c r="BX11" i="7" a="1"/>
  <c r="K33" i="7" a="1"/>
  <c r="Y46" i="7" a="1"/>
  <c r="BX52" i="7" a="1"/>
  <c r="CG15" i="7" a="1"/>
  <c r="CL11" i="7" a="1"/>
  <c r="J6" i="7" a="1"/>
  <c r="BJ7" i="7" a="1"/>
  <c r="BU45" i="7" a="1"/>
  <c r="CA48" i="7" a="1"/>
  <c r="AH49" i="7" a="1"/>
  <c r="CQ15" i="7" a="1"/>
  <c r="BY16" i="7" a="1"/>
  <c r="E32" i="7" a="1"/>
  <c r="AX46" i="7" a="1"/>
  <c r="BE37" i="7" a="1"/>
  <c r="BI12" i="7" a="1"/>
  <c r="O24" i="7" a="1"/>
  <c r="AS23" i="7" a="1"/>
  <c r="BA32" i="7" a="1"/>
  <c r="AZ5" i="7" a="1"/>
  <c r="AP44" i="7" a="1"/>
  <c r="BZ17" i="7" a="1"/>
  <c r="AM6" i="7" a="1"/>
  <c r="U27" i="7" a="1"/>
  <c r="CD44" i="7" a="1"/>
  <c r="BO44" i="7" a="1"/>
  <c r="G25" i="7" a="1"/>
  <c r="AW15" i="7" a="1"/>
  <c r="BB13" i="7" a="1"/>
  <c r="AP5" i="7" a="1"/>
  <c r="CG14" i="7" a="1"/>
  <c r="BK15" i="7" a="1"/>
  <c r="AG28" i="7" a="1"/>
  <c r="CQ26" i="7" a="1"/>
  <c r="BD4" i="7" a="1"/>
  <c r="CU47" i="7" a="1"/>
  <c r="Q5" i="7" a="1"/>
  <c r="AC27" i="7" a="1"/>
  <c r="BL10" i="7" a="1"/>
  <c r="BG27" i="7" a="1"/>
  <c r="CH25" i="7" a="1"/>
  <c r="CQ51" i="7" a="1"/>
  <c r="CP47" i="7" a="1"/>
  <c r="H15" i="7" a="1"/>
  <c r="AE7" i="7" a="1"/>
  <c r="AQ44" i="7" a="1"/>
  <c r="H47" i="7" a="1"/>
  <c r="CJ10" i="7" a="1"/>
  <c r="H16" i="7" a="1"/>
  <c r="AI43" i="7" a="1"/>
  <c r="CR19" i="7" a="1"/>
  <c r="AH38" i="7" a="1"/>
  <c r="AN38" i="7" a="1"/>
  <c r="G39" i="7" a="1"/>
  <c r="AH18" i="7" a="1"/>
  <c r="AU13" i="7" a="1"/>
  <c r="CP24" i="7" a="1"/>
  <c r="CU50" i="7" a="1"/>
  <c r="BL48" i="7" a="1"/>
  <c r="BB3" i="7" a="1"/>
  <c r="CT47" i="7" a="1"/>
  <c r="S30" i="7" a="1"/>
  <c r="BW33" i="7" a="1"/>
  <c r="BL11" i="7" a="1"/>
  <c r="CI17" i="7" a="1"/>
  <c r="G48" i="7" a="1"/>
  <c r="W15" i="7" a="1"/>
  <c r="BW6" i="7" a="1"/>
  <c r="CE7" i="7" a="1"/>
  <c r="AZ46" i="7" a="1"/>
  <c r="BF48" i="7" a="1"/>
  <c r="Z54" i="7" a="1"/>
  <c r="AG34" i="7" a="1"/>
  <c r="AI47" i="7" a="1"/>
  <c r="AH3" i="7" a="1"/>
  <c r="BE47" i="7" a="1"/>
  <c r="Z53" i="7" a="1"/>
  <c r="S25" i="7" a="1"/>
  <c r="BY49" i="7" a="1"/>
  <c r="AB47" i="7" a="1"/>
  <c r="P11" i="7" a="1"/>
  <c r="AO50" i="7" a="1"/>
  <c r="CO3" i="7" a="1"/>
  <c r="X54" i="7" a="1"/>
  <c r="L27" i="7" a="1"/>
  <c r="CD6" i="7" a="1"/>
  <c r="CS22" i="7" a="1"/>
  <c r="X34" i="7" a="1"/>
  <c r="CP51" i="7" a="1"/>
  <c r="CE36" i="7" a="1"/>
  <c r="AO5" i="7" a="1"/>
  <c r="AG6" i="7" a="1"/>
  <c r="CE44" i="7" a="1"/>
  <c r="BL21" i="7" a="1"/>
  <c r="K3" i="7" a="1"/>
  <c r="BT14" i="7" a="1"/>
  <c r="AD16" i="7" a="1"/>
  <c r="AU33" i="7" a="1"/>
  <c r="AQ40" i="7" a="1"/>
  <c r="K34" i="7" a="1"/>
  <c r="BO32" i="7" a="1"/>
  <c r="S42" i="7" a="1"/>
  <c r="CB23" i="7" a="1"/>
  <c r="CB12" i="7" a="1"/>
  <c r="BK26" i="7" a="1"/>
  <c r="CL38" i="7" a="1"/>
  <c r="AQ12" i="7" a="1"/>
  <c r="P33" i="7" a="1"/>
  <c r="CL36" i="7" a="1"/>
  <c r="BK37" i="7" a="1"/>
  <c r="AJ39" i="7" a="1"/>
  <c r="CU33" i="7" a="1"/>
  <c r="BV53" i="7" a="1"/>
  <c r="CH46" i="7" a="1"/>
  <c r="AO12" i="7" a="1"/>
  <c r="O10" i="7" a="1"/>
  <c r="J49" i="7" a="1"/>
  <c r="BG12" i="7" a="1"/>
  <c r="AV53" i="7" a="1"/>
  <c r="N38" i="7" a="1"/>
  <c r="BY10" i="7" a="1"/>
  <c r="BM8" i="7" a="1"/>
  <c r="BP28" i="7" a="1"/>
  <c r="AC21" i="7" a="1"/>
  <c r="BQ43" i="7" a="1"/>
  <c r="AF30" i="7" a="1"/>
  <c r="L19" i="7" a="1"/>
  <c r="AT46" i="7" a="1"/>
  <c r="CJ29" i="7" a="1"/>
  <c r="W22" i="7" a="1"/>
  <c r="CO30" i="7" a="1"/>
  <c r="CU39" i="7" a="1"/>
  <c r="CP30" i="7" a="1"/>
  <c r="W10" i="7" a="1"/>
  <c r="CE54" i="7" a="1"/>
  <c r="CI18" i="7" a="1"/>
  <c r="CV3" i="7" a="1"/>
  <c r="AO15" i="7" a="1"/>
  <c r="BN36" i="7" a="1"/>
  <c r="X49" i="7" a="1"/>
  <c r="AT33" i="7" a="1"/>
  <c r="G42" i="7" a="1"/>
  <c r="BN33" i="7" a="1"/>
  <c r="BR3" i="7" a="1"/>
  <c r="E52" i="7" a="1"/>
  <c r="AI13" i="7" a="1"/>
  <c r="BG30" i="7" a="1"/>
  <c r="BJ49" i="7" a="1"/>
  <c r="CL40" i="7" a="1"/>
  <c r="G52" i="7" a="1"/>
  <c r="T54" i="7" a="1"/>
  <c r="AN20" i="7" a="1"/>
  <c r="AS28" i="7" a="1"/>
  <c r="BE9" i="7" a="1"/>
  <c r="BP29" i="7" a="1"/>
  <c r="CT6" i="7" a="1"/>
  <c r="AD29" i="7" a="1"/>
  <c r="BH8" i="7" a="1"/>
  <c r="BX54" i="7" a="1"/>
  <c r="BO19" i="7" a="1"/>
  <c r="T49" i="7" a="1"/>
  <c r="AF52" i="7" a="1"/>
  <c r="T43" i="7" a="1"/>
  <c r="I29" i="7" a="1"/>
  <c r="AG51" i="7" a="1"/>
  <c r="AT16" i="7" a="1"/>
  <c r="AL41" i="7" a="1"/>
  <c r="AG32" i="7" a="1"/>
  <c r="CE42" i="7" a="1"/>
  <c r="AU10" i="7" a="1"/>
  <c r="AH6" i="7" a="1"/>
  <c r="BX42" i="7" a="1"/>
  <c r="AR19" i="7" a="1"/>
  <c r="CF45" i="7" a="1"/>
  <c r="AQ41" i="7" a="1"/>
  <c r="F51" i="7" a="1"/>
  <c r="AS37" i="7" a="1"/>
  <c r="BW19" i="7" a="1"/>
  <c r="AF8" i="7" a="1"/>
  <c r="BO36" i="7" a="1"/>
  <c r="AL20" i="7" a="1"/>
  <c r="I37" i="7" a="1"/>
  <c r="BC9" i="7" a="1"/>
  <c r="CH21" i="7" a="1"/>
  <c r="BB34" i="7" a="1"/>
  <c r="AM52" i="7" a="1"/>
  <c r="BX16" i="7" a="1"/>
  <c r="BE8" i="7" a="1"/>
  <c r="O19" i="7" a="1"/>
  <c r="CP22" i="7" a="1"/>
  <c r="W5" i="7" a="1"/>
  <c r="Q26" i="7" a="1"/>
  <c r="AF10" i="7" a="1"/>
  <c r="AR22" i="7" a="1"/>
  <c r="CA25" i="7" a="1"/>
  <c r="BM33" i="7" a="1"/>
  <c r="BU2" i="7" a="1"/>
  <c r="BE14" i="7" a="1"/>
  <c r="AL12" i="7" a="1"/>
  <c r="O28" i="7" a="1"/>
  <c r="AL19" i="7" a="1"/>
  <c r="L37" i="7" a="1"/>
  <c r="CM40" i="7" a="1"/>
  <c r="AN5" i="7" a="1"/>
  <c r="CR49" i="7" a="1"/>
  <c r="BT54" i="7" a="1"/>
  <c r="AZ24" i="7" a="1"/>
  <c r="AH28" i="7" a="1"/>
  <c r="CI38" i="7" a="1"/>
  <c r="X33" i="7" a="1"/>
  <c r="AH9" i="7" a="1"/>
  <c r="M20" i="7" a="1"/>
  <c r="F49" i="7" a="1"/>
  <c r="AJ18" i="7" a="1"/>
  <c r="BZ34" i="7" a="1"/>
  <c r="AG43" i="7" a="1"/>
  <c r="R15" i="7" a="1"/>
  <c r="J33" i="7" a="1"/>
  <c r="M27" i="7" a="1"/>
  <c r="BI2" i="7" a="1"/>
  <c r="AY29" i="7" a="1"/>
  <c r="P50" i="7" a="1"/>
  <c r="BS15" i="7" a="1"/>
  <c r="BC24" i="7" a="1"/>
  <c r="BC45" i="7" a="1"/>
  <c r="AH27" i="7" a="1"/>
  <c r="CP33" i="7" a="1"/>
  <c r="AA9" i="7" a="1"/>
  <c r="BD29" i="7" a="1"/>
  <c r="BO30" i="7" a="1"/>
  <c r="AF32" i="7" a="1"/>
  <c r="BN9" i="7" a="1"/>
  <c r="BN31" i="7" a="1"/>
  <c r="AU21" i="7" a="1"/>
  <c r="AK3" i="7" a="1"/>
  <c r="BF35" i="7" a="1"/>
  <c r="T9" i="7" a="1"/>
  <c r="E33" i="7" a="1"/>
  <c r="BY13" i="7" a="1"/>
  <c r="CP29" i="7" a="1"/>
  <c r="AW26" i="7" a="1"/>
  <c r="U42" i="7" a="1"/>
  <c r="CH27" i="7" a="1"/>
  <c r="BA35" i="7" a="1"/>
  <c r="CS29" i="7" a="1"/>
  <c r="CK4" i="7" a="1"/>
  <c r="T11" i="7" a="1"/>
  <c r="AO44" i="7" a="1"/>
  <c r="CS41" i="7" a="1"/>
  <c r="AF39" i="7" a="1"/>
  <c r="CR6" i="7" a="1"/>
  <c r="BR46" i="7" a="1"/>
  <c r="BT41" i="7" a="1"/>
  <c r="BK38" i="7" a="1"/>
  <c r="CM11" i="7" a="1"/>
  <c r="BB18" i="7" a="1"/>
  <c r="CQ2" i="7" a="1"/>
  <c r="Q47" i="7" a="1"/>
  <c r="CM51" i="7" a="1"/>
  <c r="BO51" i="7" a="1"/>
  <c r="AW51" i="7" a="1"/>
  <c r="CV15" i="7" a="1"/>
  <c r="BH21" i="7" a="1"/>
  <c r="AU47" i="7" a="1"/>
  <c r="Y5" i="7" a="1"/>
  <c r="AX12" i="7" a="1"/>
  <c r="U19" i="7" a="1"/>
  <c r="CR26" i="7" a="1"/>
  <c r="Z7" i="7" a="1"/>
  <c r="L9" i="7" a="1"/>
  <c r="BX50" i="7" a="1"/>
  <c r="CB29" i="7" a="1"/>
  <c r="BW12" i="7" a="1"/>
  <c r="CT14" i="7" a="1"/>
  <c r="U12" i="7" a="1"/>
  <c r="CU27" i="7" a="1"/>
  <c r="CQ29" i="7" a="1"/>
  <c r="AI38" i="7" a="1"/>
  <c r="BQ34" i="7" a="1"/>
  <c r="BF34" i="7" a="1"/>
  <c r="BB29" i="7" a="1"/>
  <c r="CE51" i="7" a="1"/>
  <c r="H42" i="7" a="1"/>
  <c r="AO38" i="7" a="1"/>
  <c r="AH35" i="7" a="1"/>
  <c r="BE18" i="7" a="1"/>
  <c r="CV46" i="7" a="1"/>
  <c r="BC31" i="7" a="1"/>
  <c r="Q17" i="7" a="1"/>
  <c r="AE6" i="7" a="1"/>
  <c r="BS9" i="7" a="1"/>
  <c r="E15" i="7" a="1"/>
  <c r="BC19" i="7" a="1"/>
  <c r="AF2" i="7" a="1"/>
  <c r="BF6" i="7" a="1"/>
  <c r="BT5" i="7" a="1"/>
  <c r="H21" i="7" a="1"/>
  <c r="BR35" i="7" a="1"/>
  <c r="BA50" i="7" a="1"/>
  <c r="BV49" i="7" a="1"/>
  <c r="F3" i="7" a="1"/>
  <c r="CE14" i="7" a="1"/>
  <c r="CN9" i="7" a="1"/>
  <c r="Y38" i="7" a="1"/>
  <c r="CD28" i="7" a="1"/>
  <c r="AZ25" i="7" a="1"/>
  <c r="AR6" i="7" a="1"/>
  <c r="L46" i="7" a="1"/>
  <c r="AP52" i="7" a="1"/>
  <c r="N30" i="7" a="1"/>
  <c r="CE52" i="7" a="1"/>
  <c r="CC52" i="7" a="1"/>
  <c r="CO37" i="7" a="1"/>
  <c r="CM24" i="7" a="1"/>
  <c r="CE31" i="7" a="1"/>
  <c r="AN41" i="7" a="1"/>
  <c r="CC40" i="7" a="1"/>
  <c r="E50" i="7" a="1"/>
  <c r="AU39" i="7" a="1"/>
  <c r="CA46" i="7" a="1"/>
  <c r="AV25" i="7" a="1"/>
  <c r="BA39" i="7" a="1"/>
  <c r="I50" i="7" a="1"/>
  <c r="G32" i="7" a="1"/>
  <c r="BX15" i="7" a="1"/>
  <c r="BU54" i="7" a="1"/>
  <c r="BL29" i="7" a="1"/>
  <c r="S54" i="7" a="1"/>
  <c r="L13" i="7" a="1"/>
  <c r="AP8" i="7" a="1"/>
  <c r="CB47" i="7" a="1"/>
  <c r="S15" i="7" a="1"/>
  <c r="Z26" i="7" a="1"/>
  <c r="BZ40" i="7" a="1"/>
  <c r="V26" i="7" a="1"/>
  <c r="BU21" i="7" a="1"/>
  <c r="AA37" i="7" a="1"/>
  <c r="CD50" i="7" a="1"/>
  <c r="AP49" i="7" a="1"/>
  <c r="J26" i="7" a="1"/>
  <c r="BH48" i="7" a="1"/>
  <c r="AL9" i="7" a="1"/>
  <c r="F5" i="7" a="1"/>
  <c r="AP39" i="7" a="1"/>
  <c r="AO9" i="7" a="1"/>
  <c r="N54" i="7" a="1"/>
  <c r="AU53" i="7" a="1"/>
  <c r="AL10" i="7" a="1"/>
  <c r="BV34" i="7" a="1"/>
  <c r="Z46" i="7" a="1"/>
  <c r="AN13" i="7" a="1"/>
  <c r="BL35" i="7" a="1"/>
  <c r="BL47" i="7" a="1"/>
  <c r="CG21" i="7" a="1"/>
  <c r="AV33" i="7" a="1"/>
  <c r="CM27" i="7" a="1"/>
  <c r="BN39" i="7" a="1"/>
  <c r="BE11" i="7" a="1"/>
  <c r="BV28" i="7" a="1"/>
  <c r="BW38" i="7" a="1"/>
  <c r="CC10" i="7" a="1"/>
  <c r="CK40" i="7" a="1"/>
  <c r="AS49" i="7" a="1"/>
  <c r="CP11" i="7" a="1"/>
  <c r="S14" i="7" a="1"/>
  <c r="X8" i="7" a="1"/>
  <c r="X47" i="7" a="1"/>
  <c r="CJ32" i="7" a="1"/>
  <c r="AR37" i="7" a="1"/>
  <c r="CL29" i="7" a="1"/>
  <c r="AQ31" i="7" a="1"/>
  <c r="BV37" i="7" a="1"/>
  <c r="BR37" i="7" a="1"/>
  <c r="AO3" i="7" a="1"/>
  <c r="BR32" i="7" a="1"/>
  <c r="CJ47" i="7" a="1"/>
  <c r="CK6" i="7" a="1"/>
  <c r="AG12" i="7" a="1"/>
  <c r="BJ2" i="7" a="1"/>
  <c r="AG45" i="7" a="1"/>
  <c r="CS30" i="7" a="1"/>
  <c r="BN41" i="7" a="1"/>
  <c r="Z37" i="7" a="1"/>
  <c r="CU4" i="7" a="1"/>
  <c r="U51" i="7" a="1"/>
  <c r="AM46" i="7" a="1"/>
  <c r="BH12" i="7" a="1"/>
  <c r="AI44" i="7" a="1"/>
  <c r="P18" i="7" a="1"/>
  <c r="CB51" i="7" a="1"/>
  <c r="AE17" i="7" a="1"/>
  <c r="BT11" i="7" a="1"/>
  <c r="BH43" i="7" a="1"/>
  <c r="BN19" i="7" a="1"/>
  <c r="CR34" i="7" a="1"/>
  <c r="I11" i="7" a="1"/>
  <c r="CN52" i="7" a="1"/>
  <c r="AB10" i="7" a="1"/>
  <c r="CQ31" i="7" a="1"/>
  <c r="AC3" i="7" a="1"/>
  <c r="U37" i="7" a="1"/>
  <c r="CI21" i="7" a="1"/>
  <c r="J36" i="7" a="1"/>
  <c r="AH12" i="7" a="1"/>
  <c r="AX27" i="7" a="1"/>
  <c r="CH43" i="7" a="1"/>
  <c r="F28" i="7" a="1"/>
  <c r="CU28" i="7" a="1"/>
  <c r="CV10" i="7" a="1"/>
  <c r="CP44" i="7" a="1"/>
  <c r="CA41" i="7" a="1"/>
  <c r="AS5" i="7" a="1"/>
  <c r="BO31" i="7" a="1"/>
  <c r="J22" i="7" a="1"/>
  <c r="G35" i="7" a="1"/>
  <c r="X20" i="7" a="1"/>
  <c r="AK30" i="7" a="1"/>
  <c r="N49" i="7" a="1"/>
  <c r="CS39" i="7" a="1"/>
  <c r="AF34" i="7" a="1"/>
  <c r="BH24" i="7" a="1"/>
  <c r="BG43" i="7" a="1"/>
  <c r="CO21" i="7" a="1"/>
  <c r="Z51" i="7" a="1"/>
  <c r="BD36" i="7" a="1"/>
  <c r="BU43" i="7" a="1"/>
  <c r="BY52" i="7" a="1"/>
  <c r="CO27" i="7" a="1"/>
  <c r="CO41" i="7" a="1"/>
  <c r="CS49" i="7" a="1"/>
  <c r="AY51" i="7" a="1"/>
  <c r="O34" i="7" a="1"/>
  <c r="AV52" i="7" a="1"/>
  <c r="BN4" i="7" a="1"/>
  <c r="BO16" i="7" a="1"/>
  <c r="CM14" i="7" a="1"/>
  <c r="X2" i="7" a="1"/>
  <c r="AW48" i="7" a="1"/>
  <c r="AN2" i="7" a="1"/>
  <c r="BL8" i="7" a="1"/>
  <c r="AY31" i="7" a="1"/>
  <c r="BJ22" i="7" a="1"/>
  <c r="AQ24" i="7" a="1"/>
  <c r="U8" i="7" a="1"/>
  <c r="BB46" i="7" a="1"/>
  <c r="R14" i="7" a="1"/>
  <c r="AZ33" i="7" a="1"/>
  <c r="CV22" i="7" a="1"/>
  <c r="CF42" i="7" a="1"/>
  <c r="AE48" i="7" a="1"/>
  <c r="CG23" i="7" a="1"/>
  <c r="AD33" i="7" a="1"/>
  <c r="K14" i="7" a="1"/>
  <c r="X3" i="7" a="1"/>
  <c r="J54" i="7" a="1"/>
  <c r="AA20" i="7" a="1"/>
  <c r="CB10" i="7" a="1"/>
  <c r="CB7" i="7" a="1"/>
  <c r="X17" i="7" a="1"/>
  <c r="CC13" i="7" a="1"/>
  <c r="BE26" i="7" a="1"/>
  <c r="AY50" i="7" a="1"/>
  <c r="P16" i="7" a="1"/>
  <c r="BY15" i="7" a="1"/>
  <c r="AJ44" i="7" a="1"/>
  <c r="CD10" i="7" a="1"/>
  <c r="Z47" i="7" a="1"/>
  <c r="BV45" i="7" a="1"/>
  <c r="BP7" i="7" a="1"/>
  <c r="U16" i="7" a="1"/>
  <c r="G21" i="7" a="1"/>
  <c r="BQ19" i="7" a="1"/>
  <c r="CQ47" i="7" a="1"/>
  <c r="AT54" i="7" a="1"/>
  <c r="AL14" i="7" a="1"/>
  <c r="P23" i="7" a="1"/>
  <c r="CU8" i="7" a="1"/>
  <c r="F46" i="7" a="1"/>
  <c r="BC5" i="7" a="1"/>
  <c r="BQ35" i="7" a="1"/>
  <c r="BU38" i="7" a="1"/>
  <c r="CH8" i="7" a="1"/>
  <c r="AN14" i="7" a="1"/>
  <c r="BM49" i="7" a="1"/>
  <c r="BD28" i="7" a="1"/>
  <c r="AC52" i="7" a="1"/>
  <c r="BJ21" i="7" a="1"/>
  <c r="X35" i="7" a="1"/>
  <c r="BJ30" i="7" a="1"/>
  <c r="CB45" i="7" a="1"/>
  <c r="CG25" i="7" a="1"/>
  <c r="AX53" i="7" a="1"/>
  <c r="BU17" i="7" a="1"/>
  <c r="BV29" i="7" a="1"/>
  <c r="AS42" i="7" a="1"/>
  <c r="AG18" i="7" a="1"/>
  <c r="CK18" i="7" a="1"/>
  <c r="BQ22" i="7" a="1"/>
  <c r="AJ7" i="7" a="1"/>
  <c r="BZ24" i="7" a="1"/>
  <c r="AR51" i="7" a="1"/>
  <c r="CJ45" i="7" a="1"/>
  <c r="CE33" i="7" a="1"/>
  <c r="BK50" i="7" a="1"/>
  <c r="BO39" i="7" a="1"/>
  <c r="BF16" i="7" a="1"/>
  <c r="AO27" i="7" a="1"/>
  <c r="AG26" i="7" a="1"/>
  <c r="M12" i="7" a="1"/>
  <c r="BP24" i="7" a="1"/>
  <c r="CK38" i="7" a="1"/>
  <c r="W50" i="7" a="1"/>
  <c r="AR11" i="7" a="1"/>
  <c r="K43" i="7" a="1"/>
  <c r="CK31" i="7" a="1"/>
  <c r="BP20" i="7" a="1"/>
  <c r="AE25" i="7" a="1"/>
  <c r="CH20" i="7" a="1"/>
  <c r="AO13" i="7" a="1"/>
  <c r="BR48" i="7" a="1"/>
  <c r="BD34" i="7" a="1"/>
  <c r="Y16" i="7" a="1"/>
  <c r="BI13" i="7" a="1"/>
  <c r="T22" i="7" a="1"/>
  <c r="BZ54" i="7" a="1"/>
  <c r="BT17" i="7" a="1"/>
  <c r="J23" i="7" a="1"/>
  <c r="CI26" i="7" a="1"/>
  <c r="AZ40" i="7" a="1"/>
  <c r="BR42" i="7" a="1"/>
  <c r="BJ17" i="7" a="1"/>
  <c r="BW52" i="7" a="1"/>
  <c r="BU44" i="7" a="1"/>
  <c r="BT47" i="7" a="1"/>
  <c r="BZ15" i="7" a="1"/>
  <c r="AZ3" i="7" a="1"/>
  <c r="AD19" i="7" a="1"/>
  <c r="AW8" i="7" a="1"/>
  <c r="AM50" i="7" a="1"/>
  <c r="Q21" i="7" a="1"/>
  <c r="AK7" i="7" a="1"/>
  <c r="AL37" i="7" a="1"/>
  <c r="N5" i="7" a="1"/>
  <c r="AL16" i="7" a="1"/>
  <c r="AN53" i="7" a="1"/>
  <c r="CJ16" i="7" a="1"/>
  <c r="O36" i="7" a="1"/>
  <c r="BD21" i="7" a="1"/>
  <c r="BR40" i="7" a="1"/>
  <c r="CQ6" i="7" a="1"/>
  <c r="CO36" i="7" a="1"/>
  <c r="CP48" i="7" a="1"/>
  <c r="BG53" i="7" a="1"/>
  <c r="AH42" i="7" a="1"/>
  <c r="AZ49" i="7" a="1"/>
  <c r="BI44" i="7" a="1"/>
  <c r="U33" i="7" a="1"/>
  <c r="CB41" i="7" a="1"/>
  <c r="BV41" i="7" a="1"/>
  <c r="AB13" i="7" a="1"/>
  <c r="BT30" i="7" a="1"/>
  <c r="AY22" i="7" a="1"/>
  <c r="X42" i="7" a="1"/>
  <c r="BC51" i="7" a="1"/>
  <c r="BZ13" i="7" a="1"/>
  <c r="U28" i="7" a="1"/>
  <c r="AX50" i="7" a="1"/>
  <c r="T25" i="7" a="1"/>
  <c r="N6" i="7" a="1"/>
  <c r="BQ25" i="7" a="1"/>
  <c r="BN28" i="7" a="1"/>
  <c r="AE32" i="7" a="1"/>
  <c r="AG50" i="7" a="1"/>
  <c r="CU26" i="7" a="1"/>
  <c r="CN21" i="7" a="1"/>
  <c r="CI9" i="7" a="1"/>
  <c r="BX46" i="7" a="1"/>
  <c r="BJ38" i="7" a="1"/>
  <c r="AB21" i="7" a="1"/>
  <c r="AF14" i="7" a="1"/>
  <c r="CN18" i="7" a="1"/>
  <c r="AS38" i="7" a="1"/>
  <c r="AX40" i="7" a="1"/>
  <c r="H54" i="7" a="1"/>
  <c r="N35" i="7" a="1"/>
  <c r="BT12" i="7" a="1"/>
  <c r="BZ29" i="7" a="1"/>
  <c r="AL8" i="7" a="1"/>
  <c r="BX37" i="7" a="1"/>
  <c r="CM38" i="7" a="1"/>
  <c r="W44" i="7" a="1"/>
  <c r="T27" i="7" a="1"/>
  <c r="Z9" i="7" a="1"/>
  <c r="W39" i="7" a="1"/>
  <c r="AR46" i="7" a="1"/>
  <c r="AR53" i="7" a="1"/>
  <c r="Y49" i="7" a="1"/>
  <c r="CI10" i="7" a="1"/>
  <c r="AX26" i="7" a="1"/>
  <c r="AS31" i="7" a="1"/>
  <c r="E23" i="7" a="1"/>
  <c r="CM30" i="7" a="1"/>
  <c r="CC46" i="7" a="1"/>
  <c r="BG8" i="7" a="1"/>
  <c r="AZ8" i="7" a="1"/>
  <c r="AB14" i="7" a="1"/>
  <c r="K10" i="7" a="1"/>
  <c r="BD30" i="7" a="1"/>
  <c r="AG16" i="7" a="1"/>
  <c r="BB30" i="7" a="1"/>
  <c r="AT11" i="7" a="1"/>
  <c r="R41" i="7" a="1"/>
  <c r="T23" i="7" a="1"/>
  <c r="AX37" i="7" a="1"/>
  <c r="AJ25" i="7" a="1"/>
  <c r="AY9" i="7" a="1"/>
  <c r="G16" i="7" a="1"/>
  <c r="AC20" i="7" a="1"/>
  <c r="BN8" i="7" a="1"/>
  <c r="BZ12" i="7" a="1"/>
  <c r="BI29" i="7" a="1"/>
  <c r="AX2" i="7" a="1"/>
  <c r="K13" i="7" a="1"/>
  <c r="AG36" i="7" a="1"/>
  <c r="CC24" i="7" a="1"/>
  <c r="CL5" i="7" a="1"/>
  <c r="BF43" i="7" a="1"/>
  <c r="BD51" i="7" a="1"/>
  <c r="BK8" i="7" a="1"/>
  <c r="AR39" i="7" a="1"/>
  <c r="P25" i="7" a="1"/>
  <c r="CP16" i="7" a="1"/>
  <c r="V40" i="7" a="1"/>
  <c r="P44" i="7" a="1"/>
  <c r="K17" i="7" a="1"/>
  <c r="BA21" i="7" a="1"/>
  <c r="AR23" i="7" a="1"/>
  <c r="AX10" i="7" a="1"/>
  <c r="AX29" i="7" a="1"/>
  <c r="BD24" i="7" a="1"/>
  <c r="AS21" i="7" a="1"/>
  <c r="BX23" i="7" a="1"/>
  <c r="CN43" i="7" a="1"/>
  <c r="CB28" i="7" a="1"/>
  <c r="I44" i="7" a="1"/>
  <c r="BL19" i="7" a="1"/>
  <c r="AV54" i="7" a="1"/>
  <c r="Z12" i="7" a="1"/>
  <c r="CS46" i="7" a="1"/>
  <c r="AA24" i="7" a="1"/>
  <c r="BN16" i="7" a="1"/>
  <c r="E22" i="7" a="1"/>
  <c r="CI6" i="7" a="1"/>
  <c r="CM22" i="7" a="1"/>
  <c r="BF27" i="7" a="1"/>
  <c r="X53" i="7" a="1"/>
  <c r="BR27" i="7" a="1"/>
  <c r="BQ21" i="7" a="1"/>
  <c r="V9" i="7" a="1"/>
  <c r="AD18" i="7" a="1"/>
  <c r="AL7" i="7" a="1"/>
  <c r="AG20" i="7" a="1"/>
  <c r="AC46" i="7" a="1"/>
  <c r="AZ14" i="7" a="1"/>
  <c r="I3" i="7" a="1"/>
  <c r="AM7" i="7" a="1"/>
  <c r="T41" i="7" a="1"/>
  <c r="S33" i="7" a="1"/>
  <c r="BN29" i="7" a="1"/>
  <c r="O49" i="7" a="1"/>
  <c r="CL17" i="7" a="1"/>
  <c r="CC45" i="7" a="1"/>
  <c r="J43" i="7" a="1"/>
  <c r="AG23" i="7" a="1"/>
  <c r="I24" i="7" a="1"/>
  <c r="AJ19" i="7" a="1"/>
  <c r="I48" i="7" a="1"/>
  <c r="CF23" i="7" a="1"/>
  <c r="CP13" i="7" a="1"/>
  <c r="G37" i="7" a="1"/>
  <c r="AP48" i="7" a="1"/>
  <c r="CH18" i="7" a="1"/>
  <c r="AJ12" i="7" a="1"/>
  <c r="BO37" i="7" a="1"/>
  <c r="CF46" i="7" a="1"/>
  <c r="CS26" i="7" a="1"/>
  <c r="AD52" i="7" a="1"/>
  <c r="CD53" i="7" a="1"/>
  <c r="CP32" i="7" a="1"/>
  <c r="CU15" i="7" a="1"/>
  <c r="BL51" i="7" a="1"/>
  <c r="BQ39" i="7" a="1"/>
  <c r="Y17" i="7" a="1"/>
  <c r="BV54" i="7" a="1"/>
  <c r="S37" i="7" a="1"/>
  <c r="BK7" i="7" a="1"/>
  <c r="K21" i="7" a="1"/>
  <c r="CD3" i="7" a="1"/>
  <c r="AN7" i="7" a="1"/>
  <c r="S8" i="7" a="1"/>
  <c r="BD32" i="7" a="1"/>
  <c r="G31" i="7" a="1"/>
  <c r="BZ6" i="7" a="1"/>
  <c r="CG50" i="7" a="1"/>
  <c r="AM32" i="7" a="1"/>
  <c r="AF12" i="7" a="1"/>
  <c r="AK2" i="7" a="1"/>
  <c r="CA54" i="7" a="1"/>
  <c r="K7" i="7" a="1"/>
  <c r="V21" i="7" a="1"/>
  <c r="AQ43" i="7" a="1"/>
  <c r="M45" i="7" a="1"/>
  <c r="BO52" i="7" a="1"/>
  <c r="I13" i="7" a="1"/>
  <c r="AJ46" i="7" a="1"/>
  <c r="AE26" i="7" a="1"/>
  <c r="BV8" i="7" a="1"/>
  <c r="N8" i="7" a="1"/>
  <c r="BM12" i="7" a="1"/>
  <c r="AL49" i="7" a="1"/>
  <c r="AC32" i="7" a="1"/>
  <c r="BB53" i="7" a="1"/>
  <c r="AJ8" i="7" a="1"/>
  <c r="BR31" i="7" a="1"/>
  <c r="BT19" i="7" a="1"/>
  <c r="BT2" i="7" a="1"/>
  <c r="CO53" i="7" a="1"/>
  <c r="G4" i="7" a="1"/>
  <c r="CD54" i="7" a="1"/>
  <c r="R5" i="7" a="1"/>
  <c r="BU52" i="7" a="1"/>
  <c r="CK10" i="7" a="1"/>
  <c r="CQ23" i="7" a="1"/>
  <c r="P8" i="7" a="1"/>
  <c r="CO39" i="7" a="1"/>
  <c r="AR50" i="7" a="1"/>
  <c r="O42" i="7" a="1"/>
  <c r="CM50" i="7" a="1"/>
  <c r="CO19" i="7" a="1"/>
  <c r="AL18" i="7" a="1"/>
  <c r="AJ45" i="7" a="1"/>
  <c r="J41" i="7" a="1"/>
  <c r="Y44" i="7" a="1"/>
  <c r="CC14" i="7" a="1"/>
  <c r="G49" i="7" a="1"/>
  <c r="AQ46" i="7" a="1"/>
  <c r="BW42" i="7" a="1"/>
  <c r="CB15" i="7" a="1"/>
  <c r="CS25" i="7" a="1"/>
  <c r="T3" i="7" a="1"/>
  <c r="BY24" i="7" a="1"/>
  <c r="AY53" i="7" a="1"/>
  <c r="I19" i="7" a="1"/>
  <c r="AO24" i="7" a="1"/>
  <c r="BC22" i="7" a="1"/>
  <c r="CM9" i="7" a="1"/>
  <c r="I21" i="7" a="1"/>
  <c r="AV11" i="7" a="1"/>
  <c r="BF30" i="7" a="1"/>
  <c r="CL13" i="7" a="1"/>
  <c r="AB46" i="7" a="1"/>
  <c r="AK50" i="7" a="1"/>
  <c r="BL37" i="7" a="1"/>
  <c r="CH16" i="7" a="1"/>
  <c r="BH4" i="7" a="1"/>
  <c r="BG39" i="7" a="1"/>
  <c r="AU17" i="7" a="1"/>
  <c r="AS35" i="7" a="1"/>
  <c r="E17" i="7" a="1"/>
  <c r="CG17" i="7" a="1"/>
  <c r="H14" i="7" a="1"/>
  <c r="CI27" i="7" a="1"/>
  <c r="CA20" i="7" a="1"/>
  <c r="AF37" i="7" a="1"/>
  <c r="O4" i="7" a="1"/>
  <c r="AF28" i="7" a="1"/>
  <c r="K40" i="7" a="1"/>
  <c r="CK3" i="7" a="1"/>
  <c r="BT4" i="7" a="1"/>
  <c r="CD27" i="7" a="1"/>
  <c r="BA9" i="7" a="1"/>
  <c r="CC4" i="7" a="1"/>
  <c r="CK41" i="7" a="1"/>
  <c r="N3" i="7" a="1"/>
  <c r="BN45" i="7" a="1"/>
  <c r="CQ45" i="7" a="1"/>
  <c r="Y2" i="7" a="1"/>
  <c r="AV31" i="7" a="1"/>
  <c r="BI25" i="7" a="1"/>
  <c r="Z31" i="7" a="1"/>
  <c r="CC6" i="7" a="1"/>
  <c r="AI28" i="7" a="1"/>
  <c r="BW23" i="7" a="1"/>
  <c r="AO16" i="7" a="1"/>
  <c r="CJ7" i="7" a="1"/>
  <c r="CG20" i="7" a="1"/>
  <c r="AU5" i="7" a="1"/>
  <c r="G20" i="7" a="1"/>
  <c r="BX2" i="7" a="1"/>
  <c r="AD37" i="7" a="1"/>
  <c r="AM14" i="7" a="1"/>
  <c r="AD26" i="7" a="1"/>
  <c r="CB46" i="7" a="1"/>
  <c r="BL22" i="7" a="1"/>
  <c r="BB41" i="7" a="1"/>
  <c r="AL4" i="7" a="1"/>
  <c r="BF18" i="7" a="1"/>
  <c r="Q11" i="7" a="1"/>
  <c r="AF16" i="7" a="1"/>
  <c r="BE24" i="7" a="1"/>
  <c r="CE49" i="7" a="1"/>
  <c r="BW37" i="7" a="1"/>
  <c r="CH24" i="7" a="1"/>
  <c r="AM53" i="7" a="1"/>
  <c r="Q18" i="7" a="1"/>
  <c r="BZ23" i="7" a="1"/>
  <c r="W29" i="7" a="1"/>
  <c r="AE54" i="7" a="1"/>
  <c r="BP17" i="7" a="1"/>
  <c r="CG6" i="7" a="1"/>
  <c r="BP3" i="7" a="1"/>
  <c r="AG27" i="7" a="1"/>
  <c r="CI29" i="7" a="1"/>
  <c r="CG11" i="7" a="1"/>
  <c r="V53" i="7" a="1"/>
  <c r="N23" i="7" a="1"/>
  <c r="CI4" i="7" a="1"/>
  <c r="AA43" i="7" a="1"/>
  <c r="BC21" i="7" a="1"/>
  <c r="BI3" i="7" a="1"/>
  <c r="AH51" i="7" a="1"/>
  <c r="BD45" i="7" a="1"/>
  <c r="V28" i="7" a="1"/>
  <c r="AR38" i="7" a="1"/>
  <c r="AB8" i="7" a="1"/>
  <c r="AG40" i="7" a="1"/>
  <c r="AV3" i="7" a="1"/>
  <c r="BP43" i="7" a="1"/>
  <c r="BC16" i="7" a="1"/>
  <c r="CN13" i="7" a="1"/>
  <c r="BT20" i="7" a="1"/>
  <c r="BH13" i="7" a="1"/>
  <c r="Q2" i="7" a="1"/>
  <c r="AW40" i="7" a="1"/>
  <c r="CQ48" i="7" a="1"/>
  <c r="CV14" i="7" a="1"/>
  <c r="CE19" i="7" a="1"/>
  <c r="O15" i="7" a="1"/>
  <c r="F16" i="7" a="1"/>
  <c r="BM54" i="7" a="1"/>
  <c r="CF52" i="7" a="1"/>
  <c r="CE30" i="7" a="1"/>
  <c r="BC48" i="7" a="1"/>
  <c r="AE39" i="7" a="1"/>
  <c r="CT23" i="7" a="1"/>
  <c r="AC45" i="7" a="1"/>
  <c r="CS9" i="7" a="1"/>
  <c r="CJ38" i="7" a="1"/>
  <c r="Y4" i="7" a="1"/>
  <c r="S26" i="7" a="1"/>
  <c r="BU11" i="7" a="1"/>
  <c r="CA30" i="7" a="1"/>
  <c r="AA35" i="7" a="1"/>
  <c r="T28" i="7" a="1"/>
  <c r="AD28" i="7" a="1"/>
  <c r="BA44" i="7" a="1"/>
  <c r="CK29" i="7" a="1"/>
  <c r="AR24" i="7" a="1"/>
  <c r="BO14" i="7" a="1"/>
  <c r="CQ32" i="7" a="1"/>
  <c r="Y48" i="7" a="1"/>
  <c r="AJ9" i="7" a="1"/>
  <c r="BG32" i="7" a="1"/>
  <c r="BY14" i="7" a="1"/>
  <c r="BV51" i="7" a="1"/>
  <c r="CC20" i="7" a="1"/>
  <c r="BG7" i="7" a="1"/>
  <c r="BM4" i="7" a="1"/>
  <c r="AZ39" i="7" a="1"/>
  <c r="CK37" i="7" a="1"/>
  <c r="CQ13" i="7" a="1"/>
  <c r="U14" i="7" a="1"/>
  <c r="CK20" i="7" a="1"/>
  <c r="CS28" i="7" a="1"/>
  <c r="CV48" i="7" a="1"/>
  <c r="BQ13" i="7" a="1"/>
  <c r="CE13" i="7" a="1"/>
  <c r="BY40" i="7" a="1"/>
  <c r="BI11" i="7" a="1"/>
  <c r="V45" i="7" a="1"/>
  <c r="BV17" i="7" a="1"/>
  <c r="CT21" i="7" a="1"/>
  <c r="CI23" i="7" a="1"/>
  <c r="Z36" i="7" a="1"/>
  <c r="R31" i="7" a="1"/>
  <c r="BS39" i="7" a="1"/>
  <c r="BK43" i="7" a="1"/>
  <c r="AZ41" i="7" a="1"/>
  <c r="Y22" i="7" a="1"/>
  <c r="U46" i="7" a="1"/>
  <c r="AD2" i="7" a="1"/>
  <c r="AY24" i="7" a="1"/>
  <c r="CG28" i="7" a="1"/>
  <c r="CM44" i="7" a="1"/>
  <c r="AF25" i="7" a="1"/>
  <c r="BU41" i="7" a="1"/>
  <c r="CU18" i="7" a="1"/>
  <c r="BG33" i="7" a="1"/>
  <c r="BT22" i="7" a="1"/>
  <c r="T12" i="7" a="1"/>
  <c r="BL49" i="7" a="1"/>
  <c r="BB54" i="7" a="1"/>
  <c r="CK11" i="7" a="1"/>
  <c r="CP53" i="7" a="1"/>
  <c r="W52" i="7" a="1"/>
  <c r="CE2" i="7" a="1"/>
  <c r="BY26" i="7" a="1"/>
  <c r="AR45" i="7" a="1"/>
  <c r="CV27" i="7" a="1"/>
  <c r="X16" i="7" a="1"/>
  <c r="AX3" i="7" a="1"/>
  <c r="CU2" i="7" a="1"/>
  <c r="BF19" i="7" a="1"/>
  <c r="AR4" i="7" a="1"/>
  <c r="H28" i="7" a="1"/>
  <c r="BT49" i="7" a="1"/>
  <c r="V30" i="7" a="1"/>
  <c r="AG30" i="7" a="1"/>
  <c r="BL50" i="7" a="1"/>
  <c r="BJ20" i="7" a="1"/>
  <c r="BB4" i="7" a="1"/>
  <c r="CN4" i="7" a="1"/>
  <c r="Y11" i="7" a="1"/>
  <c r="AD23" i="7" a="1"/>
  <c r="AW41" i="7" a="1"/>
  <c r="BX32" i="7" a="1"/>
  <c r="R40" i="7" a="1"/>
  <c r="AM25" i="7" a="1"/>
  <c r="U26" i="7" a="1"/>
  <c r="J27" i="7" a="1"/>
  <c r="BI43" i="7" a="1"/>
  <c r="CU37" i="7" a="1"/>
  <c r="BC7" i="7" a="1"/>
  <c r="BP34" i="7" a="1"/>
  <c r="BP13" i="7" a="1"/>
  <c r="AJ22" i="7" a="1"/>
  <c r="AM9" i="7" a="1"/>
  <c r="BM22" i="7" a="1"/>
  <c r="BG29" i="7" a="1"/>
  <c r="AQ9" i="7" a="1"/>
  <c r="M31" i="7" a="1"/>
  <c r="N27" i="7" a="1"/>
  <c r="T52" i="7" a="1"/>
  <c r="BM45" i="7" a="1"/>
  <c r="BY28" i="7" a="1"/>
  <c r="BC30" i="7" a="1"/>
  <c r="Y25" i="7" a="1"/>
  <c r="CH23" i="7" a="1"/>
  <c r="CD24" i="7" a="1"/>
  <c r="CV40" i="7" a="1"/>
  <c r="CG2" i="7" a="1"/>
  <c r="BT37" i="7" a="1"/>
  <c r="AO10" i="7" a="1"/>
  <c r="AS51" i="7" a="1"/>
  <c r="H7" i="7" a="1"/>
  <c r="AT32" i="7" a="1"/>
  <c r="CR43" i="7" a="1"/>
  <c r="CC49" i="7" a="1"/>
  <c r="AF42" i="7" a="1"/>
  <c r="CM16" i="7" a="1"/>
  <c r="J53" i="7" a="1"/>
  <c r="AM49" i="7" a="1"/>
  <c r="S16" i="7" a="1"/>
  <c r="U22" i="7" a="1"/>
  <c r="BU26" i="7" a="1"/>
  <c r="AI4" i="7" a="1"/>
  <c r="CP21" i="7" a="1"/>
  <c r="AE33" i="7" a="1"/>
  <c r="BE6" i="7" a="1"/>
  <c r="N28" i="7" a="1"/>
  <c r="AI19" i="7" a="1"/>
  <c r="AV14" i="7" a="1"/>
  <c r="AM28" i="7" a="1"/>
  <c r="BD9" i="7" a="1"/>
  <c r="AF50" i="7" a="1"/>
  <c r="AV2" i="7" a="1"/>
  <c r="AM51" i="7" a="1"/>
  <c r="BZ28" i="7" a="1"/>
  <c r="BZ20" i="7" a="1"/>
  <c r="BW36" i="7" a="1"/>
  <c r="AL45" i="7" a="1"/>
  <c r="G41" i="7" a="1"/>
  <c r="CM33" i="7" a="1"/>
  <c r="V36" i="7" a="1"/>
  <c r="AV13" i="7" a="1"/>
  <c r="CV36" i="7" a="1"/>
  <c r="AG48" i="7" a="1"/>
  <c r="Y37" i="7" a="1"/>
  <c r="CE53" i="7" a="1"/>
  <c r="AO17" i="7" a="1"/>
  <c r="BY27" i="7" a="1"/>
  <c r="AU44" i="7" a="1"/>
  <c r="BZ51" i="7" a="1"/>
  <c r="AX22" i="7" a="1"/>
  <c r="BN49" i="7" a="1"/>
  <c r="BH18" i="7" a="1"/>
  <c r="CQ20" i="7" a="1"/>
  <c r="G30" i="7" a="1"/>
  <c r="BF36" i="7" a="1"/>
  <c r="AG5" i="7" a="1"/>
  <c r="Y23" i="7" a="1"/>
  <c r="AQ16" i="7" a="1"/>
  <c r="BQ12" i="7" a="1"/>
  <c r="BC3" i="7" a="1"/>
  <c r="BO13" i="7" a="1"/>
  <c r="AC18" i="7" a="1"/>
  <c r="AK51" i="7" a="1"/>
  <c r="H20" i="7" a="1"/>
  <c r="BZ47" i="7" a="1"/>
  <c r="BP32" i="7" a="1"/>
  <c r="AH24" i="7" a="1"/>
  <c r="I32" i="7" a="1"/>
  <c r="S34" i="7" a="1"/>
  <c r="BL43" i="7" a="1"/>
  <c r="AT21" i="7" a="1"/>
  <c r="AM20" i="7" a="1"/>
  <c r="CO51" i="7" a="1"/>
  <c r="BH5" i="7" a="1"/>
  <c r="AS11" i="7" a="1"/>
  <c r="BU30" i="7" a="1"/>
  <c r="BF40" i="7" a="1"/>
  <c r="AL33" i="7" a="1"/>
  <c r="CT12" i="7" a="1"/>
  <c r="BE52" i="7" a="1"/>
  <c r="AD40" i="7" a="1"/>
  <c r="CB2" i="7" a="1"/>
  <c r="CN22" i="7" a="1"/>
  <c r="CR10" i="7" a="1"/>
  <c r="AI41" i="7" a="1"/>
  <c r="R16" i="7" a="1"/>
  <c r="AM37" i="7" a="1"/>
  <c r="V49" i="7" a="1"/>
  <c r="AU25" i="7" a="1"/>
  <c r="J35" i="7" a="1"/>
  <c r="CO40" i="7" a="1"/>
  <c r="BV46" i="7" a="1"/>
  <c r="BU19" i="7" a="1"/>
  <c r="CN49" i="7" a="1"/>
  <c r="BT27" i="7" a="1"/>
  <c r="Q3" i="7" a="1"/>
  <c r="CF32" i="7" a="1"/>
  <c r="BY38" i="7" a="1"/>
  <c r="AO47" i="7" a="1"/>
  <c r="BH20" i="7" a="1"/>
  <c r="BJ43" i="7" a="1"/>
  <c r="AX38" i="7" a="1"/>
  <c r="BO10" i="7" a="1"/>
  <c r="CT31" i="7" a="1"/>
  <c r="BW15" i="7" a="1"/>
  <c r="CJ22" i="7" a="1"/>
  <c r="BO17" i="7" a="1"/>
  <c r="AC11" i="7" a="1"/>
  <c r="CP35" i="7" a="1"/>
  <c r="BK13" i="7" a="1"/>
  <c r="BN14" i="7" a="1"/>
  <c r="BM36" i="7" a="1"/>
  <c r="BD42" i="7" a="1"/>
  <c r="P10" i="7" a="1"/>
  <c r="BT34" i="7" a="1"/>
  <c r="AK13" i="7" a="1"/>
  <c r="AL44" i="7" a="1"/>
  <c r="BQ28" i="7" a="1"/>
  <c r="N39" i="7" a="1"/>
  <c r="R22" i="7" a="1"/>
  <c r="CK54" i="7" a="1"/>
  <c r="Z2" i="7" a="1"/>
  <c r="H27" i="7" a="1"/>
  <c r="AQ38" i="7" a="1"/>
  <c r="AN34" i="7" a="1"/>
  <c r="BN17" i="7" a="1"/>
  <c r="Z40" i="7" a="1"/>
  <c r="F37" i="7" a="1"/>
  <c r="BE51" i="7" a="1"/>
  <c r="W38" i="7" a="1"/>
  <c r="BC18" i="7" a="1"/>
  <c r="AK17" i="7" a="1"/>
  <c r="F30" i="7" a="1"/>
  <c r="F34" i="7" a="1"/>
  <c r="AC25" i="7" a="1"/>
  <c r="BS31" i="7" a="1"/>
  <c r="BH37" i="7" a="1"/>
  <c r="CF11" i="7" a="1"/>
  <c r="BJ28" i="7" a="1"/>
  <c r="J25" i="7" a="1"/>
  <c r="BJ42" i="7" a="1"/>
  <c r="BJ6" i="7" a="1"/>
  <c r="J12" i="7" a="1"/>
  <c r="X39" i="7" a="1"/>
  <c r="BM39" i="7" a="1"/>
  <c r="BG5" i="7" a="1"/>
  <c r="CJ44" i="7" a="1"/>
  <c r="AQ17" i="7" a="1"/>
  <c r="CH53" i="7" a="1"/>
  <c r="CG27" i="7" a="1"/>
  <c r="CT4" i="7" a="1"/>
  <c r="AF23" i="7" a="1"/>
  <c r="CE34" i="7" a="1"/>
  <c r="AP28" i="7" a="1"/>
  <c r="V18" i="7" a="1"/>
  <c r="AN32" i="7" a="1"/>
  <c r="BH11" i="7" a="1"/>
  <c r="BG41" i="7" a="1"/>
  <c r="BR45" i="7" a="1"/>
  <c r="AW4" i="7" a="1"/>
  <c r="BD20" i="7" a="1"/>
  <c r="R13" i="7" a="1"/>
  <c r="AH41" i="7" a="1"/>
  <c r="BK32" i="7" a="1"/>
  <c r="BV32" i="7" a="1"/>
  <c r="AD24" i="7" a="1"/>
  <c r="CK9" i="7" a="1"/>
  <c r="L41" i="7" a="1"/>
  <c r="BN54" i="7" a="1"/>
  <c r="AK40" i="7" a="1"/>
  <c r="AA40" i="7" a="1"/>
  <c r="CD2" i="7" a="1"/>
  <c r="O14" i="7" a="1"/>
  <c r="CD21" i="7" a="1"/>
  <c r="BF7" i="7" a="1"/>
  <c r="CR17" i="7" a="1"/>
  <c r="BZ10" i="7" a="1"/>
  <c r="L29" i="7" a="1"/>
  <c r="CR25" i="7" a="1"/>
  <c r="AW16" i="7" a="1"/>
  <c r="BS42" i="7" a="1"/>
  <c r="AI14" i="7" a="1"/>
  <c r="Z20" i="7" a="1"/>
  <c r="BS44" i="7" a="1"/>
  <c r="AK12" i="7" a="1"/>
  <c r="BP30" i="7" a="1"/>
  <c r="CN3" i="7" a="1"/>
  <c r="H26" i="7" a="1"/>
  <c r="CJ25" i="7" a="1"/>
  <c r="L5" i="7" a="1"/>
  <c r="CG5" i="7" a="1"/>
  <c r="CN16" i="7" a="1"/>
  <c r="CA22" i="7" a="1"/>
  <c r="I20" i="7" a="1"/>
  <c r="CK8" i="7" a="1"/>
  <c r="CC9" i="7" a="1"/>
  <c r="AV22" i="7" a="1"/>
  <c r="AX18" i="7" a="1"/>
  <c r="AR2" i="7" a="1"/>
  <c r="CI47" i="7" a="1"/>
  <c r="CK48" i="7" a="1"/>
  <c r="CI8" i="7" a="1"/>
  <c r="CQ53" i="7" a="1"/>
  <c r="BU42" i="7" a="1"/>
  <c r="E21" i="7" a="1"/>
  <c r="CL48" i="7" a="1"/>
  <c r="AQ26" i="7" a="1"/>
  <c r="CK39" i="7" a="1"/>
  <c r="Q32" i="7" a="1"/>
  <c r="P29" i="7" a="1"/>
  <c r="CA9" i="7" a="1"/>
  <c r="CC33" i="7" a="1"/>
  <c r="CM7" i="7" a="1"/>
  <c r="AH26" i="7" a="1"/>
  <c r="M5" i="7" a="1"/>
  <c r="AR3" i="7" a="1"/>
  <c r="AA52" i="7" a="1"/>
  <c r="M16" i="7" a="1"/>
  <c r="T5" i="7" a="1"/>
  <c r="BP21" i="7" a="1"/>
  <c r="BP38" i="7" a="1"/>
  <c r="AN37" i="7" a="1"/>
  <c r="CE40" i="7" a="1"/>
  <c r="AC23" i="7" a="1"/>
  <c r="BR7" i="7" a="1"/>
  <c r="BU28" i="7" a="1"/>
  <c r="P42" i="7" a="1"/>
  <c r="BA7" i="7" a="1"/>
  <c r="S20" i="7" a="1"/>
  <c r="BV18" i="7" a="1"/>
  <c r="BW27" i="7" a="1"/>
  <c r="BY46" i="7" a="1"/>
  <c r="CM49" i="7" a="1"/>
  <c r="CR54" i="7" a="1"/>
  <c r="AJ2" i="7" a="1"/>
  <c r="G24" i="7" a="1"/>
  <c r="AA10" i="7" a="1"/>
  <c r="AX41" i="7" a="1"/>
  <c r="H45" i="7" a="1"/>
  <c r="BF4" i="7" a="1"/>
  <c r="M53" i="7" a="1"/>
  <c r="N21" i="7" a="1"/>
  <c r="AO51" i="7" a="1"/>
  <c r="AL23" i="7" a="1"/>
  <c r="BU35" i="7" a="1"/>
  <c r="CH6" i="7" a="1"/>
  <c r="AC22" i="7" a="1"/>
  <c r="CK19" i="7" a="1"/>
  <c r="BX13" i="7" a="1"/>
  <c r="S39" i="7" a="1"/>
  <c r="W16" i="7" a="1"/>
  <c r="CL42" i="7" a="1"/>
  <c r="BT51" i="7" a="1"/>
  <c r="CJ14" i="7" a="1"/>
  <c r="AR10" i="7" a="1"/>
  <c r="BS35" i="7" a="1"/>
  <c r="AV10" i="7" a="1"/>
  <c r="AG17" i="7" a="1"/>
  <c r="BF46" i="7" a="1"/>
  <c r="BO20" i="7" a="1"/>
  <c r="BQ15" i="7" a="1"/>
  <c r="S27" i="7" a="1"/>
  <c r="CD15" i="7" a="1"/>
  <c r="M30" i="7" a="1"/>
  <c r="V35" i="7" a="1"/>
  <c r="BT16" i="7" a="1"/>
  <c r="AZ48" i="7" a="1"/>
  <c r="BD18" i="7" a="1"/>
  <c r="BC35" i="7" a="1"/>
  <c r="AK18" i="7" a="1"/>
  <c r="BP11" i="7" a="1"/>
  <c r="CQ41" i="7" a="1"/>
  <c r="O27" i="7" a="1"/>
  <c r="AY32" i="7" a="1"/>
  <c r="CJ31" i="7" a="1"/>
  <c r="BK3" i="7" a="1"/>
  <c r="CM52" i="7" a="1"/>
  <c r="CI40" i="7" a="1"/>
  <c r="M34" i="7" a="1"/>
  <c r="AG10" i="7" a="1"/>
  <c r="CL47" i="7" a="1"/>
  <c r="AB42" i="7" a="1"/>
  <c r="CO12" i="7" a="1"/>
  <c r="CQ43" i="7" a="1"/>
  <c r="CE3" i="7" a="1"/>
  <c r="BK28" i="7" a="1"/>
  <c r="Q23" i="7" a="1"/>
  <c r="AC42" i="7" a="1"/>
  <c r="CM41" i="7" a="1"/>
  <c r="CK35" i="7" a="1"/>
  <c r="CJ28" i="7" a="1"/>
  <c r="BA37" i="7" a="1"/>
  <c r="F17" i="7" a="1"/>
  <c r="BY5" i="7" a="1"/>
  <c r="BK14" i="7" a="1"/>
  <c r="T48" i="7" a="1"/>
  <c r="AZ44" i="7" a="1"/>
  <c r="CM12" i="7" a="1"/>
  <c r="O8" i="7" a="1"/>
  <c r="P36" i="7" a="1"/>
  <c r="CI32" i="7" a="1"/>
  <c r="CT8" i="7" a="1"/>
  <c r="R30" i="7" a="1"/>
  <c r="AC31" i="7" a="1"/>
  <c r="AD4" i="7" a="1"/>
  <c r="BO15" i="7" a="1"/>
  <c r="H11" i="7" a="1"/>
  <c r="AG44" i="7" a="1"/>
  <c r="CM20" i="7" a="1"/>
  <c r="CA4" i="7" a="1"/>
  <c r="V38" i="7" a="1"/>
  <c r="BL4" i="7" a="1"/>
  <c r="CB6" i="7" a="1"/>
  <c r="AD43" i="7" a="1"/>
  <c r="CB25" i="7" a="1"/>
  <c r="AC53" i="7" a="1"/>
  <c r="BB35" i="7" a="1"/>
  <c r="BB17" i="7" a="1"/>
  <c r="CV25" i="7" a="1"/>
  <c r="AH8" i="7" a="1"/>
  <c r="BR38" i="7" a="1"/>
  <c r="CD26" i="7" a="1"/>
  <c r="BG18" i="7" a="1"/>
  <c r="BG20" i="7" a="1"/>
  <c r="CN41" i="7" a="1"/>
  <c r="CF51" i="7" a="1"/>
  <c r="CK36" i="7" a="1"/>
  <c r="CD20" i="7" a="1"/>
  <c r="BW9" i="7" a="1"/>
  <c r="AU41" i="7" a="1"/>
  <c r="CJ40" i="7" a="1"/>
  <c r="J28" i="7" a="1"/>
  <c r="BS45" i="7" a="1"/>
  <c r="CR48" i="7" a="1"/>
  <c r="BX40" i="7" a="1"/>
  <c r="AW36" i="7" a="1"/>
  <c r="BM44" i="7" a="1"/>
  <c r="AW7" i="7" a="1"/>
  <c r="BT10" i="7" a="1"/>
  <c r="F47" i="7" a="1"/>
  <c r="AL17" i="7" a="1"/>
  <c r="AA36" i="7" a="1"/>
  <c r="BY42" i="7" a="1"/>
  <c r="BC43" i="7" a="1"/>
  <c r="BV7" i="7" a="1"/>
  <c r="AX34" i="7" a="1"/>
  <c r="AQ45" i="7" a="1"/>
  <c r="U50" i="7" a="1"/>
  <c r="AD34" i="7" a="1"/>
  <c r="BI28" i="7" a="1"/>
  <c r="BD16" i="7" a="1"/>
  <c r="W47" i="7" a="1"/>
  <c r="X11" i="7" a="1"/>
  <c r="CE45" i="7" a="1"/>
  <c r="AV28" i="7" a="1"/>
  <c r="CH32" i="7" a="1"/>
  <c r="CS3" i="7" a="1"/>
  <c r="CH38" i="7" a="1"/>
  <c r="BJ48" i="7" a="1"/>
  <c r="BF8" i="7" a="1"/>
  <c r="Z38" i="7" a="1"/>
  <c r="AG24" i="7" a="1"/>
  <c r="BB47" i="7" a="1"/>
  <c r="CQ42" i="7" a="1"/>
  <c r="BT31" i="7" a="1"/>
  <c r="AA41" i="7" a="1"/>
  <c r="AR32" i="7" a="1"/>
  <c r="BC52" i="7" a="1"/>
  <c r="AK23" i="7" a="1"/>
  <c r="AO19" i="7" a="1"/>
  <c r="CK52" i="7" a="1"/>
  <c r="BI46" i="7" a="1"/>
  <c r="CS37" i="7" a="1"/>
  <c r="Z42" i="7" a="1"/>
  <c r="AE42" i="7" a="1"/>
  <c r="AX51" i="7" a="1"/>
  <c r="BR14" i="7" a="1"/>
  <c r="AY33" i="7" a="1"/>
  <c r="AS45" i="7" a="1"/>
  <c r="X14" i="7" a="1"/>
  <c r="CA39" i="7" a="1"/>
  <c r="K37" i="7" a="1"/>
  <c r="CN39" i="7" a="1"/>
  <c r="CB13" i="7" a="1"/>
  <c r="Y10" i="7" a="1"/>
  <c r="T33" i="7" a="1"/>
  <c r="AA19" i="7" a="1"/>
  <c r="CA53" i="7" a="1"/>
  <c r="K38" i="7" a="1"/>
  <c r="H49" i="7" a="1"/>
  <c r="I30" i="7" a="1"/>
  <c r="BQ24" i="7" a="1"/>
  <c r="W26" i="7" a="1"/>
  <c r="BL42" i="7" a="1"/>
  <c r="BL17" i="7" a="1"/>
  <c r="BI49" i="7" a="1"/>
  <c r="BI52" i="7" a="1"/>
  <c r="BY30" i="7" a="1"/>
  <c r="L8" i="7" a="1"/>
  <c r="CU6" i="7" a="1"/>
  <c r="BK31" i="7" a="1"/>
  <c r="AI10" i="7" a="1"/>
  <c r="CB36" i="7" a="1"/>
  <c r="BT42" i="7" a="1"/>
  <c r="N24" i="7" a="1"/>
  <c r="BH3" i="7" a="1"/>
  <c r="F54" i="7" a="1"/>
  <c r="CP49" i="7" a="1"/>
  <c r="CF6" i="7" a="1"/>
  <c r="AW43" i="7" a="1"/>
  <c r="AE13" i="7" a="1"/>
  <c r="BW28" i="7" a="1"/>
  <c r="BN26" i="7" a="1"/>
  <c r="CL35" i="7" a="1"/>
  <c r="BO28" i="7" a="1"/>
  <c r="AX16" i="7" a="1"/>
  <c r="CG54" i="7" a="1"/>
  <c r="BH33" i="7" a="1"/>
  <c r="Y52" i="7" a="1"/>
  <c r="V23" i="7" a="1"/>
  <c r="CC19" i="7" a="1"/>
  <c r="AG41" i="7" a="1"/>
  <c r="CB35" i="7" a="1"/>
  <c r="M47" i="7" a="1"/>
  <c r="CR46" i="7" a="1"/>
  <c r="CU29" i="7" a="1"/>
  <c r="Z48" i="7" a="1"/>
  <c r="I25" i="7" a="1"/>
  <c r="CF25" i="7" a="1"/>
  <c r="AS10" i="7" a="1"/>
  <c r="BD14" i="7" a="1"/>
  <c r="BQ46" i="7" a="1"/>
  <c r="BV14" i="7" a="1"/>
  <c r="CJ13" i="7" a="1"/>
  <c r="K18" i="7" a="1"/>
  <c r="M7" i="7" a="1"/>
  <c r="BW44" i="7" a="1"/>
  <c r="X38" i="7" a="1"/>
  <c r="AO25" i="7" a="1"/>
  <c r="AF21" i="7" a="1"/>
  <c r="CN42" i="7" a="1"/>
  <c r="BI36" i="7" a="1"/>
  <c r="AW52" i="7" a="1"/>
  <c r="AH32" i="7" a="1"/>
  <c r="BU48" i="7" a="1"/>
  <c r="S53" i="7" a="1"/>
  <c r="AI23" i="7" a="1"/>
  <c r="BU18" i="7" a="1"/>
  <c r="AP33" i="7" a="1"/>
  <c r="BV38" i="7" a="1"/>
  <c r="AY39" i="7" a="1"/>
  <c r="AV30" i="7" a="1"/>
  <c r="CD35" i="7" a="1"/>
  <c r="BQ44" i="7" a="1"/>
  <c r="W19" i="7" a="1"/>
  <c r="BC49" i="7" a="1"/>
  <c r="AT40" i="7" a="1"/>
  <c r="BN34" i="7" a="1"/>
  <c r="CP18" i="7" a="1"/>
  <c r="AY54" i="7" a="1"/>
  <c r="AT3" i="7" a="1"/>
  <c r="K15" i="7" a="1"/>
  <c r="BO5" i="7" a="1"/>
  <c r="BV16" i="7" a="1"/>
  <c r="CD52" i="7" a="1"/>
  <c r="AT29" i="7" a="1"/>
  <c r="BM24" i="7" a="1"/>
  <c r="AZ2" i="7" a="1"/>
  <c r="CC48" i="7" a="1"/>
  <c r="BE35" i="7" a="1"/>
  <c r="BJ51" i="7" a="1"/>
  <c r="AV48" i="7" a="1"/>
  <c r="AK45" i="7" a="1"/>
  <c r="M43" i="7" a="1"/>
  <c r="CP4" i="7" a="1"/>
  <c r="AQ49" i="7" a="1"/>
  <c r="BN38" i="7" a="1"/>
  <c r="BR10" i="7" a="1"/>
  <c r="AE30" i="7" a="1"/>
  <c r="AI9" i="7" a="1"/>
  <c r="BP6" i="7" a="1"/>
  <c r="BB2" i="7" a="1"/>
  <c r="CF16" i="7" a="1"/>
  <c r="AQ36" i="7" a="1"/>
  <c r="AT7" i="7" a="1"/>
  <c r="BJ46" i="7" a="1"/>
  <c r="CU22" i="7" a="1"/>
  <c r="CS48" i="7" a="1"/>
  <c r="CT38" i="7" a="1"/>
  <c r="AQ48" i="7" a="1"/>
  <c r="CS18" i="7" a="1"/>
  <c r="K24" i="7" a="1"/>
  <c r="AC26" i="7" a="1"/>
  <c r="AG3" i="7" a="1"/>
  <c r="AC28" i="7" a="1"/>
  <c r="CG4" i="7" a="1"/>
  <c r="K54" i="7" a="1"/>
  <c r="CT33" i="7" a="1"/>
  <c r="BK35" i="7" a="1"/>
  <c r="O32" i="7" a="1"/>
  <c r="CB9" i="7" a="1"/>
  <c r="L16" i="7" a="1"/>
  <c r="AA11" i="7" a="1"/>
  <c r="BR51" i="7" a="1"/>
  <c r="G36" i="7" a="1"/>
  <c r="J50" i="7" a="1"/>
  <c r="BT39" i="7" a="1"/>
  <c r="CD13" i="7" a="1"/>
  <c r="CV9" i="7" a="1"/>
  <c r="AO36" i="7" a="1"/>
  <c r="AG13" i="7" a="1"/>
  <c r="CD30" i="7" a="1"/>
  <c r="AA13" i="7" a="1"/>
  <c r="AO11" i="7" a="1"/>
  <c r="AN42" i="7" a="1"/>
  <c r="BP49" i="7" a="1"/>
  <c r="L47" i="7" a="1"/>
  <c r="U48" i="7" a="1"/>
  <c r="BB39" i="7" a="1"/>
  <c r="AR13" i="7" a="1"/>
  <c r="AP50" i="7" a="1"/>
  <c r="BD17" i="7" a="1"/>
  <c r="AR48" i="7" a="1"/>
  <c r="BV52" i="7" a="1"/>
  <c r="BY18" i="7" a="1"/>
  <c r="AO35" i="7" a="1"/>
  <c r="BC25" i="7" a="1"/>
  <c r="N34" i="7" a="1"/>
  <c r="BU7" i="7" a="1"/>
  <c r="AU36" i="7" a="1"/>
  <c r="BO50" i="7" a="1"/>
  <c r="CO17" i="7" a="1"/>
  <c r="P9" i="7" a="1"/>
  <c r="BT45" i="7" a="1"/>
  <c r="AT13" i="7" a="1"/>
  <c r="Q31" i="7" a="1"/>
  <c r="BG37" i="7" a="1"/>
  <c r="AQ42" i="7" a="1"/>
  <c r="CJ35" i="7" a="1"/>
  <c r="CN45" i="7" a="1"/>
  <c r="CB19" i="7" a="1"/>
  <c r="AL46" i="7" a="1"/>
  <c r="AT23" i="7" a="1"/>
  <c r="AQ29" i="7" a="1"/>
  <c r="E49" i="7" a="1"/>
  <c r="BR12" i="7" a="1"/>
  <c r="BW48" i="7" a="1"/>
  <c r="CT29" i="7" a="1"/>
  <c r="CM26" i="7" a="1"/>
  <c r="Y43" i="7" a="1"/>
  <c r="BD50" i="7" a="1"/>
  <c r="CL49" i="7" a="1"/>
  <c r="AB3" i="7" a="1"/>
  <c r="AC10" i="7" a="1"/>
  <c r="BN22" i="7" a="1"/>
  <c r="CQ11" i="7" a="1"/>
  <c r="CI49" i="7" a="1"/>
  <c r="CM54" i="7" a="1"/>
  <c r="BF41" i="7" a="1"/>
  <c r="CD34" i="7" a="1"/>
  <c r="AN52" i="7" a="1"/>
  <c r="Y12" i="7" a="1"/>
  <c r="BF24" i="7" a="1"/>
  <c r="CF14" i="7" a="1"/>
  <c r="AJ48" i="7" a="1"/>
  <c r="AN54" i="7" a="1"/>
  <c r="J30" i="7" a="1"/>
  <c r="CD43" i="7" a="1"/>
  <c r="AK10" i="7" a="1"/>
  <c r="BJ33" i="7" a="1"/>
  <c r="AU15" i="7" a="1"/>
  <c r="BB16" i="7" a="1"/>
  <c r="CU46" i="7" a="1"/>
  <c r="AU14" i="7" a="1"/>
  <c r="CL53" i="7" a="1"/>
  <c r="CH17" i="7" a="1"/>
  <c r="CM10" i="7" a="1"/>
  <c r="CC43" i="7" a="1"/>
  <c r="CS44" i="7" a="1"/>
  <c r="AS9" i="7" a="1"/>
  <c r="BF31" i="7" a="1"/>
  <c r="CP26" i="7" a="1"/>
  <c r="AP18" i="7" a="1"/>
  <c r="BX49" i="7" a="1"/>
  <c r="BJ31" i="7" a="1"/>
  <c r="AQ18" i="7" a="1"/>
  <c r="BK20" i="7" a="1"/>
  <c r="BZ21" i="7" a="1"/>
  <c r="CG24" i="7" a="1"/>
  <c r="I36" i="7" a="1"/>
  <c r="BT40" i="7" a="1"/>
  <c r="V7" i="7" a="1"/>
  <c r="BE12" i="7" a="1"/>
  <c r="CP25" i="7" a="1"/>
  <c r="M15" i="7" a="1"/>
  <c r="BD35" i="7" a="1"/>
  <c r="BS6" i="7" a="1"/>
  <c r="AW14" i="7" a="1"/>
  <c r="CC42" i="7" a="1"/>
  <c r="CN15" i="7" a="1"/>
  <c r="AN3" i="7" a="1"/>
  <c r="Y33" i="7" a="1"/>
  <c r="X28" i="7" a="1"/>
  <c r="W17" i="7" a="1"/>
  <c r="AH17" i="7" a="1"/>
  <c r="W37" i="7" a="1"/>
  <c r="BV6" i="7" a="1"/>
  <c r="BG54" i="7" a="1"/>
  <c r="V33" i="7" a="1"/>
  <c r="P47" i="7" a="1"/>
  <c r="AM30" i="7" a="1"/>
  <c r="AY41" i="7" a="1"/>
  <c r="BR26" i="7" a="1"/>
  <c r="AV16" i="7" a="1"/>
  <c r="AA48" i="7" a="1"/>
  <c r="BR18" i="7" a="1"/>
  <c r="M32" i="7" a="1"/>
  <c r="CR18" i="7" a="1"/>
  <c r="BG9" i="7" a="1"/>
  <c r="AF31" i="7" a="1"/>
  <c r="Y45" i="7" a="1"/>
  <c r="X40" i="7" a="1"/>
  <c r="BS48" i="7" a="1"/>
  <c r="Q46" i="7" a="1"/>
  <c r="BZ36" i="7" a="1"/>
  <c r="AW54" i="7" a="1"/>
  <c r="CT35" i="7" a="1"/>
  <c r="BK42" i="7" a="1"/>
  <c r="Z49" i="7" a="1"/>
  <c r="S19" i="7" a="1"/>
  <c r="BO25" i="7" a="1"/>
  <c r="I27" i="7" a="1"/>
  <c r="J21" i="7" a="1"/>
  <c r="CR38" i="7" a="1"/>
  <c r="BR22" i="7" a="1"/>
  <c r="AL36" i="7" a="1"/>
  <c r="CO32" i="7" a="1"/>
  <c r="AO33" i="7" a="1"/>
  <c r="BD41" i="7" a="1"/>
  <c r="CT49" i="7" a="1"/>
  <c r="BE42" i="7" a="1"/>
  <c r="CS23" i="7" a="1"/>
  <c r="AU34" i="7" a="1"/>
  <c r="CN11" i="7" a="1"/>
  <c r="AQ39" i="7" a="1"/>
  <c r="CH3" i="7" a="1"/>
  <c r="AY35" i="7" a="1"/>
  <c r="P21" i="7" a="1"/>
  <c r="CD38" i="7" a="1"/>
  <c r="K46" i="7" a="1"/>
  <c r="O48" i="7" a="1"/>
  <c r="AA5" i="7" a="1"/>
  <c r="Q50" i="7" a="1"/>
  <c r="CK34" i="7" a="1"/>
  <c r="CM53" i="7" a="1"/>
  <c r="Y32" i="7" a="1"/>
  <c r="BN12" i="7" a="1"/>
  <c r="L17" i="7" a="1"/>
  <c r="CK42" i="7" a="1"/>
  <c r="AY5" i="7" a="1"/>
  <c r="AQ8" i="7" a="1"/>
  <c r="AT26" i="7" a="1"/>
  <c r="K8" i="7" a="1"/>
  <c r="AB24" i="7" a="1"/>
  <c r="BO35" i="7" a="1"/>
  <c r="BW35" i="7" a="1"/>
  <c r="M24" i="7" a="1"/>
  <c r="CO34" i="7" a="1"/>
  <c r="M11" i="7" a="1"/>
  <c r="H18" i="7" a="1"/>
  <c r="CN34" i="7" a="1"/>
  <c r="CA11" i="7" a="1"/>
  <c r="BZ52" i="7" a="1"/>
  <c r="CN25" i="7" a="1"/>
  <c r="CT37" i="7" a="1"/>
  <c r="O39" i="7" a="1"/>
  <c r="AK47" i="7" a="1"/>
  <c r="AK38" i="7" a="1"/>
  <c r="BP27" i="7" a="1"/>
  <c r="Q45" i="7" a="1"/>
  <c r="BS24" i="7" a="1"/>
  <c r="CK22" i="7" a="1"/>
  <c r="AC24" i="7" a="1"/>
  <c r="BO22" i="7" a="1"/>
  <c r="AQ32" i="7" a="1"/>
  <c r="E35" i="7" a="1"/>
  <c r="AJ21" i="7" a="1"/>
  <c r="AF22" i="7" a="1"/>
  <c r="BD5" i="7" a="1"/>
  <c r="F22" i="7" a="1"/>
  <c r="I5" i="7" a="1"/>
  <c r="BP26" i="7" a="1"/>
  <c r="BJ39" i="7" a="1"/>
  <c r="CM46" i="7" a="1"/>
  <c r="CO35" i="7" a="1"/>
  <c r="N16" i="7" a="1"/>
  <c r="CV18" i="7" a="1"/>
  <c r="AJ32" i="7" a="1"/>
  <c r="AG53" i="7" a="1"/>
  <c r="AY26" i="7" a="1"/>
  <c r="M19" i="7" a="1"/>
  <c r="BL38" i="7" a="1"/>
  <c r="BD11" i="7" a="1"/>
  <c r="BJ24" i="7" a="1"/>
  <c r="AN21" i="7" a="1"/>
  <c r="BU32" i="7" a="1"/>
  <c r="BN43" i="7" a="1"/>
  <c r="CT28" i="7" a="1"/>
  <c r="F23" i="7" a="1"/>
  <c r="E5" i="7" a="1"/>
  <c r="CC35" i="7" a="1"/>
  <c r="BI14" i="7" a="1"/>
  <c r="CL46" i="7" a="1"/>
  <c r="J13" i="7" a="1"/>
  <c r="AV34" i="7" a="1"/>
  <c r="CT11" i="7" a="1"/>
  <c r="X19" i="7" a="1"/>
  <c r="W33" i="7" a="1"/>
  <c r="AD45" i="7" a="1"/>
  <c r="W7" i="7" a="1"/>
  <c r="BL52" i="7" a="1"/>
  <c r="BA52" i="7" a="1"/>
  <c r="BA54" i="7" a="1"/>
  <c r="BK19" i="7" a="1"/>
  <c r="BM37" i="7" a="1"/>
  <c r="BA13" i="7" a="1"/>
  <c r="G6" i="7" a="1"/>
  <c r="AW11" i="7" a="1"/>
  <c r="BK34" i="7" a="1"/>
  <c r="AA32" i="7" a="1"/>
  <c r="CF27" i="7" a="1"/>
  <c r="AV29" i="7" a="1"/>
  <c r="BU39" i="7" a="1"/>
  <c r="T18" i="7" a="1"/>
  <c r="T21" i="7" a="1"/>
  <c r="K41" i="7" a="1"/>
  <c r="AS4" i="7" a="1"/>
  <c r="AZ19" i="7" a="1"/>
  <c r="CF19" i="7" a="1"/>
  <c r="X30" i="7" a="1"/>
  <c r="CP31" i="7" a="1"/>
  <c r="BX51" i="7" a="1"/>
  <c r="AV43" i="7" a="1"/>
  <c r="BE40" i="7" a="1"/>
  <c r="AU50" i="7" a="1"/>
  <c r="AX49" i="7" a="1"/>
  <c r="N10" i="7" a="1"/>
  <c r="AA30" i="7" a="1"/>
  <c r="T16" i="7" a="1"/>
  <c r="BB7" i="7" a="1"/>
  <c r="BS52" i="7" a="1"/>
  <c r="CT42" i="7" a="1"/>
  <c r="BL9" i="7" a="1"/>
  <c r="BI5" i="7" a="1"/>
  <c r="BY25" i="7" a="1"/>
  <c r="BQ51" i="7" a="1"/>
  <c r="BW14" i="7" a="1"/>
  <c r="O16" i="7" a="1"/>
  <c r="BE32" i="7" a="1"/>
  <c r="AD22" i="7" a="1"/>
  <c r="AF24" i="7" a="1"/>
  <c r="AD12" i="7" a="1"/>
  <c r="AC54" i="7" a="1"/>
  <c r="R19" i="7" a="1"/>
  <c r="AJ28" i="7" a="1"/>
  <c r="BM19" i="7" a="1"/>
  <c r="BG38" i="7" a="1"/>
  <c r="CB33" i="7" a="1"/>
  <c r="AT22" i="7" a="1"/>
  <c r="BF44" i="7" a="1"/>
  <c r="AB7" i="7" a="1"/>
  <c r="Q52" i="7" a="1"/>
  <c r="AN46" i="7" a="1"/>
  <c r="P37" i="7" a="1"/>
  <c r="CP6" i="7" a="1"/>
  <c r="BO6" i="7" a="1"/>
  <c r="BL46" i="7" a="1"/>
  <c r="CQ25" i="7" a="1"/>
  <c r="AL11" i="7" a="1"/>
  <c r="AD10" i="7" a="1"/>
  <c r="BG52" i="7" a="1"/>
  <c r="AF38" i="7" a="1"/>
  <c r="BQ27" i="7" a="1"/>
  <c r="CD18" i="7" a="1"/>
  <c r="CT53" i="7" a="1"/>
  <c r="AG54" i="7" a="1"/>
  <c r="U41" i="7" a="1"/>
  <c r="BV36" i="7" a="1"/>
  <c r="AT36" i="7" a="1"/>
  <c r="AL51" i="7" a="1"/>
  <c r="CA52" i="7" a="1"/>
  <c r="M2" i="7" a="1"/>
  <c r="G14" i="7" a="1"/>
  <c r="AL50" i="7" a="1"/>
  <c r="CA6" i="7" a="1"/>
  <c r="CT17" i="7" a="1"/>
  <c r="CS5" i="7" a="1"/>
  <c r="CO47" i="7" a="1"/>
  <c r="CC2" i="7" a="1"/>
  <c r="CI42" i="7" a="1"/>
  <c r="AI34" i="7" a="1"/>
  <c r="BW40" i="7" a="1"/>
  <c r="AX39" i="7" a="1"/>
  <c r="I26" i="7" a="1"/>
  <c r="E30" i="7" a="1"/>
  <c r="CN32" i="7" a="1"/>
  <c r="CU30" i="7" a="1"/>
  <c r="BE46" i="7" a="1"/>
  <c r="AF3" i="7" a="1"/>
  <c r="AP11" i="7" a="1"/>
  <c r="BX38" i="7" a="1"/>
  <c r="BQ37" i="7" a="1"/>
  <c r="N2" i="7" a="1"/>
  <c r="AW53" i="7" a="1"/>
  <c r="AM11" i="7" a="1"/>
  <c r="BU22" i="7" a="1"/>
  <c r="BM26" i="7" a="1"/>
  <c r="BI31" i="7" a="1"/>
  <c r="BQ10" i="7" a="1"/>
  <c r="BJ34" i="7" a="1"/>
  <c r="BF39" i="7" a="1"/>
  <c r="AW33" i="7" a="1"/>
  <c r="BJ9" i="7" a="1"/>
  <c r="BM10" i="7" a="1"/>
  <c r="BF38" i="7" a="1"/>
  <c r="CH7" i="7" a="1"/>
  <c r="BY23" i="7" a="1"/>
  <c r="BX14" i="7" a="1"/>
  <c r="AD13" i="7" a="1"/>
  <c r="CU36" i="7" a="1"/>
  <c r="U38" i="7" a="1"/>
  <c r="BM16" i="7" a="1"/>
  <c r="Z15" i="7" a="1"/>
  <c r="L36" i="7" a="1"/>
  <c r="CI11" i="7" a="1"/>
  <c r="AH34" i="7" a="1"/>
  <c r="CS43" i="7" a="1"/>
  <c r="CP52" i="7" a="1"/>
  <c r="AB2" i="7" a="1"/>
  <c r="AZ30" i="7" a="1"/>
  <c r="AW38" i="7" a="1"/>
  <c r="J29" i="7" a="1"/>
  <c r="BI40" i="7" a="1"/>
  <c r="BU49" i="7" a="1"/>
  <c r="BA28" i="7" a="1"/>
  <c r="AH43" i="7" a="1"/>
  <c r="Z24" i="7" a="1"/>
  <c r="AA2" i="7" a="1"/>
  <c r="N14" i="7" a="1"/>
  <c r="BE49" i="7" a="1"/>
  <c r="BK54" i="7" a="1"/>
  <c r="BN27" i="7" a="1"/>
  <c r="E34" i="7" a="1"/>
  <c r="CQ37" i="7" a="1"/>
  <c r="AA53" i="7" a="1"/>
  <c r="AI31" i="7" a="1"/>
  <c r="CA16" i="7" a="1"/>
  <c r="Q8" i="7" a="1"/>
  <c r="M36" i="7" a="1"/>
  <c r="BG28" i="7" a="1"/>
  <c r="AY3" i="7" a="1"/>
  <c r="BU34" i="7" a="1"/>
  <c r="H38" i="7" a="1"/>
  <c r="BK33" i="7" a="1"/>
  <c r="BR16" i="7" a="1"/>
  <c r="AU20" i="7" a="1"/>
  <c r="CL4" i="7" a="1"/>
  <c r="CI52" i="7" a="1"/>
  <c r="BB31" i="7" a="1"/>
  <c r="CL10" i="7" a="1"/>
  <c r="CL44" i="7" a="1"/>
  <c r="BL14" i="7" a="1"/>
  <c r="G13" i="7" a="1"/>
  <c r="H23" i="7" a="1"/>
  <c r="BG40" i="7" a="1"/>
  <c r="CG30" i="7" a="1"/>
  <c r="CV53" i="7" a="1"/>
  <c r="AY17" i="7" a="1"/>
  <c r="AX42" i="7" a="1"/>
  <c r="N17" i="7" a="1"/>
  <c r="BE43" i="7" a="1"/>
  <c r="CJ49" i="7" a="1"/>
  <c r="BK4" i="7" a="1"/>
  <c r="BR4" i="7" a="1"/>
  <c r="AV38" i="7" a="1"/>
  <c r="BA12" i="7" a="1"/>
  <c r="H13" i="7" a="1"/>
  <c r="CF28" i="7" a="1"/>
  <c r="AZ47" i="7" a="1"/>
  <c r="S44" i="7" a="1"/>
  <c r="Q41" i="7" a="1"/>
  <c r="AV6" i="7" a="1"/>
  <c r="AY37" i="7" a="1"/>
  <c r="AQ10" i="7" a="1"/>
  <c r="CL25" i="7" a="1"/>
  <c r="H3" i="7" a="1"/>
  <c r="U20" i="7" a="1"/>
  <c r="AH53" i="7" a="1"/>
  <c r="CV51" i="7" a="1"/>
  <c r="E8" i="7" a="1"/>
  <c r="BH28" i="7" a="1"/>
  <c r="BO23" i="7" a="1"/>
  <c r="AS48" i="7" a="1"/>
  <c r="BR15" i="7" a="1"/>
  <c r="AJ13" i="7" a="1"/>
  <c r="AI30" i="7" a="1"/>
  <c r="AL6" i="7" a="1"/>
  <c r="AW46" i="7" a="1"/>
  <c r="BR52" i="7" a="1"/>
  <c r="I22" i="7" a="1"/>
  <c r="Q54" i="7" a="1"/>
  <c r="CQ12" i="7" a="1"/>
  <c r="AK41" i="7" a="1"/>
  <c r="BJ47" i="7" a="1"/>
  <c r="AD5" i="7" a="1"/>
  <c r="Y26" i="7" a="1"/>
  <c r="Y13" i="7" a="1"/>
  <c r="AM33" i="7" a="1"/>
  <c r="AS24" i="7" a="1"/>
  <c r="CV5" i="7" a="1"/>
  <c r="BX25" i="7" a="1"/>
  <c r="CG43" i="7" a="1"/>
  <c r="Z22" i="7" a="1"/>
  <c r="AB32" i="7" a="1"/>
  <c r="BZ9" i="7" a="1"/>
  <c r="CF12" i="7" a="1"/>
  <c r="CV24" i="7" a="1"/>
  <c r="BH22" i="7" a="1"/>
  <c r="CH15" i="7" a="1"/>
  <c r="S10" i="7" a="1"/>
  <c r="CJ18" i="7" a="1"/>
  <c r="AB41" i="7" a="1"/>
  <c r="AN26" i="7" a="1"/>
  <c r="BB36" i="7" a="1"/>
  <c r="CK44" i="7" a="1"/>
  <c r="BV44" i="7" a="1"/>
  <c r="BL3" i="7" a="1"/>
  <c r="X44" i="7" a="1"/>
  <c r="BW39" i="7" a="1"/>
  <c r="CN36" i="7" a="1"/>
  <c r="CI12" i="7" a="1"/>
  <c r="CE5" i="7" a="1"/>
  <c r="AE20" i="7" a="1"/>
  <c r="AJ52" i="7" a="1"/>
  <c r="AU52" i="7" a="1"/>
  <c r="BK51" i="7" a="1"/>
  <c r="U21" i="7" a="1"/>
  <c r="M50" i="7" a="1"/>
  <c r="BH54" i="7" a="1"/>
  <c r="AC4" i="7" a="1"/>
  <c r="N44" i="7" a="1"/>
  <c r="AN45" i="7" a="1"/>
  <c r="CU35" i="7" a="1"/>
  <c r="CI34" i="7" a="1"/>
  <c r="CK25" i="7" a="1"/>
  <c r="AO8" i="7" a="1"/>
  <c r="CM47" i="7" a="1"/>
  <c r="CT30" i="7" a="1"/>
  <c r="W34" i="7" a="1"/>
  <c r="AK29" i="7" a="1"/>
  <c r="BD53" i="7" a="1"/>
  <c r="CK30" i="7" a="1"/>
  <c r="J7" i="7" a="1"/>
  <c r="CO49" i="7" a="1"/>
  <c r="CR14" i="7" a="1"/>
  <c r="BJ19" i="7" a="1"/>
  <c r="BM9" i="7" a="1"/>
  <c r="AZ21" i="7" a="1"/>
  <c r="AW17" i="7" a="1"/>
  <c r="BP37" i="7" a="1"/>
  <c r="BB51" i="7" a="1"/>
  <c r="R45" i="7" a="1"/>
  <c r="BB9" i="7" a="1"/>
  <c r="AE50" i="7" a="1"/>
  <c r="BW26" i="7" a="1"/>
  <c r="V42" i="7" a="1"/>
  <c r="CO11" i="7" a="1"/>
  <c r="CE17" i="7" a="1"/>
  <c r="G29" i="7" a="1"/>
  <c r="BI45" i="7" a="1"/>
  <c r="CH32" i="17" a="1"/>
  <c r="BO9" i="7" a="1"/>
  <c r="CN66" i="17" a="1"/>
  <c r="BQ23" i="7" a="1"/>
  <c r="M59" i="17"/>
  <c r="AB39" i="7" a="1"/>
  <c r="CJ46" i="17" a="1"/>
  <c r="AK21" i="7" a="1"/>
  <c r="M66" i="17"/>
  <c r="AR7" i="7" a="1"/>
  <c r="K23" i="7" a="1"/>
  <c r="BZ14" i="7" a="1"/>
  <c r="CR16" i="7" a="1"/>
  <c r="AJ54" i="7" a="1"/>
  <c r="M4" i="7" a="1"/>
  <c r="BP48" i="7" a="1"/>
  <c r="E47" i="7" a="1"/>
  <c r="CV11" i="7" a="1"/>
  <c r="AG19" i="7" a="1"/>
  <c r="CQ24" i="7" a="1"/>
  <c r="BW13" i="7" a="1"/>
  <c r="AB36" i="7" a="1"/>
  <c r="CR7" i="7" a="1"/>
  <c r="AF48" i="7" a="1"/>
  <c r="CK21" i="7" a="1"/>
  <c r="S7" i="7" a="1"/>
  <c r="AS54" i="7" a="1"/>
  <c r="AO26" i="7" a="1"/>
  <c r="S35" i="7" a="1"/>
  <c r="CN38" i="7" a="1"/>
  <c r="AN50" i="7" a="1"/>
  <c r="Y29" i="7" a="1"/>
  <c r="CI31" i="17" a="1"/>
  <c r="BY31" i="7" a="1"/>
  <c r="CE8" i="17" a="1"/>
  <c r="M3" i="7" a="1"/>
  <c r="N65" i="17"/>
  <c r="O33" i="7" a="1"/>
  <c r="AV5" i="7" a="1"/>
  <c r="K39" i="7" a="1"/>
  <c r="BK29" i="7" a="1"/>
  <c r="BG24" i="7" a="1"/>
  <c r="CP7" i="7" a="1"/>
  <c r="BA2" i="7" a="1"/>
  <c r="AX32" i="7" a="1"/>
  <c r="H12" i="7" a="1"/>
  <c r="CU32" i="7" a="1"/>
  <c r="AA42" i="7" a="1"/>
  <c r="CN10" i="7" a="1"/>
  <c r="BE53" i="7" a="1"/>
  <c r="BX43" i="7" a="1"/>
  <c r="BB24" i="7" a="1"/>
  <c r="T26" i="7" a="1"/>
  <c r="AI36" i="7" a="1"/>
  <c r="BU33" i="7" a="1"/>
  <c r="J3" i="7" a="1"/>
  <c r="CM2" i="7" a="1"/>
  <c r="BK11" i="7" a="1"/>
  <c r="R50" i="7" a="1"/>
  <c r="AR26" i="7" a="1"/>
  <c r="AH29" i="7" a="1"/>
  <c r="AU28" i="7" a="1"/>
  <c r="V41" i="7" a="1"/>
  <c r="AJ23" i="7" a="1"/>
  <c r="CF44" i="7" a="1"/>
  <c r="BZ48" i="7" a="1"/>
  <c r="AI2" i="7" a="1"/>
  <c r="AM10" i="7" a="1"/>
  <c r="K30" i="7" a="1"/>
  <c r="AT38" i="7" a="1"/>
  <c r="CN26" i="7" a="1"/>
  <c r="CA49" i="7" a="1"/>
  <c r="AY15" i="7" a="1"/>
  <c r="K44" i="7" a="1"/>
  <c r="CV32" i="7" a="1"/>
  <c r="AJ33" i="7" a="1"/>
  <c r="AP12" i="7" a="1"/>
  <c r="W23" i="7" a="1"/>
  <c r="AF33" i="7" a="1"/>
  <c r="CC22" i="7" a="1"/>
  <c r="X26" i="7" a="1"/>
  <c r="CH31" i="7" a="1"/>
  <c r="CV13" i="7" a="1"/>
  <c r="BN32" i="7" a="1"/>
  <c r="K6" i="7" a="1"/>
  <c r="CF30" i="7" a="1"/>
  <c r="BF53" i="7" a="1"/>
  <c r="V16" i="7" a="1"/>
  <c r="AT24" i="7" a="1"/>
  <c r="M42" i="7" a="1"/>
  <c r="AQ37" i="7" a="1"/>
  <c r="T42" i="7" a="1"/>
  <c r="CD49" i="7" a="1"/>
  <c r="W8" i="7" a="1"/>
  <c r="AL30" i="7" a="1"/>
  <c r="U7" i="7" a="1"/>
  <c r="BD48" i="7" a="1"/>
  <c r="BE13" i="7" a="1"/>
  <c r="BF23" i="7" a="1"/>
  <c r="K27" i="7" a="1"/>
  <c r="BW3" i="7" a="1"/>
  <c r="Z16" i="7" a="1"/>
  <c r="CF5" i="7" a="1"/>
  <c r="AM39" i="7" a="1"/>
  <c r="BO41" i="7" a="1"/>
  <c r="R46" i="7" a="1"/>
  <c r="AW47" i="7" a="1"/>
  <c r="CK18" i="17" a="1"/>
  <c r="W13" i="7" a="1"/>
  <c r="CL40" i="17" a="1"/>
  <c r="CE35" i="7" a="1"/>
  <c r="X50" i="7" a="1"/>
  <c r="AB40" i="7" a="1"/>
  <c r="P2" i="7" a="1"/>
  <c r="CM36" i="7" a="1"/>
  <c r="K26" i="7" a="1"/>
  <c r="W46" i="7" a="1"/>
  <c r="BR2" i="7" a="1"/>
  <c r="CV44" i="7" a="1"/>
  <c r="BF47" i="7" a="1"/>
  <c r="BY47" i="7" a="1"/>
  <c r="CE25" i="7" a="1"/>
  <c r="BG17" i="7" a="1"/>
  <c r="U5" i="7" a="1"/>
  <c r="BY34" i="7" a="1"/>
  <c r="O44" i="7" a="1"/>
  <c r="BX39" i="7" a="1"/>
  <c r="CK23" i="7" a="1"/>
  <c r="P22" i="7" a="1"/>
  <c r="I45" i="7" a="1"/>
  <c r="K42" i="7" a="1"/>
  <c r="BU47" i="7" a="1"/>
  <c r="O29" i="7" a="1"/>
  <c r="BT23" i="7" a="1"/>
  <c r="AE31" i="7" a="1"/>
  <c r="CV28" i="7" a="1"/>
  <c r="Y6" i="7" a="1"/>
  <c r="CI55" i="17" a="1"/>
  <c r="BX28" i="7" a="1"/>
  <c r="N41" i="17"/>
  <c r="BE28" i="7" a="1"/>
  <c r="M54" i="17"/>
  <c r="R35" i="7" a="1"/>
  <c r="CG70" i="17" a="1"/>
  <c r="F33" i="7" a="1"/>
  <c r="CI7" i="17" a="1"/>
  <c r="BT32" i="7" a="1"/>
  <c r="AD30" i="7" a="1"/>
  <c r="BU46" i="7" a="1"/>
  <c r="AJ11" i="7" a="1"/>
  <c r="M13" i="7" a="1"/>
  <c r="I4" i="7" a="1"/>
  <c r="BZ37" i="7" a="1"/>
  <c r="BI24" i="7" a="1"/>
  <c r="BJ53" i="7" a="1"/>
  <c r="BL45" i="7" a="1"/>
  <c r="V43" i="7" a="1"/>
  <c r="E51" i="7" a="1"/>
  <c r="BG21" i="7" a="1"/>
  <c r="N47" i="7" a="1"/>
  <c r="BN15" i="7" a="1"/>
  <c r="BT18" i="7" a="1"/>
  <c r="CR39" i="7" a="1"/>
  <c r="O53" i="7" a="1"/>
  <c r="CO43" i="7" a="1"/>
  <c r="G40" i="7" a="1"/>
  <c r="AG8" i="7" a="1"/>
  <c r="BP36" i="7" a="1"/>
  <c r="BW5" i="7" a="1"/>
  <c r="BC11" i="7" a="1"/>
  <c r="AE46" i="7" a="1"/>
  <c r="E6" i="7" a="1"/>
  <c r="CF15" i="7" a="1"/>
  <c r="AQ11" i="7" a="1"/>
  <c r="AZ34" i="7" a="1"/>
  <c r="AG7" i="7" a="1"/>
  <c r="AC14" i="7" a="1"/>
  <c r="O25" i="7" a="1"/>
  <c r="BB26" i="7" a="1"/>
  <c r="CK2" i="7" a="1"/>
  <c r="AX30" i="7" a="1"/>
  <c r="BC14" i="7" a="1"/>
  <c r="BB40" i="7" a="1"/>
  <c r="BK40" i="7" a="1"/>
  <c r="E42" i="7" a="1"/>
  <c r="BE19" i="7" a="1"/>
  <c r="AC44" i="7" a="1"/>
  <c r="CR50" i="7" a="1"/>
  <c r="CM8" i="7" a="1"/>
  <c r="U17" i="7" a="1"/>
  <c r="CJ23" i="7" a="1"/>
  <c r="AF53" i="7" a="1"/>
  <c r="AJ53" i="7" a="1"/>
  <c r="BB48" i="7" a="1"/>
  <c r="CF4" i="7" a="1"/>
  <c r="E41" i="7" a="1"/>
  <c r="AX8" i="7" a="1"/>
  <c r="BC37" i="7" a="1"/>
  <c r="AZ17" i="7" a="1"/>
  <c r="BD52" i="7" a="1"/>
  <c r="AS3" i="7" a="1"/>
  <c r="CB4" i="7" a="1"/>
  <c r="AJ3" i="7" a="1"/>
  <c r="AR29" i="7" a="1"/>
  <c r="N25" i="7" a="1"/>
  <c r="CQ7" i="7" a="1"/>
  <c r="AP21" i="7" a="1"/>
  <c r="BA43" i="7" a="1"/>
  <c r="BV47" i="7" a="1"/>
  <c r="CO23" i="7" a="1"/>
  <c r="BJ5" i="7" a="1"/>
  <c r="L22" i="7" a="1"/>
  <c r="AO40" i="7" a="1"/>
  <c r="BU50" i="7" a="1"/>
  <c r="K51" i="7" a="1"/>
  <c r="Q40" i="7" a="1"/>
  <c r="T46" i="7" a="1"/>
  <c r="N26" i="7" a="1"/>
  <c r="AS8" i="7" a="1"/>
  <c r="BW4" i="7" a="1"/>
  <c r="BL23" i="7" a="1"/>
  <c r="N46" i="7" a="1"/>
  <c r="BL7" i="7" a="1"/>
  <c r="AD41" i="7" a="1"/>
  <c r="CM6" i="7" a="1"/>
  <c r="W4" i="7" a="1"/>
  <c r="M14" i="7" a="1"/>
  <c r="AP37" i="7" a="1"/>
  <c r="BX8" i="7" a="1"/>
  <c r="BS26" i="7" a="1"/>
  <c r="M29" i="7" a="1"/>
  <c r="AD14" i="7" a="1"/>
  <c r="I43" i="7" a="1"/>
  <c r="BA18" i="7" a="1"/>
  <c r="G38" i="7" a="1"/>
  <c r="AN36" i="7" a="1"/>
  <c r="BI4" i="7" a="1"/>
  <c r="Z4" i="7" a="1"/>
  <c r="I10" i="7" a="1"/>
  <c r="AV47" i="7" a="1"/>
  <c r="AT48" i="7" a="1"/>
  <c r="CS51" i="7" a="1"/>
  <c r="AJ16" i="7" a="1"/>
  <c r="CR12" i="7" a="1"/>
  <c r="CL51" i="7" a="1"/>
  <c r="CH54" i="7" a="1"/>
  <c r="CF4" i="17" a="1"/>
  <c r="F2" i="7" a="1"/>
  <c r="N69" i="17"/>
  <c r="I23" i="7" a="1"/>
  <c r="CJ61" i="17" a="1"/>
  <c r="CF47" i="7" a="1"/>
  <c r="CI6" i="17" a="1"/>
  <c r="AK43" i="7" a="1"/>
  <c r="CQ28" i="7" a="1"/>
  <c r="BN53" i="7" a="1"/>
  <c r="CE18" i="7" a="1"/>
  <c r="R43" i="7" a="1"/>
  <c r="L7" i="7" a="1"/>
  <c r="CN50" i="7" a="1"/>
  <c r="Z41" i="7" a="1"/>
  <c r="S17" i="7" a="1"/>
  <c r="K49" i="7" a="1"/>
  <c r="BX36" i="7" a="1"/>
  <c r="CN28" i="7" a="1"/>
  <c r="AD47" i="7" a="1"/>
  <c r="BB33" i="7" a="1"/>
  <c r="BK18" i="7" a="1"/>
  <c r="AN12" i="7" a="1"/>
  <c r="CQ36" i="7" a="1"/>
  <c r="AD27" i="7" a="1"/>
  <c r="BM18" i="7" a="1"/>
  <c r="BZ27" i="7" a="1"/>
  <c r="BS33" i="7" a="1"/>
  <c r="CC7" i="7" a="1"/>
  <c r="CN44" i="7" a="1"/>
  <c r="BP18" i="7" a="1"/>
  <c r="AU12" i="7" a="1"/>
  <c r="G53" i="7" a="1"/>
  <c r="AQ3" i="7" a="1"/>
  <c r="BI48" i="7" a="1"/>
  <c r="AX4" i="7" a="1"/>
  <c r="CO14" i="7" a="1"/>
  <c r="BO53" i="7" a="1"/>
  <c r="CT41" i="7" a="1"/>
  <c r="AG35" i="7" a="1"/>
  <c r="J17" i="7" a="1"/>
  <c r="AF29" i="7" a="1"/>
  <c r="M17" i="7" a="1"/>
  <c r="BZ53" i="7" a="1"/>
  <c r="AO52" i="7" a="1"/>
  <c r="AR44" i="7" a="1"/>
  <c r="AJ37" i="7" a="1"/>
  <c r="Q42" i="7" a="1"/>
  <c r="AI33" i="7" a="1"/>
  <c r="AK53" i="7" a="1"/>
  <c r="BU5" i="7" a="1"/>
  <c r="AI42" i="7" a="1"/>
  <c r="BK6" i="7" a="1"/>
  <c r="AZ6" i="7" a="1"/>
  <c r="AW49" i="7" a="1"/>
  <c r="BC6" i="7" a="1"/>
  <c r="AJ27" i="7" a="1"/>
  <c r="AE22" i="7" a="1"/>
  <c r="AH19" i="7" a="1"/>
  <c r="BQ14" i="7" a="1"/>
  <c r="F13" i="7" a="1"/>
  <c r="V3" i="7" a="1"/>
  <c r="I28" i="7" a="1"/>
  <c r="BJ4" i="7" a="1"/>
  <c r="AR54" i="7" a="1"/>
  <c r="BL41" i="7" a="1"/>
  <c r="CR41" i="7" a="1"/>
  <c r="L6" i="7" a="1"/>
  <c r="O22" i="7" a="1"/>
  <c r="BN3" i="7" a="1"/>
  <c r="CV17" i="7" a="1"/>
  <c r="BD22" i="7" a="1"/>
  <c r="BG45" i="7" a="1"/>
  <c r="AT51" i="7" a="1"/>
  <c r="S11" i="7" a="1"/>
  <c r="AQ33" i="7" a="1"/>
  <c r="BB23" i="7" a="1"/>
  <c r="AD36" i="7" a="1"/>
  <c r="AW22" i="7" a="1"/>
  <c r="BY36" i="7" a="1"/>
  <c r="BJ52" i="7" a="1"/>
  <c r="CC17" i="7" a="1"/>
  <c r="AT34" i="7" a="1"/>
  <c r="BW16" i="7" a="1"/>
  <c r="R18" i="7" a="1"/>
  <c r="CH14" i="7" a="1"/>
  <c r="M22" i="7" a="1"/>
  <c r="BC32" i="7" a="1"/>
  <c r="BB20" i="7" a="1"/>
  <c r="AA14" i="7" a="1"/>
  <c r="X46" i="7" a="1"/>
  <c r="BZ38" i="7" a="1"/>
  <c r="BD43" i="7" a="1"/>
  <c r="BL54" i="7" a="1"/>
  <c r="BO54" i="7" a="1"/>
  <c r="CL21" i="7" a="1"/>
  <c r="CE50" i="7" a="1"/>
  <c r="AV44" i="7" a="1"/>
  <c r="AL34" i="7" a="1"/>
  <c r="BA29" i="7" a="1"/>
  <c r="T29" i="7" a="1"/>
  <c r="AX9" i="7" a="1"/>
  <c r="BC12" i="7" a="1"/>
  <c r="AO20" i="7" a="1"/>
  <c r="BW10" i="7" a="1"/>
  <c r="AY10" i="7" a="1"/>
  <c r="AL31" i="7" a="1"/>
  <c r="CC54" i="7" a="1"/>
  <c r="BY2" i="7" a="1"/>
  <c r="AY30" i="7" a="1"/>
  <c r="H8" i="7" a="1"/>
  <c r="CR13" i="7" a="1"/>
  <c r="AS52" i="7" a="1"/>
  <c r="CO45" i="7" a="1"/>
  <c r="BF2" i="7" a="1"/>
  <c r="CE43" i="7" a="1"/>
  <c r="AT39" i="7" a="1"/>
  <c r="CG8" i="7" a="1"/>
  <c r="V52" i="7" a="1"/>
  <c r="BV9" i="7" a="1"/>
  <c r="BI34" i="7" a="1"/>
  <c r="CQ19" i="7" a="1"/>
  <c r="AH2" i="7" a="1"/>
  <c r="J14" i="7" a="1"/>
  <c r="CL9" i="7" a="1"/>
  <c r="AT6" i="7" a="1"/>
  <c r="CP20" i="7" a="1"/>
  <c r="AT10" i="7" a="1"/>
  <c r="CV52" i="7" a="1"/>
  <c r="CN40" i="7" a="1"/>
  <c r="CI42" i="17" a="1"/>
  <c r="E20" i="7" a="1"/>
  <c r="CG46" i="17" a="1"/>
  <c r="BZ42" i="7" a="1"/>
  <c r="BW11" i="7" a="1"/>
  <c r="AN15" i="7" a="1"/>
  <c r="BH29" i="7" a="1"/>
  <c r="R37" i="7" a="1"/>
  <c r="V15" i="7" a="1"/>
  <c r="AK27" i="7" a="1"/>
  <c r="X13" i="7" a="1"/>
  <c r="CQ8" i="7" a="1"/>
  <c r="AJ47" i="7" a="1"/>
  <c r="CJ15" i="7" a="1"/>
  <c r="J9" i="7" a="1"/>
  <c r="M21" i="7" a="1"/>
  <c r="CG33" i="7" a="1"/>
  <c r="CU10" i="7" a="1"/>
  <c r="BZ31" i="7" a="1"/>
  <c r="BN10" i="7" a="1"/>
  <c r="BY37" i="7" a="1"/>
  <c r="AC9" i="7" a="1"/>
  <c r="V46" i="7" a="1"/>
  <c r="L33" i="7" a="1"/>
  <c r="AC33" i="7" a="1"/>
  <c r="CK45" i="7" a="1"/>
  <c r="BG4" i="7" a="1"/>
  <c r="BE22" i="7" a="1"/>
  <c r="AA22" i="7" a="1"/>
  <c r="AQ27" i="7" a="1"/>
  <c r="BZ39" i="7" a="1"/>
  <c r="BQ16" i="7" a="1"/>
  <c r="CD11" i="7" a="1"/>
  <c r="BW50" i="7" a="1"/>
  <c r="BB5" i="7" a="1"/>
  <c r="BX24" i="7" a="1"/>
  <c r="BF26" i="7" a="1"/>
  <c r="CH26" i="7" a="1"/>
  <c r="M39" i="7" a="1"/>
  <c r="CH41" i="7" a="1"/>
  <c r="AX33" i="7" a="1"/>
  <c r="BR43" i="7" a="1"/>
  <c r="CP2" i="7" a="1"/>
  <c r="P39" i="7" a="1"/>
  <c r="CM31" i="7" a="1"/>
  <c r="AW29" i="7" a="1"/>
  <c r="AB53" i="7" a="1"/>
  <c r="CH37" i="7" a="1"/>
  <c r="BC34" i="7" a="1"/>
  <c r="BL40" i="7" a="1"/>
  <c r="BI18" i="7" a="1"/>
  <c r="CM35" i="7" a="1"/>
  <c r="S40" i="7" a="1"/>
  <c r="CA42" i="7" a="1"/>
  <c r="U39" i="7" a="1"/>
  <c r="AM17" i="7" a="1"/>
  <c r="BD23" i="7" a="1"/>
  <c r="Y15" i="7" a="1"/>
  <c r="AK44" i="7" a="1"/>
  <c r="AF19" i="7" a="1"/>
  <c r="Q34" i="7" a="1"/>
  <c r="CE15" i="7" a="1"/>
  <c r="CI45" i="7" a="1"/>
  <c r="CK15" i="7" a="1"/>
  <c r="AL42" i="7" a="1"/>
  <c r="AC36" i="7" a="1"/>
  <c r="AO4" i="7" a="1"/>
  <c r="AY11" i="7" a="1"/>
  <c r="AB51" i="7" a="1"/>
  <c r="CF39" i="7" a="1"/>
  <c r="P14" i="7" a="1"/>
  <c r="BW20" i="7" a="1"/>
  <c r="BV33" i="7" a="1"/>
  <c r="AU2" i="7" a="1"/>
  <c r="CU51" i="7" a="1"/>
  <c r="X12" i="7" a="1"/>
  <c r="P49" i="7" a="1"/>
  <c r="F42" i="7" a="1"/>
  <c r="R36" i="7" a="1"/>
  <c r="BA38" i="7" a="1"/>
  <c r="AU9" i="7" a="1"/>
  <c r="I39" i="7" a="1"/>
  <c r="BA49" i="7" a="1"/>
  <c r="BO43" i="7" a="1"/>
  <c r="BM30" i="7" a="1"/>
  <c r="AV36" i="7" a="1"/>
  <c r="BK16" i="7" a="1"/>
  <c r="V5" i="7" a="1"/>
  <c r="CS52" i="7" a="1"/>
  <c r="BW51" i="7" a="1"/>
  <c r="N42" i="7" a="1"/>
  <c r="AH16" i="7" a="1"/>
  <c r="N29" i="7" a="1"/>
  <c r="CM42" i="7" a="1"/>
  <c r="Y34" i="7" a="1"/>
  <c r="BT6" i="7" a="1"/>
  <c r="BS32" i="7" a="1"/>
  <c r="BP41" i="7" a="1"/>
  <c r="AC30" i="7" a="1"/>
  <c r="BV4" i="7" a="1"/>
  <c r="AW12" i="7" a="1"/>
  <c r="AE16" i="7" a="1"/>
  <c r="AY2" i="7" a="1"/>
  <c r="AH21" i="7" a="1"/>
  <c r="Y51" i="7" a="1"/>
  <c r="AR17" i="7" a="1"/>
  <c r="CA38" i="7" a="1"/>
  <c r="W11" i="7" a="1"/>
  <c r="BM47" i="7" a="1"/>
  <c r="AR30" i="7" a="1"/>
  <c r="AB38" i="7" a="1"/>
  <c r="U25" i="7" a="1"/>
  <c r="N43" i="7" a="1"/>
  <c r="I18" i="7" a="1"/>
  <c r="BH15" i="7" a="1"/>
  <c r="Y50" i="7" a="1"/>
  <c r="W40" i="7" a="1"/>
  <c r="AS47" i="7" a="1"/>
  <c r="CB31" i="7" a="1"/>
  <c r="J32" i="7" a="1"/>
  <c r="BP10" i="7" a="1"/>
  <c r="AG49" i="7" a="1"/>
  <c r="AX45" i="7" a="1"/>
  <c r="BR21" i="7" a="1"/>
  <c r="BY20" i="7" a="1"/>
  <c r="AD48" i="7" a="1"/>
  <c r="BO46" i="7" a="1"/>
  <c r="BL44" i="7" a="1"/>
  <c r="I6" i="7" a="1"/>
  <c r="J42" i="7" a="1"/>
  <c r="CO26" i="7" a="1"/>
  <c r="F29" i="7" a="1"/>
  <c r="M9" i="7" a="1"/>
  <c r="P30" i="7" a="1"/>
  <c r="BQ31" i="7" a="1"/>
  <c r="E13" i="7" a="1"/>
  <c r="AW10" i="7" a="1"/>
  <c r="P3" i="7" a="1"/>
  <c r="AO7" i="7" a="1"/>
  <c r="I33" i="7" a="1"/>
  <c r="BX44" i="7" a="1"/>
  <c r="AH7" i="7" a="1"/>
  <c r="BY48" i="7" a="1"/>
  <c r="BF5" i="7" a="1"/>
  <c r="BH6" i="7" a="1"/>
  <c r="BC26" i="7" a="1"/>
  <c r="BE44" i="7" a="1"/>
  <c r="R8" i="7" a="1"/>
  <c r="AL13" i="7" a="1"/>
  <c r="BI26" i="7" a="1"/>
  <c r="E45" i="7" a="1"/>
  <c r="CO24" i="7" a="1"/>
  <c r="AE4" i="7" a="1"/>
  <c r="AK15" i="7" a="1"/>
  <c r="AT15" i="7" a="1"/>
  <c r="Z28" i="7" a="1"/>
  <c r="O47" i="7" a="1"/>
  <c r="Z10" i="7" a="1"/>
  <c r="CB49" i="7" a="1"/>
  <c r="F11" i="7" a="1"/>
  <c r="CH29" i="7" a="1"/>
  <c r="BZ3" i="7" a="1"/>
  <c r="BG23" i="7" a="1"/>
  <c r="Q43" i="7" a="1"/>
  <c r="CV16" i="7" a="1"/>
  <c r="CR27" i="7" a="1"/>
  <c r="BG15" i="7" a="1"/>
  <c r="BW21" i="7" a="1"/>
  <c r="BJ13" i="7" a="1"/>
  <c r="AZ38" i="7" a="1"/>
  <c r="K16" i="7" a="1"/>
  <c r="S22" i="7" a="1"/>
  <c r="AF13" i="7" a="1"/>
  <c r="BF13" i="7" a="1"/>
  <c r="CS7" i="7" a="1"/>
  <c r="T6" i="7" a="1"/>
  <c r="CE37" i="7" a="1"/>
  <c r="BE15" i="7" a="1"/>
  <c r="CL32" i="7" a="1"/>
  <c r="AH37" i="7" a="1"/>
  <c r="U15" i="7" a="1"/>
  <c r="BT44" i="7" a="1"/>
  <c r="BE34" i="7" a="1"/>
  <c r="BE21" i="7" a="1"/>
  <c r="AT28" i="7" a="1"/>
  <c r="BU23" i="7" a="1"/>
  <c r="S32" i="7" a="1"/>
  <c r="AN35" i="7" a="1"/>
  <c r="CJ6" i="7" a="1"/>
  <c r="F48" i="7" a="1"/>
  <c r="AO46" i="7" a="1"/>
  <c r="CI44" i="7" a="1"/>
  <c r="W35" i="7" a="1"/>
  <c r="AR35" i="7" a="1"/>
  <c r="CM5" i="7" a="1"/>
  <c r="BS20" i="7" a="1"/>
  <c r="J10" i="7" a="1"/>
  <c r="CF26" i="7" a="1"/>
  <c r="BE50" i="7" a="1"/>
  <c r="BL53" i="7" a="1"/>
  <c r="AV21" i="7" a="1"/>
  <c r="BC20" i="7" a="1"/>
  <c r="CG10" i="7" a="1"/>
  <c r="BS7" i="7" a="1"/>
  <c r="BC13" i="7" a="1"/>
  <c r="E16" i="7" a="1"/>
  <c r="AJ14" i="7" a="1"/>
  <c r="Y18" i="7" a="1"/>
  <c r="CT10" i="7" a="1"/>
  <c r="O12" i="7" a="1"/>
  <c r="AT31" i="7" a="1"/>
  <c r="AL32" i="7" a="1"/>
  <c r="X15" i="7" a="1"/>
  <c r="CS32" i="7" a="1"/>
  <c r="AN29" i="7" a="1"/>
  <c r="AE15" i="7" a="1"/>
  <c r="AY7" i="7" a="1"/>
  <c r="P27" i="7" a="1"/>
  <c r="CF13" i="7" a="1"/>
  <c r="CO33" i="7" a="1"/>
  <c r="F4" i="7" a="1"/>
  <c r="AB5" i="7" a="1"/>
  <c r="AZ27" i="7" a="1"/>
  <c r="CG53" i="7" a="1"/>
  <c r="BS43" i="7" a="1"/>
  <c r="G50" i="7" a="1"/>
  <c r="BV42" i="7" a="1"/>
  <c r="BY44" i="7" a="1"/>
  <c r="BB25" i="7" a="1"/>
  <c r="CG37" i="7" a="1"/>
  <c r="AB49" i="7" a="1"/>
  <c r="CC31" i="7" a="1"/>
  <c r="BF28" i="7" a="1"/>
  <c r="CJ19" i="7" a="1"/>
  <c r="BH45" i="7" a="1"/>
  <c r="CQ50" i="7" a="1"/>
  <c r="BY35" i="7" a="1"/>
  <c r="BQ7" i="7" a="1"/>
  <c r="AT45" i="7" a="1"/>
  <c r="H48" i="7" a="1"/>
  <c r="Y24" i="7" a="1"/>
  <c r="BT25" i="7" a="1"/>
  <c r="BI19" i="7" a="1"/>
  <c r="X7" i="7" a="1"/>
  <c r="P34" i="7" a="1"/>
  <c r="CU41" i="7" a="1"/>
  <c r="CS54" i="7" a="1"/>
  <c r="BT35" i="7" a="1"/>
  <c r="BB14" i="7" a="1"/>
  <c r="AG14" i="7" a="1"/>
  <c r="CC34" i="7" a="1"/>
  <c r="AK19" i="7" a="1"/>
  <c r="V44" i="7" a="1"/>
  <c r="BT24" i="7" a="1"/>
  <c r="AC35" i="7" a="1"/>
  <c r="AT2" i="7" a="1"/>
  <c r="BM32" i="7" a="1"/>
  <c r="I49" i="7" a="1"/>
  <c r="BA41" i="7" a="1"/>
  <c r="AW25" i="7" a="1"/>
  <c r="BC17" i="7" a="1"/>
  <c r="BJ10" i="7" a="1"/>
  <c r="BU8" i="7" a="1"/>
  <c r="BE16" i="7" a="1"/>
  <c r="BH53" i="7" a="1"/>
  <c r="G7" i="7" a="1"/>
  <c r="BZ50" i="7" a="1"/>
  <c r="BV35" i="7" a="1"/>
  <c r="P48" i="7" a="1"/>
  <c r="F7" i="7" a="1"/>
  <c r="AS33" i="7" a="1"/>
  <c r="R20" i="7" a="1"/>
  <c r="AX52" i="7" a="1"/>
  <c r="G47" i="7" a="1"/>
  <c r="AS13" i="7" a="1"/>
  <c r="BG36" i="7" a="1"/>
  <c r="BZ26" i="7" a="1"/>
  <c r="E46" i="7" a="1"/>
  <c r="BK22" i="7" a="1"/>
  <c r="J31" i="7" a="1"/>
  <c r="J11" i="7" a="1"/>
  <c r="AT49" i="7" a="1"/>
  <c r="AT19" i="7" a="1"/>
  <c r="CD39" i="7" a="1"/>
  <c r="Q7" i="7" a="1"/>
  <c r="AE27" i="7" a="1"/>
  <c r="BV12" i="7" a="1"/>
  <c r="O5" i="7" a="1"/>
  <c r="X37" i="7" a="1"/>
  <c r="BQ8" i="7" a="1"/>
  <c r="I47" i="7" a="1"/>
  <c r="AC49" i="7" a="1"/>
  <c r="BS2" i="7" a="1"/>
  <c r="CG44" i="7" a="1"/>
  <c r="AS16" i="7" a="1"/>
  <c r="BH36" i="7" a="1"/>
  <c r="BR53" i="7" a="1"/>
  <c r="J20" i="7" a="1"/>
  <c r="AU54" i="7" a="1"/>
  <c r="CQ39" i="7" a="1"/>
  <c r="S18" i="7" a="1"/>
  <c r="E9" i="7" a="1"/>
  <c r="Z30" i="7" a="1"/>
  <c r="BO42" i="7" a="1"/>
  <c r="BZ7" i="7" a="1"/>
  <c r="BM25" i="7" a="1"/>
  <c r="AK28" i="7" a="1"/>
  <c r="CA8" i="7" a="1"/>
  <c r="CL28" i="7" a="1"/>
  <c r="BU15" i="7" a="1"/>
  <c r="CU23" i="7" a="1"/>
  <c r="H50" i="7" a="1"/>
  <c r="S3" i="7" a="1"/>
  <c r="AI52" i="7" a="1"/>
  <c r="BD46" i="7" a="1"/>
  <c r="BM48" i="7" a="1"/>
  <c r="AL40" i="7" a="1"/>
  <c r="CA43" i="7" a="1"/>
  <c r="BJ8" i="7" a="1"/>
  <c r="V48" i="7" a="1"/>
  <c r="E12" i="7" a="1"/>
  <c r="AN33" i="7" a="1"/>
  <c r="AX36" i="7" a="1"/>
  <c r="AF6" i="7" a="1"/>
  <c r="BL5" i="7" a="1"/>
  <c r="AQ5" i="7" a="1"/>
  <c r="AQ22" i="7" a="1"/>
  <c r="BJ45" i="7" a="1"/>
  <c r="CU34" i="7" a="1"/>
  <c r="BC47" i="7" a="1"/>
  <c r="CN51" i="7" a="1"/>
  <c r="AX28" i="7" a="1"/>
  <c r="CP28" i="7" a="1"/>
  <c r="BL25" i="7" a="1"/>
  <c r="AJ15" i="7" a="1"/>
  <c r="AE10" i="7" a="1"/>
  <c r="AI53" i="7" a="1"/>
  <c r="AH20" i="7" a="1"/>
  <c r="Z6" i="7" a="1"/>
  <c r="CK53" i="7" a="1"/>
  <c r="AM2" i="7" a="1"/>
  <c r="CB48" i="7" a="1"/>
  <c r="AJ42" i="7" a="1"/>
  <c r="F20" i="7" a="1"/>
  <c r="CN5" i="7" a="1"/>
  <c r="BS10" i="7" a="1"/>
  <c r="AQ7" i="7" a="1"/>
  <c r="CI5" i="7" a="1"/>
  <c r="AO34" i="7" a="1"/>
  <c r="E19" i="7" a="1"/>
  <c r="CI33" i="7" a="1"/>
  <c r="BU40" i="7" a="1"/>
  <c r="L34" i="7" a="1"/>
  <c r="BR13" i="7" a="1"/>
  <c r="E10" i="7" a="1"/>
  <c r="AZ11" i="7" a="1"/>
  <c r="BK27" i="7" a="1"/>
  <c r="AR40" i="7" a="1"/>
  <c r="CK9" i="17" a="1"/>
  <c r="BV26" i="7" a="1"/>
  <c r="CF35" i="17" a="1"/>
  <c r="BM13" i="7" a="1"/>
  <c r="AT53" i="7" a="1"/>
  <c r="CV21" i="7" a="1"/>
  <c r="F41" i="7" a="1"/>
  <c r="F15" i="7" a="1"/>
  <c r="BV22" i="7" a="1"/>
  <c r="R21" i="7" a="1"/>
  <c r="AV27" i="7" a="1"/>
  <c r="CJ42" i="7" a="1"/>
  <c r="BT50" i="7" a="1"/>
  <c r="AC47" i="7" a="1"/>
  <c r="X36" i="7" a="1"/>
  <c r="N37" i="7" a="1"/>
  <c r="CV49" i="7" a="1"/>
  <c r="AF46" i="7" a="1"/>
  <c r="CQ46" i="7" a="1"/>
  <c r="BO3" i="7" a="1"/>
  <c r="AU48" i="7" a="1"/>
  <c r="AG9" i="7" a="1"/>
  <c r="AX31" i="7" a="1"/>
  <c r="W36" i="7" a="1"/>
  <c r="BP8" i="7" a="1"/>
  <c r="U29" i="7" a="1"/>
  <c r="AU51" i="7" a="1"/>
  <c r="CU19" i="7" a="1"/>
  <c r="CT25" i="7" a="1"/>
  <c r="CF9" i="7" a="1"/>
  <c r="CR24" i="7" a="1"/>
  <c r="BG26" i="7" a="1"/>
  <c r="BE31" i="7" a="1"/>
  <c r="CH34" i="7" a="1"/>
  <c r="CE42" i="17" a="1"/>
  <c r="F40" i="7" a="1"/>
  <c r="CN58" i="17" a="1"/>
  <c r="F44" i="7" a="1"/>
  <c r="CL54" i="17" a="1"/>
  <c r="CI31" i="7" a="1"/>
  <c r="N42" i="17"/>
  <c r="K36" i="7" a="1"/>
  <c r="CE32" i="17" a="1"/>
  <c r="CK16" i="7" a="1"/>
  <c r="BL33" i="7" a="1"/>
  <c r="BX35" i="7" a="1"/>
  <c r="BH7" i="7" a="1"/>
  <c r="AP35" i="7" a="1"/>
  <c r="AV24" i="7" a="1"/>
  <c r="BH46" i="7" a="1"/>
  <c r="J44" i="7" a="1"/>
  <c r="AY8" i="7" a="1"/>
  <c r="AD17" i="7" a="1"/>
  <c r="BS40" i="7" a="1"/>
  <c r="AG15" i="7" a="1"/>
  <c r="H51" i="7" a="1"/>
  <c r="Q37" i="7" a="1"/>
  <c r="BB49" i="7" a="1"/>
  <c r="CO42" i="7" a="1"/>
  <c r="O2" i="7" a="1"/>
  <c r="CA36" i="7" a="1"/>
  <c r="CF29" i="7" a="1"/>
  <c r="E39" i="7" a="1"/>
  <c r="CH11" i="7" a="1"/>
  <c r="CH13" i="17" a="1"/>
  <c r="AS41" i="7" a="1"/>
  <c r="CJ11" i="17" a="1"/>
  <c r="O11" i="7" a="1"/>
  <c r="CO10" i="17" a="1"/>
  <c r="S2" i="7" a="1"/>
  <c r="CO40" i="17" a="1"/>
  <c r="AW37" i="7" a="1"/>
  <c r="CO54" i="17" a="1"/>
  <c r="E14" i="7" a="1"/>
  <c r="N62" i="17"/>
  <c r="CM15" i="7" a="1"/>
  <c r="CF41" i="7" a="1"/>
  <c r="CE32" i="7" a="1"/>
  <c r="BZ30" i="7" a="1"/>
  <c r="CE22" i="7" a="1"/>
  <c r="AG25" i="7" a="1"/>
  <c r="CD32" i="7" a="1"/>
  <c r="AH39" i="7" a="1"/>
  <c r="Q33" i="7" a="1"/>
  <c r="Y54" i="7" a="1"/>
  <c r="CM70" i="17" a="1"/>
  <c r="CE54" i="17" a="1"/>
  <c r="CM62" i="17" a="1"/>
  <c r="CN22" i="17" a="1"/>
  <c r="CL45" i="17" a="1"/>
  <c r="BN51" i="7" a="1"/>
  <c r="CN70" i="17" a="1"/>
  <c r="CN61" i="17" a="1"/>
  <c r="CJ20" i="17" a="1"/>
  <c r="CL50" i="17" a="1"/>
  <c r="CG45" i="7" a="1"/>
  <c r="CN19" i="17" a="1"/>
  <c r="CO29" i="17" a="1"/>
  <c r="CM4" i="7" a="1"/>
  <c r="CM46" i="17" a="1"/>
  <c r="CE39" i="17" a="1"/>
  <c r="CK33" i="17" a="1"/>
  <c r="CM50" i="17" a="1"/>
  <c r="Z33" i="7" a="1"/>
  <c r="CJ19" i="17" a="1"/>
  <c r="CI64" i="17" a="1"/>
  <c r="AM36" i="7" a="1"/>
  <c r="AE51" i="7" a="1"/>
  <c r="W42" i="7" a="1"/>
  <c r="AP7" i="7" a="1"/>
  <c r="BN46" i="7" a="1"/>
  <c r="S23" i="7" a="1"/>
  <c r="BR50" i="7" a="1"/>
  <c r="BR34" i="7" a="1"/>
  <c r="BF10" i="7" a="1"/>
  <c r="Y27" i="7" a="1"/>
  <c r="AE5" i="7" a="1"/>
  <c r="AE53" i="7" a="1"/>
  <c r="CA2" i="7" a="1"/>
  <c r="AE43" i="7" a="1"/>
  <c r="CL23" i="7" a="1"/>
  <c r="N7" i="7" a="1"/>
  <c r="CM11" i="17" a="1"/>
  <c r="N11" i="17"/>
  <c r="CN18" i="17" a="1"/>
  <c r="Q10" i="7" a="1"/>
  <c r="CE46" i="17" a="1"/>
  <c r="CH7" i="17" a="1"/>
  <c r="CH43" i="17" a="1"/>
  <c r="CH20" i="17" a="1"/>
  <c r="CM49" i="17" a="1"/>
  <c r="CP9" i="7" a="1"/>
  <c r="CD37" i="7" a="1"/>
  <c r="CC3" i="7" a="1"/>
  <c r="CR37" i="7" a="1"/>
  <c r="Q12" i="7" a="1"/>
  <c r="CV34" i="7" a="1"/>
  <c r="Z8" i="7" a="1"/>
  <c r="AX15" i="7" a="1"/>
  <c r="AJ4" i="7" a="1"/>
  <c r="AY48" i="7" a="1"/>
  <c r="W6" i="7" a="1"/>
  <c r="BM23" i="7" a="1"/>
  <c r="BW7" i="7" a="1"/>
  <c r="H19" i="7" a="1"/>
  <c r="I52" i="7" a="1"/>
  <c r="BH17" i="7" a="1"/>
  <c r="CB50" i="7" a="1"/>
  <c r="CT24" i="7" a="1"/>
  <c r="N22" i="17"/>
  <c r="AS30" i="7" a="1"/>
  <c r="AL47" i="7" a="1"/>
  <c r="J52" i="7" a="1"/>
  <c r="CK7" i="7" a="1"/>
  <c r="AP2" i="7" a="1"/>
  <c r="BY53" i="7" a="1"/>
  <c r="CH49" i="7" a="1"/>
  <c r="BK25" i="7" a="1"/>
  <c r="CP45" i="7" a="1"/>
  <c r="BG51" i="7" a="1"/>
  <c r="CN13" i="17" a="1"/>
  <c r="BG13" i="7" a="1"/>
  <c r="CG26" i="17" a="1"/>
  <c r="AW23" i="7" a="1"/>
  <c r="CH18" i="17" a="1"/>
  <c r="X31" i="7" a="1"/>
  <c r="CN57" i="17" a="1"/>
  <c r="CT5" i="7" a="1"/>
  <c r="AF45" i="7" a="1"/>
  <c r="CB5" i="7" a="1"/>
  <c r="CV45" i="7" a="1"/>
  <c r="CL39" i="7" a="1"/>
  <c r="L4" i="7" a="1"/>
  <c r="AR43" i="7" a="1"/>
  <c r="CV23" i="7" a="1"/>
  <c r="AR16" i="7" a="1"/>
  <c r="AO18" i="7" a="1"/>
  <c r="CC23" i="7" a="1"/>
  <c r="BM29" i="7" a="1"/>
  <c r="AP23" i="7" a="1"/>
  <c r="I17" i="7" a="1"/>
  <c r="CD48" i="7" a="1"/>
  <c r="H43" i="7" a="1"/>
  <c r="U54" i="7" a="1"/>
  <c r="AW3" i="7" a="1"/>
  <c r="CE46" i="7" a="1"/>
  <c r="AS2" i="7" a="1"/>
  <c r="T34" i="7" a="1"/>
  <c r="CD7" i="7" a="1"/>
  <c r="CB39" i="7" a="1"/>
  <c r="BZ46" i="7" a="1"/>
  <c r="BZ25" i="7" a="1"/>
  <c r="CN37" i="17" a="1"/>
  <c r="AZ51" i="7" a="1"/>
  <c r="CK69" i="17" a="1"/>
  <c r="AZ52" i="7" a="1"/>
  <c r="CJ42" i="17" a="1"/>
  <c r="CS31" i="7" a="1"/>
  <c r="CK32" i="17" a="1"/>
  <c r="BC2" i="7" a="1"/>
  <c r="S38" i="7" a="1"/>
  <c r="BS11" i="7" a="1"/>
  <c r="AJ36" i="7" a="1"/>
  <c r="AG31" i="7" a="1"/>
  <c r="CH48" i="7" a="1"/>
  <c r="BI50" i="7" a="1"/>
  <c r="AJ24" i="7" a="1"/>
  <c r="BD13" i="7" a="1"/>
  <c r="F43" i="7" a="1"/>
  <c r="G2" i="7" a="1"/>
  <c r="BE7" i="7" a="1"/>
  <c r="U43" i="7" a="1"/>
  <c r="U4" i="7" a="1"/>
  <c r="CJ29" i="17" a="1"/>
  <c r="M63" i="17"/>
  <c r="CN67" i="17" a="1"/>
  <c r="CK58" i="17" a="1"/>
  <c r="M37" i="17"/>
  <c r="BR54" i="7" a="1"/>
  <c r="CH52" i="17" a="1"/>
  <c r="CF60" i="17" a="1"/>
  <c r="M49" i="17"/>
  <c r="CF14" i="17" a="1"/>
  <c r="CO42" i="17" a="1"/>
  <c r="CK24" i="17" a="1"/>
  <c r="CJ67" i="17" a="1"/>
  <c r="X45" i="7" a="1"/>
  <c r="CI18" i="17" a="1"/>
  <c r="X23" i="7" a="1"/>
  <c r="CO70" i="17" a="1"/>
  <c r="CM69" i="17" a="1"/>
  <c r="AN47" i="7" a="1"/>
  <c r="CM44" i="17" a="1"/>
  <c r="Z18" i="7" a="1"/>
  <c r="G22" i="7" a="1"/>
  <c r="AP24" i="7" a="1"/>
  <c r="L51" i="7" a="1"/>
  <c r="BU36" i="7" a="1"/>
  <c r="BR5" i="7" a="1"/>
  <c r="AV41" i="7" a="1"/>
  <c r="BS17" i="7" a="1"/>
  <c r="E18" i="7" a="1"/>
  <c r="CT48" i="7" a="1"/>
  <c r="F38" i="7" a="1"/>
  <c r="BH35" i="7" a="1"/>
  <c r="AR31" i="7" a="1"/>
  <c r="AM43" i="7" a="1"/>
  <c r="CB26" i="7" a="1"/>
  <c r="BV25" i="7" a="1"/>
  <c r="CP46" i="7" a="1"/>
  <c r="CI5" i="17" a="1"/>
  <c r="CN34" i="17" a="1"/>
  <c r="BA34" i="7" a="1"/>
  <c r="O46" i="7" a="1"/>
  <c r="CH45" i="17" a="1"/>
  <c r="CE63" i="17" a="1"/>
  <c r="CL21" i="17" a="1"/>
  <c r="CM18" i="17" a="1"/>
  <c r="X52" i="7" a="1"/>
  <c r="BN40" i="7" a="1"/>
  <c r="W18" i="7" a="1"/>
  <c r="CT15" i="7" a="1"/>
  <c r="N15" i="7" a="1"/>
  <c r="P51" i="7" a="1"/>
  <c r="CS34" i="7" a="1"/>
  <c r="BG22" i="7" a="1"/>
  <c r="F14" i="7" a="1"/>
  <c r="CI27" i="17" a="1"/>
  <c r="N68" i="17"/>
  <c r="BI27" i="7" a="1"/>
  <c r="BA24" i="7" a="1"/>
  <c r="CS35" i="7" a="1"/>
  <c r="I41" i="7" a="1"/>
  <c r="CI28" i="7" a="1"/>
  <c r="CM45" i="7" a="1"/>
  <c r="CP8" i="7" a="1"/>
  <c r="F50" i="7" a="1"/>
  <c r="BH44" i="7" a="1"/>
  <c r="CU17" i="7" a="1"/>
  <c r="CV39" i="7" a="1"/>
  <c r="BY39" i="7" a="1"/>
  <c r="CB44" i="7" a="1"/>
  <c r="BS49" i="7" a="1"/>
  <c r="AA3" i="7" a="1"/>
  <c r="AZ10" i="7" a="1"/>
  <c r="Q49" i="7" a="1"/>
  <c r="AW27" i="7" a="1"/>
  <c r="CM63" i="17" a="1"/>
  <c r="CU31" i="7" a="1"/>
  <c r="X29" i="7" a="1"/>
  <c r="AO53" i="7" a="1"/>
  <c r="AA16" i="7" a="1"/>
  <c r="AF40" i="7" a="1"/>
  <c r="AM13" i="7" a="1"/>
  <c r="BM27" i="7" a="1"/>
  <c r="AS14" i="7" a="1"/>
  <c r="CQ5" i="7" a="1"/>
  <c r="AC34" i="7" a="1"/>
  <c r="CP50" i="7" a="1"/>
  <c r="CC53" i="7" a="1"/>
  <c r="AS40" i="7" a="1"/>
  <c r="CG9" i="7" a="1"/>
  <c r="Y14" i="7" a="1"/>
  <c r="AK31" i="7" a="1"/>
  <c r="CL16" i="7" a="1"/>
  <c r="BT29" i="7" a="1"/>
  <c r="BO21" i="7" a="1"/>
  <c r="AT27" i="7" a="1"/>
  <c r="BZ33" i="7" a="1"/>
  <c r="CU21" i="7" a="1"/>
  <c r="AE41" i="7" a="1"/>
  <c r="AE36" i="7" a="1"/>
  <c r="BS5" i="7" a="1"/>
  <c r="CN24" i="7" a="1"/>
  <c r="AY18" i="7" a="1"/>
  <c r="V24" i="7" a="1"/>
  <c r="CQ44" i="7" a="1"/>
  <c r="CK19" i="17" a="1"/>
  <c r="CB24" i="7" a="1"/>
  <c r="CA50" i="7" a="1"/>
  <c r="BM42" i="7" a="1"/>
  <c r="AE35" i="7" a="1"/>
  <c r="BI39" i="7" a="1"/>
  <c r="BD25" i="7" a="1"/>
  <c r="AF26" i="7" a="1"/>
  <c r="BC38" i="7" a="1"/>
  <c r="BF12" i="7" a="1"/>
  <c r="Y53" i="7" a="1"/>
  <c r="CT3" i="7" a="1"/>
  <c r="BX31" i="7" a="1"/>
  <c r="BH34" i="7" a="1"/>
  <c r="E54" i="7" a="1"/>
  <c r="AB37" i="7" a="1"/>
  <c r="CH10" i="7" a="1"/>
  <c r="BZ19" i="7" a="1"/>
  <c r="BQ9" i="7" a="1"/>
  <c r="AT37" i="7" a="1"/>
  <c r="CJ4" i="7" a="1"/>
  <c r="AH33" i="7" a="1"/>
  <c r="BQ20" i="7" a="1"/>
  <c r="V39" i="7" a="1"/>
  <c r="AR33" i="7" a="1"/>
  <c r="AC19" i="7" a="1"/>
  <c r="CC32" i="7" a="1"/>
  <c r="AZ9" i="7" a="1"/>
  <c r="CD36" i="7" a="1"/>
  <c r="CL61" i="17" a="1"/>
  <c r="M26" i="17"/>
  <c r="CV2" i="7" a="1"/>
  <c r="CH22" i="17" a="1"/>
  <c r="CF44" i="17" a="1"/>
  <c r="CH19" i="17" a="1"/>
  <c r="CJ14" i="17" a="1"/>
  <c r="BQ11" i="7" a="1"/>
  <c r="M60" i="17"/>
  <c r="CJ64" i="17" a="1"/>
  <c r="N31" i="17"/>
  <c r="CN9" i="17" a="1"/>
  <c r="F27" i="7" a="1"/>
  <c r="CJ25" i="17" a="1"/>
  <c r="M29" i="17"/>
  <c r="BQ52" i="7" a="1"/>
  <c r="AO23" i="7" a="1"/>
  <c r="BM7" i="7" a="1"/>
  <c r="BD19" i="7" a="1"/>
  <c r="CD33" i="7" a="1"/>
  <c r="S43" i="7" a="1"/>
  <c r="AT8" i="7" a="1"/>
  <c r="U9" i="7" a="1"/>
  <c r="CS13" i="7" a="1"/>
  <c r="BW25" i="7" a="1"/>
  <c r="BI22" i="7" a="1"/>
  <c r="CP54" i="7" a="1"/>
  <c r="W12" i="7" a="1"/>
  <c r="N22" i="7" a="1"/>
  <c r="BT46" i="7" a="1"/>
  <c r="BS30" i="7" a="1"/>
  <c r="BF3" i="7" a="1"/>
  <c r="CJ21" i="17" a="1"/>
  <c r="CO32" i="17" a="1"/>
  <c r="CN16" i="17" a="1"/>
  <c r="CH14" i="17" a="1"/>
  <c r="K53" i="7" a="1"/>
  <c r="CL13" i="17" a="1"/>
  <c r="CK26" i="17" a="1"/>
  <c r="R44" i="7" a="1"/>
  <c r="BP23" i="7" a="1"/>
  <c r="BR24" i="7" a="1"/>
  <c r="BN48" i="7" a="1"/>
  <c r="N32" i="7" a="1"/>
  <c r="AY40" i="7" a="1"/>
  <c r="BM52" i="7" a="1"/>
  <c r="CJ41" i="7" a="1"/>
  <c r="BD8" i="7" a="1"/>
  <c r="CJ23" i="17" a="1"/>
  <c r="CG47" i="17" a="1"/>
  <c r="W32" i="7" a="1"/>
  <c r="AX13" i="7" a="1"/>
  <c r="BA15" i="7" a="1"/>
  <c r="BM2" i="7" a="1"/>
  <c r="AT25" i="7" a="1"/>
  <c r="AQ53" i="7" a="1"/>
  <c r="P43" i="7" a="1"/>
  <c r="Q35" i="7" a="1"/>
  <c r="BI21" i="7" a="1"/>
  <c r="BZ44" i="7" a="1"/>
  <c r="AN23" i="7" a="1"/>
  <c r="H41" i="7" a="1"/>
  <c r="AE34" i="7" a="1"/>
  <c r="S12" i="7" a="1"/>
  <c r="CU24" i="7" a="1"/>
  <c r="BX9" i="7" a="1"/>
  <c r="AR47" i="7" a="1"/>
  <c r="CH44" i="7" a="1"/>
  <c r="CM30" i="17" a="1"/>
  <c r="CQ40" i="7" a="1"/>
  <c r="AM16" i="7" a="1"/>
  <c r="AM22" i="7" a="1"/>
  <c r="W28" i="7" a="1"/>
  <c r="Y30" i="7" a="1"/>
  <c r="AS7" i="7" a="1"/>
  <c r="BX6" i="7" a="1"/>
  <c r="X25" i="7" a="1"/>
  <c r="CM32" i="7" a="1"/>
  <c r="CA21" i="7" a="1"/>
  <c r="AV42" i="7" a="1"/>
  <c r="BU20" i="7" a="1"/>
  <c r="CJ50" i="7" a="1"/>
  <c r="CT13" i="7" a="1"/>
  <c r="BM3" i="7" a="1"/>
  <c r="J2" i="7" a="1"/>
  <c r="AP30" i="7" a="1"/>
  <c r="CK13" i="7" a="1"/>
  <c r="U49" i="7" a="1"/>
  <c r="BS51" i="7" a="1"/>
  <c r="CJ43" i="7" a="1"/>
  <c r="BE2" i="7" a="1"/>
  <c r="F6" i="7" a="1"/>
  <c r="CI14" i="7" a="1"/>
  <c r="BL20" i="7" a="1"/>
  <c r="Z32" i="7" a="1"/>
  <c r="BV19" i="7" a="1"/>
  <c r="U52" i="7" a="1"/>
  <c r="BZ41" i="7" a="1"/>
  <c r="BP25" i="7" a="1"/>
  <c r="BD54" i="7" a="1"/>
  <c r="Y19" i="7" a="1"/>
  <c r="BM46" i="7" a="1"/>
  <c r="BW43" i="7" a="1"/>
  <c r="BH19" i="7" a="1"/>
  <c r="AP29" i="7" a="1"/>
  <c r="CS21" i="7" a="1"/>
  <c r="BG48" i="7" a="1"/>
  <c r="O13" i="7" a="1"/>
  <c r="BI47" i="7" a="1"/>
  <c r="U13" i="7" a="1"/>
  <c r="K11" i="7" a="1"/>
  <c r="CV29" i="7" a="1"/>
  <c r="V37" i="7" a="1"/>
  <c r="CR28" i="7" a="1"/>
  <c r="CO25" i="7" a="1"/>
  <c r="R27" i="7" a="1"/>
  <c r="AK39" i="7" a="1"/>
  <c r="AD44" i="7" a="1"/>
  <c r="R3" i="7" a="1"/>
  <c r="AF43" i="7" a="1"/>
  <c r="AA12" i="7" a="1"/>
  <c r="CC18" i="7" a="1"/>
  <c r="AB35" i="7" a="1"/>
  <c r="BE39" i="7" a="1"/>
  <c r="E36" i="7" a="1"/>
  <c r="CU42" i="7" a="1"/>
  <c r="CK45" i="17" a="1"/>
  <c r="CH55" i="17" a="1"/>
  <c r="CK10" i="17" a="1"/>
  <c r="AE21" i="7" a="1"/>
  <c r="CM4" i="17" a="1"/>
  <c r="CO23" i="17" a="1"/>
  <c r="CE45" i="17" a="1"/>
  <c r="CG11" i="17" a="1"/>
  <c r="CO44" i="17" a="1"/>
  <c r="N59" i="17"/>
  <c r="CJ70" i="17" a="1"/>
  <c r="CH12" i="17" a="1"/>
  <c r="CO38" i="17" a="1"/>
  <c r="CE18" i="17" a="1"/>
  <c r="CM22" i="17" a="1"/>
  <c r="CM33" i="17" a="1"/>
  <c r="CH42" i="7" a="1"/>
  <c r="CF20" i="7" a="1"/>
  <c r="BV15" i="7" a="1"/>
  <c r="O26" i="7" a="1"/>
  <c r="AJ49" i="7" a="1"/>
  <c r="CJ9" i="7" a="1"/>
  <c r="M48" i="7" a="1"/>
  <c r="CG18" i="7" a="1"/>
  <c r="AA44" i="7" a="1"/>
  <c r="BD40" i="7" a="1"/>
  <c r="CD4" i="7" a="1"/>
  <c r="AQ4" i="7" a="1"/>
  <c r="BA23" i="7" a="1"/>
  <c r="CF34" i="7" a="1"/>
  <c r="BJ12" i="7" a="1"/>
  <c r="CR30" i="7" a="1"/>
  <c r="AQ47" i="7" a="1"/>
  <c r="CJ7" i="17" a="1"/>
  <c r="CM71" i="17" a="1"/>
  <c r="CJ36" i="17" a="1"/>
  <c r="CI8" i="17" a="1"/>
  <c r="AK20" i="7" a="1"/>
  <c r="N35" i="17"/>
  <c r="P5" i="7" a="1"/>
  <c r="AP47" i="7" a="1"/>
  <c r="G12" i="7" a="1"/>
  <c r="BP9" i="7" a="1"/>
  <c r="CC16" i="7" a="1"/>
  <c r="V11" i="7" a="1"/>
  <c r="BX29" i="7" a="1"/>
  <c r="CA24" i="7" a="1"/>
  <c r="AS36" i="7" a="1"/>
  <c r="CP36" i="7" a="1"/>
  <c r="AT12" i="7" a="1"/>
  <c r="CI48" i="7" a="1"/>
  <c r="W41" i="7" a="1"/>
  <c r="AV15" i="7" a="1"/>
  <c r="N11" i="7" a="1"/>
  <c r="AL29" i="7" a="1"/>
  <c r="BI7" i="7" a="1"/>
  <c r="AM42" i="7" a="1"/>
  <c r="CG38" i="7" a="1"/>
  <c r="CM13" i="7" a="1"/>
  <c r="AO45" i="7" a="1"/>
  <c r="BB22" i="7" a="1"/>
  <c r="CJ20" i="7" a="1"/>
  <c r="BG44" i="7" a="1"/>
  <c r="L32" i="7" a="1"/>
  <c r="CT2" i="7" a="1"/>
  <c r="BN47" i="7" a="1"/>
  <c r="CB34" i="7" a="1"/>
  <c r="AB29" i="7" a="1"/>
  <c r="CF9" i="17" a="1"/>
  <c r="AM8" i="7" a="1"/>
  <c r="BX22" i="7" a="1"/>
  <c r="S31" i="7" a="1"/>
  <c r="BQ48" i="7" a="1"/>
  <c r="BO18" i="7" a="1"/>
  <c r="CH45" i="7" a="1"/>
  <c r="AY38" i="7" a="1"/>
  <c r="AQ19" i="7" a="1"/>
  <c r="G26" i="7" a="1"/>
  <c r="AA31" i="7" a="1"/>
  <c r="Z45" i="7" a="1"/>
  <c r="G8" i="7" a="1"/>
  <c r="U34" i="7" a="1"/>
  <c r="AM44" i="7" a="1"/>
  <c r="M37" i="7" a="1"/>
  <c r="CL37" i="7" a="1"/>
  <c r="AN16" i="7" a="1"/>
  <c r="BA48" i="7" a="1"/>
  <c r="BV2" i="7" a="1"/>
  <c r="CR29" i="7" a="1"/>
  <c r="AW35" i="7" a="1"/>
  <c r="BT36" i="7" a="1"/>
  <c r="BE36" i="7" a="1"/>
  <c r="BI38" i="7" a="1"/>
  <c r="AS32" i="7" a="1"/>
  <c r="CI24" i="7" a="1"/>
  <c r="BK17" i="7" a="1"/>
  <c r="AB20" i="7" a="1"/>
  <c r="CA23" i="7" a="1"/>
  <c r="AA33" i="7" a="1"/>
  <c r="CM17" i="7" a="1"/>
  <c r="CV12" i="7" a="1"/>
  <c r="R26" i="7" a="1"/>
  <c r="W53" i="7" a="1"/>
  <c r="L48" i="7" a="1"/>
  <c r="BA4" i="7" a="1"/>
  <c r="BH16" i="7" a="1"/>
  <c r="R42" i="7" a="1"/>
  <c r="CS33" i="7" a="1"/>
  <c r="BQ42" i="7" a="1"/>
  <c r="BN13" i="7" a="1"/>
  <c r="BI51" i="7" a="1"/>
  <c r="AB19" i="7" a="1"/>
  <c r="AV35" i="7" a="1"/>
  <c r="BT26" i="7" a="1"/>
  <c r="BO48" i="7" a="1"/>
  <c r="AA45" i="7" a="1"/>
  <c r="CE20" i="7" a="1"/>
  <c r="AB4" i="7" a="1"/>
  <c r="BE41" i="7" a="1"/>
  <c r="AC2" i="7" a="1"/>
  <c r="CM25" i="7" a="1"/>
  <c r="AI15" i="7" a="1"/>
  <c r="BS29" i="7" a="1"/>
  <c r="AD20" i="7" a="1"/>
  <c r="CE21" i="7" a="1"/>
  <c r="J40" i="7" a="1"/>
  <c r="CE65" i="17" a="1"/>
  <c r="CM23" i="17" a="1"/>
  <c r="CJ5" i="7" a="1"/>
  <c r="AV39" i="7" a="1"/>
  <c r="CE64" i="17" a="1"/>
  <c r="CE51" i="17" a="1"/>
  <c r="CG67" i="17" a="1"/>
  <c r="CM58" i="17" a="1"/>
  <c r="CO24" i="17" a="1"/>
  <c r="M56" i="17"/>
  <c r="CI19" i="7" a="1"/>
  <c r="CI38" i="17" a="1"/>
  <c r="CG10" i="17" a="1"/>
  <c r="CH28" i="17" a="1"/>
  <c r="CI50" i="17" a="1"/>
  <c r="P54" i="7" a="1"/>
  <c r="J8" i="7" a="1"/>
  <c r="AP15" i="7" a="1"/>
  <c r="BO24" i="7" a="1"/>
  <c r="CT22" i="7" a="1"/>
  <c r="L43" i="7" a="1"/>
  <c r="CE28" i="7" a="1"/>
  <c r="L52" i="7" a="1"/>
  <c r="T2" i="7" a="1"/>
  <c r="H35" i="7" a="1"/>
  <c r="BA10" i="7" a="1"/>
  <c r="AD39" i="7" a="1"/>
  <c r="CJ36" i="7" a="1"/>
  <c r="BA14" i="7" a="1"/>
  <c r="CG46" i="7" a="1"/>
  <c r="AG2" i="7" a="1"/>
  <c r="CG3" i="7" a="1"/>
  <c r="H32" i="7" a="1"/>
  <c r="CK13" i="17" a="1"/>
  <c r="BM15" i="7" a="1"/>
  <c r="CE48" i="17" a="1"/>
  <c r="CM25" i="17" a="1"/>
  <c r="BC53" i="7" a="1"/>
  <c r="CJ12" i="17" a="1"/>
  <c r="CV4" i="7" a="1"/>
  <c r="BB42" i="7" a="1"/>
  <c r="CE16" i="7" a="1"/>
  <c r="AU46" i="7" a="1"/>
  <c r="CH30" i="7" a="1"/>
  <c r="BC27" i="7" a="1"/>
  <c r="BB27" i="7" a="1"/>
  <c r="AZ4" i="7" a="1"/>
  <c r="AF20" i="7" a="1"/>
  <c r="BL13" i="7" a="1"/>
  <c r="CN50" i="17" a="1"/>
  <c r="CJ8" i="7" a="1"/>
  <c r="AI51" i="7" a="1"/>
  <c r="CL27" i="7" a="1"/>
  <c r="BP14" i="7" a="1"/>
  <c r="AB48" i="7" a="1"/>
  <c r="AG21" i="7" a="1"/>
  <c r="R52" i="7" a="1"/>
  <c r="AL5" i="7" a="1"/>
  <c r="AN10" i="7" a="1"/>
  <c r="CO22" i="7" a="1"/>
  <c r="BQ17" i="7" a="1"/>
  <c r="CI46" i="7" a="1"/>
  <c r="AZ7" i="7" a="1"/>
  <c r="I12" i="7" a="1"/>
  <c r="AI24" i="7" a="1"/>
  <c r="CG52" i="7" a="1"/>
  <c r="AA21" i="7" a="1"/>
  <c r="P4" i="7" a="1"/>
  <c r="L21" i="7" a="1"/>
  <c r="AB6" i="7" a="1"/>
  <c r="CE62" i="17" a="1"/>
  <c r="V12" i="7" a="1"/>
  <c r="CG7" i="17" a="1"/>
  <c r="AV37" i="7" a="1"/>
  <c r="CG18" i="17" a="1"/>
  <c r="BG19" i="7" a="1"/>
  <c r="CN15" i="17" a="1"/>
  <c r="L11" i="7" a="1"/>
  <c r="CM64" i="17" a="1"/>
  <c r="AM48" i="7" a="1"/>
  <c r="AW30" i="7" a="1"/>
  <c r="CQ54" i="7" a="1"/>
  <c r="BQ47" i="7" a="1"/>
  <c r="K22" i="7" a="1"/>
  <c r="CG41" i="7" a="1"/>
  <c r="G10" i="7" a="1"/>
  <c r="BJ14" i="7" a="1"/>
  <c r="N51" i="7" a="1"/>
  <c r="CU38" i="7" a="1"/>
  <c r="H24" i="7" a="1"/>
  <c r="BI37" i="7" a="1"/>
  <c r="G23" i="7" a="1"/>
  <c r="CS4" i="7" a="1"/>
  <c r="BB37" i="7" a="1"/>
  <c r="BW2" i="7" a="1"/>
  <c r="BZ49" i="7" a="1"/>
  <c r="CQ27" i="7" a="1"/>
  <c r="CM28" i="7" a="1"/>
  <c r="AM21" i="7" a="1"/>
  <c r="CD19" i="7" a="1"/>
  <c r="CN36" i="17" a="1"/>
  <c r="AW6" i="7" a="1"/>
  <c r="CI11" i="17" a="1"/>
  <c r="BR49" i="7" a="1"/>
  <c r="M44" i="17"/>
  <c r="AU31" i="7" a="1"/>
  <c r="CK60" i="17" a="1"/>
  <c r="CR15" i="7" a="1"/>
  <c r="CH56" i="17" a="1"/>
  <c r="BJ37" i="7" a="1"/>
  <c r="CI49" i="17" a="1"/>
  <c r="AS19" i="7" a="1"/>
  <c r="BP47" i="7" a="1"/>
  <c r="AF44" i="7" a="1"/>
  <c r="CT44" i="7" a="1"/>
  <c r="BZ35" i="7" a="1"/>
  <c r="BW47" i="7" a="1"/>
  <c r="BW46" i="7" a="1"/>
  <c r="Y20" i="7" a="1"/>
  <c r="CA3" i="7" a="1"/>
  <c r="BV48" i="7" a="1"/>
  <c r="BT3" i="7" a="1"/>
  <c r="CQ17" i="7" a="1"/>
  <c r="CO8" i="7" a="1"/>
  <c r="BT21" i="7" a="1"/>
  <c r="BV13" i="7" a="1"/>
  <c r="AQ23" i="7" a="1"/>
  <c r="AF17" i="7" a="1"/>
  <c r="CI46" i="17" a="1"/>
  <c r="AC7" i="7" a="1"/>
  <c r="CE19" i="17" a="1"/>
  <c r="CJ52" i="17" a="1"/>
  <c r="AC15" i="7" a="1"/>
  <c r="CI28" i="17" a="1"/>
  <c r="CE4" i="17" a="1"/>
  <c r="CF25" i="17" a="1"/>
  <c r="CL59" i="17" a="1"/>
  <c r="CL69" i="17" a="1"/>
  <c r="CH47" i="17" a="1"/>
  <c r="CJ56" i="17" a="1"/>
  <c r="CE35" i="17" a="1"/>
  <c r="CK30" i="17" a="1"/>
  <c r="CR3" i="7" a="1"/>
  <c r="CK17" i="7" a="1"/>
  <c r="BU29" i="7" a="1"/>
  <c r="O52" i="7" a="1"/>
  <c r="AZ31" i="7" a="1"/>
  <c r="AY23" i="7" a="1"/>
  <c r="CA28" i="7" a="1"/>
  <c r="CL54" i="7" a="1"/>
  <c r="CA5" i="7" a="1"/>
  <c r="AI49" i="7" a="1"/>
  <c r="CT18" i="7" a="1"/>
  <c r="S47" i="7" a="1"/>
  <c r="BN50" i="7" a="1"/>
  <c r="BS8" i="7" a="1"/>
  <c r="CS38" i="7" a="1"/>
  <c r="CV47" i="7" a="1"/>
  <c r="CH54" i="17" a="1"/>
  <c r="CN65" i="17" a="1"/>
  <c r="CL63" i="17" a="1"/>
  <c r="BP46" i="7" a="1"/>
  <c r="CM43" i="17" a="1"/>
  <c r="BM53" i="7" a="1"/>
  <c r="CF48" i="17" a="1"/>
  <c r="CI24" i="17" a="1"/>
  <c r="H4" i="7" a="1"/>
  <c r="BI42" i="7" a="1"/>
  <c r="BU14" i="7" a="1"/>
  <c r="L44" i="7" a="1"/>
  <c r="K35" i="7" a="1"/>
  <c r="O20" i="7" a="1"/>
  <c r="L15" i="7" a="1"/>
  <c r="F35" i="7" a="1"/>
  <c r="AE3" i="7" a="1"/>
  <c r="AZ37" i="7" a="1"/>
  <c r="BS50" i="7" a="1"/>
  <c r="BF54" i="7" a="1"/>
  <c r="AH47" i="7" a="1"/>
  <c r="BR20" i="7" a="1"/>
  <c r="AN44" i="7" a="1"/>
  <c r="AA18" i="7" a="1"/>
  <c r="BL16" i="7" a="1"/>
  <c r="CP14" i="7" a="1"/>
  <c r="AP31" i="7" a="1"/>
  <c r="AP13" i="7" a="1"/>
  <c r="R33" i="7" a="1"/>
  <c r="BD7" i="7" a="1"/>
  <c r="M10" i="17"/>
  <c r="G27" i="7" a="1"/>
  <c r="CF18" i="17" a="1"/>
  <c r="CK54" i="17" a="1"/>
  <c r="BQ41" i="7" a="1"/>
  <c r="CB27" i="7" a="1"/>
  <c r="BR8" i="7" a="1"/>
  <c r="CH63" i="17" a="1"/>
  <c r="CF61" i="17" a="1"/>
  <c r="CI33" i="17" a="1"/>
  <c r="M24" i="17"/>
  <c r="CF52" i="17" a="1"/>
  <c r="L28" i="7" a="1"/>
  <c r="CO12" i="17" a="1"/>
  <c r="CE15" i="17" a="1"/>
  <c r="CM47" i="17" a="1"/>
  <c r="CK42" i="17" a="1"/>
  <c r="AH25" i="7" a="1"/>
  <c r="BQ2" i="7" a="1"/>
  <c r="CG35" i="17" a="1"/>
  <c r="CO14" i="17" a="1"/>
  <c r="CL56" i="17" a="1"/>
  <c r="AM54" i="7" a="1"/>
  <c r="CH22" i="7" a="1"/>
  <c r="CO43" i="17" a="1"/>
  <c r="CI60" i="17" a="1"/>
  <c r="CM7" i="17" a="1"/>
  <c r="M41" i="7" a="1"/>
  <c r="BD15" i="7" a="1"/>
  <c r="CL52" i="7" a="1"/>
  <c r="BI54" i="7" a="1"/>
  <c r="BK21" i="7" a="1"/>
  <c r="T45" i="7" a="1"/>
  <c r="BH52" i="7" a="1"/>
  <c r="X43" i="7" a="1"/>
  <c r="AM18" i="7" a="1"/>
  <c r="CN46" i="7" a="1"/>
  <c r="AJ31" i="7" a="1"/>
  <c r="H46" i="7" a="1"/>
  <c r="Y9" i="7" a="1"/>
  <c r="AM45" i="7" a="1"/>
  <c r="BD33" i="7" a="1"/>
  <c r="BE38" i="7" a="1"/>
  <c r="AO6" i="7" a="1"/>
  <c r="CF33" i="17" a="1"/>
  <c r="CE3" i="17" a="1"/>
  <c r="CE66" i="17" a="1"/>
  <c r="CG30" i="17" a="1"/>
  <c r="AP38" i="7" a="1"/>
  <c r="CE6" i="17" a="1"/>
  <c r="N5" i="17"/>
  <c r="CG31" i="17" a="1"/>
  <c r="BL2" i="7" a="1"/>
  <c r="AA7" i="7" a="1"/>
  <c r="CG56" i="17" a="1"/>
  <c r="CF45" i="17" a="1"/>
  <c r="CL28" i="17" a="1"/>
  <c r="M58" i="17"/>
  <c r="BP2" i="7" a="1"/>
  <c r="AU16" i="7" a="1"/>
  <c r="BH42" i="7" a="1"/>
  <c r="CF64" i="17" a="1"/>
  <c r="W2" i="7" a="1"/>
  <c r="AY52" i="7" a="1"/>
  <c r="CF51" i="17" a="1"/>
  <c r="U31" i="7" a="1"/>
  <c r="CJ39" i="7" a="1"/>
  <c r="CT39" i="7" a="1"/>
  <c r="CJ11" i="7" a="1"/>
  <c r="CG16" i="17" a="1"/>
  <c r="CM61" i="17" a="1"/>
  <c r="CO31" i="17" a="1"/>
  <c r="CO52" i="7" a="1"/>
  <c r="AX48" i="7" a="1"/>
  <c r="AP43" i="7" a="1"/>
  <c r="BY9" i="7" a="1"/>
  <c r="CF54" i="7" a="1"/>
  <c r="CR2" i="7" a="1"/>
  <c r="BT48" i="7" a="1"/>
  <c r="CS12" i="7" a="1"/>
  <c r="AW31" i="7" a="1"/>
  <c r="BA33" i="7" a="1"/>
  <c r="CS27" i="7" a="1"/>
  <c r="AB31" i="7" a="1"/>
  <c r="AA26" i="7" a="1"/>
  <c r="CE47" i="7" a="1"/>
  <c r="K19" i="7" a="1"/>
  <c r="CM21" i="7" a="1"/>
  <c r="CG41" i="17" a="1"/>
  <c r="CF41" i="17" a="1"/>
  <c r="AL53" i="7" a="1"/>
  <c r="AS27" i="7" a="1"/>
  <c r="CH70" i="17" a="1"/>
  <c r="CE34" i="17" a="1"/>
  <c r="CO63" i="17" a="1"/>
  <c r="CG63" i="17" a="1"/>
  <c r="CE52" i="17" a="1"/>
  <c r="CJ59" i="17" a="1"/>
  <c r="AW18" i="7" a="1"/>
  <c r="CM67" i="17" a="1"/>
  <c r="CN29" i="17" a="1"/>
  <c r="CH42" i="17" a="1"/>
  <c r="CM14" i="17" a="1"/>
  <c r="CN31" i="7" a="1"/>
  <c r="AU24" i="7" a="1"/>
  <c r="W27" i="7" a="1"/>
  <c r="CI16" i="17" a="1"/>
  <c r="CO46" i="17" a="1"/>
  <c r="M6" i="17"/>
  <c r="AS29" i="7" a="1"/>
  <c r="BL26" i="7" a="1"/>
  <c r="U45" i="7" a="1"/>
  <c r="R23" i="7" a="1"/>
  <c r="CE24" i="7" a="1"/>
  <c r="CL26" i="7" a="1"/>
  <c r="CE27" i="7" a="1"/>
  <c r="CE41" i="17" a="1"/>
  <c r="P7" i="7" a="1"/>
  <c r="BF20" i="7" a="1"/>
  <c r="AR5" i="7" a="1"/>
  <c r="BY21" i="7" a="1"/>
  <c r="L40" i="7" a="1"/>
  <c r="CB53" i="7" a="1"/>
  <c r="AB26" i="7" a="1"/>
  <c r="R28" i="7" a="1"/>
  <c r="CJ27" i="7" a="1"/>
  <c r="BX3" i="7" a="1"/>
  <c r="CR40" i="7" a="1"/>
  <c r="N19" i="17"/>
  <c r="CM42" i="17" a="1"/>
  <c r="M12" i="17"/>
  <c r="G15" i="7" a="1"/>
  <c r="Y41" i="7" a="1"/>
  <c r="CI39" i="17" a="1"/>
  <c r="AB52" i="7" a="1"/>
  <c r="AR9" i="7" a="1"/>
  <c r="AG52" i="7" a="1"/>
  <c r="BP44" i="7" a="1"/>
  <c r="CP23" i="7" a="1"/>
  <c r="CJ57" i="17" a="1"/>
  <c r="CH10" i="17" a="1"/>
  <c r="CG21" i="17" a="1"/>
  <c r="CM12" i="17" a="1"/>
  <c r="CE39" i="7" a="1"/>
  <c r="CI66" i="17" a="1"/>
  <c r="N70" i="17"/>
  <c r="T36" i="7" a="1"/>
  <c r="CI19" i="17" a="1"/>
  <c r="S49" i="7" a="1"/>
  <c r="CB37" i="7" a="1"/>
  <c r="CM18" i="7" a="1"/>
  <c r="AO30" i="7" a="1"/>
  <c r="CO50" i="7" a="1"/>
  <c r="CK52" i="17" a="1"/>
  <c r="CK57" i="17" a="1"/>
  <c r="AK33" i="7" a="1"/>
  <c r="CE47" i="17" a="1"/>
  <c r="CG51" i="17" a="1"/>
  <c r="X24" i="7" a="1"/>
  <c r="CI67" i="17" a="1"/>
  <c r="AI25" i="7" a="1"/>
  <c r="CI44" i="17" a="1"/>
  <c r="BI8" i="7" a="1"/>
  <c r="K20" i="7" a="1"/>
  <c r="CU11" i="7" a="1"/>
  <c r="N36" i="7" a="1"/>
  <c r="AL52" i="7" a="1"/>
  <c r="N26" i="17"/>
  <c r="CL36" i="17" a="1"/>
  <c r="AZ35" i="7" a="1"/>
  <c r="AI17" i="7" a="1"/>
  <c r="M19" i="17"/>
  <c r="CP27" i="7" a="1"/>
  <c r="CL46" i="17" a="1"/>
  <c r="CS10" i="7" a="1"/>
  <c r="AB34" i="7" a="1"/>
  <c r="V20" i="7" a="1"/>
  <c r="N10" i="17"/>
  <c r="N52" i="17"/>
  <c r="CJ69" i="17" a="1"/>
  <c r="AC12" i="7" a="1"/>
  <c r="CM32" i="17" a="1"/>
  <c r="N3" i="17"/>
  <c r="CJ39" i="17" a="1"/>
  <c r="AG4" i="7" a="1"/>
  <c r="BL32" i="7" a="1"/>
  <c r="CT45" i="7" a="1"/>
  <c r="CN68" i="17" a="1"/>
  <c r="CN71" i="17" a="1"/>
  <c r="CG44" i="17" a="1"/>
  <c r="CK27" i="17" a="1"/>
  <c r="CL70" i="17" a="1"/>
  <c r="E48" i="7" a="1"/>
  <c r="CL23" i="17" a="1"/>
  <c r="BK45" i="7" a="1"/>
  <c r="K25" i="7" a="1"/>
  <c r="CD17" i="7" a="1"/>
  <c r="I15" i="7" a="1"/>
  <c r="CM19" i="7" a="1"/>
  <c r="CE71" i="17" a="1"/>
  <c r="N27" i="17"/>
  <c r="AP16" i="7" a="1"/>
  <c r="BA19" i="7" a="1"/>
  <c r="CI17" i="17" a="1"/>
  <c r="CE41" i="7" a="1"/>
  <c r="CE11" i="17" a="1"/>
  <c r="BE29" i="7" a="1"/>
  <c r="BV31" i="7" a="1"/>
  <c r="CM21" i="17" a="1"/>
  <c r="W54" i="7" a="1"/>
  <c r="M10" i="7" a="1"/>
  <c r="M70" i="17"/>
  <c r="BR19" i="7" a="1"/>
  <c r="R48" i="7" a="1"/>
  <c r="CL67" i="17" a="1"/>
  <c r="W30" i="7" a="1"/>
  <c r="AA34" i="7" a="1"/>
  <c r="CH36" i="7" a="1"/>
  <c r="CN2" i="7" a="1"/>
  <c r="CL17" i="17" a="1"/>
  <c r="CG66" i="17" a="1"/>
  <c r="CN25" i="17" a="1"/>
  <c r="AL27" i="7" a="1"/>
  <c r="AK14" i="7" a="1"/>
  <c r="BT43" i="7" a="1"/>
  <c r="BH49" i="7" a="1"/>
  <c r="AD3" i="7" a="1"/>
  <c r="AF51" i="7" a="1"/>
  <c r="BL12" i="7" a="1"/>
  <c r="Z5" i="7" a="1"/>
  <c r="T35" i="7" a="1"/>
  <c r="BG14" i="7" a="1"/>
  <c r="CL49" i="17" a="1"/>
  <c r="CE9" i="7" a="1"/>
  <c r="Z43" i="7" a="1"/>
  <c r="CG12" i="7" a="1"/>
  <c r="Q48" i="7" a="1"/>
  <c r="CS53" i="7" a="1"/>
  <c r="BY8" i="7" a="1"/>
  <c r="BK53" i="7" a="1"/>
  <c r="CL27" i="17" a="1"/>
  <c r="CT9" i="7" a="1"/>
  <c r="P26" i="7" a="1"/>
  <c r="BB6" i="7" a="1"/>
  <c r="K28" i="7" a="1"/>
  <c r="CF29" i="17" a="1"/>
  <c r="V4" i="7" a="1"/>
  <c r="H10" i="7" a="1"/>
  <c r="M46" i="17"/>
  <c r="BF33" i="7" a="1"/>
  <c r="CK43" i="7" a="1"/>
  <c r="BH25" i="7" a="1"/>
  <c r="AM29" i="7" a="1"/>
  <c r="CJ16" i="17" a="1"/>
  <c r="CN49" i="17" a="1"/>
  <c r="N24" i="17"/>
  <c r="CH51" i="17" a="1"/>
  <c r="AA28" i="7" a="1"/>
  <c r="CN3" i="17" a="1"/>
  <c r="CO60" i="17" a="1"/>
  <c r="CI61" i="17" a="1"/>
  <c r="CM15" i="17" a="1"/>
  <c r="BI10" i="7" a="1"/>
  <c r="N29" i="17"/>
  <c r="CG68" i="17" a="1"/>
  <c r="CT43" i="7" a="1"/>
  <c r="CG13" i="17" a="1"/>
  <c r="BQ26" i="7" a="1"/>
  <c r="CK28" i="7" a="1"/>
  <c r="N52" i="7" a="1"/>
  <c r="CG43" i="17" a="1"/>
  <c r="CG28" i="17" a="1"/>
  <c r="CN8" i="7" a="1"/>
  <c r="E37" i="7" a="1"/>
  <c r="S29" i="7" a="1"/>
  <c r="BT8" i="7" a="1"/>
  <c r="CV33" i="7" a="1"/>
  <c r="BB28" i="7" a="1"/>
  <c r="AO14" i="7" a="1"/>
  <c r="AS25" i="7" a="1"/>
  <c r="Z17" i="7" a="1"/>
  <c r="N20" i="7" a="1"/>
  <c r="T10" i="7" a="1"/>
  <c r="AZ18" i="7" a="1"/>
  <c r="BJ54" i="7" a="1"/>
  <c r="CJ37" i="7" a="1"/>
  <c r="AI29" i="7" a="1"/>
  <c r="H37" i="7" a="1"/>
  <c r="BF11" i="7" a="1"/>
  <c r="CL31" i="17" a="1"/>
  <c r="CE21" i="17" a="1"/>
  <c r="M13" i="17"/>
  <c r="CO21" i="17" a="1"/>
  <c r="BU37" i="7" a="1"/>
  <c r="CM9" i="17" a="1"/>
  <c r="AJ35" i="7" a="1"/>
  <c r="CN7" i="17" a="1"/>
  <c r="CH69" i="17" a="1"/>
  <c r="CL35" i="17" a="1"/>
  <c r="CK5" i="17" a="1"/>
  <c r="AK8" i="7" a="1"/>
  <c r="CJ10" i="17" a="1"/>
  <c r="CE43" i="17" a="1"/>
  <c r="Q36" i="7" a="1"/>
  <c r="BJ36" i="7" a="1"/>
  <c r="CF33" i="7" a="1"/>
  <c r="M64" i="17"/>
  <c r="CH53" i="17" a="1"/>
  <c r="R49" i="7" a="1"/>
  <c r="CE12" i="17" a="1"/>
  <c r="CP3" i="7" a="1"/>
  <c r="V6" i="7" a="1"/>
  <c r="AP26" i="7" a="1"/>
  <c r="CN30" i="17" a="1"/>
  <c r="CV8" i="7" a="1"/>
  <c r="CM16" i="17" a="1"/>
  <c r="CL68" i="17" a="1"/>
  <c r="AH13" i="7" a="1"/>
  <c r="BS54" i="7" a="1"/>
  <c r="R29" i="7" a="1"/>
  <c r="W48" i="7" a="1"/>
  <c r="AW21" i="7" a="1"/>
  <c r="CR9" i="7" a="1"/>
  <c r="AE37" i="7" a="1"/>
  <c r="T39" i="7" a="1"/>
  <c r="BE3" i="7" a="1"/>
  <c r="AA15" i="7" a="1"/>
  <c r="BI32" i="7" a="1"/>
  <c r="AA39" i="7" a="1"/>
  <c r="CT54" i="7" a="1"/>
  <c r="Z50" i="7" a="1"/>
  <c r="R51" i="7" a="1"/>
  <c r="CN12" i="7" a="1"/>
  <c r="CD25" i="7" a="1"/>
  <c r="CJ43" i="17" a="1"/>
  <c r="CO6" i="17" a="1"/>
  <c r="CL58" i="17" a="1"/>
  <c r="CF17" i="17" a="1"/>
  <c r="CG29" i="7" a="1"/>
  <c r="CF13" i="17" a="1"/>
  <c r="T47" i="7" a="1"/>
  <c r="N47" i="17"/>
  <c r="CO66" i="17" a="1"/>
  <c r="CI54" i="7" a="1"/>
  <c r="CJ27" i="17" a="1"/>
  <c r="CF40" i="17" a="1"/>
  <c r="CE49" i="17" a="1"/>
  <c r="CK50" i="17" a="1"/>
  <c r="BG42" i="7" a="1"/>
  <c r="AW32" i="7" a="1"/>
  <c r="AS20" i="7" a="1"/>
  <c r="CD45" i="7" a="1"/>
  <c r="N45" i="17"/>
  <c r="N49" i="17"/>
  <c r="CH68" i="17" a="1"/>
  <c r="BZ18" i="7" a="1"/>
  <c r="BP33" i="7" a="1"/>
  <c r="O9" i="7" a="1"/>
  <c r="I35" i="7" a="1"/>
  <c r="BG50" i="7" a="1"/>
  <c r="CG48" i="17" a="1"/>
  <c r="CI10" i="17" a="1"/>
  <c r="AU40" i="7" a="1"/>
  <c r="AD50" i="7" a="1"/>
  <c r="M46" i="7" a="1"/>
  <c r="S24" i="7" a="1"/>
  <c r="BI41" i="7" a="1"/>
  <c r="AE49" i="7" a="1"/>
  <c r="CE48" i="7" a="1"/>
  <c r="BY11" i="7" a="1"/>
  <c r="BA46" i="7" a="1"/>
  <c r="BU24" i="7" a="1"/>
  <c r="AW5" i="7" a="1"/>
  <c r="AJ20" i="7" a="1"/>
  <c r="CH26" i="17" a="1"/>
  <c r="Z35" i="7" a="1"/>
  <c r="AQ34" i="7" a="1"/>
  <c r="R25" i="7" a="1"/>
  <c r="M40" i="17"/>
  <c r="F24" i="7" a="1"/>
  <c r="AY45" i="7" a="1"/>
  <c r="N4" i="7" a="1"/>
  <c r="CB18" i="7" a="1"/>
  <c r="CF24" i="17" a="1"/>
  <c r="CH8" i="17" a="1"/>
  <c r="CO64" i="17" a="1"/>
  <c r="CH9" i="17" a="1"/>
  <c r="N54" i="17"/>
  <c r="AF9" i="7" a="1"/>
  <c r="CM20" i="17" a="1"/>
  <c r="BK24" i="7" a="1"/>
  <c r="BU10" i="7" a="1"/>
  <c r="CJ50" i="17" a="1"/>
  <c r="CU9" i="7" a="1"/>
  <c r="BP39" i="7" a="1"/>
  <c r="L35" i="7" a="1"/>
  <c r="CH39" i="7" a="1"/>
  <c r="CJ28" i="17" a="1"/>
  <c r="CL52" i="17" a="1"/>
  <c r="CC30" i="7" a="1"/>
  <c r="CN62" i="17" a="1"/>
  <c r="CG62" i="17" a="1"/>
  <c r="BN7" i="7" a="1"/>
  <c r="Z44" i="7" a="1"/>
  <c r="CE13" i="17" a="1"/>
  <c r="CB17" i="7" a="1"/>
  <c r="AI21" i="7" a="1"/>
  <c r="CG35" i="7" a="1"/>
  <c r="CL31" i="7" a="1"/>
  <c r="BH40" i="7" a="1"/>
  <c r="CO18" i="7" a="1"/>
  <c r="CG36" i="17" a="1"/>
  <c r="BI33" i="7" a="1"/>
  <c r="AP53" i="7" a="1"/>
  <c r="CI68" i="17" a="1"/>
  <c r="CI21" i="17" a="1"/>
  <c r="CQ22" i="7" a="1"/>
  <c r="CU43" i="7" a="1"/>
  <c r="CG64" i="17" a="1"/>
  <c r="I46" i="7" a="1"/>
  <c r="BO34" i="7" a="1"/>
  <c r="CH5" i="7" a="1"/>
  <c r="BZ32" i="7" a="1"/>
  <c r="Q16" i="7" a="1"/>
  <c r="CM65" i="17" a="1"/>
  <c r="AM31" i="7" a="1"/>
  <c r="AH46" i="7" a="1"/>
  <c r="CJ58" i="17" a="1"/>
  <c r="AT47" i="7" a="1"/>
  <c r="I16" i="7" a="1"/>
  <c r="AE28" i="7" a="1"/>
  <c r="AK34" i="7" a="1"/>
  <c r="BF25" i="7" a="1"/>
  <c r="CK22" i="17" a="1"/>
  <c r="M28" i="17"/>
  <c r="CI65" i="17" a="1"/>
  <c r="CM26" i="17" a="1"/>
  <c r="J24" i="7" a="1"/>
  <c r="CH38" i="17" a="1"/>
  <c r="X51" i="7" a="1"/>
  <c r="AD54" i="7" a="1"/>
  <c r="BB44" i="7" a="1"/>
  <c r="BZ43" i="7" a="1"/>
  <c r="M53" i="17"/>
  <c r="CI37" i="17" a="1"/>
  <c r="H44" i="7" a="1"/>
  <c r="W9" i="7" a="1"/>
  <c r="CL42" i="17" a="1"/>
  <c r="AO21" i="7" a="1"/>
  <c r="AI6" i="7" a="1"/>
  <c r="CJ24" i="7" a="1"/>
  <c r="T24" i="7" a="1"/>
  <c r="AC51" i="7" a="1"/>
  <c r="CL51" i="17" a="1"/>
  <c r="CH44" i="17" a="1"/>
  <c r="X32" i="7" a="1"/>
  <c r="BE17" i="7" a="1"/>
  <c r="AX20" i="7" a="1"/>
  <c r="BH14" i="7" a="1"/>
  <c r="CL37" i="17" a="1"/>
  <c r="BJ41" i="7" a="1"/>
  <c r="AL39" i="7" a="1"/>
  <c r="CI39" i="7" a="1"/>
  <c r="CT46" i="7" a="1"/>
  <c r="M65" i="17"/>
  <c r="CN51" i="17" a="1"/>
  <c r="BD10" i="7" a="1"/>
  <c r="O17" i="7" a="1"/>
  <c r="AI32" i="7" a="1"/>
  <c r="BK52" i="7" a="1"/>
  <c r="AS18" i="7" a="1"/>
  <c r="U36" i="7" a="1"/>
  <c r="CR5" i="7" a="1"/>
  <c r="AV7" i="7" a="1"/>
  <c r="CC21" i="7" a="1"/>
  <c r="AK16" i="7" a="1"/>
  <c r="BA8" i="7" a="1"/>
  <c r="BF15" i="7" a="1"/>
  <c r="BR33" i="7" a="1"/>
  <c r="AQ28" i="7" a="1"/>
  <c r="R38" i="7" a="1"/>
  <c r="P53" i="7" a="1"/>
  <c r="CF36" i="7" a="1"/>
  <c r="AI5" i="7" a="1"/>
  <c r="BV11" i="7" a="1"/>
  <c r="BF29" i="7" a="1"/>
  <c r="P28" i="7" a="1"/>
  <c r="CR8" i="7" a="1"/>
  <c r="N16" i="17"/>
  <c r="CI56" i="17" a="1"/>
  <c r="BJ11" i="7" a="1"/>
  <c r="CM28" i="17" a="1"/>
  <c r="CQ16" i="7" a="1"/>
  <c r="AZ36" i="7" a="1"/>
  <c r="CO4" i="17" a="1"/>
  <c r="CO37" i="17" a="1"/>
  <c r="CF68" i="17" a="1"/>
  <c r="CG52" i="17" a="1"/>
  <c r="CM54" i="17" a="1"/>
  <c r="BT33" i="7" a="1"/>
  <c r="CN30" i="7" a="1"/>
  <c r="CH11" i="17" a="1"/>
  <c r="CG40" i="17" a="1"/>
  <c r="CK25" i="17" a="1"/>
  <c r="N48" i="17"/>
  <c r="E38" i="7" a="1"/>
  <c r="CE27" i="17" a="1"/>
  <c r="CI15" i="17" a="1"/>
  <c r="CE40" i="17" a="1"/>
  <c r="CN59" i="17" a="1"/>
  <c r="BA53" i="7" a="1"/>
  <c r="BS12" i="7" a="1"/>
  <c r="BG10" i="7" a="1"/>
  <c r="CE67" i="17" a="1"/>
  <c r="CJ47" i="17" a="1"/>
  <c r="AN19" i="7" a="1"/>
  <c r="BQ45" i="7" a="1"/>
  <c r="BA20" i="7" a="1"/>
  <c r="CK27" i="7" a="1"/>
  <c r="CC51" i="7" a="1"/>
  <c r="K50" i="7" a="1"/>
  <c r="BJ27" i="7" a="1"/>
  <c r="AZ28" i="7" a="1"/>
  <c r="N48" i="7" a="1"/>
  <c r="AU43" i="7" a="1"/>
  <c r="CI57" i="17" a="1"/>
  <c r="CK41" i="17" a="1"/>
  <c r="N40" i="17"/>
  <c r="CL34" i="17" a="1"/>
  <c r="N60" i="17"/>
  <c r="AU45" i="7" a="1"/>
  <c r="CL43" i="17" a="1"/>
  <c r="CO65" i="17" a="1"/>
  <c r="CJ4" i="17" a="1"/>
  <c r="CK34" i="17" a="1"/>
  <c r="AU3" i="7" a="1"/>
  <c r="CO69" i="17" a="1"/>
  <c r="CL48" i="17" a="1"/>
  <c r="CS50" i="7" a="1"/>
  <c r="CF3" i="17" a="1"/>
  <c r="M43" i="17"/>
  <c r="CJ53" i="17" a="1"/>
  <c r="CH17" i="17" a="1"/>
  <c r="BN35" i="7" a="1"/>
  <c r="CL10" i="17" a="1"/>
  <c r="M33" i="17"/>
  <c r="AE19" i="7" a="1"/>
  <c r="CR21" i="7" a="1"/>
  <c r="AT30" i="7" a="1"/>
  <c r="M44" i="7" a="1"/>
  <c r="CJ17" i="17" a="1"/>
  <c r="BK12" i="7" a="1"/>
  <c r="N51" i="17"/>
  <c r="CF49" i="7" a="1"/>
  <c r="Q25" i="7" a="1"/>
  <c r="N9" i="7" a="1"/>
  <c r="BL24" i="7" a="1"/>
  <c r="BN5" i="7" a="1"/>
  <c r="Q38" i="7" a="1"/>
  <c r="CF36" i="17" a="1"/>
  <c r="O35" i="7" a="1"/>
  <c r="Q22" i="7" a="1"/>
  <c r="CG13" i="7" a="1"/>
  <c r="BS13" i="7" a="1"/>
  <c r="BU31" i="7" a="1"/>
  <c r="P46" i="7" a="1"/>
  <c r="CL2" i="7" a="1"/>
  <c r="BX41" i="7" a="1"/>
  <c r="BR11" i="7" a="1"/>
  <c r="BR29" i="7" a="1"/>
  <c r="X21" i="7" a="1"/>
  <c r="P20" i="7" a="1"/>
  <c r="AP42" i="7" a="1"/>
  <c r="BQ54" i="7" a="1"/>
  <c r="BG11" i="7" a="1"/>
  <c r="AM27" i="7" a="1"/>
  <c r="S51" i="7" a="1"/>
  <c r="CM35" i="17" a="1"/>
  <c r="CJ18" i="17" a="1"/>
  <c r="CJ33" i="17" a="1"/>
  <c r="CM34" i="17" a="1"/>
  <c r="AP36" i="7" a="1"/>
  <c r="CN55" i="17" a="1"/>
  <c r="CG49" i="17" a="1"/>
  <c r="CN38" i="17" a="1"/>
  <c r="CQ30" i="7" a="1"/>
  <c r="CG20" i="17" a="1"/>
  <c r="N33" i="17"/>
  <c r="CO28" i="17" a="1"/>
  <c r="CI22" i="17" a="1"/>
  <c r="CE69" i="17" a="1"/>
  <c r="AY16" i="7" a="1"/>
  <c r="CF2" i="7" a="1"/>
  <c r="S52" i="7" a="1"/>
  <c r="CL64" i="17" a="1"/>
  <c r="M48" i="17"/>
  <c r="CJ55" i="17" a="1"/>
  <c r="CI63" i="17" a="1"/>
  <c r="F32" i="7" a="1"/>
  <c r="AB27" i="7" a="1"/>
  <c r="L20" i="7" a="1"/>
  <c r="BQ3" i="7" a="1"/>
  <c r="BB52" i="7" a="1"/>
  <c r="S41" i="7" a="1"/>
  <c r="V32" i="7" a="1"/>
  <c r="CO11" i="17" a="1"/>
  <c r="L23" i="7" a="1"/>
  <c r="BG49" i="7" a="1"/>
  <c r="CE12" i="7" a="1"/>
  <c r="BH26" i="7" a="1"/>
  <c r="W24" i="7" a="1"/>
  <c r="BD39" i="7" a="1"/>
  <c r="CP41" i="7" a="1"/>
  <c r="P24" i="7" a="1"/>
  <c r="BI17" i="7" a="1"/>
  <c r="E25" i="7" a="1"/>
  <c r="CK47" i="17" a="1"/>
  <c r="CH59" i="17" a="1"/>
  <c r="CA18" i="7" a="1"/>
  <c r="AR21" i="7" a="1"/>
  <c r="BP31" i="7" a="1"/>
  <c r="CO15" i="17" a="1"/>
  <c r="BJ50" i="7" a="1"/>
  <c r="BE48" i="7" a="1"/>
  <c r="U6" i="7" a="1"/>
  <c r="CL50" i="7" a="1"/>
  <c r="N39" i="17"/>
  <c r="BH41" i="7" a="1"/>
  <c r="CK20" i="17" a="1"/>
  <c r="CN47" i="17" a="1"/>
  <c r="CJ66" i="17" a="1"/>
  <c r="BG34" i="7" a="1"/>
  <c r="CI45" i="17" a="1"/>
  <c r="CF48" i="7" a="1"/>
  <c r="CJ5" i="17" a="1"/>
  <c r="CO10" i="7" a="1"/>
  <c r="CR36" i="7" a="1"/>
  <c r="AV26" i="7" a="1"/>
  <c r="BE20" i="7" a="1"/>
  <c r="N63" i="17"/>
  <c r="CK70" i="17" a="1"/>
  <c r="F8" i="7" a="1"/>
  <c r="CK37" i="17" a="1"/>
  <c r="CK53" i="17" a="1"/>
  <c r="CM38" i="17" a="1"/>
  <c r="Y47" i="7" a="1"/>
  <c r="M7" i="17"/>
  <c r="M16" i="17"/>
  <c r="CL24" i="7" a="1"/>
  <c r="CA35" i="7" a="1"/>
  <c r="CT34" i="7" a="1"/>
  <c r="CO13" i="7" a="1"/>
  <c r="L24" i="7" a="1"/>
  <c r="CI35" i="17" a="1"/>
  <c r="CN21" i="17" a="1"/>
  <c r="CF20" i="17" a="1"/>
  <c r="CE7" i="17" a="1"/>
  <c r="E26" i="7" a="1"/>
  <c r="AX54" i="7" a="1"/>
  <c r="AG39" i="7" a="1"/>
  <c r="CI51" i="7" a="1"/>
  <c r="CE28" i="17" a="1"/>
  <c r="BH23" i="7" a="1"/>
  <c r="CA32" i="7" a="1"/>
  <c r="BZ4" i="7" a="1"/>
  <c r="BC44" i="7" a="1"/>
  <c r="M22" i="17"/>
  <c r="U47" i="7" a="1"/>
  <c r="BC54" i="7" a="1"/>
  <c r="M35" i="17"/>
  <c r="M21" i="17"/>
  <c r="L2" i="7" a="1"/>
  <c r="BF14" i="7" a="1"/>
  <c r="CI16" i="7" a="1"/>
  <c r="CH2" i="7" a="1"/>
  <c r="CN27" i="17" a="1"/>
  <c r="CK36" i="17" a="1"/>
  <c r="CH6" i="17" a="1"/>
  <c r="CN17" i="17" a="1"/>
  <c r="CH48" i="17" a="1"/>
  <c r="CF30" i="17" a="1"/>
  <c r="N9" i="17"/>
  <c r="M28" i="7" a="1"/>
  <c r="CI15" i="7" a="1"/>
  <c r="CF21" i="7" a="1"/>
  <c r="CS47" i="7" a="1"/>
  <c r="M50" i="17"/>
  <c r="CB52" i="7" a="1"/>
  <c r="CK49" i="17" a="1"/>
  <c r="CJ46" i="7" a="1"/>
  <c r="N13" i="17"/>
  <c r="Y7" i="7" a="1"/>
  <c r="O40" i="7" a="1"/>
  <c r="CN12" i="17" a="1"/>
  <c r="CE56" i="17" a="1"/>
  <c r="AU29" i="7" a="1"/>
  <c r="BM20" i="7" a="1"/>
  <c r="M49" i="7" a="1"/>
  <c r="AH10" i="7" a="1"/>
  <c r="CL12" i="17" a="1"/>
  <c r="AG42" i="7" a="1"/>
  <c r="CB38" i="7" a="1"/>
  <c r="CN19" i="7" a="1"/>
  <c r="Y40" i="7" a="1"/>
  <c r="CJ53" i="7" a="1"/>
  <c r="CN31" i="17" a="1"/>
  <c r="BL34" i="7" a="1"/>
  <c r="BP35" i="7" a="1"/>
  <c r="CI9" i="17" a="1"/>
  <c r="BQ32" i="7" a="1"/>
  <c r="H2" i="7" a="1"/>
  <c r="AJ5" i="7" a="1"/>
  <c r="M8" i="17"/>
  <c r="CL32" i="17" a="1"/>
  <c r="N34" i="17"/>
  <c r="CE60" i="17" a="1"/>
  <c r="BE23" i="7" a="1"/>
  <c r="AP27" i="7" a="1"/>
  <c r="BZ8" i="7" a="1"/>
  <c r="CK59" i="17" a="1"/>
  <c r="BP53" i="7" a="1"/>
  <c r="AC39" i="7" a="1"/>
  <c r="I40" i="7" a="1"/>
  <c r="E44" i="7" a="1"/>
  <c r="Z3" i="7" a="1"/>
  <c r="BC50" i="7" a="1"/>
  <c r="CO5" i="7" a="1"/>
  <c r="AP34" i="7" a="1"/>
  <c r="CA44" i="7" a="1"/>
  <c r="AO28" i="7" a="1"/>
  <c r="CF35" i="7" a="1"/>
  <c r="T40" i="7" a="1"/>
  <c r="BM11" i="7" a="1"/>
  <c r="L31" i="7" a="1"/>
  <c r="O30" i="7" a="1"/>
  <c r="AR34" i="7" a="1"/>
  <c r="BT28" i="7" a="1"/>
  <c r="CH4" i="7" a="1"/>
  <c r="BF37" i="7" a="1"/>
  <c r="CK68" i="17" a="1"/>
  <c r="CF10" i="17" a="1"/>
  <c r="BZ16" i="7" a="1"/>
  <c r="AM34" i="7" a="1"/>
  <c r="BS53" i="7" a="1"/>
  <c r="CI7" i="7" a="1"/>
  <c r="CJ15" i="17" a="1"/>
  <c r="Y3" i="7" a="1"/>
  <c r="CO48" i="17" a="1"/>
  <c r="M3" i="17"/>
  <c r="CK48" i="17" a="1"/>
  <c r="CO5" i="17" a="1"/>
  <c r="CN23" i="17" a="1"/>
  <c r="CL20" i="17" a="1"/>
  <c r="CA12" i="7" a="1"/>
  <c r="CH3" i="17" a="1"/>
  <c r="CI3" i="17" a="1"/>
  <c r="N64" i="17"/>
  <c r="CG59" i="17" a="1"/>
  <c r="BP51" i="7" a="1"/>
  <c r="N36" i="17"/>
  <c r="CE70" i="17" a="1"/>
  <c r="CV50" i="7" a="1"/>
  <c r="CV42" i="7" a="1"/>
  <c r="L38" i="7" a="1"/>
  <c r="CE11" i="7" a="1"/>
  <c r="CJ45" i="17" a="1"/>
  <c r="I14" i="7" a="1"/>
  <c r="BJ3" i="7" a="1"/>
  <c r="BO7" i="7" a="1"/>
  <c r="AA29" i="7" a="1"/>
  <c r="BN52" i="7" a="1"/>
  <c r="AE45" i="7" a="1"/>
  <c r="CK26" i="7" a="1"/>
  <c r="L49" i="7" a="1"/>
  <c r="BU4" i="7" a="1"/>
  <c r="BV20" i="7" a="1"/>
  <c r="CO18" i="17" a="1"/>
  <c r="CO49" i="17" a="1"/>
  <c r="AA27" i="7" a="1"/>
  <c r="AI8" i="7" a="1"/>
  <c r="CL34" i="7" a="1"/>
  <c r="X22" i="7" a="1"/>
  <c r="CN4" i="17" a="1"/>
  <c r="CH58" i="17" a="1"/>
  <c r="CM36" i="17" a="1"/>
  <c r="CJ13" i="17" a="1"/>
  <c r="N43" i="17"/>
  <c r="CJ51" i="17" a="1"/>
  <c r="CG34" i="17" a="1"/>
  <c r="CT50" i="7" a="1"/>
  <c r="CG17" i="17" a="1"/>
  <c r="BD27" i="7" a="1"/>
  <c r="CK51" i="17" a="1"/>
  <c r="CF39" i="17" a="1"/>
  <c r="AU23" i="7" a="1"/>
  <c r="CI30" i="17" a="1"/>
  <c r="CE22" i="17" a="1"/>
  <c r="CH13" i="7" a="1"/>
  <c r="CG53" i="17" a="1"/>
  <c r="CF70" i="17" a="1"/>
  <c r="CM10" i="17" a="1"/>
  <c r="CF12" i="17" a="1"/>
  <c r="CK15" i="17" a="1"/>
  <c r="CG23" i="17" a="1"/>
  <c r="CN53" i="7" a="1"/>
  <c r="AJ41" i="7" a="1"/>
  <c r="L26" i="7" a="1"/>
  <c r="CH31" i="17" a="1"/>
  <c r="K4" i="7" a="1"/>
  <c r="CH33" i="17" a="1"/>
  <c r="CG4" i="17" a="1"/>
  <c r="BK30" i="7" a="1"/>
  <c r="BY3" i="7" a="1"/>
  <c r="CT20" i="7" a="1"/>
  <c r="U24" i="7" a="1"/>
  <c r="V34" i="7" a="1"/>
  <c r="BC33" i="7" a="1"/>
  <c r="BY43" i="7" a="1"/>
  <c r="BH32" i="7" a="1"/>
  <c r="CB8" i="7" a="1"/>
  <c r="AB28" i="7" a="1"/>
  <c r="CV7" i="7" a="1"/>
  <c r="T31" i="7" a="1"/>
  <c r="H5" i="7" a="1"/>
  <c r="BD44" i="7" a="1"/>
  <c r="AE24" i="7" a="1"/>
  <c r="BP19" i="7" a="1"/>
  <c r="CF55" i="17" a="1"/>
  <c r="CG24" i="17" a="1"/>
  <c r="CM37" i="17" a="1"/>
  <c r="N12" i="17"/>
  <c r="CL62" i="17" a="1"/>
  <c r="AK24" i="7" a="1"/>
  <c r="CE9" i="17" a="1"/>
  <c r="G28" i="7" a="1"/>
  <c r="CH29" i="17" a="1"/>
  <c r="CE17" i="17" a="1"/>
  <c r="CJ63" i="17" a="1"/>
  <c r="CL44" i="17" a="1"/>
  <c r="W14" i="7" a="1"/>
  <c r="CE5" i="17" a="1"/>
  <c r="CL3" i="17" a="1"/>
  <c r="CA33" i="7" a="1"/>
  <c r="CO47" i="17" a="1"/>
  <c r="CO3" i="17" a="1"/>
  <c r="CG8" i="17" a="1"/>
  <c r="CG55" i="17" a="1"/>
  <c r="CF26" i="17" a="1"/>
  <c r="CF69" i="17" a="1"/>
  <c r="CI53" i="7" a="1"/>
  <c r="AA23" i="7" a="1"/>
  <c r="E43" i="7" a="1"/>
  <c r="M26" i="7" a="1"/>
  <c r="CO56" i="17" a="1"/>
  <c r="CF38" i="17" a="1"/>
  <c r="CL9" i="17" a="1"/>
  <c r="CE53" i="17" a="1"/>
  <c r="CC47" i="7" a="1"/>
  <c r="BU9" i="7" a="1"/>
  <c r="BN37" i="7" a="1"/>
  <c r="AK26" i="7" a="1"/>
  <c r="BF17" i="7" a="1"/>
  <c r="AF36" i="7" a="1"/>
  <c r="BK48" i="7" a="1"/>
  <c r="AW19" i="7" a="1"/>
  <c r="BS41" i="7" a="1"/>
  <c r="AX5" i="7" a="1"/>
  <c r="N25" i="17"/>
  <c r="CK64" i="17" a="1"/>
  <c r="AM23" i="7" a="1"/>
  <c r="CP34" i="7" a="1"/>
  <c r="CP19" i="7" a="1"/>
  <c r="CH39" i="17" a="1"/>
  <c r="AC6" i="7" a="1"/>
  <c r="AB17" i="7" a="1"/>
  <c r="J48" i="7" a="1"/>
  <c r="AW45" i="7" a="1"/>
  <c r="CF21" i="17" a="1"/>
  <c r="CO16" i="17" a="1"/>
  <c r="M14" i="17"/>
  <c r="AY13" i="7" a="1"/>
  <c r="CE36" i="17" a="1"/>
  <c r="BA27" i="7" a="1"/>
  <c r="BY12" i="7" a="1"/>
  <c r="CC50" i="7" a="1"/>
  <c r="CK17" i="17" a="1"/>
  <c r="BN18" i="7" a="1"/>
  <c r="BB43" i="7" a="1"/>
  <c r="BJ18" i="7" a="1"/>
  <c r="BH51" i="7" a="1"/>
  <c r="AQ54" i="7" a="1"/>
  <c r="CN54" i="17" a="1"/>
  <c r="CL5" i="17" a="1"/>
  <c r="CL39" i="17" a="1"/>
  <c r="M25" i="17"/>
  <c r="CG50" i="17" a="1"/>
  <c r="U3" i="7" a="1"/>
  <c r="CG61" i="17" a="1"/>
  <c r="CE29" i="17" a="1"/>
  <c r="BW41" i="7" a="1"/>
  <c r="AC40" i="7" a="1"/>
  <c r="CL20" i="7" a="1"/>
  <c r="CB16" i="7" a="1"/>
  <c r="AU7" i="7" a="1"/>
  <c r="CF63" i="17" a="1"/>
  <c r="BU51" i="7" a="1"/>
  <c r="CL71" i="17" a="1"/>
  <c r="CL6" i="17" a="1"/>
  <c r="CO25" i="17" a="1"/>
  <c r="CM3" i="17" a="1"/>
  <c r="CO4" i="7" a="1"/>
  <c r="CM51" i="17" a="1"/>
  <c r="BS37" i="7" a="1"/>
  <c r="Y36" i="7" a="1"/>
  <c r="CN37" i="7" a="1"/>
  <c r="BA25" i="7" a="1"/>
  <c r="CK35" i="17" a="1"/>
  <c r="CG58" i="17" a="1"/>
  <c r="CI25" i="17" a="1"/>
  <c r="CE23" i="17" a="1"/>
  <c r="CL16" i="17" a="1"/>
  <c r="CK40" i="17" a="1"/>
  <c r="CE50" i="17" a="1"/>
  <c r="AR52" i="7" a="1"/>
  <c r="CL19" i="7" a="1"/>
  <c r="CG40" i="7" a="1"/>
  <c r="W31" i="7" a="1"/>
  <c r="N56" i="17"/>
  <c r="CL55" i="17" a="1"/>
  <c r="N58" i="17"/>
  <c r="CF23" i="17" a="1"/>
  <c r="CJ3" i="17" a="1"/>
  <c r="AJ43" i="7" a="1"/>
  <c r="BL30" i="7" a="1"/>
  <c r="CS45" i="7" a="1"/>
  <c r="E4" i="7" a="1"/>
  <c r="Z52" i="7" a="1"/>
  <c r="CF53" i="17" a="1"/>
  <c r="CH36" i="17" a="1"/>
  <c r="CK62" i="17" a="1"/>
  <c r="CO35" i="17" a="1"/>
  <c r="CO27" i="17" a="1"/>
  <c r="M55" i="17"/>
  <c r="W21" i="7" a="1"/>
  <c r="CU3" i="7" a="1"/>
  <c r="CN64" i="17" a="1"/>
  <c r="CG65" i="17" a="1"/>
  <c r="N57" i="17"/>
  <c r="CO17" i="17" a="1"/>
  <c r="BP40" i="7" a="1"/>
  <c r="CK16" i="17" a="1"/>
  <c r="CN52" i="17" a="1"/>
  <c r="BC28" i="7" a="1"/>
  <c r="CO9" i="17" a="1"/>
  <c r="Y39" i="7" a="1"/>
  <c r="BW29" i="7" a="1"/>
  <c r="BW18" i="7" a="1"/>
  <c r="CH19" i="7" a="1"/>
  <c r="BJ44" i="7" a="1"/>
  <c r="CG60" i="17" a="1"/>
  <c r="CJ31" i="17" a="1"/>
  <c r="P40" i="7" a="1"/>
  <c r="AN49" i="7" a="1"/>
  <c r="CI43" i="7" a="1"/>
  <c r="BX48" i="7" a="1"/>
  <c r="BP12" i="7" a="1"/>
  <c r="Q24" i="7" a="1"/>
  <c r="BG3" i="7" a="1"/>
  <c r="CJ54" i="17" a="1"/>
  <c r="R47" i="7" a="1"/>
  <c r="W45" i="7" a="1"/>
  <c r="BM31" i="7" a="1"/>
  <c r="AK49" i="7" a="1"/>
  <c r="CE10" i="7" a="1"/>
  <c r="BU6" i="7" a="1"/>
  <c r="T50" i="7" a="1"/>
  <c r="G44" i="7" a="1"/>
  <c r="CB42" i="7" a="1"/>
  <c r="BX18" i="7" a="1"/>
  <c r="AS46" i="7" a="1"/>
  <c r="BT38" i="7" a="1"/>
  <c r="M33" i="7" a="1"/>
  <c r="CG51" i="7" a="1"/>
  <c r="CM23" i="7" a="1"/>
  <c r="AO54" i="7" a="1"/>
  <c r="AW50" i="7" a="1"/>
  <c r="I9" i="7" a="1"/>
  <c r="AE52" i="7" a="1"/>
  <c r="M25" i="7" a="1"/>
  <c r="L45" i="7" a="1"/>
  <c r="BC10" i="7" a="1"/>
  <c r="G3" i="7" a="1"/>
  <c r="I42" i="7" a="1"/>
  <c r="AN8" i="7" a="1"/>
  <c r="CJ32" i="17" a="1"/>
  <c r="CO30" i="17" a="1"/>
  <c r="CJ68" i="17" a="1"/>
  <c r="CM13" i="17" a="1"/>
  <c r="BY51" i="7" a="1"/>
  <c r="AB54" i="7" a="1"/>
  <c r="CH60" i="17" a="1"/>
  <c r="BR36" i="7" a="1"/>
  <c r="CI20" i="17" a="1"/>
  <c r="CF31" i="17" a="1"/>
  <c r="CH62" i="17" a="1"/>
  <c r="CK44" i="17" a="1"/>
  <c r="CJ30" i="17" a="1"/>
  <c r="CK7" i="17" a="1"/>
  <c r="AZ43" i="7" a="1"/>
  <c r="N44" i="17"/>
  <c r="CN39" i="17" a="1"/>
  <c r="CS40" i="7" a="1"/>
  <c r="CN20" i="7" a="1"/>
  <c r="F12" i="7" a="1"/>
  <c r="CK28" i="17" a="1"/>
  <c r="CK8" i="17" a="1"/>
  <c r="S48" i="7" a="1"/>
  <c r="BO49" i="7" a="1"/>
  <c r="CL41" i="7" a="1"/>
  <c r="CN24" i="17" a="1"/>
  <c r="CI22" i="7" a="1"/>
  <c r="CQ4" i="7" a="1"/>
  <c r="BQ49" i="7" a="1"/>
  <c r="AL25" i="7" a="1"/>
  <c r="BR44" i="7" a="1"/>
  <c r="BF45" i="7" a="1"/>
  <c r="BO33" i="7" a="1"/>
  <c r="F52" i="7" a="1"/>
  <c r="AF41" i="7" a="1"/>
  <c r="BC29" i="7" a="1"/>
  <c r="CD41" i="7" a="1"/>
  <c r="BW45" i="7" a="1"/>
  <c r="CN33" i="7" a="1"/>
  <c r="AP45" i="7" a="1"/>
  <c r="I38" i="7" a="1"/>
  <c r="K2" i="7" a="1"/>
  <c r="CF32" i="17" a="1"/>
  <c r="CF16" i="17" a="1"/>
  <c r="CH67" i="17" a="1"/>
  <c r="BF32" i="7" a="1"/>
  <c r="N50" i="17"/>
  <c r="BK10" i="7" a="1"/>
  <c r="CH65" i="17" a="1"/>
  <c r="CL33" i="17" a="1"/>
  <c r="CK56" i="17" a="1"/>
  <c r="CL24" i="17" a="1"/>
  <c r="CN32" i="17" a="1"/>
  <c r="CE31" i="17" a="1"/>
  <c r="CM19" i="17" a="1"/>
  <c r="CF50" i="17" a="1"/>
  <c r="M15" i="17"/>
  <c r="CK66" i="17" a="1"/>
  <c r="CL57" i="17" a="1"/>
  <c r="AE29" i="7" a="1"/>
  <c r="CI47" i="17" a="1"/>
  <c r="CM29" i="17" a="1"/>
  <c r="M45" i="17"/>
  <c r="CF71" i="17" a="1"/>
  <c r="CG42" i="7" a="1"/>
  <c r="L30" i="7" a="1"/>
  <c r="AT18" i="7" a="1"/>
  <c r="U23" i="7" a="1"/>
  <c r="BA47" i="7" a="1"/>
  <c r="CM48" i="17" a="1"/>
  <c r="M20" i="17"/>
  <c r="M27" i="17"/>
  <c r="BZ2" i="7" a="1"/>
  <c r="I51" i="7" a="1"/>
  <c r="BY22" i="7" a="1"/>
  <c r="L18" i="7" a="1"/>
  <c r="BY7" i="7" a="1"/>
  <c r="BD49" i="7" a="1"/>
  <c r="BK9" i="7" a="1"/>
  <c r="AX7" i="7" a="1"/>
  <c r="BA45" i="7" a="1"/>
  <c r="BL39" i="7" a="1"/>
  <c r="N18" i="17"/>
  <c r="CN45" i="17" a="1"/>
  <c r="CI34" i="17" a="1"/>
  <c r="CJ8" i="17" a="1"/>
  <c r="CN56" i="17" a="1"/>
  <c r="AB18" i="7" a="1"/>
  <c r="M52" i="17"/>
  <c r="CM5" i="17" a="1"/>
  <c r="CN5" i="17" a="1"/>
  <c r="N71" i="17"/>
  <c r="CE20" i="17" a="1"/>
  <c r="CG38" i="17" a="1"/>
  <c r="CK39" i="17" a="1"/>
  <c r="AM40" i="7" a="1"/>
  <c r="CM39" i="17" a="1"/>
  <c r="CE68" i="17" a="1"/>
  <c r="CJ22" i="17" a="1"/>
  <c r="CF6" i="17" a="1"/>
  <c r="AD51" i="7" a="1"/>
  <c r="CL38" i="17" a="1"/>
  <c r="R4" i="7" a="1"/>
  <c r="Q13" i="7" a="1"/>
  <c r="CC36" i="7" a="1"/>
  <c r="CN6" i="17" a="1"/>
  <c r="CI29" i="17" a="1"/>
  <c r="CM59" i="17" a="1"/>
  <c r="CO39" i="17" a="1"/>
  <c r="CG5" i="17" a="1"/>
  <c r="V29" i="7" a="1"/>
  <c r="AV45" i="7" a="1"/>
  <c r="BB8" i="7" a="1"/>
  <c r="CB32" i="7" a="1"/>
  <c r="BY54" i="7" a="1"/>
  <c r="CO45" i="17" a="1"/>
  <c r="CO51" i="17" a="1"/>
  <c r="CI69" i="17" a="1"/>
  <c r="CC8" i="7" a="1"/>
  <c r="CU44" i="7" a="1"/>
  <c r="BP42" i="7" a="1"/>
  <c r="BV43" i="7" a="1"/>
  <c r="CL8" i="7" a="1"/>
  <c r="BX27" i="7" a="1"/>
  <c r="AR14" i="7" a="1"/>
  <c r="AS17" i="7" a="1"/>
  <c r="BY45" i="7" a="1"/>
  <c r="AD9" i="7" a="1"/>
  <c r="CM24" i="17" a="1"/>
  <c r="CM41" i="17" a="1"/>
  <c r="CL18" i="7" a="1"/>
  <c r="AH54" i="7" a="1"/>
  <c r="CI58" i="17" a="1"/>
  <c r="M67" i="17"/>
  <c r="AM47" i="7" a="1"/>
  <c r="AX6" i="7" a="1"/>
  <c r="AW39" i="7" a="1"/>
  <c r="H6" i="7" a="1"/>
  <c r="CQ10" i="7" a="1"/>
  <c r="CH50" i="17" a="1"/>
  <c r="CO62" i="17" a="1"/>
  <c r="AS12" i="7" a="1"/>
  <c r="CG19" i="17" a="1"/>
  <c r="AO22" i="7" a="1"/>
  <c r="CL15" i="17" a="1"/>
  <c r="Y28" i="7" a="1"/>
  <c r="CF42" i="17" a="1"/>
  <c r="BH9" i="7" a="1"/>
  <c r="AV40" i="7" a="1"/>
  <c r="W43" i="7" a="1"/>
  <c r="U11" i="7" a="1"/>
  <c r="CJ38" i="17" a="1"/>
  <c r="CO26" i="17" a="1"/>
  <c r="CE25" i="17" a="1"/>
  <c r="CN20" i="17" a="1"/>
  <c r="N30" i="17"/>
  <c r="CI36" i="17" a="1"/>
  <c r="BN25" i="7" a="1"/>
  <c r="CL22" i="17" a="1"/>
  <c r="CL3" i="7" a="1"/>
  <c r="CO34" i="17" a="1"/>
  <c r="AG33" i="7" a="1"/>
  <c r="G51" i="7" a="1"/>
  <c r="CI3" i="7" a="1"/>
  <c r="BP54" i="7" a="1"/>
  <c r="CF19" i="17" a="1"/>
  <c r="CK21" i="17" a="1"/>
  <c r="CJ35" i="17" a="1"/>
  <c r="CH25" i="17" a="1"/>
  <c r="K45" i="7" a="1"/>
  <c r="CN40" i="17" a="1"/>
  <c r="CB43" i="7" a="1"/>
  <c r="M62" i="17"/>
  <c r="CV30" i="7" a="1"/>
  <c r="CH50" i="7" a="1"/>
  <c r="AQ35" i="7" a="1"/>
  <c r="AK25" i="7" a="1"/>
  <c r="CK61" i="17" a="1"/>
  <c r="BE27" i="7" a="1"/>
  <c r="CJ71" i="17" a="1"/>
  <c r="CH21" i="17" a="1"/>
  <c r="AK32" i="7" a="1"/>
  <c r="CN10" i="17" a="1"/>
  <c r="AD35" i="7" a="1"/>
  <c r="AY20" i="7" a="1"/>
  <c r="CO20" i="7" a="1"/>
  <c r="CJ6" i="17" a="1"/>
  <c r="CO68" i="17" a="1"/>
  <c r="CJ65" i="17" a="1"/>
  <c r="CI32" i="17" a="1"/>
  <c r="CG47" i="7" a="1"/>
  <c r="CI54" i="17" a="1"/>
  <c r="CL30" i="7" a="1"/>
  <c r="BT13" i="7" a="1"/>
  <c r="CR23" i="7" a="1"/>
  <c r="CA17" i="7" a="1"/>
  <c r="BA3" i="7" a="1"/>
  <c r="CL60" i="17" a="1"/>
  <c r="N38" i="17"/>
  <c r="CK11" i="17" a="1"/>
  <c r="N37" i="17"/>
  <c r="AV50" i="7" a="1"/>
  <c r="CO55" i="17" a="1"/>
  <c r="BW49" i="7" a="1"/>
  <c r="BZ45" i="7" a="1"/>
  <c r="CG22" i="17" a="1"/>
  <c r="M38" i="17"/>
  <c r="BR39" i="7" a="1"/>
  <c r="CL41" i="17" a="1"/>
  <c r="AR8" i="7" a="1"/>
  <c r="F25" i="7" a="1"/>
  <c r="AA47" i="7" a="1"/>
  <c r="BS46" i="7" a="1"/>
  <c r="AU11" i="7" a="1"/>
  <c r="CO50" i="17" a="1"/>
  <c r="CF5" i="17" a="1"/>
  <c r="CG37" i="17" a="1"/>
  <c r="M57" i="17"/>
  <c r="CG12" i="17" a="1"/>
  <c r="AT41" i="7" a="1"/>
  <c r="BN20" i="7" a="1"/>
  <c r="CH15" i="17" a="1"/>
  <c r="CK46" i="17" a="1"/>
  <c r="CA47" i="7" a="1"/>
  <c r="BX30" i="7" a="1"/>
  <c r="BX21" i="7" a="1"/>
  <c r="CL4" i="17" a="1"/>
  <c r="BO40" i="7" a="1"/>
  <c r="BH39" i="7" a="1"/>
  <c r="BS18" i="7" a="1"/>
  <c r="BM35" i="7" a="1"/>
  <c r="Z27" i="7" a="1"/>
  <c r="CV6" i="7" a="1"/>
  <c r="T38" i="7" a="1"/>
  <c r="CD40" i="7" a="1"/>
  <c r="AM38" i="7" a="1"/>
  <c r="CN69" i="17" a="1"/>
  <c r="CP38" i="7" a="1"/>
  <c r="BV3" i="7" a="1"/>
  <c r="AB30" i="7" a="1"/>
  <c r="AP6" i="7" a="1"/>
  <c r="AH22" i="7" a="1"/>
  <c r="CU25" i="7" a="1"/>
  <c r="R39" i="7" a="1"/>
  <c r="CE44" i="17" a="1"/>
  <c r="CB22" i="7" a="1"/>
  <c r="CR32" i="7" a="1"/>
  <c r="AJ34" i="7" a="1"/>
  <c r="AY14" i="7" a="1"/>
  <c r="CM55" i="17" a="1"/>
  <c r="CG71" i="17" a="1"/>
  <c r="M30" i="17"/>
  <c r="J18" i="7" a="1"/>
  <c r="CJ52" i="7" a="1"/>
  <c r="CR20" i="7" a="1"/>
  <c r="CI26" i="17" a="1"/>
  <c r="H29" i="7" a="1"/>
  <c r="CK43" i="17" a="1"/>
  <c r="R24" i="7" a="1"/>
  <c r="CO8" i="17" a="1"/>
  <c r="F21" i="7" a="1"/>
  <c r="CE26" i="17" a="1"/>
  <c r="M71" i="17"/>
  <c r="AL35" i="7" a="1"/>
  <c r="CI70" i="17" a="1"/>
  <c r="CK67" i="17" a="1"/>
  <c r="AO39" i="7" a="1"/>
  <c r="CG32" i="17" a="1"/>
  <c r="CF34" i="17" a="1"/>
  <c r="CE37" i="17" a="1"/>
  <c r="CN63" i="17" a="1"/>
  <c r="AB15" i="7" a="1"/>
  <c r="O45" i="7" a="1"/>
  <c r="V31" i="7" a="1"/>
  <c r="M9" i="17"/>
  <c r="BC4" i="7" a="1"/>
  <c r="G19" i="7" a="1"/>
  <c r="BE4" i="7" a="1"/>
  <c r="AV46" i="7" a="1"/>
  <c r="AU4" i="7" a="1"/>
  <c r="BK46" i="7" a="1"/>
  <c r="CS16" i="7" a="1"/>
  <c r="AN6" i="7" a="1"/>
  <c r="X4" i="7" a="1"/>
  <c r="O23" i="7" a="1"/>
  <c r="CK24" i="7" a="1"/>
  <c r="AY36" i="7" a="1"/>
  <c r="AL43" i="7" a="1"/>
  <c r="BE5" i="7" a="1"/>
  <c r="AT20" i="7" a="1"/>
  <c r="AF27" i="7" a="1"/>
  <c r="CJ40" i="17" a="1"/>
  <c r="CO22" i="17" a="1"/>
  <c r="CH49" i="17" a="1"/>
  <c r="CS42" i="7" a="1"/>
  <c r="N53" i="17"/>
  <c r="CH64" i="17" a="1"/>
  <c r="N32" i="17"/>
  <c r="M5" i="17"/>
  <c r="N14" i="17"/>
  <c r="CE10" i="17" a="1"/>
  <c r="BM21" i="7" a="1"/>
  <c r="CF65" i="17" a="1"/>
  <c r="CM27" i="17" a="1"/>
  <c r="CF28" i="17" a="1"/>
  <c r="CO13" i="17" a="1"/>
  <c r="AN28" i="7" a="1"/>
  <c r="Q6" i="7" a="1"/>
  <c r="CC37" i="7" a="1"/>
  <c r="CG69" i="17" a="1"/>
  <c r="CN42" i="17" a="1"/>
  <c r="AK54" i="7" a="1"/>
  <c r="CF62" i="17" a="1"/>
  <c r="CH51" i="7" a="1"/>
  <c r="CD46" i="7" a="1"/>
  <c r="BD12" i="7" a="1"/>
  <c r="CT16" i="7" a="1"/>
  <c r="AI18" i="7" a="1"/>
  <c r="CC12" i="7" a="1"/>
  <c r="N46" i="17"/>
  <c r="CE16" i="17" a="1"/>
  <c r="CI2" i="7" a="1"/>
  <c r="CK14" i="7" a="1"/>
  <c r="AX43" i="7" a="1"/>
  <c r="AN25" i="7" a="1"/>
  <c r="BJ32" i="7" a="1"/>
  <c r="H31" i="7" a="1"/>
  <c r="AA51" i="7" a="1"/>
  <c r="V14" i="7" a="1"/>
  <c r="CU54" i="7" a="1"/>
  <c r="CF10" i="7" a="1"/>
  <c r="N8" i="17"/>
  <c r="M31" i="17"/>
  <c r="AX11" i="7" a="1"/>
  <c r="AG38" i="7" a="1"/>
  <c r="CH35" i="7" a="1"/>
  <c r="M52" i="7" a="1"/>
  <c r="CI59" i="17" a="1"/>
  <c r="CO19" i="17" a="1"/>
  <c r="M51" i="7" a="1"/>
  <c r="CH5" i="17" a="1"/>
  <c r="M18" i="17"/>
  <c r="CG42" i="17" a="1"/>
  <c r="CK6" i="17" a="1"/>
  <c r="CF50" i="7" a="1"/>
  <c r="M41" i="17"/>
  <c r="CL8" i="17" a="1"/>
  <c r="CK3" i="17" a="1"/>
  <c r="M42" i="17"/>
  <c r="BW22" i="7" a="1"/>
  <c r="CG9" i="17" a="1"/>
  <c r="CF49" i="17" a="1"/>
  <c r="BE25" i="7" a="1"/>
  <c r="CI14" i="17" a="1"/>
  <c r="CJ26" i="17" a="1"/>
  <c r="CO61" i="17" a="1"/>
  <c r="M36" i="17"/>
  <c r="N61" i="17"/>
  <c r="CF47" i="17" a="1"/>
  <c r="AU19" i="7" a="1"/>
  <c r="CJ33" i="7" a="1"/>
  <c r="AJ29" i="7" a="1"/>
  <c r="AV17" i="7" a="1"/>
  <c r="AM12" i="7" a="1"/>
  <c r="CF27" i="17" a="1"/>
  <c r="CO71" i="17" a="1"/>
  <c r="CO53" i="17" a="1"/>
  <c r="BL18" i="7" a="1"/>
  <c r="Z14" i="7" a="1"/>
  <c r="CT7" i="7" a="1"/>
  <c r="K52" i="7" a="1"/>
  <c r="S9" i="7" a="1"/>
  <c r="J46" i="7" a="1"/>
  <c r="AS34" i="7" a="1"/>
  <c r="CC38" i="7" a="1"/>
  <c r="CM37" i="7" a="1"/>
  <c r="CA7" i="7" a="1"/>
  <c r="N20" i="17"/>
  <c r="CH34" i="17" a="1"/>
  <c r="AJ6" i="7" a="1"/>
  <c r="BO38" i="7" a="1"/>
  <c r="CN26" i="17" a="1"/>
  <c r="AI26" i="7" a="1"/>
  <c r="CO28" i="7" a="1"/>
  <c r="AY27" i="7" a="1"/>
  <c r="AW42" i="7" a="1"/>
  <c r="CQ52" i="7" a="1"/>
  <c r="F26" i="7" a="1"/>
  <c r="CL11" i="17" a="1"/>
  <c r="CG57" i="17" a="1"/>
  <c r="BR6" i="7" a="1"/>
  <c r="CN14" i="17" a="1"/>
  <c r="AQ20" i="7" a="1"/>
  <c r="CI23" i="17" a="1"/>
  <c r="BD3" i="7" a="1"/>
  <c r="BL6" i="7" a="1"/>
  <c r="AI11" i="7" a="1"/>
  <c r="AH52" i="7" a="1"/>
  <c r="BB45" i="7" a="1"/>
  <c r="AH11" i="7" a="1"/>
  <c r="N23" i="17"/>
  <c r="BH47" i="7" a="1"/>
  <c r="CK63" i="17" a="1"/>
  <c r="CO7" i="17" a="1"/>
  <c r="AP32" i="7" a="1"/>
  <c r="AB11" i="7" a="1"/>
  <c r="CF18" i="7" a="1"/>
  <c r="CK65" i="17" a="1"/>
  <c r="J16" i="7" a="1"/>
  <c r="CN8" i="17" a="1"/>
  <c r="AN31" i="7" a="1"/>
  <c r="CB54" i="7" a="1"/>
  <c r="CP43" i="7" a="1"/>
  <c r="U53" i="7" a="1"/>
  <c r="AA25" i="7" a="1"/>
  <c r="AY21" i="7" a="1"/>
  <c r="BU53" i="7" a="1"/>
  <c r="CO58" i="17" a="1"/>
  <c r="CM68" i="17" a="1"/>
  <c r="BN11" i="7" a="1"/>
  <c r="CD31" i="7" a="1"/>
  <c r="BN23" i="7" a="1"/>
  <c r="AN17" i="7" a="1"/>
  <c r="CL53" i="17" a="1"/>
  <c r="CG15" i="17" a="1"/>
  <c r="M11" i="17"/>
  <c r="BQ40" i="7" a="1"/>
  <c r="CM31" i="17" a="1"/>
  <c r="AL3" i="7" a="1"/>
  <c r="AY19" i="7" a="1"/>
  <c r="AK5" i="7" a="1"/>
  <c r="CK38" i="17" a="1"/>
  <c r="CI71" i="17" a="1"/>
  <c r="CF7" i="17" a="1"/>
  <c r="H36" i="7" a="1"/>
  <c r="N41" i="7" a="1"/>
  <c r="AN9" i="7" a="1"/>
  <c r="N17" i="17"/>
  <c r="AN18" i="7" a="1"/>
  <c r="AJ10" i="7" a="1"/>
  <c r="AO41" i="7" a="1"/>
  <c r="BG35" i="7" a="1"/>
  <c r="R32" i="7" a="1"/>
  <c r="AT52" i="7" a="1"/>
  <c r="CJ24" i="17" a="1"/>
  <c r="U44" i="7" a="1"/>
  <c r="CF46" i="17" a="1"/>
  <c r="CF15" i="17" a="1"/>
  <c r="I53" i="7" a="1"/>
  <c r="CL25" i="17" a="1"/>
  <c r="BY17" i="7" a="1"/>
  <c r="CN44" i="17" a="1"/>
  <c r="I31" i="7" a="1"/>
  <c r="CA31" i="7" a="1"/>
  <c r="CF43" i="17" a="1"/>
  <c r="CP17" i="7" a="1"/>
  <c r="AP41" i="7" a="1"/>
  <c r="T14" i="7" a="1"/>
  <c r="CG14" i="17" a="1"/>
  <c r="L14" i="7" a="1"/>
  <c r="M69" i="17"/>
  <c r="CH27" i="17" a="1"/>
  <c r="CO20" i="17" a="1"/>
  <c r="CC27" i="7" a="1"/>
  <c r="E28" i="7" a="1"/>
  <c r="CE38" i="17" a="1"/>
  <c r="M4" i="17"/>
  <c r="N28" i="17"/>
  <c r="BB11" i="7" a="1"/>
  <c r="CH71" i="17" a="1"/>
  <c r="N50" i="7" a="1"/>
  <c r="BI6" i="7" a="1"/>
  <c r="CK29" i="17" a="1"/>
  <c r="N15" i="17"/>
  <c r="BO45" i="7" a="1"/>
  <c r="N19" i="7" a="1"/>
  <c r="M47" i="17"/>
  <c r="CF57" i="17" a="1"/>
  <c r="K12" i="7" a="1"/>
  <c r="CN11" i="17" a="1"/>
  <c r="AP54" i="7" a="1"/>
  <c r="BO11" i="7" a="1"/>
  <c r="R53" i="7" a="1"/>
  <c r="G54" i="7" a="1"/>
  <c r="M68" i="17"/>
  <c r="AL28" i="7" a="1"/>
  <c r="AY49" i="7" a="1"/>
  <c r="BX10" i="7" a="1"/>
  <c r="CO59" i="17" a="1"/>
  <c r="CE24" i="17" a="1"/>
  <c r="CC39" i="7" a="1"/>
  <c r="P13" i="7" a="1"/>
  <c r="O7" i="7" a="1"/>
  <c r="AB43" i="7" a="1"/>
  <c r="T4" i="7" a="1"/>
  <c r="H9" i="7" a="1"/>
  <c r="CO57" i="17" a="1"/>
  <c r="M32" i="17"/>
  <c r="CF37" i="17" a="1"/>
  <c r="CK14" i="17" a="1"/>
  <c r="CL65" i="17" a="1"/>
  <c r="CN43" i="17" a="1"/>
  <c r="BY41" i="7" a="1"/>
  <c r="CK4" i="17" a="1"/>
  <c r="BV5" i="7" a="1"/>
  <c r="CT27" i="7" a="1"/>
  <c r="AL22" i="7" a="1"/>
  <c r="CE33" i="17" a="1"/>
  <c r="CE26" i="7" a="1"/>
  <c r="CJ34" i="17" a="1"/>
  <c r="CE14" i="17" a="1"/>
  <c r="CD14" i="7" a="1"/>
  <c r="CG3" i="17" a="1"/>
  <c r="CM6" i="17" a="1"/>
  <c r="M17" i="17"/>
  <c r="M34" i="17"/>
  <c r="CM57" i="17" a="1"/>
  <c r="CJ9" i="17" a="1"/>
  <c r="L53" i="7" a="1"/>
  <c r="CF58" i="17" a="1"/>
  <c r="G33" i="7" a="1"/>
  <c r="CG25" i="17" a="1"/>
  <c r="BO4" i="7" a="1"/>
  <c r="CG31" i="7" a="1"/>
  <c r="AV23" i="7" a="1"/>
  <c r="CO36" i="17" a="1"/>
  <c r="CN53" i="17" a="1"/>
  <c r="H39" i="7" a="1"/>
  <c r="W20" i="7" a="1"/>
  <c r="AG37" i="7" a="1"/>
  <c r="CO29" i="7" a="1"/>
  <c r="CL66" i="17" a="1"/>
  <c r="CU49" i="7" a="1"/>
  <c r="CM43" i="7" a="1"/>
  <c r="BN2" i="7" a="1"/>
  <c r="CI13" i="17" a="1"/>
  <c r="CF53" i="7" a="1"/>
  <c r="AS22" i="7" a="1"/>
  <c r="AW28" i="7" a="1"/>
  <c r="T7" i="7" a="1"/>
  <c r="CF22" i="17" a="1"/>
  <c r="CE58" i="17" a="1"/>
  <c r="AS50" i="7" a="1"/>
  <c r="BO12" i="7" a="1"/>
  <c r="CN33" i="17" a="1"/>
  <c r="N13" i="7" a="1"/>
  <c r="BK39" i="7" a="1"/>
  <c r="AV19" i="7" a="1"/>
  <c r="BT7" i="7" a="1"/>
  <c r="CB3" i="7" a="1"/>
  <c r="AP40" i="7" a="1"/>
  <c r="CG48" i="7" a="1"/>
  <c r="CE61" i="17" a="1"/>
  <c r="CJ37" i="17" a="1"/>
  <c r="CH16" i="17" a="1"/>
  <c r="CK55" i="17" a="1"/>
  <c r="CH66" i="17" a="1"/>
  <c r="CE8" i="7" a="1"/>
  <c r="AI20" i="7" a="1"/>
  <c r="CG34" i="7" a="1"/>
  <c r="AA17" i="7" a="1"/>
  <c r="CG26" i="7" a="1"/>
  <c r="CN41" i="17" a="1"/>
  <c r="CI48" i="17" a="1"/>
  <c r="N12" i="7" a="1"/>
  <c r="CN35" i="17" a="1"/>
  <c r="AU6" i="7" a="1"/>
  <c r="BM51" i="7" a="1"/>
  <c r="CF11" i="17" a="1"/>
  <c r="CF38" i="7" a="1"/>
  <c r="CM29" i="7" a="1"/>
  <c r="N21" i="17"/>
  <c r="AD21" i="7" a="1"/>
  <c r="AA6" i="7" a="1"/>
  <c r="CM56" i="17" a="1"/>
  <c r="CL14" i="7" a="1"/>
  <c r="H33" i="7" a="1"/>
  <c r="CL43" i="7" a="1"/>
  <c r="BS23" i="7" a="1"/>
  <c r="CH30" i="17" a="1"/>
  <c r="CH41" i="17" a="1"/>
  <c r="T44" i="7" a="1"/>
  <c r="J4" i="7" a="1"/>
  <c r="CF8" i="7" a="1"/>
  <c r="CH61" i="17" a="1"/>
  <c r="CF54" i="17" a="1"/>
  <c r="CM60" i="17" a="1"/>
  <c r="T13" i="7" a="1"/>
  <c r="AC41" i="7" a="1"/>
  <c r="CL26" i="17" a="1"/>
  <c r="AN11" i="7" a="1"/>
  <c r="BB15" i="7" a="1"/>
  <c r="M39" i="17"/>
  <c r="AM19" i="7" a="1"/>
  <c r="BN24" i="7" a="1"/>
  <c r="BB38" i="7" a="1"/>
  <c r="CJ30" i="7" a="1"/>
  <c r="S36" i="7" a="1"/>
  <c r="M23" i="7" a="1"/>
  <c r="CL30" i="17" a="1"/>
  <c r="CF56" i="17" a="1"/>
  <c r="AK36" i="7" a="1"/>
  <c r="BA31" i="7" a="1"/>
  <c r="CO52" i="17" a="1"/>
  <c r="CL14" i="17" a="1"/>
  <c r="CH23" i="17" a="1"/>
  <c r="CC26" i="7" a="1"/>
  <c r="CC28" i="7" a="1"/>
  <c r="CU45" i="7" a="1"/>
  <c r="F36" i="7" a="1"/>
  <c r="E27" i="7" a="1"/>
  <c r="M51" i="17"/>
  <c r="CF8" i="17" a="1"/>
  <c r="J47" i="7" a="1"/>
  <c r="CL18" i="17" a="1"/>
  <c r="M23" i="17"/>
  <c r="V54" i="7" a="1"/>
  <c r="BH38" i="7" a="1"/>
  <c r="CJ48" i="17" a="1"/>
  <c r="AI54" i="7" a="1"/>
  <c r="N53" i="7" a="1"/>
  <c r="CS24" i="7" a="1"/>
  <c r="P6" i="7" a="1"/>
  <c r="CI53" i="17" a="1"/>
  <c r="CM8" i="17" a="1"/>
  <c r="CS17" i="7" a="1"/>
  <c r="BD38" i="7" a="1"/>
  <c r="CM17" i="17" a="1"/>
  <c r="I34" i="7" a="1"/>
  <c r="BS25" i="7" a="1"/>
  <c r="CM66" i="17" a="1"/>
  <c r="AW2" i="7" a="1"/>
  <c r="BQ50" i="7" a="1"/>
  <c r="CI43" i="17" a="1"/>
  <c r="CH40" i="17" a="1"/>
  <c r="CO33" i="17" a="1"/>
  <c r="CI41" i="17" a="1"/>
  <c r="CN46" i="17" a="1"/>
  <c r="BO29" i="7" a="1"/>
  <c r="CF7" i="7" a="1"/>
  <c r="CN48" i="17" a="1"/>
  <c r="AN30" i="7" a="1"/>
  <c r="CN17" i="7" a="1"/>
  <c r="CI40" i="17" a="1"/>
  <c r="N55" i="17"/>
  <c r="AK9" i="7" a="1"/>
  <c r="BW31" i="7" a="1"/>
  <c r="CH35" i="17" a="1"/>
  <c r="CM45" i="17" a="1"/>
  <c r="CN60" i="17" a="1"/>
  <c r="S21" i="7" a="1"/>
  <c r="O3" i="7" a="1"/>
  <c r="BM50" i="7" a="1"/>
  <c r="CG33" i="17" a="1"/>
  <c r="CJ62" i="17" a="1"/>
  <c r="AQ25" i="7" a="1"/>
  <c r="AV4" i="7" a="1"/>
  <c r="AI22" i="7" a="1"/>
  <c r="CH57" i="17" a="1"/>
  <c r="CH37" i="17" a="1"/>
  <c r="CO41" i="17" a="1"/>
  <c r="CK23" i="17" a="1"/>
  <c r="Z34" i="7" a="1"/>
  <c r="BP5" i="7" a="1"/>
  <c r="CC5" i="7" a="1"/>
  <c r="AJ26" i="7" a="1"/>
  <c r="AU26" i="7" a="1"/>
  <c r="CG39" i="17" a="1"/>
  <c r="CE30" i="17" a="1"/>
  <c r="CE55" i="17" a="1"/>
  <c r="Y8" i="7" a="1"/>
  <c r="R34" i="7" a="1"/>
  <c r="BR47" i="7" a="1"/>
  <c r="BS47" i="7" a="1"/>
  <c r="AT44" i="7" a="1"/>
  <c r="CA15" i="7" a="1"/>
  <c r="BX4" i="7" a="1"/>
  <c r="U18" i="7" a="1"/>
  <c r="CL19" i="17" a="1"/>
  <c r="CE59" i="17" a="1"/>
  <c r="CF66" i="17" a="1"/>
  <c r="AD53" i="7" a="1"/>
  <c r="AE9" i="7" a="1"/>
  <c r="V51" i="7" a="1"/>
  <c r="BK44" i="7" a="1"/>
  <c r="N66" i="17"/>
  <c r="CO67" i="17" a="1"/>
  <c r="BA36" i="7" a="1"/>
  <c r="AM26" i="7" a="1"/>
  <c r="CI12" i="17" a="1"/>
  <c r="AU30" i="7" a="1"/>
  <c r="J37" i="7" a="1"/>
  <c r="CL29" i="17" a="1"/>
  <c r="BP15" i="7" a="1"/>
  <c r="N4" i="17"/>
  <c r="CP40" i="7" a="1"/>
  <c r="T32" i="7" a="1"/>
  <c r="CH46" i="17" a="1"/>
  <c r="CI62" i="17" a="1"/>
  <c r="BP50" i="7" a="1"/>
  <c r="CM40" i="17" a="1"/>
  <c r="CG6" i="17" a="1"/>
  <c r="G17" i="7" a="1"/>
  <c r="AE47" i="7" a="1"/>
  <c r="CA34" i="7" a="1"/>
  <c r="AV20" i="7" a="1"/>
  <c r="CI4" i="17" a="1"/>
  <c r="CG54" i="17" a="1"/>
  <c r="AO32" i="7" a="1"/>
  <c r="BX53" i="7" a="1"/>
  <c r="AJ40" i="7" a="1"/>
  <c r="CA51" i="7" a="1"/>
  <c r="CF59" i="17" a="1"/>
  <c r="N67" i="17"/>
  <c r="CM52" i="17" a="1"/>
  <c r="M54" i="7" a="1"/>
  <c r="Z11" i="7" a="1"/>
  <c r="Y35" i="7" a="1"/>
  <c r="CR4" i="7" a="1"/>
  <c r="CQ3" i="7" a="1"/>
  <c r="Q29" i="7" a="1"/>
  <c r="CK12" i="17" a="1"/>
  <c r="O18" i="7" a="1"/>
  <c r="CM53" i="17" a="1"/>
  <c r="CJ12" i="7" a="1"/>
  <c r="AP14" i="7" a="1"/>
  <c r="CJ48" i="7" a="1"/>
  <c r="BR28" i="7" a="1"/>
  <c r="BX33" i="7" a="1"/>
  <c r="CN28" i="17" a="1"/>
  <c r="CK31" i="17" a="1"/>
  <c r="CL47" i="17" a="1"/>
  <c r="CH4" i="17" a="1"/>
  <c r="CJ44" i="17" a="1"/>
  <c r="AT9" i="7" a="1"/>
  <c r="N7" i="17"/>
  <c r="BS3" i="7" a="1"/>
  <c r="CL7" i="17" a="1"/>
  <c r="AK52" i="7" a="1"/>
  <c r="V27" i="7" a="1"/>
  <c r="AC17" i="7" a="1"/>
  <c r="BN44" i="7" a="1"/>
  <c r="CJ49" i="17" a="1"/>
  <c r="CS14" i="7" a="1"/>
  <c r="CG32" i="7" a="1"/>
  <c r="CH24" i="17" a="1"/>
  <c r="BU12" i="7" a="1"/>
  <c r="CK71" i="17" a="1"/>
  <c r="M61" i="17"/>
  <c r="J38" i="7" a="1"/>
  <c r="E3" i="7" a="1"/>
  <c r="BG2" i="7" a="1"/>
  <c r="O6" i="7" a="1"/>
  <c r="P32" i="7" a="1"/>
  <c r="BU16" i="7" a="1"/>
  <c r="BZ22" i="7" a="1"/>
  <c r="BR23" i="7" a="1"/>
  <c r="CP42" i="7" a="1"/>
  <c r="CG29" i="17" a="1"/>
  <c r="CI52" i="17" a="1"/>
  <c r="N6" i="17"/>
  <c r="CE57" i="17" a="1"/>
  <c r="BX17" i="7" a="1"/>
  <c r="CI51" i="17" a="1"/>
  <c r="BA6" i="7" a="1"/>
  <c r="CJ41" i="17" a="1"/>
  <c r="AJ30" i="7" a="1"/>
  <c r="AV49" i="7" a="1"/>
  <c r="CF67" i="17" a="1"/>
  <c r="S4" i="7" a="1"/>
  <c r="AR12" i="7" a="1"/>
  <c r="BM17" i="7" a="1"/>
  <c r="BS36" i="7" a="1"/>
  <c r="AM4" i="7" a="1"/>
  <c r="CM3" i="7" a="1"/>
  <c r="CG27" i="17" a="1"/>
  <c r="E31" i="7" a="1"/>
  <c r="AU27" i="7" a="1"/>
  <c r="CJ60" i="17" a="1"/>
  <c r="BJ26" i="7" a="1"/>
  <c r="AR27" i="7" a="1"/>
  <c r="CG45" i="17" a="1"/>
  <c r="AC43" i="7" a="1"/>
  <c r="E11" i="7" a="1"/>
  <c r="AD31" i="7" a="1"/>
  <c r="AZ45" i="7" a="1"/>
  <c r="AZ45" i="7" l="1"/>
  <c r="AD31" i="7"/>
  <c r="E11" i="7"/>
  <c r="AC43" i="7"/>
  <c r="CG45" i="17"/>
  <c r="N44" i="15" s="1"/>
  <c r="AR27" i="7"/>
  <c r="BJ26" i="7"/>
  <c r="CJ60" i="17"/>
  <c r="AU27" i="7"/>
  <c r="E31" i="7"/>
  <c r="CG27" i="17"/>
  <c r="N26" i="15" s="1"/>
  <c r="CM3" i="7"/>
  <c r="AM4" i="7"/>
  <c r="BS36" i="7"/>
  <c r="BM17" i="7"/>
  <c r="AR12" i="7"/>
  <c r="S4" i="7"/>
  <c r="CF67" i="17"/>
  <c r="M66" i="15" s="1"/>
  <c r="AV49" i="7"/>
  <c r="AJ30" i="7"/>
  <c r="CJ41" i="17"/>
  <c r="BA6" i="7"/>
  <c r="CI51" i="17"/>
  <c r="P50" i="15" s="1"/>
  <c r="BX17" i="7"/>
  <c r="CE57" i="17"/>
  <c r="L56" i="15" s="1"/>
  <c r="CI52" i="17"/>
  <c r="CG29" i="17"/>
  <c r="N28" i="15" s="1"/>
  <c r="CP42" i="7"/>
  <c r="BR23" i="7"/>
  <c r="BZ22" i="7"/>
  <c r="BU16" i="7"/>
  <c r="P32" i="7"/>
  <c r="O6" i="7"/>
  <c r="BG2" i="7"/>
  <c r="E3" i="7"/>
  <c r="J38" i="7"/>
  <c r="P61" i="17"/>
  <c r="O61" i="17"/>
  <c r="CK71" i="17"/>
  <c r="F127" i="35" s="1"/>
  <c r="BU12" i="7"/>
  <c r="CH24" i="17"/>
  <c r="CG32" i="7"/>
  <c r="CS14" i="7"/>
  <c r="CJ49" i="17"/>
  <c r="BN44" i="7"/>
  <c r="AC17" i="7"/>
  <c r="V27" i="7"/>
  <c r="AK52" i="7"/>
  <c r="CL7" i="17"/>
  <c r="BS3" i="7"/>
  <c r="AT9" i="7"/>
  <c r="CJ44" i="17"/>
  <c r="CH4" i="17"/>
  <c r="CL47" i="17"/>
  <c r="CK31" i="17"/>
  <c r="CN28" i="17"/>
  <c r="BX33" i="7"/>
  <c r="BR28" i="7"/>
  <c r="CJ48" i="7"/>
  <c r="AP14" i="7"/>
  <c r="CJ12" i="7"/>
  <c r="CM53" i="17"/>
  <c r="H98" i="35" s="1"/>
  <c r="O18" i="7"/>
  <c r="CK12" i="17"/>
  <c r="Q29" i="7"/>
  <c r="CQ3" i="7"/>
  <c r="CR4" i="7"/>
  <c r="Y35" i="7"/>
  <c r="Z11" i="7"/>
  <c r="M54" i="7"/>
  <c r="CM52" i="17"/>
  <c r="T51" i="15" s="1"/>
  <c r="CF59" i="17"/>
  <c r="M58" i="15" s="1"/>
  <c r="CA51" i="7"/>
  <c r="AJ40" i="7"/>
  <c r="BX53" i="7"/>
  <c r="AO32" i="7"/>
  <c r="CG54" i="17"/>
  <c r="N53" i="15" s="1"/>
  <c r="CI4" i="17"/>
  <c r="D34" i="35" s="1"/>
  <c r="AV20" i="7"/>
  <c r="CA34" i="7"/>
  <c r="AE47" i="7"/>
  <c r="G17" i="7"/>
  <c r="CG6" i="17"/>
  <c r="N5" i="15" s="1"/>
  <c r="CM40" i="17"/>
  <c r="BP50" i="7"/>
  <c r="CI62" i="17"/>
  <c r="D110" i="35" s="1"/>
  <c r="CH46" i="17"/>
  <c r="O45" i="15" s="1"/>
  <c r="T32" i="7"/>
  <c r="CP40" i="7"/>
  <c r="BP15" i="7"/>
  <c r="CL29" i="17"/>
  <c r="J37" i="7"/>
  <c r="AU30" i="7"/>
  <c r="CI12" i="17"/>
  <c r="D42" i="35" s="1"/>
  <c r="AM26" i="7"/>
  <c r="BA36" i="7"/>
  <c r="CO67" i="17"/>
  <c r="BK44" i="7"/>
  <c r="V51" i="7"/>
  <c r="AE9" i="7"/>
  <c r="AD53" i="7"/>
  <c r="CF66" i="17"/>
  <c r="M65" i="15" s="1"/>
  <c r="CE59" i="17"/>
  <c r="L58" i="15" s="1"/>
  <c r="CL19" i="17"/>
  <c r="U18" i="7"/>
  <c r="BX4" i="7"/>
  <c r="CA15" i="7"/>
  <c r="AT44" i="7"/>
  <c r="BS47" i="7"/>
  <c r="BR47" i="7"/>
  <c r="R34" i="7"/>
  <c r="Y8" i="7"/>
  <c r="CE55" i="17"/>
  <c r="L54" i="15" s="1"/>
  <c r="CE30" i="17"/>
  <c r="L29" i="15" s="1"/>
  <c r="CG39" i="17"/>
  <c r="N38" i="15" s="1"/>
  <c r="AU26" i="7"/>
  <c r="AJ26" i="7"/>
  <c r="CC5" i="7"/>
  <c r="BP5" i="7"/>
  <c r="Z34" i="7"/>
  <c r="CK23" i="17"/>
  <c r="CO41" i="17"/>
  <c r="CH37" i="17"/>
  <c r="CH57" i="17"/>
  <c r="AI22" i="7"/>
  <c r="AV4" i="7"/>
  <c r="AQ25" i="7"/>
  <c r="CJ62" i="17"/>
  <c r="CG33" i="17"/>
  <c r="N32" i="15" s="1"/>
  <c r="BM50" i="7"/>
  <c r="O3" i="7"/>
  <c r="S21" i="7"/>
  <c r="CN60" i="17"/>
  <c r="CM45" i="17"/>
  <c r="T44" i="15" s="1"/>
  <c r="CH35" i="17"/>
  <c r="C73" i="35" s="1"/>
  <c r="BW31" i="7"/>
  <c r="AK9" i="7"/>
  <c r="CI40" i="17"/>
  <c r="CN17" i="7"/>
  <c r="AN30" i="7"/>
  <c r="CN48" i="17"/>
  <c r="CF7" i="7"/>
  <c r="BO29" i="7"/>
  <c r="CN46" i="17"/>
  <c r="CI41" i="17"/>
  <c r="CO33" i="17"/>
  <c r="CH40" i="17"/>
  <c r="CI43" i="17"/>
  <c r="BQ50" i="7"/>
  <c r="AW2" i="7"/>
  <c r="CM66" i="17"/>
  <c r="H117" i="35" s="1"/>
  <c r="BS25" i="7"/>
  <c r="I34" i="7"/>
  <c r="CM17" i="17"/>
  <c r="BD38" i="7"/>
  <c r="CS17" i="7"/>
  <c r="CM8" i="17"/>
  <c r="CI53" i="17"/>
  <c r="P52" i="15" s="1"/>
  <c r="P6" i="7"/>
  <c r="CS24" i="7"/>
  <c r="N53" i="7"/>
  <c r="AI54" i="7"/>
  <c r="CJ48" i="17"/>
  <c r="BH38" i="7"/>
  <c r="V54" i="7"/>
  <c r="O23" i="17"/>
  <c r="P23" i="17"/>
  <c r="CL18" i="17"/>
  <c r="J47" i="7"/>
  <c r="CF8" i="17"/>
  <c r="M7" i="15" s="1"/>
  <c r="O51" i="17"/>
  <c r="P51" i="17"/>
  <c r="E27" i="7"/>
  <c r="F36" i="7"/>
  <c r="CU45" i="7"/>
  <c r="CC28" i="7"/>
  <c r="CC26" i="7"/>
  <c r="CH23" i="17"/>
  <c r="CL14" i="17"/>
  <c r="CO52" i="17"/>
  <c r="BA31" i="7"/>
  <c r="AK36" i="7"/>
  <c r="CF56" i="17"/>
  <c r="M55" i="15" s="1"/>
  <c r="CL30" i="17"/>
  <c r="M23" i="7"/>
  <c r="S36" i="7"/>
  <c r="CJ30" i="7"/>
  <c r="BB38" i="7"/>
  <c r="BN24" i="7"/>
  <c r="AM19" i="7"/>
  <c r="P39" i="17"/>
  <c r="O39" i="17"/>
  <c r="BB15" i="7"/>
  <c r="AN11" i="7"/>
  <c r="CL26" i="17"/>
  <c r="AC41" i="7"/>
  <c r="T13" i="7"/>
  <c r="CM60" i="17"/>
  <c r="CF54" i="17"/>
  <c r="M53" i="15" s="1"/>
  <c r="CH61" i="17"/>
  <c r="CF8" i="7"/>
  <c r="J4" i="7"/>
  <c r="T44" i="7"/>
  <c r="CH41" i="17"/>
  <c r="CH30" i="17"/>
  <c r="BS23" i="7"/>
  <c r="CL43" i="7"/>
  <c r="H33" i="7"/>
  <c r="CL14" i="7"/>
  <c r="CM56" i="17"/>
  <c r="AA6" i="7"/>
  <c r="AD21" i="7"/>
  <c r="CM29" i="7"/>
  <c r="CF38" i="7"/>
  <c r="CF11" i="17"/>
  <c r="M10" i="15" s="1"/>
  <c r="BM51" i="7"/>
  <c r="AU6" i="7"/>
  <c r="CN35" i="17"/>
  <c r="N12" i="7"/>
  <c r="CI48" i="17"/>
  <c r="CN41" i="17"/>
  <c r="I79" i="35" s="1"/>
  <c r="CG26" i="7"/>
  <c r="AA17" i="7"/>
  <c r="CG34" i="7"/>
  <c r="AI20" i="7"/>
  <c r="CE8" i="7"/>
  <c r="CH66" i="17"/>
  <c r="CK55" i="17"/>
  <c r="CH16" i="17"/>
  <c r="CJ37" i="17"/>
  <c r="CE61" i="17"/>
  <c r="L60" i="15" s="1"/>
  <c r="CG48" i="7"/>
  <c r="AP40" i="7"/>
  <c r="CB3" i="7"/>
  <c r="BT7" i="7"/>
  <c r="AV19" i="7"/>
  <c r="BK39" i="7"/>
  <c r="N13" i="7"/>
  <c r="CN33" i="17"/>
  <c r="U32" i="15" s="1"/>
  <c r="BO12" i="7"/>
  <c r="AS50" i="7"/>
  <c r="CE58" i="17"/>
  <c r="L57" i="15" s="1"/>
  <c r="CF22" i="17"/>
  <c r="M21" i="15" s="1"/>
  <c r="T7" i="7"/>
  <c r="AW28" i="7"/>
  <c r="AS22" i="7"/>
  <c r="CF53" i="7"/>
  <c r="CI13" i="17"/>
  <c r="BN2" i="7"/>
  <c r="CM43" i="7"/>
  <c r="CU49" i="7"/>
  <c r="CL66" i="17"/>
  <c r="CO29" i="7"/>
  <c r="AG37" i="7"/>
  <c r="W20" i="7"/>
  <c r="H39" i="7"/>
  <c r="CN53" i="17"/>
  <c r="CO36" i="17"/>
  <c r="AV23" i="7"/>
  <c r="CG31" i="7"/>
  <c r="BO4" i="7"/>
  <c r="CG25" i="17"/>
  <c r="N24" i="15" s="1"/>
  <c r="G33" i="7"/>
  <c r="CF58" i="17"/>
  <c r="M57" i="15" s="1"/>
  <c r="L53" i="7"/>
  <c r="CJ9" i="17"/>
  <c r="CM57" i="17"/>
  <c r="O34" i="17"/>
  <c r="P34" i="17"/>
  <c r="W17" i="17"/>
  <c r="Q17" i="17" s="1"/>
  <c r="P17" i="17"/>
  <c r="X17" i="17"/>
  <c r="O17" i="17"/>
  <c r="CM6" i="17"/>
  <c r="CG3" i="17"/>
  <c r="N2" i="15" s="1"/>
  <c r="CD14" i="7"/>
  <c r="CE14" i="17"/>
  <c r="L13" i="15" s="1"/>
  <c r="CJ34" i="17"/>
  <c r="Q33" i="15" s="1"/>
  <c r="CE26" i="7"/>
  <c r="CE33" i="17"/>
  <c r="L32" i="15" s="1"/>
  <c r="AL22" i="7"/>
  <c r="CT27" i="7"/>
  <c r="BV5" i="7"/>
  <c r="CK4" i="17"/>
  <c r="BY41" i="7"/>
  <c r="CN43" i="17"/>
  <c r="U42" i="15" s="1"/>
  <c r="CL65" i="17"/>
  <c r="S64" i="15" s="1"/>
  <c r="CK14" i="17"/>
  <c r="CF37" i="17"/>
  <c r="M36" i="15" s="1"/>
  <c r="O32" i="17"/>
  <c r="P32" i="17"/>
  <c r="CO57" i="17"/>
  <c r="H9" i="7"/>
  <c r="T4" i="7"/>
  <c r="AB43" i="7"/>
  <c r="O7" i="7"/>
  <c r="P13" i="7"/>
  <c r="CC39" i="7"/>
  <c r="CE24" i="17"/>
  <c r="L23" i="15" s="1"/>
  <c r="CO59" i="17"/>
  <c r="J107" i="35" s="1"/>
  <c r="BX10" i="7"/>
  <c r="AY49" i="7"/>
  <c r="AL28" i="7"/>
  <c r="P68" i="17"/>
  <c r="O68" i="17"/>
  <c r="G54" i="7"/>
  <c r="R53" i="7"/>
  <c r="BO11" i="7"/>
  <c r="AP54" i="7"/>
  <c r="CN11" i="17"/>
  <c r="K12" i="7"/>
  <c r="CF57" i="17"/>
  <c r="M56" i="15" s="1"/>
  <c r="O47" i="17"/>
  <c r="P47" i="17"/>
  <c r="N19" i="7"/>
  <c r="BO45" i="7"/>
  <c r="CK29" i="17"/>
  <c r="BI6" i="7"/>
  <c r="N50" i="7"/>
  <c r="CH71" i="17"/>
  <c r="BB11" i="7"/>
  <c r="O4" i="17"/>
  <c r="P4" i="17"/>
  <c r="CE38" i="17"/>
  <c r="L37" i="15" s="1"/>
  <c r="E28" i="7"/>
  <c r="CC27" i="7"/>
  <c r="CO20" i="17"/>
  <c r="CH27" i="17"/>
  <c r="O69" i="17"/>
  <c r="P69" i="17"/>
  <c r="L14" i="7"/>
  <c r="CG14" i="17"/>
  <c r="N13" i="15" s="1"/>
  <c r="T14" i="7"/>
  <c r="AP41" i="7"/>
  <c r="CP17" i="7"/>
  <c r="CF43" i="17"/>
  <c r="M42" i="15" s="1"/>
  <c r="CA31" i="7"/>
  <c r="I31" i="7"/>
  <c r="CN44" i="17"/>
  <c r="BY17" i="7"/>
  <c r="CL25" i="17"/>
  <c r="I53" i="7"/>
  <c r="CF15" i="17"/>
  <c r="M14" i="15" s="1"/>
  <c r="CF46" i="17"/>
  <c r="M45" i="15" s="1"/>
  <c r="U44" i="7"/>
  <c r="CJ24" i="17"/>
  <c r="AT52" i="7"/>
  <c r="R32" i="7"/>
  <c r="BG35" i="7"/>
  <c r="AO41" i="7"/>
  <c r="AJ10" i="7"/>
  <c r="AN18" i="7"/>
  <c r="AN9" i="7"/>
  <c r="N41" i="7"/>
  <c r="H36" i="7"/>
  <c r="CF7" i="17"/>
  <c r="M6" i="15" s="1"/>
  <c r="CI71" i="17"/>
  <c r="CK38" i="17"/>
  <c r="F76" i="35" s="1"/>
  <c r="AK5" i="7"/>
  <c r="AY19" i="7"/>
  <c r="AL3" i="7"/>
  <c r="CM31" i="17"/>
  <c r="BQ40" i="7"/>
  <c r="O11" i="17"/>
  <c r="P11" i="17"/>
  <c r="CG15" i="17"/>
  <c r="N14" i="15" s="1"/>
  <c r="CL53" i="17"/>
  <c r="S52" i="15" s="1"/>
  <c r="AO52" i="15" s="1"/>
  <c r="AN17" i="7"/>
  <c r="BN23" i="7"/>
  <c r="CD31" i="7"/>
  <c r="BN11" i="7"/>
  <c r="CM68" i="17"/>
  <c r="CO58" i="17"/>
  <c r="BU53" i="7"/>
  <c r="AY21" i="7"/>
  <c r="AA25" i="7"/>
  <c r="U53" i="7"/>
  <c r="CP43" i="7"/>
  <c r="CB54" i="7"/>
  <c r="AN31" i="7"/>
  <c r="CN8" i="17"/>
  <c r="J16" i="7"/>
  <c r="CK65" i="17"/>
  <c r="F115" i="35" s="1"/>
  <c r="CF18" i="7"/>
  <c r="AB11" i="7"/>
  <c r="AP32" i="7"/>
  <c r="CO7" i="17"/>
  <c r="CK63" i="17"/>
  <c r="BH47" i="7"/>
  <c r="AH11" i="7"/>
  <c r="BB45" i="7"/>
  <c r="AH52" i="7"/>
  <c r="AI11" i="7"/>
  <c r="BL6" i="7"/>
  <c r="BD3" i="7"/>
  <c r="CI23" i="17"/>
  <c r="AQ20" i="7"/>
  <c r="CN14" i="17"/>
  <c r="BR6" i="7"/>
  <c r="CG57" i="17"/>
  <c r="N56" i="15" s="1"/>
  <c r="CL11" i="17"/>
  <c r="F26" i="7"/>
  <c r="CQ52" i="7"/>
  <c r="AW42" i="7"/>
  <c r="AY27" i="7"/>
  <c r="CO28" i="7"/>
  <c r="AI26" i="7"/>
  <c r="CN26" i="17"/>
  <c r="U25" i="15" s="1"/>
  <c r="BO38" i="7"/>
  <c r="AJ6" i="7"/>
  <c r="CH34" i="17"/>
  <c r="CA7" i="7"/>
  <c r="CM37" i="7"/>
  <c r="CC38" i="7"/>
  <c r="AS34" i="7"/>
  <c r="J46" i="7"/>
  <c r="S9" i="7"/>
  <c r="K52" i="7"/>
  <c r="CT7" i="7"/>
  <c r="Z14" i="7"/>
  <c r="BL18" i="7"/>
  <c r="CO53" i="17"/>
  <c r="CO71" i="17"/>
  <c r="CF27" i="17"/>
  <c r="M26" i="15" s="1"/>
  <c r="AM12" i="7"/>
  <c r="AV17" i="7"/>
  <c r="AJ29" i="7"/>
  <c r="CJ33" i="7"/>
  <c r="AU19" i="7"/>
  <c r="CF47" i="17"/>
  <c r="M46" i="15" s="1"/>
  <c r="O36" i="17"/>
  <c r="P36" i="17"/>
  <c r="CO61" i="17"/>
  <c r="CJ26" i="17"/>
  <c r="CI14" i="17"/>
  <c r="BE25" i="7"/>
  <c r="CF49" i="17"/>
  <c r="M48" i="15" s="1"/>
  <c r="CG9" i="17"/>
  <c r="N8" i="15" s="1"/>
  <c r="BW22" i="7"/>
  <c r="O42" i="17"/>
  <c r="P42" i="17"/>
  <c r="CK3" i="17"/>
  <c r="CL8" i="17"/>
  <c r="O41" i="17"/>
  <c r="P41" i="17"/>
  <c r="CF50" i="7"/>
  <c r="CK6" i="17"/>
  <c r="F36" i="35" s="1"/>
  <c r="CG42" i="17"/>
  <c r="N41" i="15" s="1"/>
  <c r="O18" i="17"/>
  <c r="P18" i="17"/>
  <c r="X18" i="17"/>
  <c r="W18" i="17"/>
  <c r="CH5" i="17"/>
  <c r="M51" i="7"/>
  <c r="CO19" i="17"/>
  <c r="L19" i="17" s="1"/>
  <c r="BU19" i="17" s="1"/>
  <c r="CI59" i="17"/>
  <c r="M52" i="7"/>
  <c r="CH35" i="7"/>
  <c r="AG38" i="7"/>
  <c r="AX11" i="7"/>
  <c r="P31" i="17"/>
  <c r="O31" i="17"/>
  <c r="CF10" i="7"/>
  <c r="CU54" i="7"/>
  <c r="V14" i="7"/>
  <c r="AA51" i="7"/>
  <c r="H31" i="7"/>
  <c r="BJ32" i="7"/>
  <c r="AN25" i="7"/>
  <c r="AX43" i="7"/>
  <c r="CK14" i="7"/>
  <c r="CI2" i="7"/>
  <c r="CE16" i="17"/>
  <c r="L15" i="15" s="1"/>
  <c r="CC12" i="7"/>
  <c r="AI18" i="7"/>
  <c r="CT16" i="7"/>
  <c r="BD12" i="7"/>
  <c r="CD46" i="7"/>
  <c r="CH51" i="7"/>
  <c r="CF62" i="17"/>
  <c r="M61" i="15" s="1"/>
  <c r="AK54" i="7"/>
  <c r="CN42" i="17"/>
  <c r="CG69" i="17"/>
  <c r="N68" i="15" s="1"/>
  <c r="CC37" i="7"/>
  <c r="Q6" i="7"/>
  <c r="AN28" i="7"/>
  <c r="CO13" i="17"/>
  <c r="V12" i="15" s="1"/>
  <c r="CF28" i="17"/>
  <c r="M27" i="15" s="1"/>
  <c r="CM27" i="17"/>
  <c r="CF65" i="17"/>
  <c r="M64" i="15" s="1"/>
  <c r="BM21" i="7"/>
  <c r="CE10" i="17"/>
  <c r="L9" i="15" s="1"/>
  <c r="P5" i="17"/>
  <c r="O5" i="17"/>
  <c r="CH64" i="17"/>
  <c r="C114" i="35" s="1"/>
  <c r="CS42" i="7"/>
  <c r="CH49" i="17"/>
  <c r="CO22" i="17"/>
  <c r="CJ40" i="17"/>
  <c r="AF27" i="7"/>
  <c r="AT20" i="7"/>
  <c r="BE5" i="7"/>
  <c r="AL43" i="7"/>
  <c r="AY36" i="7"/>
  <c r="CK24" i="7"/>
  <c r="O23" i="7"/>
  <c r="X4" i="7"/>
  <c r="AN6" i="7"/>
  <c r="CS16" i="7"/>
  <c r="BK46" i="7"/>
  <c r="AU4" i="7"/>
  <c r="AV46" i="7"/>
  <c r="BE4" i="7"/>
  <c r="G19" i="7"/>
  <c r="BC4" i="7"/>
  <c r="P9" i="17"/>
  <c r="O9" i="17"/>
  <c r="V31" i="7"/>
  <c r="O45" i="7"/>
  <c r="AB15" i="7"/>
  <c r="CN63" i="17"/>
  <c r="CE37" i="17"/>
  <c r="L36" i="15" s="1"/>
  <c r="CF34" i="17"/>
  <c r="M33" i="15" s="1"/>
  <c r="CG32" i="17"/>
  <c r="N31" i="15" s="1"/>
  <c r="AO39" i="7"/>
  <c r="CK67" i="17"/>
  <c r="CI70" i="17"/>
  <c r="D125" i="35" s="1"/>
  <c r="AL35" i="7"/>
  <c r="P71" i="17"/>
  <c r="O71" i="17"/>
  <c r="CE26" i="17"/>
  <c r="L25" i="15" s="1"/>
  <c r="F21" i="7"/>
  <c r="CO8" i="17"/>
  <c r="R24" i="7"/>
  <c r="CK43" i="17"/>
  <c r="R42" i="15" s="1"/>
  <c r="H29" i="7"/>
  <c r="CI26" i="17"/>
  <c r="CR20" i="7"/>
  <c r="CJ52" i="7"/>
  <c r="J18" i="7"/>
  <c r="P30" i="17"/>
  <c r="O30" i="17"/>
  <c r="CG71" i="17"/>
  <c r="N70" i="15" s="1"/>
  <c r="CM55" i="17"/>
  <c r="AY14" i="7"/>
  <c r="AJ34" i="7"/>
  <c r="CR32" i="7"/>
  <c r="CB22" i="7"/>
  <c r="CE44" i="17"/>
  <c r="L43" i="15" s="1"/>
  <c r="R39" i="7"/>
  <c r="CU25" i="7"/>
  <c r="AH22" i="7"/>
  <c r="AP6" i="7"/>
  <c r="AB30" i="7"/>
  <c r="BV3" i="7"/>
  <c r="CP38" i="7"/>
  <c r="CN69" i="17"/>
  <c r="AM38" i="7"/>
  <c r="CD40" i="7"/>
  <c r="T38" i="7"/>
  <c r="CV6" i="7"/>
  <c r="Z27" i="7"/>
  <c r="BM35" i="7"/>
  <c r="BS18" i="7"/>
  <c r="BH39" i="7"/>
  <c r="BO40" i="7"/>
  <c r="CL4" i="17"/>
  <c r="G34" i="35" s="1"/>
  <c r="BX21" i="7"/>
  <c r="BX30" i="7"/>
  <c r="CA47" i="7"/>
  <c r="CK46" i="17"/>
  <c r="CH15" i="17"/>
  <c r="BN20" i="7"/>
  <c r="AT41" i="7"/>
  <c r="CG12" i="17"/>
  <c r="N11" i="15" s="1"/>
  <c r="P57" i="17"/>
  <c r="O57" i="17"/>
  <c r="CG37" i="17"/>
  <c r="N36" i="15" s="1"/>
  <c r="CF5" i="17"/>
  <c r="M4" i="15" s="1"/>
  <c r="CO50" i="17"/>
  <c r="AU11" i="7"/>
  <c r="BS46" i="7"/>
  <c r="AA47" i="7"/>
  <c r="F25" i="7"/>
  <c r="AR8" i="7"/>
  <c r="CL41" i="17"/>
  <c r="BR39" i="7"/>
  <c r="P38" i="17"/>
  <c r="O38" i="17"/>
  <c r="CG22" i="17"/>
  <c r="N21" i="15" s="1"/>
  <c r="BZ45" i="7"/>
  <c r="BW49" i="7"/>
  <c r="CO55" i="17"/>
  <c r="AV50" i="7"/>
  <c r="CK11" i="17"/>
  <c r="CL60" i="17"/>
  <c r="BA3" i="7"/>
  <c r="CA17" i="7"/>
  <c r="CR23" i="7"/>
  <c r="BT13" i="7"/>
  <c r="CL30" i="7"/>
  <c r="CI54" i="17"/>
  <c r="CG47" i="7"/>
  <c r="CI32" i="17"/>
  <c r="CJ65" i="17"/>
  <c r="CO68" i="17"/>
  <c r="AI68" i="17" s="1"/>
  <c r="CJ6" i="17"/>
  <c r="Q5" i="15" s="1"/>
  <c r="CO20" i="7"/>
  <c r="AY20" i="7"/>
  <c r="AD35" i="7"/>
  <c r="CN10" i="17"/>
  <c r="AK32" i="7"/>
  <c r="CH21" i="17"/>
  <c r="CJ71" i="17"/>
  <c r="Q70" i="15" s="1"/>
  <c r="BE27" i="7"/>
  <c r="CK61" i="17"/>
  <c r="AK25" i="7"/>
  <c r="AQ35" i="7"/>
  <c r="CH50" i="7"/>
  <c r="CV30" i="7"/>
  <c r="O62" i="17"/>
  <c r="P62" i="17"/>
  <c r="CB43" i="7"/>
  <c r="CN40" i="17"/>
  <c r="K45" i="7"/>
  <c r="CH25" i="17"/>
  <c r="CJ35" i="17"/>
  <c r="CK21" i="17"/>
  <c r="CF19" i="17"/>
  <c r="M18" i="15" s="1"/>
  <c r="BP54" i="7"/>
  <c r="CI3" i="7"/>
  <c r="G51" i="7"/>
  <c r="AG33" i="7"/>
  <c r="CO34" i="17"/>
  <c r="CL3" i="7"/>
  <c r="CL22" i="17"/>
  <c r="BN25" i="7"/>
  <c r="CI36" i="17"/>
  <c r="CN20" i="17"/>
  <c r="I50" i="35" s="1"/>
  <c r="CE25" i="17"/>
  <c r="L24" i="15" s="1"/>
  <c r="CO26" i="17"/>
  <c r="CJ38" i="17"/>
  <c r="U11" i="7"/>
  <c r="W43" i="7"/>
  <c r="AV40" i="7"/>
  <c r="BH9" i="7"/>
  <c r="CF42" i="17"/>
  <c r="M41" i="15" s="1"/>
  <c r="Y28" i="7"/>
  <c r="CL15" i="17"/>
  <c r="S14" i="15" s="1"/>
  <c r="AO22" i="7"/>
  <c r="CG19" i="17"/>
  <c r="N18" i="15" s="1"/>
  <c r="AS12" i="7"/>
  <c r="CO62" i="17"/>
  <c r="CH50" i="17"/>
  <c r="O49" i="15" s="1"/>
  <c r="CQ10" i="7"/>
  <c r="H6" i="7"/>
  <c r="AW39" i="7"/>
  <c r="AX6" i="7"/>
  <c r="AM47" i="7"/>
  <c r="P67" i="17"/>
  <c r="O67" i="17"/>
  <c r="CI58" i="17"/>
  <c r="AH54" i="7"/>
  <c r="CL18" i="7"/>
  <c r="CM41" i="17"/>
  <c r="CM24" i="17"/>
  <c r="AD9" i="7"/>
  <c r="BY45" i="7"/>
  <c r="AS17" i="7"/>
  <c r="AR14" i="7"/>
  <c r="BX27" i="7"/>
  <c r="CL8" i="7"/>
  <c r="BV43" i="7"/>
  <c r="BP42" i="7"/>
  <c r="CU44" i="7"/>
  <c r="CC8" i="7"/>
  <c r="CI69" i="17"/>
  <c r="CO51" i="17"/>
  <c r="J95" i="35" s="1"/>
  <c r="CO45" i="17"/>
  <c r="J88" i="35" s="1"/>
  <c r="BY54" i="7"/>
  <c r="CB32" i="7"/>
  <c r="BB8" i="7"/>
  <c r="AV45" i="7"/>
  <c r="V29" i="7"/>
  <c r="CG5" i="17"/>
  <c r="N4" i="15" s="1"/>
  <c r="CO39" i="17"/>
  <c r="L39" i="17" s="1"/>
  <c r="CM59" i="17"/>
  <c r="CI29" i="17"/>
  <c r="CN6" i="17"/>
  <c r="CC36" i="7"/>
  <c r="Q13" i="7"/>
  <c r="R4" i="7"/>
  <c r="CL38" i="17"/>
  <c r="AD51" i="7"/>
  <c r="CF6" i="17"/>
  <c r="M5" i="15" s="1"/>
  <c r="CJ22" i="17"/>
  <c r="CE68" i="17"/>
  <c r="L67" i="15" s="1"/>
  <c r="CM39" i="17"/>
  <c r="AM40" i="7"/>
  <c r="CK39" i="17"/>
  <c r="CG38" i="17"/>
  <c r="N37" i="15" s="1"/>
  <c r="CE20" i="17"/>
  <c r="L19" i="15" s="1"/>
  <c r="CN5" i="17"/>
  <c r="I5" i="22" s="1"/>
  <c r="J5" i="22" s="1"/>
  <c r="CM5" i="17"/>
  <c r="P52" i="17"/>
  <c r="O52" i="17"/>
  <c r="AB18" i="7"/>
  <c r="CN56" i="17"/>
  <c r="CJ8" i="17"/>
  <c r="CI34" i="17"/>
  <c r="CN45" i="17"/>
  <c r="U44" i="15" s="1"/>
  <c r="BL39" i="7"/>
  <c r="BA45" i="7"/>
  <c r="AX7" i="7"/>
  <c r="BK9" i="7"/>
  <c r="BD49" i="7"/>
  <c r="BY7" i="7"/>
  <c r="L18" i="7"/>
  <c r="BY22" i="7"/>
  <c r="I51" i="7"/>
  <c r="BZ2" i="7"/>
  <c r="P27" i="17"/>
  <c r="O27" i="17"/>
  <c r="P20" i="17"/>
  <c r="O20" i="17"/>
  <c r="CM48" i="17"/>
  <c r="BA47" i="7"/>
  <c r="U23" i="7"/>
  <c r="AT18" i="7"/>
  <c r="L30" i="7"/>
  <c r="CG42" i="7"/>
  <c r="CF71" i="17"/>
  <c r="M70" i="15" s="1"/>
  <c r="P45" i="17"/>
  <c r="O45" i="17"/>
  <c r="CM29" i="17"/>
  <c r="CI47" i="17"/>
  <c r="AE29" i="7"/>
  <c r="CL57" i="17"/>
  <c r="CK66" i="17"/>
  <c r="O15" i="17"/>
  <c r="P15" i="17"/>
  <c r="CF50" i="17"/>
  <c r="M49" i="15" s="1"/>
  <c r="CM19" i="17"/>
  <c r="H49" i="35" s="1"/>
  <c r="CE31" i="17"/>
  <c r="L30" i="15" s="1"/>
  <c r="CN32" i="17"/>
  <c r="CL24" i="17"/>
  <c r="CK56" i="17"/>
  <c r="CL33" i="17"/>
  <c r="CH65" i="17"/>
  <c r="BK10" i="7"/>
  <c r="BF32" i="7"/>
  <c r="CH67" i="17"/>
  <c r="CF16" i="17"/>
  <c r="M15" i="15" s="1"/>
  <c r="CF32" i="17"/>
  <c r="M31" i="15" s="1"/>
  <c r="K2" i="7"/>
  <c r="I38" i="7"/>
  <c r="AP45" i="7"/>
  <c r="CN33" i="7"/>
  <c r="BW45" i="7"/>
  <c r="CD41" i="7"/>
  <c r="BC29" i="7"/>
  <c r="AF41" i="7"/>
  <c r="F52" i="7"/>
  <c r="BO33" i="7"/>
  <c r="BF45" i="7"/>
  <c r="BR44" i="7"/>
  <c r="AL25" i="7"/>
  <c r="BQ49" i="7"/>
  <c r="CQ4" i="7"/>
  <c r="CI22" i="7"/>
  <c r="CN24" i="17"/>
  <c r="CL41" i="7"/>
  <c r="BO49" i="7"/>
  <c r="S48" i="7"/>
  <c r="CK8" i="17"/>
  <c r="CK28" i="17"/>
  <c r="F12" i="7"/>
  <c r="CN20" i="7"/>
  <c r="CS40" i="7"/>
  <c r="CN39" i="17"/>
  <c r="AZ43" i="7"/>
  <c r="CK7" i="17"/>
  <c r="CJ30" i="17"/>
  <c r="Q29" i="15" s="1"/>
  <c r="CK44" i="17"/>
  <c r="CH62" i="17"/>
  <c r="CF31" i="17"/>
  <c r="M30" i="15" s="1"/>
  <c r="CI20" i="17"/>
  <c r="BR36" i="7"/>
  <c r="CH60" i="17"/>
  <c r="AB54" i="7"/>
  <c r="BY51" i="7"/>
  <c r="CM13" i="17"/>
  <c r="CJ68" i="17"/>
  <c r="CO30" i="17"/>
  <c r="CJ32" i="17"/>
  <c r="AN8" i="7"/>
  <c r="I42" i="7"/>
  <c r="G3" i="7"/>
  <c r="BC10" i="7"/>
  <c r="L45" i="7"/>
  <c r="M25" i="7"/>
  <c r="AE52" i="7"/>
  <c r="I9" i="7"/>
  <c r="AW50" i="7"/>
  <c r="AO54" i="7"/>
  <c r="CM23" i="7"/>
  <c r="CG51" i="7"/>
  <c r="M33" i="7"/>
  <c r="BT38" i="7"/>
  <c r="AS46" i="7"/>
  <c r="BX18" i="7"/>
  <c r="CB42" i="7"/>
  <c r="G44" i="7"/>
  <c r="T50" i="7"/>
  <c r="BU6" i="7"/>
  <c r="CE10" i="7"/>
  <c r="AK49" i="7"/>
  <c r="BM31" i="7"/>
  <c r="W45" i="7"/>
  <c r="R47" i="7"/>
  <c r="CJ54" i="17"/>
  <c r="BG3" i="7"/>
  <c r="Q24" i="7"/>
  <c r="BP12" i="7"/>
  <c r="BX48" i="7"/>
  <c r="CI43" i="7"/>
  <c r="AN49" i="7"/>
  <c r="P40" i="7"/>
  <c r="CJ31" i="17"/>
  <c r="CG60" i="17"/>
  <c r="N59" i="15" s="1"/>
  <c r="BJ44" i="7"/>
  <c r="CH19" i="7"/>
  <c r="BW18" i="7"/>
  <c r="BW29" i="7"/>
  <c r="Y39" i="7"/>
  <c r="CO9" i="17"/>
  <c r="BC28" i="7"/>
  <c r="CN52" i="17"/>
  <c r="U51" i="15" s="1"/>
  <c r="CK16" i="17"/>
  <c r="F46" i="35" s="1"/>
  <c r="BP40" i="7"/>
  <c r="CO17" i="17"/>
  <c r="CG65" i="17"/>
  <c r="N64" i="15" s="1"/>
  <c r="CN64" i="17"/>
  <c r="CU3" i="7"/>
  <c r="W21" i="7"/>
  <c r="O55" i="17"/>
  <c r="P55" i="17"/>
  <c r="CO27" i="17"/>
  <c r="CO35" i="17"/>
  <c r="AI35" i="17" s="1"/>
  <c r="CK62" i="17"/>
  <c r="CH36" i="17"/>
  <c r="CF53" i="17"/>
  <c r="M52" i="15" s="1"/>
  <c r="Z52" i="7"/>
  <c r="E4" i="7"/>
  <c r="CS45" i="7"/>
  <c r="BL30" i="7"/>
  <c r="AJ43" i="7"/>
  <c r="CJ3" i="17"/>
  <c r="CF23" i="17"/>
  <c r="M22" i="15" s="1"/>
  <c r="CL55" i="17"/>
  <c r="W31" i="7"/>
  <c r="CG40" i="7"/>
  <c r="CL19" i="7"/>
  <c r="AR52" i="7"/>
  <c r="CE50" i="17"/>
  <c r="L49" i="15" s="1"/>
  <c r="CK40" i="17"/>
  <c r="CL16" i="17"/>
  <c r="CE23" i="17"/>
  <c r="L22" i="15" s="1"/>
  <c r="CI25" i="17"/>
  <c r="CG58" i="17"/>
  <c r="N57" i="15" s="1"/>
  <c r="CK35" i="17"/>
  <c r="R34" i="15" s="1"/>
  <c r="BA25" i="7"/>
  <c r="CN37" i="7"/>
  <c r="Y36" i="7"/>
  <c r="BS37" i="7"/>
  <c r="CM51" i="17"/>
  <c r="CO4" i="7"/>
  <c r="CM3" i="17"/>
  <c r="CZ69" i="17" s="1"/>
  <c r="AE68" i="15" s="1"/>
  <c r="AP68" i="15" s="1"/>
  <c r="CO25" i="17"/>
  <c r="AI25" i="17" s="1"/>
  <c r="CL6" i="17"/>
  <c r="CL71" i="17"/>
  <c r="BU51" i="7"/>
  <c r="CF63" i="17"/>
  <c r="M62" i="15" s="1"/>
  <c r="AU7" i="7"/>
  <c r="CB16" i="7"/>
  <c r="CL20" i="7"/>
  <c r="AC40" i="7"/>
  <c r="BW41" i="7"/>
  <c r="CE29" i="17"/>
  <c r="L28" i="15" s="1"/>
  <c r="CG61" i="17"/>
  <c r="N60" i="15" s="1"/>
  <c r="U3" i="7"/>
  <c r="CG50" i="17"/>
  <c r="N49" i="15" s="1"/>
  <c r="P25" i="17"/>
  <c r="O25" i="17"/>
  <c r="CL39" i="17"/>
  <c r="CL5" i="17"/>
  <c r="CN54" i="17"/>
  <c r="AQ54" i="7"/>
  <c r="BH51" i="7"/>
  <c r="BJ18" i="7"/>
  <c r="BB43" i="7"/>
  <c r="BN18" i="7"/>
  <c r="CK17" i="17"/>
  <c r="CC50" i="7"/>
  <c r="BY12" i="7"/>
  <c r="BA27" i="7"/>
  <c r="CE36" i="17"/>
  <c r="L35" i="15" s="1"/>
  <c r="AY13" i="7"/>
  <c r="O14" i="17"/>
  <c r="P14" i="17"/>
  <c r="CO16" i="17"/>
  <c r="CF21" i="17"/>
  <c r="M20" i="15" s="1"/>
  <c r="AW45" i="7"/>
  <c r="J48" i="7"/>
  <c r="AB17" i="7"/>
  <c r="AC6" i="7"/>
  <c r="CH39" i="17"/>
  <c r="CP19" i="7"/>
  <c r="CP34" i="7"/>
  <c r="AM23" i="7"/>
  <c r="CK64" i="17"/>
  <c r="AX5" i="7"/>
  <c r="BS41" i="7"/>
  <c r="AW19" i="7"/>
  <c r="BK48" i="7"/>
  <c r="AF36" i="7"/>
  <c r="BF17" i="7"/>
  <c r="AK26" i="7"/>
  <c r="BN37" i="7"/>
  <c r="BU9" i="7"/>
  <c r="CC47" i="7"/>
  <c r="CE53" i="17"/>
  <c r="L52" i="15" s="1"/>
  <c r="CL9" i="17"/>
  <c r="CF38" i="17"/>
  <c r="M37" i="15" s="1"/>
  <c r="CO56" i="17"/>
  <c r="L56" i="17" s="1"/>
  <c r="BG56" i="17" s="1" a="1"/>
  <c r="BG56" i="17" s="1"/>
  <c r="BH56" i="17" s="1" a="1"/>
  <c r="BH56" i="17" s="1"/>
  <c r="M26" i="7"/>
  <c r="E43" i="7"/>
  <c r="AA23" i="7"/>
  <c r="CI53" i="7"/>
  <c r="CF69" i="17"/>
  <c r="M68" i="15" s="1"/>
  <c r="CF26" i="17"/>
  <c r="M25" i="15" s="1"/>
  <c r="CG55" i="17"/>
  <c r="N54" i="15" s="1"/>
  <c r="CG8" i="17"/>
  <c r="N7" i="15" s="1"/>
  <c r="CO3" i="17"/>
  <c r="CO47" i="17"/>
  <c r="CA33" i="7"/>
  <c r="CL3" i="17"/>
  <c r="CE5" i="17"/>
  <c r="L4" i="15" s="1"/>
  <c r="W14" i="7"/>
  <c r="CL44" i="17"/>
  <c r="G87" i="35" s="1"/>
  <c r="CJ63" i="17"/>
  <c r="Q62" i="15" s="1"/>
  <c r="CE17" i="17"/>
  <c r="L16" i="15" s="1"/>
  <c r="CH29" i="17"/>
  <c r="G28" i="7"/>
  <c r="CE9" i="17"/>
  <c r="L8" i="15" s="1"/>
  <c r="AK24" i="7"/>
  <c r="CL62" i="17"/>
  <c r="CM37" i="17"/>
  <c r="T36" i="15" s="1"/>
  <c r="CG24" i="17"/>
  <c r="N23" i="15" s="1"/>
  <c r="CF55" i="17"/>
  <c r="M54" i="15" s="1"/>
  <c r="BP19" i="7"/>
  <c r="AE24" i="7"/>
  <c r="BD44" i="7"/>
  <c r="H5" i="7"/>
  <c r="T31" i="7"/>
  <c r="CV7" i="7"/>
  <c r="AB28" i="7"/>
  <c r="CB8" i="7"/>
  <c r="BH32" i="7"/>
  <c r="BY43" i="7"/>
  <c r="BC33" i="7"/>
  <c r="V34" i="7"/>
  <c r="U24" i="7"/>
  <c r="CT20" i="7"/>
  <c r="BY3" i="7"/>
  <c r="BK30" i="7"/>
  <c r="CG4" i="17"/>
  <c r="N3" i="15" s="1"/>
  <c r="AJ3" i="15" s="1"/>
  <c r="CH33" i="17"/>
  <c r="K4" i="7"/>
  <c r="CH31" i="17"/>
  <c r="L26" i="7"/>
  <c r="AJ41" i="7"/>
  <c r="CN53" i="7"/>
  <c r="CG23" i="17"/>
  <c r="N22" i="15" s="1"/>
  <c r="CK15" i="17"/>
  <c r="CF12" i="17"/>
  <c r="M11" i="15" s="1"/>
  <c r="CM10" i="17"/>
  <c r="CF70" i="17"/>
  <c r="M69" i="15" s="1"/>
  <c r="CG53" i="17"/>
  <c r="N52" i="15" s="1"/>
  <c r="CH13" i="7"/>
  <c r="CE22" i="17"/>
  <c r="L21" i="15" s="1"/>
  <c r="CI30" i="17"/>
  <c r="AU23" i="7"/>
  <c r="CF39" i="17"/>
  <c r="M38" i="15" s="1"/>
  <c r="CK51" i="17"/>
  <c r="BD27" i="7"/>
  <c r="CG17" i="17"/>
  <c r="N16" i="15" s="1"/>
  <c r="CT50" i="7"/>
  <c r="CG34" i="17"/>
  <c r="N33" i="15" s="1"/>
  <c r="CJ51" i="17"/>
  <c r="CJ13" i="17"/>
  <c r="CM36" i="17"/>
  <c r="CH58" i="17"/>
  <c r="CN4" i="17"/>
  <c r="X22" i="7"/>
  <c r="CL34" i="7"/>
  <c r="AI8" i="7"/>
  <c r="AA27" i="7"/>
  <c r="CO49" i="17"/>
  <c r="CO18" i="17"/>
  <c r="BV20" i="7"/>
  <c r="BU4" i="7"/>
  <c r="L49" i="7"/>
  <c r="CK26" i="7"/>
  <c r="AE45" i="7"/>
  <c r="BN52" i="7"/>
  <c r="AA29" i="7"/>
  <c r="BO7" i="7"/>
  <c r="BJ3" i="7"/>
  <c r="I14" i="7"/>
  <c r="CJ45" i="17"/>
  <c r="CE11" i="7"/>
  <c r="L38" i="7"/>
  <c r="CV42" i="7"/>
  <c r="CV50" i="7"/>
  <c r="CE70" i="17"/>
  <c r="L69" i="15" s="1"/>
  <c r="BP51" i="7"/>
  <c r="CG59" i="17"/>
  <c r="N58" i="15" s="1"/>
  <c r="CI3" i="17"/>
  <c r="CH3" i="17"/>
  <c r="CU65" i="17" s="1"/>
  <c r="Z64" i="15" s="1"/>
  <c r="CA12" i="7"/>
  <c r="CL20" i="17"/>
  <c r="CN23" i="17"/>
  <c r="CO5" i="17"/>
  <c r="CK48" i="17"/>
  <c r="X36" i="17"/>
  <c r="P3" i="17"/>
  <c r="X45" i="17"/>
  <c r="W11" i="17"/>
  <c r="W36" i="17"/>
  <c r="X5" i="17"/>
  <c r="W5" i="17"/>
  <c r="X35" i="17"/>
  <c r="W19" i="17"/>
  <c r="W35" i="17"/>
  <c r="W3" i="17"/>
  <c r="X46" i="17"/>
  <c r="O3" i="17"/>
  <c r="X34" i="17"/>
  <c r="W4" i="17"/>
  <c r="X11" i="17"/>
  <c r="W46" i="17"/>
  <c r="X37" i="17"/>
  <c r="X3" i="17"/>
  <c r="R3" i="17" s="1"/>
  <c r="X19" i="17"/>
  <c r="X4" i="17"/>
  <c r="X48" i="17"/>
  <c r="W34" i="17"/>
  <c r="X44" i="17"/>
  <c r="W37" i="17"/>
  <c r="W44" i="17"/>
  <c r="W45" i="17"/>
  <c r="Q45" i="17" s="1"/>
  <c r="W48" i="17"/>
  <c r="Q48" i="17" s="1"/>
  <c r="J47" i="15" s="1"/>
  <c r="CO48" i="17"/>
  <c r="Y3" i="7"/>
  <c r="CJ15" i="17"/>
  <c r="CI7" i="7"/>
  <c r="BS53" i="7"/>
  <c r="AM34" i="7"/>
  <c r="BZ16" i="7"/>
  <c r="CF10" i="17"/>
  <c r="M9" i="15" s="1"/>
  <c r="CK68" i="17"/>
  <c r="BF37" i="7"/>
  <c r="CH4" i="7"/>
  <c r="BT28" i="7"/>
  <c r="AR34" i="7"/>
  <c r="O30" i="7"/>
  <c r="L31" i="7"/>
  <c r="BM11" i="7"/>
  <c r="T40" i="7"/>
  <c r="CF35" i="7"/>
  <c r="AO28" i="7"/>
  <c r="CA44" i="7"/>
  <c r="AP34" i="7"/>
  <c r="CO5" i="7"/>
  <c r="BC50" i="7"/>
  <c r="Z3" i="7"/>
  <c r="E44" i="7"/>
  <c r="I40" i="7"/>
  <c r="AC39" i="7"/>
  <c r="BP53" i="7"/>
  <c r="CK59" i="17"/>
  <c r="BZ8" i="7"/>
  <c r="AP27" i="7"/>
  <c r="BE23" i="7"/>
  <c r="CE60" i="17"/>
  <c r="L59" i="15" s="1"/>
  <c r="CL32" i="17"/>
  <c r="P8" i="17"/>
  <c r="O8" i="17"/>
  <c r="AJ5" i="7"/>
  <c r="H2" i="7"/>
  <c r="BQ32" i="7"/>
  <c r="CI9" i="17"/>
  <c r="BP35" i="7"/>
  <c r="BL34" i="7"/>
  <c r="CN31" i="17"/>
  <c r="CJ53" i="7"/>
  <c r="Y40" i="7"/>
  <c r="CN19" i="7"/>
  <c r="CB38" i="7"/>
  <c r="AG42" i="7"/>
  <c r="CL12" i="17"/>
  <c r="AH10" i="7"/>
  <c r="M49" i="7"/>
  <c r="BM20" i="7"/>
  <c r="AU29" i="7"/>
  <c r="CE56" i="17"/>
  <c r="L55" i="15" s="1"/>
  <c r="CN12" i="17"/>
  <c r="I12" i="22" s="1"/>
  <c r="O40" i="7"/>
  <c r="Y7" i="7"/>
  <c r="CJ46" i="7"/>
  <c r="CK49" i="17"/>
  <c r="CB52" i="7"/>
  <c r="P50" i="17"/>
  <c r="O50" i="17"/>
  <c r="CS47" i="7"/>
  <c r="CF21" i="7"/>
  <c r="CI15" i="7"/>
  <c r="M28" i="7"/>
  <c r="CF30" i="17"/>
  <c r="M29" i="15" s="1"/>
  <c r="CH48" i="17"/>
  <c r="CN17" i="17"/>
  <c r="CH6" i="17"/>
  <c r="CK36" i="17"/>
  <c r="CN27" i="17"/>
  <c r="I61" i="35" s="1"/>
  <c r="CH2" i="7"/>
  <c r="CI16" i="7"/>
  <c r="BF14" i="7"/>
  <c r="L2" i="7"/>
  <c r="P21" i="17"/>
  <c r="O21" i="17"/>
  <c r="P35" i="17"/>
  <c r="O35" i="17"/>
  <c r="BC54" i="7"/>
  <c r="U47" i="7"/>
  <c r="O22" i="17"/>
  <c r="P22" i="17"/>
  <c r="BC44" i="7"/>
  <c r="BZ4" i="7"/>
  <c r="CA32" i="7"/>
  <c r="BH23" i="7"/>
  <c r="CE28" i="17"/>
  <c r="L27" i="15" s="1"/>
  <c r="CI51" i="7"/>
  <c r="AG39" i="7"/>
  <c r="AX54" i="7"/>
  <c r="E26" i="7"/>
  <c r="CE7" i="17"/>
  <c r="L6" i="15" s="1"/>
  <c r="CF20" i="17"/>
  <c r="M19" i="15" s="1"/>
  <c r="CN21" i="17"/>
  <c r="I51" i="35" s="1"/>
  <c r="CI35" i="17"/>
  <c r="L24" i="7"/>
  <c r="CO13" i="7"/>
  <c r="CT34" i="7"/>
  <c r="CA35" i="7"/>
  <c r="CL24" i="7"/>
  <c r="P16" i="17"/>
  <c r="W16" i="17"/>
  <c r="Q16" i="17" s="1"/>
  <c r="O16" i="17"/>
  <c r="X16" i="17"/>
  <c r="R16" i="17" s="1"/>
  <c r="P7" i="17"/>
  <c r="O7" i="17"/>
  <c r="Y47" i="7"/>
  <c r="CM38" i="17"/>
  <c r="CK53" i="17"/>
  <c r="CK37" i="17"/>
  <c r="R36" i="15" s="1"/>
  <c r="F8" i="7"/>
  <c r="CK70" i="17"/>
  <c r="BE20" i="7"/>
  <c r="AV26" i="7"/>
  <c r="CR36" i="7"/>
  <c r="CO10" i="7"/>
  <c r="CJ5" i="17"/>
  <c r="E35" i="35" s="1"/>
  <c r="CF48" i="7"/>
  <c r="CI45" i="17"/>
  <c r="BG34" i="7"/>
  <c r="CJ66" i="17"/>
  <c r="CN47" i="17"/>
  <c r="CK20" i="17"/>
  <c r="BH41" i="7"/>
  <c r="CL50" i="7"/>
  <c r="U6" i="7"/>
  <c r="BE48" i="7"/>
  <c r="BJ50" i="7"/>
  <c r="CO15" i="17"/>
  <c r="BP31" i="7"/>
  <c r="AR21" i="7"/>
  <c r="CA18" i="7"/>
  <c r="CH59" i="17"/>
  <c r="CK47" i="17"/>
  <c r="F90" i="35" s="1"/>
  <c r="E25" i="7"/>
  <c r="BI17" i="7"/>
  <c r="P24" i="7"/>
  <c r="CP41" i="7"/>
  <c r="BD39" i="7"/>
  <c r="W24" i="7"/>
  <c r="BH26" i="7"/>
  <c r="CE12" i="7"/>
  <c r="BG49" i="7"/>
  <c r="L23" i="7"/>
  <c r="CO11" i="17"/>
  <c r="V32" i="7"/>
  <c r="S41" i="7"/>
  <c r="BB52" i="7"/>
  <c r="BQ3" i="7"/>
  <c r="L20" i="7"/>
  <c r="AB27" i="7"/>
  <c r="F32" i="7"/>
  <c r="CI63" i="17"/>
  <c r="CJ55" i="17"/>
  <c r="P48" i="17"/>
  <c r="O48" i="17"/>
  <c r="CL64" i="17"/>
  <c r="G114" i="35" s="1"/>
  <c r="S52" i="7"/>
  <c r="CF2" i="7"/>
  <c r="AY16" i="7"/>
  <c r="CE69" i="17"/>
  <c r="L68" i="15" s="1"/>
  <c r="CI22" i="17"/>
  <c r="CO28" i="17"/>
  <c r="CG20" i="17"/>
  <c r="N19" i="15" s="1"/>
  <c r="CQ30" i="7"/>
  <c r="CN38" i="17"/>
  <c r="CG49" i="17"/>
  <c r="N48" i="15" s="1"/>
  <c r="CN55" i="17"/>
  <c r="AP36" i="7"/>
  <c r="CM34" i="17"/>
  <c r="CJ33" i="17"/>
  <c r="CJ18" i="17"/>
  <c r="CM35" i="17"/>
  <c r="S51" i="7"/>
  <c r="AM27" i="7"/>
  <c r="BG11" i="7"/>
  <c r="BQ54" i="7"/>
  <c r="AP42" i="7"/>
  <c r="P20" i="7"/>
  <c r="X21" i="7"/>
  <c r="BR29" i="7"/>
  <c r="BR11" i="7"/>
  <c r="BX41" i="7"/>
  <c r="CL2" i="7"/>
  <c r="P46" i="7"/>
  <c r="BU31" i="7"/>
  <c r="BS13" i="7"/>
  <c r="CG13" i="7"/>
  <c r="Q22" i="7"/>
  <c r="O35" i="7"/>
  <c r="CF36" i="17"/>
  <c r="M35" i="15" s="1"/>
  <c r="Q38" i="7"/>
  <c r="BN5" i="7"/>
  <c r="BL24" i="7"/>
  <c r="N9" i="7"/>
  <c r="Q25" i="7"/>
  <c r="CF49" i="7"/>
  <c r="BK12" i="7"/>
  <c r="CJ17" i="17"/>
  <c r="M44" i="7"/>
  <c r="AT30" i="7"/>
  <c r="CR21" i="7"/>
  <c r="AE19" i="7"/>
  <c r="P33" i="17"/>
  <c r="O33" i="17"/>
  <c r="CL10" i="17"/>
  <c r="BN35" i="7"/>
  <c r="CH17" i="17"/>
  <c r="CJ53" i="17"/>
  <c r="P43" i="17"/>
  <c r="O43" i="17"/>
  <c r="CF3" i="17"/>
  <c r="M2" i="15" s="1"/>
  <c r="CS50" i="7"/>
  <c r="CL48" i="17"/>
  <c r="G91" i="35" s="1"/>
  <c r="CO69" i="17"/>
  <c r="AU3" i="7"/>
  <c r="CK34" i="17"/>
  <c r="CJ4" i="17"/>
  <c r="CO65" i="17"/>
  <c r="CL43" i="17"/>
  <c r="AU45" i="7"/>
  <c r="CL34" i="17"/>
  <c r="G72" i="35" s="1"/>
  <c r="CK41" i="17"/>
  <c r="CI57" i="17"/>
  <c r="AU43" i="7"/>
  <c r="N48" i="7"/>
  <c r="AZ28" i="7"/>
  <c r="BJ27" i="7"/>
  <c r="K50" i="7"/>
  <c r="CC51" i="7"/>
  <c r="CK27" i="7"/>
  <c r="BA20" i="7"/>
  <c r="BQ45" i="7"/>
  <c r="AN19" i="7"/>
  <c r="CJ47" i="17"/>
  <c r="CE67" i="17"/>
  <c r="L66" i="15" s="1"/>
  <c r="BG10" i="7"/>
  <c r="BS12" i="7"/>
  <c r="BA53" i="7"/>
  <c r="CN59" i="17"/>
  <c r="CE40" i="17"/>
  <c r="L39" i="15" s="1"/>
  <c r="CI15" i="17"/>
  <c r="CE27" i="17"/>
  <c r="L26" i="15" s="1"/>
  <c r="E38" i="7"/>
  <c r="CK25" i="17"/>
  <c r="CG40" i="17"/>
  <c r="N39" i="15" s="1"/>
  <c r="CH11" i="17"/>
  <c r="CN30" i="7"/>
  <c r="BT33" i="7"/>
  <c r="CM54" i="17"/>
  <c r="CG52" i="17"/>
  <c r="N51" i="15" s="1"/>
  <c r="CF68" i="17"/>
  <c r="M67" i="15" s="1"/>
  <c r="CO37" i="17"/>
  <c r="AI37" i="17" s="1"/>
  <c r="CO4" i="17"/>
  <c r="K4" i="22" s="1"/>
  <c r="AZ36" i="7"/>
  <c r="CQ16" i="7"/>
  <c r="CM28" i="17"/>
  <c r="BJ11" i="7"/>
  <c r="CI56" i="17"/>
  <c r="CR8" i="7"/>
  <c r="P28" i="7"/>
  <c r="BF29" i="7"/>
  <c r="BV11" i="7"/>
  <c r="AI5" i="7"/>
  <c r="CF36" i="7"/>
  <c r="P53" i="7"/>
  <c r="R38" i="7"/>
  <c r="AQ28" i="7"/>
  <c r="BR33" i="7"/>
  <c r="BF15" i="7"/>
  <c r="BA8" i="7"/>
  <c r="AK16" i="7"/>
  <c r="CC21" i="7"/>
  <c r="AV7" i="7"/>
  <c r="CR5" i="7"/>
  <c r="U36" i="7"/>
  <c r="AS18" i="7"/>
  <c r="BK52" i="7"/>
  <c r="AI32" i="7"/>
  <c r="O17" i="7"/>
  <c r="BD10" i="7"/>
  <c r="CN51" i="17"/>
  <c r="U50" i="15" s="1"/>
  <c r="P65" i="17"/>
  <c r="O65" i="17"/>
  <c r="CT46" i="7"/>
  <c r="CI39" i="7"/>
  <c r="AL39" i="7"/>
  <c r="BJ41" i="7"/>
  <c r="CL37" i="17"/>
  <c r="BH14" i="7"/>
  <c r="AX20" i="7"/>
  <c r="BE17" i="7"/>
  <c r="X32" i="7"/>
  <c r="CH44" i="17"/>
  <c r="CL51" i="17"/>
  <c r="AC51" i="7"/>
  <c r="T24" i="7"/>
  <c r="CJ24" i="7"/>
  <c r="AI6" i="7"/>
  <c r="AO21" i="7"/>
  <c r="CL42" i="17"/>
  <c r="G80" i="35" s="1"/>
  <c r="W9" i="7"/>
  <c r="H44" i="7"/>
  <c r="CI37" i="17"/>
  <c r="P36" i="15" s="1"/>
  <c r="O53" i="17"/>
  <c r="P53" i="17"/>
  <c r="BZ43" i="7"/>
  <c r="BB44" i="7"/>
  <c r="AD54" i="7"/>
  <c r="X51" i="7"/>
  <c r="CH38" i="17"/>
  <c r="O37" i="15" s="1"/>
  <c r="J24" i="7"/>
  <c r="CM26" i="17"/>
  <c r="CI65" i="17"/>
  <c r="O28" i="17"/>
  <c r="P28" i="17"/>
  <c r="CK22" i="17"/>
  <c r="BF25" i="7"/>
  <c r="AK34" i="7"/>
  <c r="AE28" i="7"/>
  <c r="I16" i="7"/>
  <c r="AT47" i="7"/>
  <c r="CJ58" i="17"/>
  <c r="AH46" i="7"/>
  <c r="AM31" i="7"/>
  <c r="CM65" i="17"/>
  <c r="H115" i="35" s="1"/>
  <c r="Q16" i="7"/>
  <c r="BZ32" i="7"/>
  <c r="CH5" i="7"/>
  <c r="BO34" i="7"/>
  <c r="I46" i="7"/>
  <c r="CG64" i="17"/>
  <c r="N63" i="15" s="1"/>
  <c r="CU43" i="7"/>
  <c r="CQ22" i="7"/>
  <c r="CI21" i="17"/>
  <c r="CI68" i="17"/>
  <c r="AP53" i="7"/>
  <c r="BI33" i="7"/>
  <c r="CG36" i="17"/>
  <c r="N35" i="15" s="1"/>
  <c r="CO18" i="7"/>
  <c r="BH40" i="7"/>
  <c r="CL31" i="7"/>
  <c r="CG35" i="7"/>
  <c r="AI21" i="7"/>
  <c r="CB17" i="7"/>
  <c r="CE13" i="17"/>
  <c r="L12" i="15" s="1"/>
  <c r="Z44" i="7"/>
  <c r="BN7" i="7"/>
  <c r="CG62" i="17"/>
  <c r="N61" i="15" s="1"/>
  <c r="CN62" i="17"/>
  <c r="CC30" i="7"/>
  <c r="CL52" i="17"/>
  <c r="CJ28" i="17"/>
  <c r="CH39" i="7"/>
  <c r="L35" i="7"/>
  <c r="BP39" i="7"/>
  <c r="CU9" i="7"/>
  <c r="CJ50" i="17"/>
  <c r="Q49" i="15" s="1"/>
  <c r="BU10" i="7"/>
  <c r="BK24" i="7"/>
  <c r="CM20" i="17"/>
  <c r="AF9" i="7"/>
  <c r="CH9" i="17"/>
  <c r="CO64" i="17"/>
  <c r="CH8" i="17"/>
  <c r="CF24" i="17"/>
  <c r="M23" i="15" s="1"/>
  <c r="CB18" i="7"/>
  <c r="N4" i="7"/>
  <c r="AY45" i="7"/>
  <c r="F24" i="7"/>
  <c r="O40" i="17"/>
  <c r="P40" i="17"/>
  <c r="R25" i="7"/>
  <c r="AQ34" i="7"/>
  <c r="Z35" i="7"/>
  <c r="CH26" i="17"/>
  <c r="AJ20" i="7"/>
  <c r="AW5" i="7"/>
  <c r="BU24" i="7"/>
  <c r="BA46" i="7"/>
  <c r="BY11" i="7"/>
  <c r="CE48" i="7"/>
  <c r="AE49" i="7"/>
  <c r="BI41" i="7"/>
  <c r="S24" i="7"/>
  <c r="M46" i="7"/>
  <c r="AD50" i="7"/>
  <c r="AU40" i="7"/>
  <c r="CI10" i="17"/>
  <c r="CG48" i="17"/>
  <c r="N47" i="15" s="1"/>
  <c r="BG50" i="7"/>
  <c r="I35" i="7"/>
  <c r="O9" i="7"/>
  <c r="BP33" i="7"/>
  <c r="BZ18" i="7"/>
  <c r="CH68" i="17"/>
  <c r="CD45" i="7"/>
  <c r="AS20" i="7"/>
  <c r="AW32" i="7"/>
  <c r="BG42" i="7"/>
  <c r="CK50" i="17"/>
  <c r="CE49" i="17"/>
  <c r="L48" i="15" s="1"/>
  <c r="CF40" i="17"/>
  <c r="M39" i="15" s="1"/>
  <c r="CJ27" i="17"/>
  <c r="CI54" i="7"/>
  <c r="CO66" i="17"/>
  <c r="AI66" i="17" s="1"/>
  <c r="T47" i="7"/>
  <c r="CF13" i="17"/>
  <c r="M12" i="15" s="1"/>
  <c r="CG29" i="7"/>
  <c r="CF17" i="17"/>
  <c r="M16" i="15" s="1"/>
  <c r="CL58" i="17"/>
  <c r="CO6" i="17"/>
  <c r="CJ43" i="17"/>
  <c r="E86" i="35" s="1"/>
  <c r="CD25" i="7"/>
  <c r="CN12" i="7"/>
  <c r="R51" i="7"/>
  <c r="Z50" i="7"/>
  <c r="CT54" i="7"/>
  <c r="AA39" i="7"/>
  <c r="BI32" i="7"/>
  <c r="AA15" i="7"/>
  <c r="BE3" i="7"/>
  <c r="T39" i="7"/>
  <c r="AE37" i="7"/>
  <c r="CR9" i="7"/>
  <c r="AW21" i="7"/>
  <c r="W48" i="7"/>
  <c r="R29" i="7"/>
  <c r="BS54" i="7"/>
  <c r="AH13" i="7"/>
  <c r="CL68" i="17"/>
  <c r="CM16" i="17"/>
  <c r="CV8" i="7"/>
  <c r="CN30" i="17"/>
  <c r="AP26" i="7"/>
  <c r="V6" i="7"/>
  <c r="CP3" i="7"/>
  <c r="CE12" i="17"/>
  <c r="L11" i="15" s="1"/>
  <c r="R49" i="7"/>
  <c r="CH53" i="17"/>
  <c r="P64" i="17"/>
  <c r="O64" i="17"/>
  <c r="CF33" i="7"/>
  <c r="BJ36" i="7"/>
  <c r="Q36" i="7"/>
  <c r="CE43" i="17"/>
  <c r="L42" i="15" s="1"/>
  <c r="CJ10" i="17"/>
  <c r="AK8" i="7"/>
  <c r="CK5" i="17"/>
  <c r="CL35" i="17"/>
  <c r="CH69" i="17"/>
  <c r="CN7" i="17"/>
  <c r="AJ35" i="7"/>
  <c r="CM9" i="17"/>
  <c r="T8" i="15" s="1"/>
  <c r="BU37" i="7"/>
  <c r="CO21" i="17"/>
  <c r="O13" i="17"/>
  <c r="P13" i="17"/>
  <c r="CE21" i="17"/>
  <c r="L20" i="15" s="1"/>
  <c r="CL31" i="17"/>
  <c r="BF11" i="7"/>
  <c r="H37" i="7"/>
  <c r="AI29" i="7"/>
  <c r="CJ37" i="7"/>
  <c r="BJ54" i="7"/>
  <c r="AZ18" i="7"/>
  <c r="T10" i="7"/>
  <c r="N20" i="7"/>
  <c r="Z17" i="7"/>
  <c r="AS25" i="7"/>
  <c r="AO14" i="7"/>
  <c r="BB28" i="7"/>
  <c r="CV33" i="7"/>
  <c r="BT8" i="7"/>
  <c r="S29" i="7"/>
  <c r="E37" i="7"/>
  <c r="CN8" i="7"/>
  <c r="CG28" i="17"/>
  <c r="N27" i="15" s="1"/>
  <c r="CG43" i="17"/>
  <c r="N42" i="15" s="1"/>
  <c r="N52" i="7"/>
  <c r="CK28" i="7"/>
  <c r="BQ26" i="7"/>
  <c r="CG13" i="17"/>
  <c r="N12" i="15" s="1"/>
  <c r="CT43" i="7"/>
  <c r="CG68" i="17"/>
  <c r="N67" i="15" s="1"/>
  <c r="BI10" i="7"/>
  <c r="CM15" i="17"/>
  <c r="CI61" i="17"/>
  <c r="CO60" i="17"/>
  <c r="CN3" i="17"/>
  <c r="AA28" i="7"/>
  <c r="CH51" i="17"/>
  <c r="CN49" i="17"/>
  <c r="CJ16" i="17"/>
  <c r="E46" i="35" s="1"/>
  <c r="AM29" i="7"/>
  <c r="BH25" i="7"/>
  <c r="CK43" i="7"/>
  <c r="BF33" i="7"/>
  <c r="P46" i="17"/>
  <c r="O46" i="17"/>
  <c r="H10" i="7"/>
  <c r="V4" i="7"/>
  <c r="CF29" i="17"/>
  <c r="M28" i="15" s="1"/>
  <c r="K28" i="7"/>
  <c r="BB6" i="7"/>
  <c r="P26" i="7"/>
  <c r="CT9" i="7"/>
  <c r="CL27" i="17"/>
  <c r="BK53" i="7"/>
  <c r="BY8" i="7"/>
  <c r="CS53" i="7"/>
  <c r="Q48" i="7"/>
  <c r="CG12" i="7"/>
  <c r="Z43" i="7"/>
  <c r="CE9" i="7"/>
  <c r="CL49" i="17"/>
  <c r="BG14" i="7"/>
  <c r="T35" i="7"/>
  <c r="Z5" i="7"/>
  <c r="BL12" i="7"/>
  <c r="AF51" i="7"/>
  <c r="AD3" i="7"/>
  <c r="BH49" i="7"/>
  <c r="BT43" i="7"/>
  <c r="AK14" i="7"/>
  <c r="AL27" i="7"/>
  <c r="CN25" i="17"/>
  <c r="CG66" i="17"/>
  <c r="N65" i="15" s="1"/>
  <c r="CL17" i="17"/>
  <c r="CN2" i="7"/>
  <c r="CH36" i="7"/>
  <c r="AA34" i="7"/>
  <c r="W30" i="7"/>
  <c r="CL67" i="17"/>
  <c r="S66" i="15" s="1"/>
  <c r="R48" i="7"/>
  <c r="BR19" i="7"/>
  <c r="P70" i="17"/>
  <c r="O70" i="17"/>
  <c r="M10" i="7"/>
  <c r="W54" i="7"/>
  <c r="CM21" i="17"/>
  <c r="H51" i="35" s="1"/>
  <c r="BV31" i="7"/>
  <c r="BE29" i="7"/>
  <c r="CE11" i="17"/>
  <c r="L10" i="15" s="1"/>
  <c r="CE41" i="7"/>
  <c r="CI17" i="17"/>
  <c r="BA19" i="7"/>
  <c r="AP16" i="7"/>
  <c r="CE71" i="17"/>
  <c r="L70" i="15" s="1"/>
  <c r="CM19" i="7"/>
  <c r="I15" i="7"/>
  <c r="CD17" i="7"/>
  <c r="K25" i="7"/>
  <c r="BK45" i="7"/>
  <c r="CL23" i="17"/>
  <c r="E48" i="7"/>
  <c r="CL70" i="17"/>
  <c r="CK27" i="17"/>
  <c r="R26" i="15" s="1"/>
  <c r="CG44" i="17"/>
  <c r="N43" i="15" s="1"/>
  <c r="CN71" i="17"/>
  <c r="U70" i="15" s="1"/>
  <c r="CN68" i="17"/>
  <c r="CT45" i="7"/>
  <c r="BL32" i="7"/>
  <c r="AG4" i="7"/>
  <c r="CJ39" i="17"/>
  <c r="Q38" i="15" s="1"/>
  <c r="CM32" i="17"/>
  <c r="T31" i="15" s="1"/>
  <c r="AC12" i="7"/>
  <c r="CJ69" i="17"/>
  <c r="V20" i="7"/>
  <c r="AB34" i="7"/>
  <c r="CS10" i="7"/>
  <c r="CL46" i="17"/>
  <c r="CP27" i="7"/>
  <c r="P19" i="17"/>
  <c r="O19" i="17"/>
  <c r="AI17" i="7"/>
  <c r="AZ35" i="7"/>
  <c r="CL36" i="17"/>
  <c r="AL52" i="7"/>
  <c r="N36" i="7"/>
  <c r="CU11" i="7"/>
  <c r="K20" i="7"/>
  <c r="BI8" i="7"/>
  <c r="CI44" i="17"/>
  <c r="AI25" i="7"/>
  <c r="CI67" i="17"/>
  <c r="X24" i="7"/>
  <c r="CG51" i="17"/>
  <c r="N50" i="15" s="1"/>
  <c r="CE47" i="17"/>
  <c r="L46" i="15" s="1"/>
  <c r="AK33" i="7"/>
  <c r="CK57" i="17"/>
  <c r="CK52" i="17"/>
  <c r="CO50" i="7"/>
  <c r="AO30" i="7"/>
  <c r="CM18" i="7"/>
  <c r="CB37" i="7"/>
  <c r="S49" i="7"/>
  <c r="CI19" i="17"/>
  <c r="T36" i="7"/>
  <c r="CI66" i="17"/>
  <c r="CE39" i="7"/>
  <c r="CM12" i="17"/>
  <c r="CG21" i="17"/>
  <c r="N20" i="15" s="1"/>
  <c r="CH10" i="17"/>
  <c r="CJ57" i="17"/>
  <c r="E104" i="35" s="1"/>
  <c r="CP23" i="7"/>
  <c r="BP44" i="7"/>
  <c r="AG52" i="7"/>
  <c r="AR9" i="7"/>
  <c r="AB52" i="7"/>
  <c r="CI39" i="17"/>
  <c r="Y41" i="7"/>
  <c r="G15" i="7"/>
  <c r="O12" i="17"/>
  <c r="P12" i="17"/>
  <c r="CM42" i="17"/>
  <c r="CR40" i="7"/>
  <c r="BX3" i="7"/>
  <c r="CJ27" i="7"/>
  <c r="R28" i="7"/>
  <c r="AB26" i="7"/>
  <c r="CB53" i="7"/>
  <c r="L40" i="7"/>
  <c r="BY21" i="7"/>
  <c r="AR5" i="7"/>
  <c r="BF20" i="7"/>
  <c r="P7" i="7"/>
  <c r="CE41" i="17"/>
  <c r="L40" i="15" s="1"/>
  <c r="CE27" i="7"/>
  <c r="CL26" i="7"/>
  <c r="CE24" i="7"/>
  <c r="R23" i="7"/>
  <c r="U45" i="7"/>
  <c r="BL26" i="7"/>
  <c r="AS29" i="7"/>
  <c r="X40" i="17"/>
  <c r="W39" i="17"/>
  <c r="X39" i="17"/>
  <c r="R39" i="17" s="1"/>
  <c r="Z39" i="17" s="1"/>
  <c r="P6" i="17"/>
  <c r="W40" i="17"/>
  <c r="O6" i="17"/>
  <c r="X38" i="17"/>
  <c r="Y42" i="17"/>
  <c r="W38" i="17"/>
  <c r="AC38" i="17" s="1"/>
  <c r="AE38" i="17" s="1" a="1"/>
  <c r="AE38" i="17" s="1"/>
  <c r="CO46" i="17"/>
  <c r="V45" i="15" s="1"/>
  <c r="CI16" i="17"/>
  <c r="P15" i="15" s="1"/>
  <c r="W27" i="7"/>
  <c r="AU24" i="7"/>
  <c r="CN31" i="7"/>
  <c r="CM14" i="17"/>
  <c r="CH42" i="17"/>
  <c r="CN29" i="17"/>
  <c r="CM67" i="17"/>
  <c r="AW18" i="7"/>
  <c r="CJ59" i="17"/>
  <c r="CE52" i="17"/>
  <c r="L51" i="15" s="1"/>
  <c r="CG63" i="17"/>
  <c r="N62" i="15" s="1"/>
  <c r="CO63" i="17"/>
  <c r="CE34" i="17"/>
  <c r="L33" i="15" s="1"/>
  <c r="CH70" i="17"/>
  <c r="AS27" i="7"/>
  <c r="AL53" i="7"/>
  <c r="CF41" i="17"/>
  <c r="M40" i="15" s="1"/>
  <c r="CG41" i="17"/>
  <c r="N40" i="15" s="1"/>
  <c r="CM21" i="7"/>
  <c r="K19" i="7"/>
  <c r="CE47" i="7"/>
  <c r="AA26" i="7"/>
  <c r="AB31" i="7"/>
  <c r="CS27" i="7"/>
  <c r="BA33" i="7"/>
  <c r="AW31" i="7"/>
  <c r="CS12" i="7"/>
  <c r="BT48" i="7"/>
  <c r="CR2" i="7"/>
  <c r="CF54" i="7"/>
  <c r="BY9" i="7"/>
  <c r="AP43" i="7"/>
  <c r="AX48" i="7"/>
  <c r="CO52" i="7"/>
  <c r="CO31" i="17"/>
  <c r="CM61" i="17"/>
  <c r="CG16" i="17"/>
  <c r="N15" i="15" s="1"/>
  <c r="CJ11" i="7"/>
  <c r="CT39" i="7"/>
  <c r="CJ39" i="7"/>
  <c r="U31" i="7"/>
  <c r="CF51" i="17"/>
  <c r="M50" i="15" s="1"/>
  <c r="AY52" i="7"/>
  <c r="W2" i="7"/>
  <c r="CF64" i="17"/>
  <c r="M63" i="15" s="1"/>
  <c r="BH42" i="7"/>
  <c r="AU16" i="7"/>
  <c r="BP2" i="7"/>
  <c r="P58" i="17"/>
  <c r="O58" i="17"/>
  <c r="CL28" i="17"/>
  <c r="CF45" i="17"/>
  <c r="M44" i="15" s="1"/>
  <c r="CG56" i="17"/>
  <c r="N55" i="15" s="1"/>
  <c r="AA7" i="7"/>
  <c r="BL2" i="7"/>
  <c r="CG31" i="17"/>
  <c r="N30" i="15" s="1"/>
  <c r="CE6" i="17"/>
  <c r="L5" i="15" s="1"/>
  <c r="AP38" i="7"/>
  <c r="CG30" i="17"/>
  <c r="N29" i="15" s="1"/>
  <c r="CE66" i="17"/>
  <c r="L65" i="15" s="1"/>
  <c r="CE3" i="17"/>
  <c r="L2" i="15" s="1"/>
  <c r="CF33" i="17"/>
  <c r="M32" i="15" s="1"/>
  <c r="AO6" i="7"/>
  <c r="BE38" i="7"/>
  <c r="BD33" i="7"/>
  <c r="AM45" i="7"/>
  <c r="Y9" i="7"/>
  <c r="H46" i="7"/>
  <c r="AJ31" i="7"/>
  <c r="CN46" i="7"/>
  <c r="AM18" i="7"/>
  <c r="X43" i="7"/>
  <c r="BH52" i="7"/>
  <c r="T45" i="7"/>
  <c r="BK21" i="7"/>
  <c r="BI54" i="7"/>
  <c r="CL52" i="7"/>
  <c r="BD15" i="7"/>
  <c r="M41" i="7"/>
  <c r="CM7" i="17"/>
  <c r="H23" i="35" s="1"/>
  <c r="CI60" i="17"/>
  <c r="CO43" i="17"/>
  <c r="CH22" i="7"/>
  <c r="AM54" i="7"/>
  <c r="CL56" i="17"/>
  <c r="CO14" i="17"/>
  <c r="CG35" i="17"/>
  <c r="N34" i="15" s="1"/>
  <c r="BQ2" i="7"/>
  <c r="AH25" i="7"/>
  <c r="CK42" i="17"/>
  <c r="CM47" i="17"/>
  <c r="CE15" i="17"/>
  <c r="L14" i="15" s="1"/>
  <c r="CO12" i="17"/>
  <c r="L28" i="7"/>
  <c r="CF52" i="17"/>
  <c r="M51" i="15" s="1"/>
  <c r="P24" i="17"/>
  <c r="O24" i="17"/>
  <c r="CI33" i="17"/>
  <c r="CF61" i="17"/>
  <c r="M60" i="15" s="1"/>
  <c r="CH63" i="17"/>
  <c r="BR8" i="7"/>
  <c r="CB27" i="7"/>
  <c r="BQ41" i="7"/>
  <c r="CK54" i="17"/>
  <c r="R53" i="15" s="1"/>
  <c r="CF18" i="17"/>
  <c r="M17" i="15" s="1"/>
  <c r="G27" i="7"/>
  <c r="O10" i="17"/>
  <c r="P10" i="17"/>
  <c r="BD7" i="7"/>
  <c r="R33" i="7"/>
  <c r="AP13" i="7"/>
  <c r="AP31" i="7"/>
  <c r="CP14" i="7"/>
  <c r="BL16" i="7"/>
  <c r="AA18" i="7"/>
  <c r="AN44" i="7"/>
  <c r="BR20" i="7"/>
  <c r="AH47" i="7"/>
  <c r="BF54" i="7"/>
  <c r="BS50" i="7"/>
  <c r="AZ37" i="7"/>
  <c r="AE3" i="7"/>
  <c r="F35" i="7"/>
  <c r="L15" i="7"/>
  <c r="O20" i="7"/>
  <c r="K35" i="7"/>
  <c r="L44" i="7"/>
  <c r="BU14" i="7"/>
  <c r="BI42" i="7"/>
  <c r="H4" i="7"/>
  <c r="CI24" i="17"/>
  <c r="CF48" i="17"/>
  <c r="M47" i="15" s="1"/>
  <c r="BM53" i="7"/>
  <c r="CM43" i="17"/>
  <c r="BP46" i="7"/>
  <c r="CL63" i="17"/>
  <c r="G112" i="35" s="1"/>
  <c r="CN65" i="17"/>
  <c r="CH54" i="17"/>
  <c r="CV47" i="7"/>
  <c r="CS38" i="7"/>
  <c r="BS8" i="7"/>
  <c r="BN50" i="7"/>
  <c r="S47" i="7"/>
  <c r="CT18" i="7"/>
  <c r="AI49" i="7"/>
  <c r="CA5" i="7"/>
  <c r="CL54" i="7"/>
  <c r="CA28" i="7"/>
  <c r="AY23" i="7"/>
  <c r="AZ31" i="7"/>
  <c r="O52" i="7"/>
  <c r="BU29" i="7"/>
  <c r="CK17" i="7"/>
  <c r="CR3" i="7"/>
  <c r="CK30" i="17"/>
  <c r="CE35" i="17"/>
  <c r="L34" i="15" s="1"/>
  <c r="CJ56" i="17"/>
  <c r="CH47" i="17"/>
  <c r="CL69" i="17"/>
  <c r="CL59" i="17"/>
  <c r="S58" i="15" s="1"/>
  <c r="CF25" i="17"/>
  <c r="M24" i="15" s="1"/>
  <c r="CE4" i="17"/>
  <c r="L3" i="15" s="1"/>
  <c r="CI28" i="17"/>
  <c r="AC15" i="7"/>
  <c r="CJ52" i="17"/>
  <c r="CE19" i="17"/>
  <c r="L18" i="15" s="1"/>
  <c r="AC7" i="7"/>
  <c r="CI46" i="17"/>
  <c r="D89" i="35" s="1"/>
  <c r="AF17" i="7"/>
  <c r="AQ23" i="7"/>
  <c r="BV13" i="7"/>
  <c r="BT21" i="7"/>
  <c r="CO8" i="7"/>
  <c r="CQ17" i="7"/>
  <c r="BT3" i="7"/>
  <c r="BV48" i="7"/>
  <c r="CA3" i="7"/>
  <c r="Y20" i="7"/>
  <c r="BW46" i="7"/>
  <c r="BW47" i="7"/>
  <c r="BZ35" i="7"/>
  <c r="CT44" i="7"/>
  <c r="AF44" i="7"/>
  <c r="BP47" i="7"/>
  <c r="AS19" i="7"/>
  <c r="CI49" i="17"/>
  <c r="BJ37" i="7"/>
  <c r="CH56" i="17"/>
  <c r="CR15" i="7"/>
  <c r="CK60" i="17"/>
  <c r="AU31" i="7"/>
  <c r="O44" i="17"/>
  <c r="P44" i="17"/>
  <c r="BR49" i="7"/>
  <c r="CI11" i="17"/>
  <c r="AW6" i="7"/>
  <c r="CN36" i="17"/>
  <c r="CD19" i="7"/>
  <c r="AM21" i="7"/>
  <c r="CM28" i="7"/>
  <c r="CQ27" i="7"/>
  <c r="BZ49" i="7"/>
  <c r="BW2" i="7"/>
  <c r="BB37" i="7"/>
  <c r="CS4" i="7"/>
  <c r="G23" i="7"/>
  <c r="BI37" i="7"/>
  <c r="H24" i="7"/>
  <c r="CU38" i="7"/>
  <c r="N51" i="7"/>
  <c r="BJ14" i="7"/>
  <c r="G10" i="7"/>
  <c r="CG41" i="7"/>
  <c r="K22" i="7"/>
  <c r="BQ47" i="7"/>
  <c r="CQ54" i="7"/>
  <c r="AW30" i="7"/>
  <c r="AM48" i="7"/>
  <c r="CM64" i="17"/>
  <c r="L11" i="7"/>
  <c r="CN15" i="17"/>
  <c r="BG19" i="7"/>
  <c r="CG18" i="17"/>
  <c r="N17" i="15" s="1"/>
  <c r="AV37" i="7"/>
  <c r="CG7" i="17"/>
  <c r="N6" i="15" s="1"/>
  <c r="V12" i="7"/>
  <c r="CE62" i="17"/>
  <c r="L61" i="15" s="1"/>
  <c r="AB6" i="7"/>
  <c r="L21" i="7"/>
  <c r="P4" i="7"/>
  <c r="AA21" i="7"/>
  <c r="CG52" i="7"/>
  <c r="AI24" i="7"/>
  <c r="I12" i="7"/>
  <c r="AZ7" i="7"/>
  <c r="CI46" i="7"/>
  <c r="BQ17" i="7"/>
  <c r="CO22" i="7"/>
  <c r="AN10" i="7"/>
  <c r="AL5" i="7"/>
  <c r="R52" i="7"/>
  <c r="AG21" i="7"/>
  <c r="AB48" i="7"/>
  <c r="BP14" i="7"/>
  <c r="CL27" i="7"/>
  <c r="AI51" i="7"/>
  <c r="CJ8" i="7"/>
  <c r="CN50" i="17"/>
  <c r="BL13" i="7"/>
  <c r="AF20" i="7"/>
  <c r="AZ4" i="7"/>
  <c r="BB27" i="7"/>
  <c r="BC27" i="7"/>
  <c r="CH30" i="7"/>
  <c r="AU46" i="7"/>
  <c r="CE16" i="7"/>
  <c r="BB42" i="7"/>
  <c r="CV4" i="7"/>
  <c r="CJ12" i="17"/>
  <c r="BC53" i="7"/>
  <c r="CM25" i="17"/>
  <c r="CE48" i="17"/>
  <c r="L47" i="15" s="1"/>
  <c r="BM15" i="7"/>
  <c r="CK13" i="17"/>
  <c r="C13" i="22" s="1"/>
  <c r="D13" i="22" s="1"/>
  <c r="H32" i="7"/>
  <c r="CG3" i="7"/>
  <c r="AG2" i="7"/>
  <c r="CG46" i="7"/>
  <c r="BA14" i="7"/>
  <c r="CJ36" i="7"/>
  <c r="AD39" i="7"/>
  <c r="BA10" i="7"/>
  <c r="H35" i="7"/>
  <c r="T2" i="7"/>
  <c r="L52" i="7"/>
  <c r="CE28" i="7"/>
  <c r="L43" i="7"/>
  <c r="CT22" i="7"/>
  <c r="BO24" i="7"/>
  <c r="AP15" i="7"/>
  <c r="J8" i="7"/>
  <c r="P54" i="7"/>
  <c r="CI50" i="17"/>
  <c r="CH28" i="17"/>
  <c r="CG10" i="17"/>
  <c r="N9" i="15" s="1"/>
  <c r="CI38" i="17"/>
  <c r="CI19" i="7"/>
  <c r="O56" i="17"/>
  <c r="P56" i="17"/>
  <c r="CO24" i="17"/>
  <c r="CM58" i="17"/>
  <c r="CG67" i="17"/>
  <c r="N66" i="15" s="1"/>
  <c r="CE51" i="17"/>
  <c r="L50" i="15" s="1"/>
  <c r="CE64" i="17"/>
  <c r="L63" i="15" s="1"/>
  <c r="AV39" i="7"/>
  <c r="CJ5" i="7"/>
  <c r="CM23" i="17"/>
  <c r="CE65" i="17"/>
  <c r="L64" i="15" s="1"/>
  <c r="J40" i="7"/>
  <c r="CE21" i="7"/>
  <c r="AD20" i="7"/>
  <c r="BS29" i="7"/>
  <c r="AI15" i="7"/>
  <c r="CM25" i="7"/>
  <c r="AC2" i="7"/>
  <c r="BE41" i="7"/>
  <c r="AB4" i="7"/>
  <c r="CE20" i="7"/>
  <c r="AA45" i="7"/>
  <c r="BO48" i="7"/>
  <c r="BT26" i="7"/>
  <c r="AV35" i="7"/>
  <c r="AB19" i="7"/>
  <c r="BI51" i="7"/>
  <c r="BN13" i="7"/>
  <c r="BQ42" i="7"/>
  <c r="CS33" i="7"/>
  <c r="R42" i="7"/>
  <c r="BH16" i="7"/>
  <c r="BA4" i="7"/>
  <c r="L48" i="7"/>
  <c r="W53" i="7"/>
  <c r="R26" i="7"/>
  <c r="CV12" i="7"/>
  <c r="CM17" i="7"/>
  <c r="AA33" i="7"/>
  <c r="CA23" i="7"/>
  <c r="AB20" i="7"/>
  <c r="BK17" i="7"/>
  <c r="CI24" i="7"/>
  <c r="AS32" i="7"/>
  <c r="BI38" i="7"/>
  <c r="BE36" i="7"/>
  <c r="BT36" i="7"/>
  <c r="AW35" i="7"/>
  <c r="CR29" i="7"/>
  <c r="BV2" i="7"/>
  <c r="BA48" i="7"/>
  <c r="AN16" i="7"/>
  <c r="CL37" i="7"/>
  <c r="M37" i="7"/>
  <c r="AM44" i="7"/>
  <c r="U34" i="7"/>
  <c r="G8" i="7"/>
  <c r="Z45" i="7"/>
  <c r="AA31" i="7"/>
  <c r="G26" i="7"/>
  <c r="AQ19" i="7"/>
  <c r="AY38" i="7"/>
  <c r="CH45" i="7"/>
  <c r="BO18" i="7"/>
  <c r="BQ48" i="7"/>
  <c r="S31" i="7"/>
  <c r="BX22" i="7"/>
  <c r="AM8" i="7"/>
  <c r="CF9" i="17"/>
  <c r="M8" i="15" s="1"/>
  <c r="AB29" i="7"/>
  <c r="CB34" i="7"/>
  <c r="BN47" i="7"/>
  <c r="CT2" i="7"/>
  <c r="L32" i="7"/>
  <c r="BG44" i="7"/>
  <c r="CJ20" i="7"/>
  <c r="BB22" i="7"/>
  <c r="AO45" i="7"/>
  <c r="CM13" i="7"/>
  <c r="CG38" i="7"/>
  <c r="AM42" i="7"/>
  <c r="BI7" i="7"/>
  <c r="AL29" i="7"/>
  <c r="N11" i="7"/>
  <c r="AV15" i="7"/>
  <c r="W41" i="7"/>
  <c r="CI48" i="7"/>
  <c r="AT12" i="7"/>
  <c r="CP36" i="7"/>
  <c r="AS36" i="7"/>
  <c r="CA24" i="7"/>
  <c r="BX29" i="7"/>
  <c r="V11" i="7"/>
  <c r="CC16" i="7"/>
  <c r="BP9" i="7"/>
  <c r="G12" i="7"/>
  <c r="AP47" i="7"/>
  <c r="P5" i="7"/>
  <c r="AK20" i="7"/>
  <c r="CI8" i="17"/>
  <c r="CJ36" i="17"/>
  <c r="CM71" i="17"/>
  <c r="CJ7" i="17"/>
  <c r="AQ47" i="7"/>
  <c r="CR30" i="7"/>
  <c r="BJ12" i="7"/>
  <c r="CF34" i="7"/>
  <c r="BA23" i="7"/>
  <c r="AQ4" i="7"/>
  <c r="CD4" i="7"/>
  <c r="BD40" i="7"/>
  <c r="AA44" i="7"/>
  <c r="CG18" i="7"/>
  <c r="M48" i="7"/>
  <c r="CJ9" i="7"/>
  <c r="AJ49" i="7"/>
  <c r="O26" i="7"/>
  <c r="BV15" i="7"/>
  <c r="CF20" i="7"/>
  <c r="CH42" i="7"/>
  <c r="CM33" i="17"/>
  <c r="T32" i="15" s="1"/>
  <c r="CM22" i="17"/>
  <c r="CE18" i="17"/>
  <c r="L17" i="15" s="1"/>
  <c r="CO38" i="17"/>
  <c r="CH12" i="17"/>
  <c r="CJ70" i="17"/>
  <c r="CO44" i="17"/>
  <c r="CG11" i="17"/>
  <c r="N10" i="15" s="1"/>
  <c r="CE45" i="17"/>
  <c r="L44" i="15" s="1"/>
  <c r="CO23" i="17"/>
  <c r="CM4" i="17"/>
  <c r="AE21" i="7"/>
  <c r="CK10" i="17"/>
  <c r="CH55" i="17"/>
  <c r="CK45" i="17"/>
  <c r="CU42" i="7"/>
  <c r="E36" i="7"/>
  <c r="BE39" i="7"/>
  <c r="AB35" i="7"/>
  <c r="CC18" i="7"/>
  <c r="AA12" i="7"/>
  <c r="AF43" i="7"/>
  <c r="R3" i="7"/>
  <c r="AD44" i="7"/>
  <c r="AK39" i="7"/>
  <c r="R27" i="7"/>
  <c r="CO25" i="7"/>
  <c r="CR28" i="7"/>
  <c r="V37" i="7"/>
  <c r="CV29" i="7"/>
  <c r="K11" i="7"/>
  <c r="U13" i="7"/>
  <c r="BI47" i="7"/>
  <c r="O13" i="7"/>
  <c r="BG48" i="7"/>
  <c r="CS21" i="7"/>
  <c r="AP29" i="7"/>
  <c r="BH19" i="7"/>
  <c r="BW43" i="7"/>
  <c r="BM46" i="7"/>
  <c r="Y19" i="7"/>
  <c r="BD54" i="7"/>
  <c r="BP25" i="7"/>
  <c r="BZ41" i="7"/>
  <c r="U52" i="7"/>
  <c r="BV19" i="7"/>
  <c r="Z32" i="7"/>
  <c r="BL20" i="7"/>
  <c r="CI14" i="7"/>
  <c r="F6" i="7"/>
  <c r="BE2" i="7"/>
  <c r="CJ43" i="7"/>
  <c r="BS51" i="7"/>
  <c r="U49" i="7"/>
  <c r="CK13" i="7"/>
  <c r="AP30" i="7"/>
  <c r="J2" i="7"/>
  <c r="BM3" i="7"/>
  <c r="CT13" i="7"/>
  <c r="CJ50" i="7"/>
  <c r="BU20" i="7"/>
  <c r="AV42" i="7"/>
  <c r="CA21" i="7"/>
  <c r="CM32" i="7"/>
  <c r="X25" i="7"/>
  <c r="BX6" i="7"/>
  <c r="AS7" i="7"/>
  <c r="Y30" i="7"/>
  <c r="W28" i="7"/>
  <c r="AM22" i="7"/>
  <c r="AM16" i="7"/>
  <c r="CQ40" i="7"/>
  <c r="CM30" i="17"/>
  <c r="CH44" i="7"/>
  <c r="AR47" i="7"/>
  <c r="BX9" i="7"/>
  <c r="CU24" i="7"/>
  <c r="S12" i="7"/>
  <c r="AE34" i="7"/>
  <c r="H41" i="7"/>
  <c r="AN23" i="7"/>
  <c r="BZ44" i="7"/>
  <c r="BI21" i="7"/>
  <c r="Q35" i="7"/>
  <c r="P43" i="7"/>
  <c r="AQ53" i="7"/>
  <c r="AT25" i="7"/>
  <c r="BM2" i="7"/>
  <c r="BA15" i="7"/>
  <c r="AX13" i="7"/>
  <c r="W32" i="7"/>
  <c r="CG47" i="17"/>
  <c r="N46" i="15" s="1"/>
  <c r="CJ23" i="17"/>
  <c r="BD8" i="7"/>
  <c r="CJ41" i="7"/>
  <c r="BM52" i="7"/>
  <c r="AY40" i="7"/>
  <c r="N32" i="7"/>
  <c r="BN48" i="7"/>
  <c r="BR24" i="7"/>
  <c r="BP23" i="7"/>
  <c r="R44" i="7"/>
  <c r="CK26" i="17"/>
  <c r="CL13" i="17"/>
  <c r="G43" i="35" s="1"/>
  <c r="K53" i="7"/>
  <c r="CH14" i="17"/>
  <c r="CN16" i="17"/>
  <c r="CO32" i="17"/>
  <c r="CJ21" i="17"/>
  <c r="BF3" i="7"/>
  <c r="BS30" i="7"/>
  <c r="BT46" i="7"/>
  <c r="N22" i="7"/>
  <c r="W12" i="7"/>
  <c r="CP54" i="7"/>
  <c r="BI22" i="7"/>
  <c r="BW25" i="7"/>
  <c r="CS13" i="7"/>
  <c r="U9" i="7"/>
  <c r="AT8" i="7"/>
  <c r="S43" i="7"/>
  <c r="CD33" i="7"/>
  <c r="BD19" i="7"/>
  <c r="BM7" i="7"/>
  <c r="AO23" i="7"/>
  <c r="BQ52" i="7"/>
  <c r="O29" i="17"/>
  <c r="P29" i="17"/>
  <c r="CJ25" i="17"/>
  <c r="F27" i="7"/>
  <c r="CN9" i="17"/>
  <c r="CJ64" i="17"/>
  <c r="P60" i="17"/>
  <c r="O60" i="17"/>
  <c r="BQ11" i="7"/>
  <c r="CJ14" i="17"/>
  <c r="E44" i="35" s="1"/>
  <c r="CH19" i="17"/>
  <c r="C11" i="35" s="1"/>
  <c r="CF44" i="17"/>
  <c r="M43" i="15" s="1"/>
  <c r="CH22" i="17"/>
  <c r="CV2" i="7"/>
  <c r="P26" i="17"/>
  <c r="O26" i="17"/>
  <c r="CL61" i="17"/>
  <c r="CD36" i="7"/>
  <c r="AZ9" i="7"/>
  <c r="CC32" i="7"/>
  <c r="AC19" i="7"/>
  <c r="AR33" i="7"/>
  <c r="V39" i="7"/>
  <c r="BQ20" i="7"/>
  <c r="AH33" i="7"/>
  <c r="CJ4" i="7"/>
  <c r="AT37" i="7"/>
  <c r="BQ9" i="7"/>
  <c r="BZ19" i="7"/>
  <c r="CH10" i="7"/>
  <c r="AB37" i="7"/>
  <c r="E54" i="7"/>
  <c r="BH34" i="7"/>
  <c r="BX31" i="7"/>
  <c r="CT3" i="7"/>
  <c r="Y53" i="7"/>
  <c r="BF12" i="7"/>
  <c r="BC38" i="7"/>
  <c r="AF26" i="7"/>
  <c r="BD25" i="7"/>
  <c r="BI39" i="7"/>
  <c r="AE35" i="7"/>
  <c r="BM42" i="7"/>
  <c r="CA50" i="7"/>
  <c r="CB24" i="7"/>
  <c r="CK19" i="17"/>
  <c r="CQ44" i="7"/>
  <c r="V24" i="7"/>
  <c r="AY18" i="7"/>
  <c r="CN24" i="7"/>
  <c r="BS5" i="7"/>
  <c r="AE36" i="7"/>
  <c r="AE41" i="7"/>
  <c r="CU21" i="7"/>
  <c r="BZ33" i="7"/>
  <c r="AT27" i="7"/>
  <c r="BO21" i="7"/>
  <c r="BT29" i="7"/>
  <c r="CL16" i="7"/>
  <c r="AK31" i="7"/>
  <c r="Y14" i="7"/>
  <c r="CG9" i="7"/>
  <c r="AS40" i="7"/>
  <c r="CC53" i="7"/>
  <c r="CP50" i="7"/>
  <c r="AC34" i="7"/>
  <c r="CQ5" i="7"/>
  <c r="AS14" i="7"/>
  <c r="BM27" i="7"/>
  <c r="AM13" i="7"/>
  <c r="AF40" i="7"/>
  <c r="AA16" i="7"/>
  <c r="AO53" i="7"/>
  <c r="X29" i="7"/>
  <c r="CU31" i="7"/>
  <c r="CM63" i="17"/>
  <c r="AW27" i="7"/>
  <c r="Q49" i="7"/>
  <c r="AZ10" i="7"/>
  <c r="AA3" i="7"/>
  <c r="BS49" i="7"/>
  <c r="CB44" i="7"/>
  <c r="BY39" i="7"/>
  <c r="CV39" i="7"/>
  <c r="CU17" i="7"/>
  <c r="BH44" i="7"/>
  <c r="F50" i="7"/>
  <c r="CP8" i="7"/>
  <c r="CM45" i="7"/>
  <c r="CI28" i="7"/>
  <c r="I41" i="7"/>
  <c r="CS35" i="7"/>
  <c r="BA24" i="7"/>
  <c r="BI27" i="7"/>
  <c r="CI27" i="17"/>
  <c r="F14" i="7"/>
  <c r="BG22" i="7"/>
  <c r="CS34" i="7"/>
  <c r="P51" i="7"/>
  <c r="N15" i="7"/>
  <c r="CT15" i="7"/>
  <c r="W18" i="7"/>
  <c r="BN40" i="7"/>
  <c r="X52" i="7"/>
  <c r="CM18" i="17"/>
  <c r="CL21" i="17"/>
  <c r="S20" i="15" s="1"/>
  <c r="CE63" i="17"/>
  <c r="L62" i="15" s="1"/>
  <c r="CH45" i="17"/>
  <c r="O46" i="7"/>
  <c r="BA34" i="7"/>
  <c r="CN34" i="17"/>
  <c r="CI5" i="17"/>
  <c r="CP46" i="7"/>
  <c r="BV25" i="7"/>
  <c r="CB26" i="7"/>
  <c r="AM43" i="7"/>
  <c r="AR31" i="7"/>
  <c r="BH35" i="7"/>
  <c r="F38" i="7"/>
  <c r="CT48" i="7"/>
  <c r="E18" i="7"/>
  <c r="BS17" i="7"/>
  <c r="AV41" i="7"/>
  <c r="BR5" i="7"/>
  <c r="BU36" i="7"/>
  <c r="L51" i="7"/>
  <c r="AP24" i="7"/>
  <c r="G22" i="7"/>
  <c r="Z18" i="7"/>
  <c r="CM44" i="17"/>
  <c r="AN47" i="7"/>
  <c r="CM69" i="17"/>
  <c r="T68" i="15" s="1"/>
  <c r="CO70" i="17"/>
  <c r="X23" i="7"/>
  <c r="CI18" i="17"/>
  <c r="X45" i="7"/>
  <c r="CJ67" i="17"/>
  <c r="CK24" i="17"/>
  <c r="F58" i="35" s="1"/>
  <c r="CO42" i="17"/>
  <c r="CF14" i="17"/>
  <c r="M13" i="15" s="1"/>
  <c r="O49" i="17"/>
  <c r="P49" i="17"/>
  <c r="CF60" i="17"/>
  <c r="M59" i="15" s="1"/>
  <c r="CH52" i="17"/>
  <c r="BR54" i="7"/>
  <c r="O37" i="17"/>
  <c r="P37" i="17"/>
  <c r="CK58" i="17"/>
  <c r="CN67" i="17"/>
  <c r="P63" i="17"/>
  <c r="O63" i="17"/>
  <c r="CJ29" i="17"/>
  <c r="U4" i="7"/>
  <c r="U43" i="7"/>
  <c r="BE7" i="7"/>
  <c r="G2" i="7"/>
  <c r="F43" i="7"/>
  <c r="BD13" i="7"/>
  <c r="AJ24" i="7"/>
  <c r="BI50" i="7"/>
  <c r="CH48" i="7"/>
  <c r="AG31" i="7"/>
  <c r="AJ36" i="7"/>
  <c r="BS11" i="7"/>
  <c r="S38" i="7"/>
  <c r="BC2" i="7"/>
  <c r="CK32" i="17"/>
  <c r="CS31" i="7"/>
  <c r="CJ42" i="17"/>
  <c r="AZ52" i="7"/>
  <c r="CK69" i="17"/>
  <c r="AZ51" i="7"/>
  <c r="CN37" i="17"/>
  <c r="BZ25" i="7"/>
  <c r="BZ46" i="7"/>
  <c r="CB39" i="7"/>
  <c r="CD7" i="7"/>
  <c r="T34" i="7"/>
  <c r="AS2" i="7"/>
  <c r="CE46" i="7"/>
  <c r="AW3" i="7"/>
  <c r="U54" i="7"/>
  <c r="H43" i="7"/>
  <c r="CD48" i="7"/>
  <c r="I17" i="7"/>
  <c r="AP23" i="7"/>
  <c r="BM29" i="7"/>
  <c r="CC23" i="7"/>
  <c r="AO18" i="7"/>
  <c r="AR16" i="7"/>
  <c r="CV23" i="7"/>
  <c r="AR43" i="7"/>
  <c r="L4" i="7"/>
  <c r="CL39" i="7"/>
  <c r="CV45" i="7"/>
  <c r="CB5" i="7"/>
  <c r="AF45" i="7"/>
  <c r="CT5" i="7"/>
  <c r="CN57" i="17"/>
  <c r="X31" i="7"/>
  <c r="CH18" i="17"/>
  <c r="AW23" i="7"/>
  <c r="CG26" i="17"/>
  <c r="N25" i="15" s="1"/>
  <c r="BG13" i="7"/>
  <c r="CN13" i="17"/>
  <c r="BG51" i="7"/>
  <c r="CP45" i="7"/>
  <c r="BK25" i="7"/>
  <c r="CH49" i="7"/>
  <c r="BY53" i="7"/>
  <c r="AP2" i="7"/>
  <c r="CK7" i="7"/>
  <c r="J52" i="7"/>
  <c r="AL47" i="7"/>
  <c r="AS30" i="7"/>
  <c r="CT24" i="7"/>
  <c r="CB50" i="7"/>
  <c r="BH17" i="7"/>
  <c r="I52" i="7"/>
  <c r="H19" i="7"/>
  <c r="BW7" i="7"/>
  <c r="BM23" i="7"/>
  <c r="W6" i="7"/>
  <c r="AY48" i="7"/>
  <c r="AJ4" i="7"/>
  <c r="AX15" i="7"/>
  <c r="Z8" i="7"/>
  <c r="CV34" i="7"/>
  <c r="Q12" i="7"/>
  <c r="CR37" i="7"/>
  <c r="CC3" i="7"/>
  <c r="CD37" i="7"/>
  <c r="CP9" i="7"/>
  <c r="CM49" i="17"/>
  <c r="H92" i="35" s="1"/>
  <c r="CH20" i="17"/>
  <c r="C50" i="35" s="1"/>
  <c r="CH43" i="17"/>
  <c r="CH7" i="17"/>
  <c r="CE46" i="17"/>
  <c r="L45" i="15" s="1"/>
  <c r="Q10" i="7"/>
  <c r="CN18" i="17"/>
  <c r="I48" i="35" s="1"/>
  <c r="CM11" i="17"/>
  <c r="N7" i="7"/>
  <c r="CL23" i="7"/>
  <c r="AE43" i="7"/>
  <c r="CA2" i="7"/>
  <c r="AE53" i="7"/>
  <c r="AE5" i="7"/>
  <c r="Y27" i="7"/>
  <c r="BF10" i="7"/>
  <c r="BR34" i="7"/>
  <c r="BR50" i="7"/>
  <c r="S23" i="7"/>
  <c r="BN46" i="7"/>
  <c r="AP7" i="7"/>
  <c r="W42" i="7"/>
  <c r="AE51" i="7"/>
  <c r="AM36" i="7"/>
  <c r="CI64" i="17"/>
  <c r="D114" i="35" s="1"/>
  <c r="CJ19" i="17"/>
  <c r="Q18" i="15" s="1"/>
  <c r="Z33" i="7"/>
  <c r="CM50" i="17"/>
  <c r="CK33" i="17"/>
  <c r="CE39" i="17"/>
  <c r="L38" i="15" s="1"/>
  <c r="CM46" i="17"/>
  <c r="CM4" i="7"/>
  <c r="CO29" i="17"/>
  <c r="V28" i="15" s="1"/>
  <c r="CN19" i="17"/>
  <c r="CG45" i="7"/>
  <c r="CL50" i="17"/>
  <c r="CJ20" i="17"/>
  <c r="CN61" i="17"/>
  <c r="CN70" i="17"/>
  <c r="BN51" i="7"/>
  <c r="CL45" i="17"/>
  <c r="CN22" i="17"/>
  <c r="I54" i="35" s="1"/>
  <c r="CM62" i="17"/>
  <c r="CE54" i="17"/>
  <c r="L53" i="15" s="1"/>
  <c r="CM70" i="17"/>
  <c r="Y54" i="7"/>
  <c r="Q33" i="7"/>
  <c r="AH39" i="7"/>
  <c r="CD32" i="7"/>
  <c r="AG25" i="7"/>
  <c r="CE22" i="7"/>
  <c r="BZ30" i="7"/>
  <c r="CE32" i="7"/>
  <c r="CF41" i="7"/>
  <c r="CM15" i="7"/>
  <c r="E14" i="7"/>
  <c r="CO54" i="17"/>
  <c r="AW37" i="7"/>
  <c r="CO40" i="17"/>
  <c r="S2" i="7"/>
  <c r="CO10" i="17"/>
  <c r="O11" i="7"/>
  <c r="CJ11" i="17"/>
  <c r="AS41" i="7"/>
  <c r="CH13" i="17"/>
  <c r="CH11" i="7"/>
  <c r="E39" i="7"/>
  <c r="CF29" i="7"/>
  <c r="CA36" i="7"/>
  <c r="O2" i="7"/>
  <c r="CO42" i="7"/>
  <c r="BB49" i="7"/>
  <c r="Q37" i="7"/>
  <c r="H51" i="7"/>
  <c r="AG15" i="7"/>
  <c r="BS40" i="7"/>
  <c r="AD17" i="7"/>
  <c r="AY8" i="7"/>
  <c r="J44" i="7"/>
  <c r="BH46" i="7"/>
  <c r="AV24" i="7"/>
  <c r="AP35" i="7"/>
  <c r="BH7" i="7"/>
  <c r="BX35" i="7"/>
  <c r="BL33" i="7"/>
  <c r="CK16" i="7"/>
  <c r="CE32" i="17"/>
  <c r="L31" i="15" s="1"/>
  <c r="K36" i="7"/>
  <c r="CI31" i="7"/>
  <c r="CL54" i="17"/>
  <c r="S53" i="15" s="1"/>
  <c r="F44" i="7"/>
  <c r="CN58" i="17"/>
  <c r="F40" i="7"/>
  <c r="CE42" i="17"/>
  <c r="L41" i="15" s="1"/>
  <c r="CH34" i="7"/>
  <c r="BE31" i="7"/>
  <c r="BG26" i="7"/>
  <c r="CR24" i="7"/>
  <c r="CF9" i="7"/>
  <c r="CT25" i="7"/>
  <c r="CU19" i="7"/>
  <c r="AU51" i="7"/>
  <c r="U29" i="7"/>
  <c r="BP8" i="7"/>
  <c r="W36" i="7"/>
  <c r="AX31" i="7"/>
  <c r="AG9" i="7"/>
  <c r="AU48" i="7"/>
  <c r="BO3" i="7"/>
  <c r="CQ46" i="7"/>
  <c r="AF46" i="7"/>
  <c r="CV49" i="7"/>
  <c r="N37" i="7"/>
  <c r="X36" i="7"/>
  <c r="AC47" i="7"/>
  <c r="BT50" i="7"/>
  <c r="CJ42" i="7"/>
  <c r="AV27" i="7"/>
  <c r="R21" i="7"/>
  <c r="BV22" i="7"/>
  <c r="F15" i="7"/>
  <c r="F41" i="7"/>
  <c r="CV21" i="7"/>
  <c r="AT53" i="7"/>
  <c r="BM13" i="7"/>
  <c r="CF35" i="17"/>
  <c r="M34" i="15" s="1"/>
  <c r="BV26" i="7"/>
  <c r="CK9" i="17"/>
  <c r="C9" i="22" s="1"/>
  <c r="AR40" i="7"/>
  <c r="BK27" i="7"/>
  <c r="AZ11" i="7"/>
  <c r="E10" i="7"/>
  <c r="BR13" i="7"/>
  <c r="L34" i="7"/>
  <c r="BU40" i="7"/>
  <c r="CI33" i="7"/>
  <c r="E19" i="7"/>
  <c r="AO34" i="7"/>
  <c r="CI5" i="7"/>
  <c r="AQ7" i="7"/>
  <c r="BS10" i="7"/>
  <c r="CN5" i="7"/>
  <c r="F20" i="7"/>
  <c r="AJ42" i="7"/>
  <c r="CB48" i="7"/>
  <c r="AM2" i="7"/>
  <c r="CK53" i="7"/>
  <c r="Z6" i="7"/>
  <c r="AH20" i="7"/>
  <c r="AI53" i="7"/>
  <c r="AE10" i="7"/>
  <c r="AJ15" i="7"/>
  <c r="BL25" i="7"/>
  <c r="CP28" i="7"/>
  <c r="AX28" i="7"/>
  <c r="CN51" i="7"/>
  <c r="BC47" i="7"/>
  <c r="CU34" i="7"/>
  <c r="BJ45" i="7"/>
  <c r="AQ22" i="7"/>
  <c r="AQ5" i="7"/>
  <c r="BL5" i="7"/>
  <c r="AF6" i="7"/>
  <c r="AX36" i="7"/>
  <c r="AN33" i="7"/>
  <c r="E12" i="7"/>
  <c r="V48" i="7"/>
  <c r="BJ8" i="7"/>
  <c r="CA43" i="7"/>
  <c r="AL40" i="7"/>
  <c r="BM48" i="7"/>
  <c r="BD46" i="7"/>
  <c r="AI52" i="7"/>
  <c r="S3" i="7"/>
  <c r="H50" i="7"/>
  <c r="CU23" i="7"/>
  <c r="BU15" i="7"/>
  <c r="CL28" i="7"/>
  <c r="CA8" i="7"/>
  <c r="AK28" i="7"/>
  <c r="BM25" i="7"/>
  <c r="BZ7" i="7"/>
  <c r="BO42" i="7"/>
  <c r="Z30" i="7"/>
  <c r="E9" i="7"/>
  <c r="S18" i="7"/>
  <c r="CQ39" i="7"/>
  <c r="AU54" i="7"/>
  <c r="J20" i="7"/>
  <c r="BR53" i="7"/>
  <c r="BH36" i="7"/>
  <c r="AS16" i="7"/>
  <c r="CG44" i="7"/>
  <c r="BS2" i="7"/>
  <c r="AC49" i="7"/>
  <c r="I47" i="7"/>
  <c r="BQ8" i="7"/>
  <c r="X37" i="7"/>
  <c r="O5" i="7"/>
  <c r="BV12" i="7"/>
  <c r="AE27" i="7"/>
  <c r="Q7" i="7"/>
  <c r="CD39" i="7"/>
  <c r="AT19" i="7"/>
  <c r="AT49" i="7"/>
  <c r="J11" i="7"/>
  <c r="J31" i="7"/>
  <c r="BK22" i="7"/>
  <c r="E46" i="7"/>
  <c r="BZ26" i="7"/>
  <c r="BG36" i="7"/>
  <c r="AS13" i="7"/>
  <c r="G47" i="7"/>
  <c r="AX52" i="7"/>
  <c r="R20" i="7"/>
  <c r="AS33" i="7"/>
  <c r="F7" i="7"/>
  <c r="P48" i="7"/>
  <c r="BV35" i="7"/>
  <c r="BZ50" i="7"/>
  <c r="G7" i="7"/>
  <c r="BH53" i="7"/>
  <c r="BE16" i="7"/>
  <c r="BU8" i="7"/>
  <c r="BJ10" i="7"/>
  <c r="BC17" i="7"/>
  <c r="AW25" i="7"/>
  <c r="BA41" i="7"/>
  <c r="I49" i="7"/>
  <c r="BM32" i="7"/>
  <c r="AT2" i="7"/>
  <c r="AC35" i="7"/>
  <c r="BT24" i="7"/>
  <c r="V44" i="7"/>
  <c r="AK19" i="7"/>
  <c r="CC34" i="7"/>
  <c r="AG14" i="7"/>
  <c r="BB14" i="7"/>
  <c r="BT35" i="7"/>
  <c r="CS54" i="7"/>
  <c r="CU41" i="7"/>
  <c r="P34" i="7"/>
  <c r="X7" i="7"/>
  <c r="BI19" i="7"/>
  <c r="BT25" i="7"/>
  <c r="Y24" i="7"/>
  <c r="H48" i="7"/>
  <c r="AT45" i="7"/>
  <c r="BQ7" i="7"/>
  <c r="BY35" i="7"/>
  <c r="CQ50" i="7"/>
  <c r="BH45" i="7"/>
  <c r="CJ19" i="7"/>
  <c r="BF28" i="7"/>
  <c r="CC31" i="7"/>
  <c r="AB49" i="7"/>
  <c r="CG37" i="7"/>
  <c r="BB25" i="7"/>
  <c r="BY44" i="7"/>
  <c r="BV42" i="7"/>
  <c r="G50" i="7"/>
  <c r="BS43" i="7"/>
  <c r="CG53" i="7"/>
  <c r="AZ27" i="7"/>
  <c r="AB5" i="7"/>
  <c r="F4" i="7"/>
  <c r="CO33" i="7"/>
  <c r="CF13" i="7"/>
  <c r="P27" i="7"/>
  <c r="AY7" i="7"/>
  <c r="AE15" i="7"/>
  <c r="AN29" i="7"/>
  <c r="CS32" i="7"/>
  <c r="X15" i="7"/>
  <c r="AL32" i="7"/>
  <c r="AT31" i="7"/>
  <c r="O12" i="7"/>
  <c r="CT10" i="7"/>
  <c r="Y18" i="7"/>
  <c r="AJ14" i="7"/>
  <c r="E16" i="7"/>
  <c r="BC13" i="7"/>
  <c r="BS7" i="7"/>
  <c r="CG10" i="7"/>
  <c r="BC20" i="7"/>
  <c r="AV21" i="7"/>
  <c r="BL53" i="7"/>
  <c r="BE50" i="7"/>
  <c r="CF26" i="7"/>
  <c r="J10" i="7"/>
  <c r="BS20" i="7"/>
  <c r="CM5" i="7"/>
  <c r="AR35" i="7"/>
  <c r="W35" i="7"/>
  <c r="CI44" i="7"/>
  <c r="AO46" i="7"/>
  <c r="F48" i="7"/>
  <c r="CJ6" i="7"/>
  <c r="AN35" i="7"/>
  <c r="S32" i="7"/>
  <c r="BU23" i="7"/>
  <c r="AT28" i="7"/>
  <c r="BE21" i="7"/>
  <c r="BE34" i="7"/>
  <c r="BT44" i="7"/>
  <c r="U15" i="7"/>
  <c r="AH37" i="7"/>
  <c r="CL32" i="7"/>
  <c r="BE15" i="7"/>
  <c r="CE37" i="7"/>
  <c r="T6" i="7"/>
  <c r="CS7" i="7"/>
  <c r="BF13" i="7"/>
  <c r="AF13" i="7"/>
  <c r="S22" i="7"/>
  <c r="K16" i="7"/>
  <c r="AZ38" i="7"/>
  <c r="BJ13" i="7"/>
  <c r="BW21" i="7"/>
  <c r="BG15" i="7"/>
  <c r="CR27" i="7"/>
  <c r="CV16" i="7"/>
  <c r="Q43" i="7"/>
  <c r="BG23" i="7"/>
  <c r="BZ3" i="7"/>
  <c r="CH29" i="7"/>
  <c r="F11" i="7"/>
  <c r="CB49" i="7"/>
  <c r="Z10" i="7"/>
  <c r="O47" i="7"/>
  <c r="Z28" i="7"/>
  <c r="AT15" i="7"/>
  <c r="AK15" i="7"/>
  <c r="AE4" i="7"/>
  <c r="CO24" i="7"/>
  <c r="E45" i="7"/>
  <c r="BI26" i="7"/>
  <c r="AL13" i="7"/>
  <c r="R8" i="7"/>
  <c r="BE44" i="7"/>
  <c r="BC26" i="7"/>
  <c r="BH6" i="7"/>
  <c r="BF5" i="7"/>
  <c r="BY48" i="7"/>
  <c r="AH7" i="7"/>
  <c r="BX44" i="7"/>
  <c r="I33" i="7"/>
  <c r="AO7" i="7"/>
  <c r="P3" i="7"/>
  <c r="AW10" i="7"/>
  <c r="E13" i="7"/>
  <c r="BQ31" i="7"/>
  <c r="P30" i="7"/>
  <c r="M9" i="7"/>
  <c r="F29" i="7"/>
  <c r="CO26" i="7"/>
  <c r="J42" i="7"/>
  <c r="I6" i="7"/>
  <c r="BL44" i="7"/>
  <c r="BO46" i="7"/>
  <c r="AD48" i="7"/>
  <c r="BY20" i="7"/>
  <c r="BR21" i="7"/>
  <c r="AX45" i="7"/>
  <c r="AG49" i="7"/>
  <c r="BP10" i="7"/>
  <c r="J32" i="7"/>
  <c r="CB31" i="7"/>
  <c r="AS47" i="7"/>
  <c r="W40" i="7"/>
  <c r="Y50" i="7"/>
  <c r="BH15" i="7"/>
  <c r="I18" i="7"/>
  <c r="N43" i="7"/>
  <c r="U25" i="7"/>
  <c r="AB38" i="7"/>
  <c r="AR30" i="7"/>
  <c r="BM47" i="7"/>
  <c r="W11" i="7"/>
  <c r="CA38" i="7"/>
  <c r="AR17" i="7"/>
  <c r="Y51" i="7"/>
  <c r="AH21" i="7"/>
  <c r="AY2" i="7"/>
  <c r="AE16" i="7"/>
  <c r="AW12" i="7"/>
  <c r="BV4" i="7"/>
  <c r="AC30" i="7"/>
  <c r="BP41" i="7"/>
  <c r="BS32" i="7"/>
  <c r="BT6" i="7"/>
  <c r="Y34" i="7"/>
  <c r="CM42" i="7"/>
  <c r="N29" i="7"/>
  <c r="AH16" i="7"/>
  <c r="N42" i="7"/>
  <c r="BW51" i="7"/>
  <c r="CS52" i="7"/>
  <c r="V5" i="7"/>
  <c r="BK16" i="7"/>
  <c r="AV36" i="7"/>
  <c r="BM30" i="7"/>
  <c r="BO43" i="7"/>
  <c r="BA49" i="7"/>
  <c r="I39" i="7"/>
  <c r="AU9" i="7"/>
  <c r="BA38" i="7"/>
  <c r="R36" i="7"/>
  <c r="F42" i="7"/>
  <c r="P49" i="7"/>
  <c r="X12" i="7"/>
  <c r="CU51" i="7"/>
  <c r="AU2" i="7"/>
  <c r="BV33" i="7"/>
  <c r="BW20" i="7"/>
  <c r="P14" i="7"/>
  <c r="CF39" i="7"/>
  <c r="AB51" i="7"/>
  <c r="AY11" i="7"/>
  <c r="AO4" i="7"/>
  <c r="AC36" i="7"/>
  <c r="AL42" i="7"/>
  <c r="CK15" i="7"/>
  <c r="CI45" i="7"/>
  <c r="CE15" i="7"/>
  <c r="Q34" i="7"/>
  <c r="AF19" i="7"/>
  <c r="AK44" i="7"/>
  <c r="Y15" i="7"/>
  <c r="BD23" i="7"/>
  <c r="AM17" i="7"/>
  <c r="U39" i="7"/>
  <c r="CA42" i="7"/>
  <c r="S40" i="7"/>
  <c r="CM35" i="7"/>
  <c r="BI18" i="7"/>
  <c r="BL40" i="7"/>
  <c r="BC34" i="7"/>
  <c r="CH37" i="7"/>
  <c r="AB53" i="7"/>
  <c r="AW29" i="7"/>
  <c r="CM31" i="7"/>
  <c r="P39" i="7"/>
  <c r="CP2" i="7"/>
  <c r="BR43" i="7"/>
  <c r="AX33" i="7"/>
  <c r="CH41" i="7"/>
  <c r="M39" i="7"/>
  <c r="CH26" i="7"/>
  <c r="BF26" i="7"/>
  <c r="BX24" i="7"/>
  <c r="BB5" i="7"/>
  <c r="BW50" i="7"/>
  <c r="CD11" i="7"/>
  <c r="BQ16" i="7"/>
  <c r="BZ39" i="7"/>
  <c r="AQ27" i="7"/>
  <c r="AA22" i="7"/>
  <c r="BE22" i="7"/>
  <c r="BG4" i="7"/>
  <c r="CK45" i="7"/>
  <c r="AC33" i="7"/>
  <c r="L33" i="7"/>
  <c r="V46" i="7"/>
  <c r="AC9" i="7"/>
  <c r="BY37" i="7"/>
  <c r="BN10" i="7"/>
  <c r="BZ31" i="7"/>
  <c r="CU10" i="7"/>
  <c r="CG33" i="7"/>
  <c r="M21" i="7"/>
  <c r="J9" i="7"/>
  <c r="CJ15" i="7"/>
  <c r="AJ47" i="7"/>
  <c r="CQ8" i="7"/>
  <c r="X13" i="7"/>
  <c r="AK27" i="7"/>
  <c r="V15" i="7"/>
  <c r="R37" i="7"/>
  <c r="BH29" i="7"/>
  <c r="AN15" i="7"/>
  <c r="BW11" i="7"/>
  <c r="BZ42" i="7"/>
  <c r="CG46" i="17"/>
  <c r="N45" i="15" s="1"/>
  <c r="E20" i="7"/>
  <c r="CI42" i="17"/>
  <c r="CN40" i="7"/>
  <c r="CV52" i="7"/>
  <c r="AT10" i="7"/>
  <c r="CP20" i="7"/>
  <c r="AT6" i="7"/>
  <c r="CL9" i="7"/>
  <c r="J14" i="7"/>
  <c r="AH2" i="7"/>
  <c r="CQ19" i="7"/>
  <c r="BI34" i="7"/>
  <c r="BV9" i="7"/>
  <c r="V52" i="7"/>
  <c r="CG8" i="7"/>
  <c r="AT39" i="7"/>
  <c r="CE43" i="7"/>
  <c r="BF2" i="7"/>
  <c r="CO45" i="7"/>
  <c r="AS52" i="7"/>
  <c r="CR13" i="7"/>
  <c r="H8" i="7"/>
  <c r="AY30" i="7"/>
  <c r="BY2" i="7"/>
  <c r="CC54" i="7"/>
  <c r="AL31" i="7"/>
  <c r="AY10" i="7"/>
  <c r="BW10" i="7"/>
  <c r="AO20" i="7"/>
  <c r="BC12" i="7"/>
  <c r="AX9" i="7"/>
  <c r="T29" i="7"/>
  <c r="BA29" i="7"/>
  <c r="AL34" i="7"/>
  <c r="AV44" i="7"/>
  <c r="CE50" i="7"/>
  <c r="CL21" i="7"/>
  <c r="BO54" i="7"/>
  <c r="BL54" i="7"/>
  <c r="BD43" i="7"/>
  <c r="BZ38" i="7"/>
  <c r="X46" i="7"/>
  <c r="AA14" i="7"/>
  <c r="BB20" i="7"/>
  <c r="BC32" i="7"/>
  <c r="M22" i="7"/>
  <c r="CH14" i="7"/>
  <c r="R18" i="7"/>
  <c r="BW16" i="7"/>
  <c r="AT34" i="7"/>
  <c r="CC17" i="7"/>
  <c r="BJ52" i="7"/>
  <c r="BY36" i="7"/>
  <c r="AW22" i="7"/>
  <c r="AD36" i="7"/>
  <c r="BB23" i="7"/>
  <c r="AQ33" i="7"/>
  <c r="S11" i="7"/>
  <c r="AT51" i="7"/>
  <c r="BG45" i="7"/>
  <c r="BD22" i="7"/>
  <c r="CV17" i="7"/>
  <c r="BN3" i="7"/>
  <c r="O22" i="7"/>
  <c r="L6" i="7"/>
  <c r="CR41" i="7"/>
  <c r="BL41" i="7"/>
  <c r="AR54" i="7"/>
  <c r="BJ4" i="7"/>
  <c r="I28" i="7"/>
  <c r="V3" i="7"/>
  <c r="F13" i="7"/>
  <c r="BQ14" i="7"/>
  <c r="AH19" i="7"/>
  <c r="AE22" i="7"/>
  <c r="AJ27" i="7"/>
  <c r="BC6" i="7"/>
  <c r="AW49" i="7"/>
  <c r="AZ6" i="7"/>
  <c r="BK6" i="7"/>
  <c r="AI42" i="7"/>
  <c r="BU5" i="7"/>
  <c r="AK53" i="7"/>
  <c r="AI33" i="7"/>
  <c r="Q42" i="7"/>
  <c r="AJ37" i="7"/>
  <c r="AR44" i="7"/>
  <c r="AO52" i="7"/>
  <c r="BZ53" i="7"/>
  <c r="M17" i="7"/>
  <c r="AF29" i="7"/>
  <c r="J17" i="7"/>
  <c r="AG35" i="7"/>
  <c r="CT41" i="7"/>
  <c r="BO53" i="7"/>
  <c r="CO14" i="7"/>
  <c r="AX4" i="7"/>
  <c r="BI48" i="7"/>
  <c r="AQ3" i="7"/>
  <c r="G53" i="7"/>
  <c r="AU12" i="7"/>
  <c r="BP18" i="7"/>
  <c r="CN44" i="7"/>
  <c r="CC7" i="7"/>
  <c r="BS33" i="7"/>
  <c r="BZ27" i="7"/>
  <c r="BM18" i="7"/>
  <c r="AD27" i="7"/>
  <c r="CQ36" i="7"/>
  <c r="AN12" i="7"/>
  <c r="BK18" i="7"/>
  <c r="BB33" i="7"/>
  <c r="AD47" i="7"/>
  <c r="CN28" i="7"/>
  <c r="BX36" i="7"/>
  <c r="K49" i="7"/>
  <c r="S17" i="7"/>
  <c r="Z41" i="7"/>
  <c r="CN50" i="7"/>
  <c r="L7" i="7"/>
  <c r="R43" i="7"/>
  <c r="CE18" i="7"/>
  <c r="BN53" i="7"/>
  <c r="CQ28" i="7"/>
  <c r="AK43" i="7"/>
  <c r="CI6" i="17"/>
  <c r="P5" i="15" s="1"/>
  <c r="CF47" i="7"/>
  <c r="CJ61" i="17"/>
  <c r="I23" i="7"/>
  <c r="F2" i="7"/>
  <c r="CF4" i="17"/>
  <c r="M3" i="15" s="1"/>
  <c r="CH54" i="7"/>
  <c r="CL51" i="7"/>
  <c r="CR12" i="7"/>
  <c r="AJ16" i="7"/>
  <c r="CS51" i="7"/>
  <c r="AT48" i="7"/>
  <c r="AV47" i="7"/>
  <c r="I10" i="7"/>
  <c r="Z4" i="7"/>
  <c r="BI4" i="7"/>
  <c r="AN36" i="7"/>
  <c r="G38" i="7"/>
  <c r="BA18" i="7"/>
  <c r="I43" i="7"/>
  <c r="AD14" i="7"/>
  <c r="M29" i="7"/>
  <c r="BS26" i="7"/>
  <c r="BX8" i="7"/>
  <c r="AP37" i="7"/>
  <c r="M14" i="7"/>
  <c r="W4" i="7"/>
  <c r="CM6" i="7"/>
  <c r="AD41" i="7"/>
  <c r="BL7" i="7"/>
  <c r="N46" i="7"/>
  <c r="BL23" i="7"/>
  <c r="BW4" i="7"/>
  <c r="AS8" i="7"/>
  <c r="N26" i="7"/>
  <c r="T46" i="7"/>
  <c r="Q40" i="7"/>
  <c r="K51" i="7"/>
  <c r="BU50" i="7"/>
  <c r="AO40" i="7"/>
  <c r="L22" i="7"/>
  <c r="BJ5" i="7"/>
  <c r="CO23" i="7"/>
  <c r="BV47" i="7"/>
  <c r="BA43" i="7"/>
  <c r="AP21" i="7"/>
  <c r="CQ7" i="7"/>
  <c r="N25" i="7"/>
  <c r="AR29" i="7"/>
  <c r="AJ3" i="7"/>
  <c r="CB4" i="7"/>
  <c r="AS3" i="7"/>
  <c r="BD52" i="7"/>
  <c r="AZ17" i="7"/>
  <c r="BC37" i="7"/>
  <c r="AX8" i="7"/>
  <c r="E41" i="7"/>
  <c r="CF4" i="7"/>
  <c r="BB48" i="7"/>
  <c r="AJ53" i="7"/>
  <c r="AF53" i="7"/>
  <c r="CJ23" i="7"/>
  <c r="U17" i="7"/>
  <c r="CM8" i="7"/>
  <c r="CR50" i="7"/>
  <c r="AC44" i="7"/>
  <c r="BE19" i="7"/>
  <c r="E42" i="7"/>
  <c r="BK40" i="7"/>
  <c r="BB40" i="7"/>
  <c r="BC14" i="7"/>
  <c r="AX30" i="7"/>
  <c r="CK2" i="7"/>
  <c r="BB26" i="7"/>
  <c r="O25" i="7"/>
  <c r="AC14" i="7"/>
  <c r="AG7" i="7"/>
  <c r="AZ34" i="7"/>
  <c r="AQ11" i="7"/>
  <c r="CF15" i="7"/>
  <c r="E6" i="7"/>
  <c r="AE46" i="7"/>
  <c r="BC11" i="7"/>
  <c r="BW5" i="7"/>
  <c r="BP36" i="7"/>
  <c r="AG8" i="7"/>
  <c r="G40" i="7"/>
  <c r="CO43" i="7"/>
  <c r="O53" i="7"/>
  <c r="CR39" i="7"/>
  <c r="BT18" i="7"/>
  <c r="BN15" i="7"/>
  <c r="N47" i="7"/>
  <c r="BG21" i="7"/>
  <c r="E51" i="7"/>
  <c r="V43" i="7"/>
  <c r="BL45" i="7"/>
  <c r="BJ53" i="7"/>
  <c r="BI24" i="7"/>
  <c r="BZ37" i="7"/>
  <c r="I4" i="7"/>
  <c r="M13" i="7"/>
  <c r="AJ11" i="7"/>
  <c r="BU46" i="7"/>
  <c r="AD30" i="7"/>
  <c r="BT32" i="7"/>
  <c r="CI7" i="17"/>
  <c r="F33" i="7"/>
  <c r="CG70" i="17"/>
  <c r="N69" i="15" s="1"/>
  <c r="R35" i="7"/>
  <c r="O54" i="17"/>
  <c r="P54" i="17"/>
  <c r="BE28" i="7"/>
  <c r="BX28" i="7"/>
  <c r="CI55" i="17"/>
  <c r="Y6" i="7"/>
  <c r="CV28" i="7"/>
  <c r="AE31" i="7"/>
  <c r="BT23" i="7"/>
  <c r="O29" i="7"/>
  <c r="BU47" i="7"/>
  <c r="K42" i="7"/>
  <c r="I45" i="7"/>
  <c r="P22" i="7"/>
  <c r="CK23" i="7"/>
  <c r="BX39" i="7"/>
  <c r="O44" i="7"/>
  <c r="BY34" i="7"/>
  <c r="U5" i="7"/>
  <c r="BG17" i="7"/>
  <c r="CE25" i="7"/>
  <c r="BY47" i="7"/>
  <c r="BF47" i="7"/>
  <c r="CV44" i="7"/>
  <c r="BR2" i="7"/>
  <c r="W46" i="7"/>
  <c r="K26" i="7"/>
  <c r="CM36" i="7"/>
  <c r="P2" i="7"/>
  <c r="AB40" i="7"/>
  <c r="X50" i="7"/>
  <c r="CE35" i="7"/>
  <c r="CL40" i="17"/>
  <c r="W13" i="7"/>
  <c r="CK18" i="17"/>
  <c r="R17" i="15" s="1"/>
  <c r="AW47" i="7"/>
  <c r="R46" i="7"/>
  <c r="BO41" i="7"/>
  <c r="AM39" i="7"/>
  <c r="CF5" i="7"/>
  <c r="Z16" i="7"/>
  <c r="BW3" i="7"/>
  <c r="K27" i="7"/>
  <c r="BF23" i="7"/>
  <c r="BE13" i="7"/>
  <c r="BD48" i="7"/>
  <c r="U7" i="7"/>
  <c r="AL30" i="7"/>
  <c r="W8" i="7"/>
  <c r="CD49" i="7"/>
  <c r="T42" i="7"/>
  <c r="AQ37" i="7"/>
  <c r="M42" i="7"/>
  <c r="AT24" i="7"/>
  <c r="V16" i="7"/>
  <c r="BF53" i="7"/>
  <c r="CF30" i="7"/>
  <c r="K6" i="7"/>
  <c r="BN32" i="7"/>
  <c r="CV13" i="7"/>
  <c r="CH31" i="7"/>
  <c r="X26" i="7"/>
  <c r="CC22" i="7"/>
  <c r="AF33" i="7"/>
  <c r="W23" i="7"/>
  <c r="AP12" i="7"/>
  <c r="AJ33" i="7"/>
  <c r="CV32" i="7"/>
  <c r="K44" i="7"/>
  <c r="AY15" i="7"/>
  <c r="CA49" i="7"/>
  <c r="CN26" i="7"/>
  <c r="AT38" i="7"/>
  <c r="K30" i="7"/>
  <c r="AM10" i="7"/>
  <c r="AI2" i="7"/>
  <c r="BZ48" i="7"/>
  <c r="CF44" i="7"/>
  <c r="AJ23" i="7"/>
  <c r="V41" i="7"/>
  <c r="AU28" i="7"/>
  <c r="AH29" i="7"/>
  <c r="AR26" i="7"/>
  <c r="R50" i="7"/>
  <c r="BK11" i="7"/>
  <c r="CM2" i="7"/>
  <c r="J3" i="7"/>
  <c r="BU33" i="7"/>
  <c r="AI36" i="7"/>
  <c r="T26" i="7"/>
  <c r="BB24" i="7"/>
  <c r="BX43" i="7"/>
  <c r="BE53" i="7"/>
  <c r="CN10" i="7"/>
  <c r="AA42" i="7"/>
  <c r="CU32" i="7"/>
  <c r="H12" i="7"/>
  <c r="AX32" i="7"/>
  <c r="BA2" i="7"/>
  <c r="CP7" i="7"/>
  <c r="BG24" i="7"/>
  <c r="BK29" i="7"/>
  <c r="K39" i="7"/>
  <c r="AV5" i="7"/>
  <c r="O33" i="7"/>
  <c r="M3" i="7"/>
  <c r="CE8" i="17"/>
  <c r="L7" i="15" s="1"/>
  <c r="BY31" i="7"/>
  <c r="CI31" i="17"/>
  <c r="P30" i="15" s="1"/>
  <c r="Y29" i="7"/>
  <c r="AN50" i="7"/>
  <c r="CN38" i="7"/>
  <c r="S35" i="7"/>
  <c r="AO26" i="7"/>
  <c r="AS54" i="7"/>
  <c r="S7" i="7"/>
  <c r="CK21" i="7"/>
  <c r="AF48" i="7"/>
  <c r="CR7" i="7"/>
  <c r="AB36" i="7"/>
  <c r="BW13" i="7"/>
  <c r="CQ24" i="7"/>
  <c r="AG19" i="7"/>
  <c r="CV11" i="7"/>
  <c r="E47" i="7"/>
  <c r="BP48" i="7"/>
  <c r="M4" i="7"/>
  <c r="AJ54" i="7"/>
  <c r="CR16" i="7"/>
  <c r="BZ14" i="7"/>
  <c r="K23" i="7"/>
  <c r="AR7" i="7"/>
  <c r="O66" i="17"/>
  <c r="P66" i="17"/>
  <c r="AK21" i="7"/>
  <c r="CJ46" i="17"/>
  <c r="AB39" i="7"/>
  <c r="P59" i="17"/>
  <c r="O59" i="17"/>
  <c r="BQ23" i="7"/>
  <c r="CN66" i="17"/>
  <c r="BO9" i="7"/>
  <c r="CH32" i="17"/>
  <c r="BI45" i="7"/>
  <c r="G29" i="7"/>
  <c r="CE17" i="7"/>
  <c r="CO11" i="7"/>
  <c r="V42" i="7"/>
  <c r="BW26" i="7"/>
  <c r="AE50" i="7"/>
  <c r="BB9" i="7"/>
  <c r="R45" i="7"/>
  <c r="BB51" i="7"/>
  <c r="BP37" i="7"/>
  <c r="AW17" i="7"/>
  <c r="AZ21" i="7"/>
  <c r="BM9" i="7"/>
  <c r="BJ19" i="7"/>
  <c r="CR14" i="7"/>
  <c r="CO49" i="7"/>
  <c r="J7" i="7"/>
  <c r="CK30" i="7"/>
  <c r="BD53" i="7"/>
  <c r="AK29" i="7"/>
  <c r="W34" i="7"/>
  <c r="CT30" i="7"/>
  <c r="CM47" i="7"/>
  <c r="AO8" i="7"/>
  <c r="CK25" i="7"/>
  <c r="CI34" i="7"/>
  <c r="CU35" i="7"/>
  <c r="AN45" i="7"/>
  <c r="N44" i="7"/>
  <c r="AC4" i="7"/>
  <c r="BH54" i="7"/>
  <c r="M50" i="7"/>
  <c r="U21" i="7"/>
  <c r="BK51" i="7"/>
  <c r="AU52" i="7"/>
  <c r="AJ52" i="7"/>
  <c r="AE20" i="7"/>
  <c r="CE5" i="7"/>
  <c r="CI12" i="7"/>
  <c r="CN36" i="7"/>
  <c r="BW39" i="7"/>
  <c r="X44" i="7"/>
  <c r="BL3" i="7"/>
  <c r="BV44" i="7"/>
  <c r="CK44" i="7"/>
  <c r="BB36" i="7"/>
  <c r="AN26" i="7"/>
  <c r="AB41" i="7"/>
  <c r="CJ18" i="7"/>
  <c r="S10" i="7"/>
  <c r="CH15" i="7"/>
  <c r="BH22" i="7"/>
  <c r="CV24" i="7"/>
  <c r="CF12" i="7"/>
  <c r="BZ9" i="7"/>
  <c r="AB32" i="7"/>
  <c r="Z22" i="7"/>
  <c r="CG43" i="7"/>
  <c r="BX25" i="7"/>
  <c r="CV5" i="7"/>
  <c r="AS24" i="7"/>
  <c r="AM33" i="7"/>
  <c r="Y13" i="7"/>
  <c r="Y26" i="7"/>
  <c r="AD5" i="7"/>
  <c r="BJ47" i="7"/>
  <c r="AK41" i="7"/>
  <c r="CQ12" i="7"/>
  <c r="Q54" i="7"/>
  <c r="I22" i="7"/>
  <c r="BR52" i="7"/>
  <c r="AW46" i="7"/>
  <c r="AL6" i="7"/>
  <c r="AI30" i="7"/>
  <c r="AJ13" i="7"/>
  <c r="BR15" i="7"/>
  <c r="AS48" i="7"/>
  <c r="BO23" i="7"/>
  <c r="BH28" i="7"/>
  <c r="E8" i="7"/>
  <c r="CV51" i="7"/>
  <c r="AH53" i="7"/>
  <c r="U20" i="7"/>
  <c r="H3" i="7"/>
  <c r="CL25" i="7"/>
  <c r="AQ10" i="7"/>
  <c r="AY37" i="7"/>
  <c r="AV6" i="7"/>
  <c r="Q41" i="7"/>
  <c r="S44" i="7"/>
  <c r="AZ47" i="7"/>
  <c r="CF28" i="7"/>
  <c r="H13" i="7"/>
  <c r="BA12" i="7"/>
  <c r="AV38" i="7"/>
  <c r="BR4" i="7"/>
  <c r="BK4" i="7"/>
  <c r="CJ49" i="7"/>
  <c r="BE43" i="7"/>
  <c r="N17" i="7"/>
  <c r="AX42" i="7"/>
  <c r="AY17" i="7"/>
  <c r="CV53" i="7"/>
  <c r="CG30" i="7"/>
  <c r="BG40" i="7"/>
  <c r="H23" i="7"/>
  <c r="G13" i="7"/>
  <c r="BL14" i="7"/>
  <c r="CL44" i="7"/>
  <c r="CL10" i="7"/>
  <c r="BB31" i="7"/>
  <c r="CI52" i="7"/>
  <c r="CL4" i="7"/>
  <c r="AU20" i="7"/>
  <c r="BR16" i="7"/>
  <c r="BK33" i="7"/>
  <c r="H38" i="7"/>
  <c r="BU34" i="7"/>
  <c r="AY3" i="7"/>
  <c r="BG28" i="7"/>
  <c r="M36" i="7"/>
  <c r="Q8" i="7"/>
  <c r="CA16" i="7"/>
  <c r="AI31" i="7"/>
  <c r="AA53" i="7"/>
  <c r="CQ37" i="7"/>
  <c r="E34" i="7"/>
  <c r="BN27" i="7"/>
  <c r="BK54" i="7"/>
  <c r="BE49" i="7"/>
  <c r="N14" i="7"/>
  <c r="AA2" i="7"/>
  <c r="Z24" i="7"/>
  <c r="AH43" i="7"/>
  <c r="BA28" i="7"/>
  <c r="BU49" i="7"/>
  <c r="BI40" i="7"/>
  <c r="J29" i="7"/>
  <c r="AW38" i="7"/>
  <c r="AZ30" i="7"/>
  <c r="AB2" i="7"/>
  <c r="CP52" i="7"/>
  <c r="CS43" i="7"/>
  <c r="AH34" i="7"/>
  <c r="CI11" i="7"/>
  <c r="L36" i="7"/>
  <c r="Z15" i="7"/>
  <c r="BM16" i="7"/>
  <c r="U38" i="7"/>
  <c r="CU36" i="7"/>
  <c r="AD13" i="7"/>
  <c r="BX14" i="7"/>
  <c r="BY23" i="7"/>
  <c r="CH7" i="7"/>
  <c r="BF38" i="7"/>
  <c r="BM10" i="7"/>
  <c r="BJ9" i="7"/>
  <c r="AW33" i="7"/>
  <c r="BF39" i="7"/>
  <c r="BJ34" i="7"/>
  <c r="BQ10" i="7"/>
  <c r="BI31" i="7"/>
  <c r="BM26" i="7"/>
  <c r="BU22" i="7"/>
  <c r="AM11" i="7"/>
  <c r="AW53" i="7"/>
  <c r="N2" i="7"/>
  <c r="BQ37" i="7"/>
  <c r="BX38" i="7"/>
  <c r="AP11" i="7"/>
  <c r="AF3" i="7"/>
  <c r="BE46" i="7"/>
  <c r="CU30" i="7"/>
  <c r="CN32" i="7"/>
  <c r="E30" i="7"/>
  <c r="I26" i="7"/>
  <c r="AX39" i="7"/>
  <c r="BW40" i="7"/>
  <c r="AI34" i="7"/>
  <c r="CI42" i="7"/>
  <c r="CC2" i="7"/>
  <c r="CO47" i="7"/>
  <c r="CS5" i="7"/>
  <c r="CT17" i="7"/>
  <c r="CA6" i="7"/>
  <c r="AL50" i="7"/>
  <c r="G14" i="7"/>
  <c r="M2" i="7"/>
  <c r="CA52" i="7"/>
  <c r="AL51" i="7"/>
  <c r="AT36" i="7"/>
  <c r="BV36" i="7"/>
  <c r="U41" i="7"/>
  <c r="AG54" i="7"/>
  <c r="CT53" i="7"/>
  <c r="CD18" i="7"/>
  <c r="BQ27" i="7"/>
  <c r="AF38" i="7"/>
  <c r="BG52" i="7"/>
  <c r="AD10" i="7"/>
  <c r="AL11" i="7"/>
  <c r="CQ25" i="7"/>
  <c r="BL46" i="7"/>
  <c r="BO6" i="7"/>
  <c r="CP6" i="7"/>
  <c r="P37" i="7"/>
  <c r="AN46" i="7"/>
  <c r="Q52" i="7"/>
  <c r="AB7" i="7"/>
  <c r="BF44" i="7"/>
  <c r="AT22" i="7"/>
  <c r="CB33" i="7"/>
  <c r="BG38" i="7"/>
  <c r="BM19" i="7"/>
  <c r="AJ28" i="7"/>
  <c r="R19" i="7"/>
  <c r="AC54" i="7"/>
  <c r="AD12" i="7"/>
  <c r="AF24" i="7"/>
  <c r="AD22" i="7"/>
  <c r="BE32" i="7"/>
  <c r="O16" i="7"/>
  <c r="BW14" i="7"/>
  <c r="BQ51" i="7"/>
  <c r="BY25" i="7"/>
  <c r="BI5" i="7"/>
  <c r="BL9" i="7"/>
  <c r="CT42" i="7"/>
  <c r="BS52" i="7"/>
  <c r="BB7" i="7"/>
  <c r="T16" i="7"/>
  <c r="AA30" i="7"/>
  <c r="N10" i="7"/>
  <c r="AX49" i="7"/>
  <c r="AU50" i="7"/>
  <c r="BE40" i="7"/>
  <c r="AV43" i="7"/>
  <c r="BX51" i="7"/>
  <c r="CP31" i="7"/>
  <c r="X30" i="7"/>
  <c r="CF19" i="7"/>
  <c r="AZ19" i="7"/>
  <c r="AS4" i="7"/>
  <c r="K41" i="7"/>
  <c r="T21" i="7"/>
  <c r="T18" i="7"/>
  <c r="BU39" i="7"/>
  <c r="AV29" i="7"/>
  <c r="CF27" i="7"/>
  <c r="AA32" i="7"/>
  <c r="BK34" i="7"/>
  <c r="AW11" i="7"/>
  <c r="G6" i="7"/>
  <c r="BA13" i="7"/>
  <c r="BM37" i="7"/>
  <c r="BK19" i="7"/>
  <c r="BA54" i="7"/>
  <c r="BA52" i="7"/>
  <c r="BL52" i="7"/>
  <c r="W7" i="7"/>
  <c r="AD45" i="7"/>
  <c r="W33" i="7"/>
  <c r="X19" i="7"/>
  <c r="CT11" i="7"/>
  <c r="AV34" i="7"/>
  <c r="J13" i="7"/>
  <c r="CL46" i="7"/>
  <c r="BI14" i="7"/>
  <c r="CC35" i="7"/>
  <c r="E5" i="7"/>
  <c r="F23" i="7"/>
  <c r="CT28" i="7"/>
  <c r="BN43" i="7"/>
  <c r="BU32" i="7"/>
  <c r="AN21" i="7"/>
  <c r="BJ24" i="7"/>
  <c r="BD11" i="7"/>
  <c r="BL38" i="7"/>
  <c r="M19" i="7"/>
  <c r="AY26" i="7"/>
  <c r="AG53" i="7"/>
  <c r="AJ32" i="7"/>
  <c r="CV18" i="7"/>
  <c r="N16" i="7"/>
  <c r="CO35" i="7"/>
  <c r="CM46" i="7"/>
  <c r="BJ39" i="7"/>
  <c r="BP26" i="7"/>
  <c r="I5" i="7"/>
  <c r="F22" i="7"/>
  <c r="BD5" i="7"/>
  <c r="AF22" i="7"/>
  <c r="AJ21" i="7"/>
  <c r="E35" i="7"/>
  <c r="AQ32" i="7"/>
  <c r="BO22" i="7"/>
  <c r="AC24" i="7"/>
  <c r="CK22" i="7"/>
  <c r="BS24" i="7"/>
  <c r="Q45" i="7"/>
  <c r="BP27" i="7"/>
  <c r="AK38" i="7"/>
  <c r="AK47" i="7"/>
  <c r="O39" i="7"/>
  <c r="CT37" i="7"/>
  <c r="CN25" i="7"/>
  <c r="BZ52" i="7"/>
  <c r="CA11" i="7"/>
  <c r="CN34" i="7"/>
  <c r="H18" i="7"/>
  <c r="M11" i="7"/>
  <c r="CO34" i="7"/>
  <c r="M24" i="7"/>
  <c r="BW35" i="7"/>
  <c r="BO35" i="7"/>
  <c r="AB24" i="7"/>
  <c r="K8" i="7"/>
  <c r="AT26" i="7"/>
  <c r="AQ8" i="7"/>
  <c r="AY5" i="7"/>
  <c r="CK42" i="7"/>
  <c r="L17" i="7"/>
  <c r="BN12" i="7"/>
  <c r="Y32" i="7"/>
  <c r="CM53" i="7"/>
  <c r="CK34" i="7"/>
  <c r="Q50" i="7"/>
  <c r="AA5" i="7"/>
  <c r="O48" i="7"/>
  <c r="K46" i="7"/>
  <c r="CD38" i="7"/>
  <c r="P21" i="7"/>
  <c r="AY35" i="7"/>
  <c r="CH3" i="7"/>
  <c r="AQ39" i="7"/>
  <c r="CN11" i="7"/>
  <c r="AU34" i="7"/>
  <c r="CS23" i="7"/>
  <c r="BE42" i="7"/>
  <c r="CT49" i="7"/>
  <c r="BD41" i="7"/>
  <c r="AO33" i="7"/>
  <c r="CO32" i="7"/>
  <c r="AL36" i="7"/>
  <c r="BR22" i="7"/>
  <c r="CR38" i="7"/>
  <c r="J21" i="7"/>
  <c r="I27" i="7"/>
  <c r="BO25" i="7"/>
  <c r="S19" i="7"/>
  <c r="Z49" i="7"/>
  <c r="BK42" i="7"/>
  <c r="CT35" i="7"/>
  <c r="AW54" i="7"/>
  <c r="BZ36" i="7"/>
  <c r="Q46" i="7"/>
  <c r="BS48" i="7"/>
  <c r="X40" i="7"/>
  <c r="Y45" i="7"/>
  <c r="AF31" i="7"/>
  <c r="BG9" i="7"/>
  <c r="CR18" i="7"/>
  <c r="M32" i="7"/>
  <c r="BR18" i="7"/>
  <c r="AA48" i="7"/>
  <c r="AV16" i="7"/>
  <c r="BR26" i="7"/>
  <c r="AY41" i="7"/>
  <c r="AM30" i="7"/>
  <c r="P47" i="7"/>
  <c r="V33" i="7"/>
  <c r="BG54" i="7"/>
  <c r="BV6" i="7"/>
  <c r="W37" i="7"/>
  <c r="AH17" i="7"/>
  <c r="W17" i="7"/>
  <c r="X28" i="7"/>
  <c r="Y33" i="7"/>
  <c r="AN3" i="7"/>
  <c r="CN15" i="7"/>
  <c r="CC42" i="7"/>
  <c r="AW14" i="7"/>
  <c r="BS6" i="7"/>
  <c r="BD35" i="7"/>
  <c r="M15" i="7"/>
  <c r="CP25" i="7"/>
  <c r="BE12" i="7"/>
  <c r="V7" i="7"/>
  <c r="BT40" i="7"/>
  <c r="I36" i="7"/>
  <c r="CG24" i="7"/>
  <c r="BZ21" i="7"/>
  <c r="BK20" i="7"/>
  <c r="AQ18" i="7"/>
  <c r="BJ31" i="7"/>
  <c r="BX49" i="7"/>
  <c r="AP18" i="7"/>
  <c r="CP26" i="7"/>
  <c r="BF31" i="7"/>
  <c r="AS9" i="7"/>
  <c r="CS44" i="7"/>
  <c r="CC43" i="7"/>
  <c r="CM10" i="7"/>
  <c r="CH17" i="7"/>
  <c r="CL53" i="7"/>
  <c r="AU14" i="7"/>
  <c r="CU46" i="7"/>
  <c r="BB16" i="7"/>
  <c r="AU15" i="7"/>
  <c r="BJ33" i="7"/>
  <c r="AK10" i="7"/>
  <c r="CD43" i="7"/>
  <c r="J30" i="7"/>
  <c r="AN54" i="7"/>
  <c r="AJ48" i="7"/>
  <c r="CF14" i="7"/>
  <c r="BF24" i="7"/>
  <c r="Y12" i="7"/>
  <c r="AN52" i="7"/>
  <c r="CD34" i="7"/>
  <c r="BF41" i="7"/>
  <c r="CM54" i="7"/>
  <c r="CI49" i="7"/>
  <c r="CQ11" i="7"/>
  <c r="BN22" i="7"/>
  <c r="AC10" i="7"/>
  <c r="AB3" i="7"/>
  <c r="CL49" i="7"/>
  <c r="BD50" i="7"/>
  <c r="Y43" i="7"/>
  <c r="CM26" i="7"/>
  <c r="CT29" i="7"/>
  <c r="BW48" i="7"/>
  <c r="BR12" i="7"/>
  <c r="E49" i="7"/>
  <c r="AQ29" i="7"/>
  <c r="AT23" i="7"/>
  <c r="AL46" i="7"/>
  <c r="CB19" i="7"/>
  <c r="CN45" i="7"/>
  <c r="CJ35" i="7"/>
  <c r="AQ42" i="7"/>
  <c r="BG37" i="7"/>
  <c r="Q31" i="7"/>
  <c r="AT13" i="7"/>
  <c r="BT45" i="7"/>
  <c r="P9" i="7"/>
  <c r="CO17" i="7"/>
  <c r="BO50" i="7"/>
  <c r="AU36" i="7"/>
  <c r="BU7" i="7"/>
  <c r="N34" i="7"/>
  <c r="BC25" i="7"/>
  <c r="AO35" i="7"/>
  <c r="BY18" i="7"/>
  <c r="BV52" i="7"/>
  <c r="AR48" i="7"/>
  <c r="BD17" i="7"/>
  <c r="AP50" i="7"/>
  <c r="AR13" i="7"/>
  <c r="BB39" i="7"/>
  <c r="U48" i="7"/>
  <c r="L47" i="7"/>
  <c r="BP49" i="7"/>
  <c r="AN42" i="7"/>
  <c r="AO11" i="7"/>
  <c r="AA13" i="7"/>
  <c r="CD30" i="7"/>
  <c r="AG13" i="7"/>
  <c r="AO36" i="7"/>
  <c r="CV9" i="7"/>
  <c r="CD13" i="7"/>
  <c r="BT39" i="7"/>
  <c r="J50" i="7"/>
  <c r="G36" i="7"/>
  <c r="BR51" i="7"/>
  <c r="AA11" i="7"/>
  <c r="L16" i="7"/>
  <c r="CB9" i="7"/>
  <c r="O32" i="7"/>
  <c r="BK35" i="7"/>
  <c r="CT33" i="7"/>
  <c r="K54" i="7"/>
  <c r="CG4" i="7"/>
  <c r="AC28" i="7"/>
  <c r="AG3" i="7"/>
  <c r="AC26" i="7"/>
  <c r="K24" i="7"/>
  <c r="CS18" i="7"/>
  <c r="AQ48" i="7"/>
  <c r="CT38" i="7"/>
  <c r="CS48" i="7"/>
  <c r="CU22" i="7"/>
  <c r="BJ46" i="7"/>
  <c r="AT7" i="7"/>
  <c r="AQ36" i="7"/>
  <c r="CF16" i="7"/>
  <c r="BB2" i="7"/>
  <c r="BP6" i="7"/>
  <c r="AI9" i="7"/>
  <c r="AE30" i="7"/>
  <c r="BR10" i="7"/>
  <c r="BN38" i="7"/>
  <c r="AQ49" i="7"/>
  <c r="CP4" i="7"/>
  <c r="M43" i="7"/>
  <c r="AK45" i="7"/>
  <c r="AV48" i="7"/>
  <c r="BJ51" i="7"/>
  <c r="BE35" i="7"/>
  <c r="CC48" i="7"/>
  <c r="AZ2" i="7"/>
  <c r="BM24" i="7"/>
  <c r="AT29" i="7"/>
  <c r="CD52" i="7"/>
  <c r="BV16" i="7"/>
  <c r="BO5" i="7"/>
  <c r="K15" i="7"/>
  <c r="AT3" i="7"/>
  <c r="AY54" i="7"/>
  <c r="CP18" i="7"/>
  <c r="BN34" i="7"/>
  <c r="AT40" i="7"/>
  <c r="BC49" i="7"/>
  <c r="W19" i="7"/>
  <c r="BQ44" i="7"/>
  <c r="CD35" i="7"/>
  <c r="AV30" i="7"/>
  <c r="AY39" i="7"/>
  <c r="BV38" i="7"/>
  <c r="AP33" i="7"/>
  <c r="BU18" i="7"/>
  <c r="AI23" i="7"/>
  <c r="S53" i="7"/>
  <c r="BU48" i="7"/>
  <c r="AH32" i="7"/>
  <c r="AW52" i="7"/>
  <c r="BI36" i="7"/>
  <c r="CN42" i="7"/>
  <c r="AF21" i="7"/>
  <c r="AO25" i="7"/>
  <c r="X38" i="7"/>
  <c r="BW44" i="7"/>
  <c r="M7" i="7"/>
  <c r="K18" i="7"/>
  <c r="CJ13" i="7"/>
  <c r="BV14" i="7"/>
  <c r="BQ46" i="7"/>
  <c r="BD14" i="7"/>
  <c r="AS10" i="7"/>
  <c r="CF25" i="7"/>
  <c r="I25" i="7"/>
  <c r="Z48" i="7"/>
  <c r="CU29" i="7"/>
  <c r="CR46" i="7"/>
  <c r="M47" i="7"/>
  <c r="CB35" i="7"/>
  <c r="AG41" i="7"/>
  <c r="CC19" i="7"/>
  <c r="V23" i="7"/>
  <c r="Y52" i="7"/>
  <c r="BH33" i="7"/>
  <c r="CG54" i="7"/>
  <c r="AX16" i="7"/>
  <c r="BO28" i="7"/>
  <c r="CL35" i="7"/>
  <c r="BN26" i="7"/>
  <c r="BW28" i="7"/>
  <c r="AE13" i="7"/>
  <c r="AW43" i="7"/>
  <c r="CF6" i="7"/>
  <c r="CP49" i="7"/>
  <c r="F54" i="7"/>
  <c r="BH3" i="7"/>
  <c r="N24" i="7"/>
  <c r="BT42" i="7"/>
  <c r="CB36" i="7"/>
  <c r="AI10" i="7"/>
  <c r="BK31" i="7"/>
  <c r="CU6" i="7"/>
  <c r="L8" i="7"/>
  <c r="BY30" i="7"/>
  <c r="BI52" i="7"/>
  <c r="BI49" i="7"/>
  <c r="BL17" i="7"/>
  <c r="BL42" i="7"/>
  <c r="W26" i="7"/>
  <c r="BQ24" i="7"/>
  <c r="I30" i="7"/>
  <c r="H49" i="7"/>
  <c r="K38" i="7"/>
  <c r="CA53" i="7"/>
  <c r="AA19" i="7"/>
  <c r="T33" i="7"/>
  <c r="Y10" i="7"/>
  <c r="CB13" i="7"/>
  <c r="CN39" i="7"/>
  <c r="K37" i="7"/>
  <c r="CA39" i="7"/>
  <c r="X14" i="7"/>
  <c r="AS45" i="7"/>
  <c r="AY33" i="7"/>
  <c r="BR14" i="7"/>
  <c r="AX51" i="7"/>
  <c r="AE42" i="7"/>
  <c r="Z42" i="7"/>
  <c r="CS37" i="7"/>
  <c r="BI46" i="7"/>
  <c r="CK52" i="7"/>
  <c r="AO19" i="7"/>
  <c r="AK23" i="7"/>
  <c r="BC52" i="7"/>
  <c r="AR32" i="7"/>
  <c r="AA41" i="7"/>
  <c r="BT31" i="7"/>
  <c r="CQ42" i="7"/>
  <c r="BB47" i="7"/>
  <c r="AG24" i="7"/>
  <c r="Z38" i="7"/>
  <c r="BF8" i="7"/>
  <c r="BJ48" i="7"/>
  <c r="CH38" i="7"/>
  <c r="CS3" i="7"/>
  <c r="CH32" i="7"/>
  <c r="AV28" i="7"/>
  <c r="CE45" i="7"/>
  <c r="X11" i="7"/>
  <c r="W47" i="7"/>
  <c r="BD16" i="7"/>
  <c r="BI28" i="7"/>
  <c r="AD34" i="7"/>
  <c r="U50" i="7"/>
  <c r="AQ45" i="7"/>
  <c r="AX34" i="7"/>
  <c r="BV7" i="7"/>
  <c r="BC43" i="7"/>
  <c r="BY42" i="7"/>
  <c r="AA36" i="7"/>
  <c r="AL17" i="7"/>
  <c r="F47" i="7"/>
  <c r="BT10" i="7"/>
  <c r="AW7" i="7"/>
  <c r="BM44" i="7"/>
  <c r="AW36" i="7"/>
  <c r="BX40" i="7"/>
  <c r="CR48" i="7"/>
  <c r="BS45" i="7"/>
  <c r="J28" i="7"/>
  <c r="CJ40" i="7"/>
  <c r="AU41" i="7"/>
  <c r="BW9" i="7"/>
  <c r="CD20" i="7"/>
  <c r="CK36" i="7"/>
  <c r="CF51" i="7"/>
  <c r="CN41" i="7"/>
  <c r="BG20" i="7"/>
  <c r="BG18" i="7"/>
  <c r="CD26" i="7"/>
  <c r="BR38" i="7"/>
  <c r="AH8" i="7"/>
  <c r="CV25" i="7"/>
  <c r="BB17" i="7"/>
  <c r="BB35" i="7"/>
  <c r="AC53" i="7"/>
  <c r="CB25" i="7"/>
  <c r="AD43" i="7"/>
  <c r="CB6" i="7"/>
  <c r="BL4" i="7"/>
  <c r="V38" i="7"/>
  <c r="CA4" i="7"/>
  <c r="CM20" i="7"/>
  <c r="AG44" i="7"/>
  <c r="H11" i="7"/>
  <c r="BO15" i="7"/>
  <c r="AD4" i="7"/>
  <c r="AC31" i="7"/>
  <c r="R30" i="7"/>
  <c r="CT8" i="7"/>
  <c r="CI32" i="7"/>
  <c r="P36" i="7"/>
  <c r="O8" i="7"/>
  <c r="CM12" i="7"/>
  <c r="AZ44" i="7"/>
  <c r="T48" i="7"/>
  <c r="BK14" i="7"/>
  <c r="BY5" i="7"/>
  <c r="F17" i="7"/>
  <c r="BA37" i="7"/>
  <c r="CJ28" i="7"/>
  <c r="CK35" i="7"/>
  <c r="CM41" i="7"/>
  <c r="AC42" i="7"/>
  <c r="Q23" i="7"/>
  <c r="BK28" i="7"/>
  <c r="CE3" i="7"/>
  <c r="CQ43" i="7"/>
  <c r="CO12" i="7"/>
  <c r="AB42" i="7"/>
  <c r="CL47" i="7"/>
  <c r="AG10" i="7"/>
  <c r="M34" i="7"/>
  <c r="CI40" i="7"/>
  <c r="CM52" i="7"/>
  <c r="BK3" i="7"/>
  <c r="CJ31" i="7"/>
  <c r="AY32" i="7"/>
  <c r="O27" i="7"/>
  <c r="CQ41" i="7"/>
  <c r="BP11" i="7"/>
  <c r="AK18" i="7"/>
  <c r="BC35" i="7"/>
  <c r="BD18" i="7"/>
  <c r="AZ48" i="7"/>
  <c r="BT16" i="7"/>
  <c r="V35" i="7"/>
  <c r="M30" i="7"/>
  <c r="CD15" i="7"/>
  <c r="S27" i="7"/>
  <c r="BQ15" i="7"/>
  <c r="BO20" i="7"/>
  <c r="BF46" i="7"/>
  <c r="AG17" i="7"/>
  <c r="AV10" i="7"/>
  <c r="BS35" i="7"/>
  <c r="AR10" i="7"/>
  <c r="CJ14" i="7"/>
  <c r="BT51" i="7"/>
  <c r="CL42" i="7"/>
  <c r="W16" i="7"/>
  <c r="S39" i="7"/>
  <c r="BX13" i="7"/>
  <c r="CK19" i="7"/>
  <c r="AC22" i="7"/>
  <c r="CH6" i="7"/>
  <c r="BU35" i="7"/>
  <c r="AL23" i="7"/>
  <c r="AO51" i="7"/>
  <c r="N21" i="7"/>
  <c r="M53" i="7"/>
  <c r="BF4" i="7"/>
  <c r="H45" i="7"/>
  <c r="AX41" i="7"/>
  <c r="AA10" i="7"/>
  <c r="G24" i="7"/>
  <c r="AJ2" i="7"/>
  <c r="CR54" i="7"/>
  <c r="CM49" i="7"/>
  <c r="BY46" i="7"/>
  <c r="BW27" i="7"/>
  <c r="BV18" i="7"/>
  <c r="S20" i="7"/>
  <c r="BA7" i="7"/>
  <c r="P42" i="7"/>
  <c r="BU28" i="7"/>
  <c r="BR7" i="7"/>
  <c r="AC23" i="7"/>
  <c r="CE40" i="7"/>
  <c r="AN37" i="7"/>
  <c r="BP38" i="7"/>
  <c r="BP21" i="7"/>
  <c r="T5" i="7"/>
  <c r="M16" i="7"/>
  <c r="AA52" i="7"/>
  <c r="AR3" i="7"/>
  <c r="M5" i="7"/>
  <c r="AH26" i="7"/>
  <c r="CM7" i="7"/>
  <c r="CC33" i="7"/>
  <c r="CA9" i="7"/>
  <c r="P29" i="7"/>
  <c r="Q32" i="7"/>
  <c r="CK39" i="7"/>
  <c r="AQ26" i="7"/>
  <c r="CL48" i="7"/>
  <c r="E21" i="7"/>
  <c r="BU42" i="7"/>
  <c r="CQ53" i="7"/>
  <c r="CI8" i="7"/>
  <c r="CK48" i="7"/>
  <c r="CI47" i="7"/>
  <c r="AR2" i="7"/>
  <c r="AX18" i="7"/>
  <c r="AV22" i="7"/>
  <c r="CC9" i="7"/>
  <c r="CK8" i="7"/>
  <c r="I20" i="7"/>
  <c r="CA22" i="7"/>
  <c r="CN16" i="7"/>
  <c r="CG5" i="7"/>
  <c r="L5" i="7"/>
  <c r="CJ25" i="7"/>
  <c r="H26" i="7"/>
  <c r="CN3" i="7"/>
  <c r="BP30" i="7"/>
  <c r="AK12" i="7"/>
  <c r="BS44" i="7"/>
  <c r="Z20" i="7"/>
  <c r="AI14" i="7"/>
  <c r="BS42" i="7"/>
  <c r="AW16" i="7"/>
  <c r="CR25" i="7"/>
  <c r="L29" i="7"/>
  <c r="BZ10" i="7"/>
  <c r="CR17" i="7"/>
  <c r="BF7" i="7"/>
  <c r="CD21" i="7"/>
  <c r="O14" i="7"/>
  <c r="CD2" i="7"/>
  <c r="AA40" i="7"/>
  <c r="AK40" i="7"/>
  <c r="BN54" i="7"/>
  <c r="L41" i="7"/>
  <c r="CK9" i="7"/>
  <c r="AD24" i="7"/>
  <c r="BV32" i="7"/>
  <c r="BK32" i="7"/>
  <c r="AH41" i="7"/>
  <c r="R13" i="7"/>
  <c r="BD20" i="7"/>
  <c r="AW4" i="7"/>
  <c r="BR45" i="7"/>
  <c r="BG41" i="7"/>
  <c r="BH11" i="7"/>
  <c r="AN32" i="7"/>
  <c r="V18" i="7"/>
  <c r="AP28" i="7"/>
  <c r="CE34" i="7"/>
  <c r="AF23" i="7"/>
  <c r="CT4" i="7"/>
  <c r="CG27" i="7"/>
  <c r="CH53" i="7"/>
  <c r="AQ17" i="7"/>
  <c r="CJ44" i="7"/>
  <c r="BG5" i="7"/>
  <c r="BM39" i="7"/>
  <c r="X39" i="7"/>
  <c r="J12" i="7"/>
  <c r="BJ6" i="7"/>
  <c r="BJ42" i="7"/>
  <c r="J25" i="7"/>
  <c r="BJ28" i="7"/>
  <c r="CF11" i="7"/>
  <c r="BH37" i="7"/>
  <c r="BS31" i="7"/>
  <c r="AC25" i="7"/>
  <c r="F34" i="7"/>
  <c r="F30" i="7"/>
  <c r="AK17" i="7"/>
  <c r="BC18" i="7"/>
  <c r="W38" i="7"/>
  <c r="BE51" i="7"/>
  <c r="F37" i="7"/>
  <c r="Z40" i="7"/>
  <c r="BN17" i="7"/>
  <c r="AN34" i="7"/>
  <c r="AQ38" i="7"/>
  <c r="H27" i="7"/>
  <c r="Z2" i="7"/>
  <c r="CK54" i="7"/>
  <c r="R22" i="7"/>
  <c r="N39" i="7"/>
  <c r="BQ28" i="7"/>
  <c r="AL44" i="7"/>
  <c r="AK13" i="7"/>
  <c r="BT34" i="7"/>
  <c r="P10" i="7"/>
  <c r="BD42" i="7"/>
  <c r="BM36" i="7"/>
  <c r="BN14" i="7"/>
  <c r="BK13" i="7"/>
  <c r="CP35" i="7"/>
  <c r="AC11" i="7"/>
  <c r="BO17" i="7"/>
  <c r="CJ22" i="7"/>
  <c r="BW15" i="7"/>
  <c r="CT31" i="7"/>
  <c r="BO10" i="7"/>
  <c r="AX38" i="7"/>
  <c r="BJ43" i="7"/>
  <c r="BH20" i="7"/>
  <c r="AO47" i="7"/>
  <c r="BY38" i="7"/>
  <c r="CF32" i="7"/>
  <c r="Q3" i="7"/>
  <c r="BT27" i="7"/>
  <c r="CN49" i="7"/>
  <c r="BU19" i="7"/>
  <c r="BV46" i="7"/>
  <c r="CO40" i="7"/>
  <c r="J35" i="7"/>
  <c r="AU25" i="7"/>
  <c r="V49" i="7"/>
  <c r="AM37" i="7"/>
  <c r="R16" i="7"/>
  <c r="AI41" i="7"/>
  <c r="CR10" i="7"/>
  <c r="CN22" i="7"/>
  <c r="CB2" i="7"/>
  <c r="AD40" i="7"/>
  <c r="BE52" i="7"/>
  <c r="CT12" i="7"/>
  <c r="AL33" i="7"/>
  <c r="BF40" i="7"/>
  <c r="BU30" i="7"/>
  <c r="AS11" i="7"/>
  <c r="BH5" i="7"/>
  <c r="CO51" i="7"/>
  <c r="AM20" i="7"/>
  <c r="AT21" i="7"/>
  <c r="BL43" i="7"/>
  <c r="S34" i="7"/>
  <c r="I32" i="7"/>
  <c r="AH24" i="7"/>
  <c r="BP32" i="7"/>
  <c r="BZ47" i="7"/>
  <c r="H20" i="7"/>
  <c r="AK51" i="7"/>
  <c r="AC18" i="7"/>
  <c r="BO13" i="7"/>
  <c r="BC3" i="7"/>
  <c r="BQ12" i="7"/>
  <c r="AQ16" i="7"/>
  <c r="Y23" i="7"/>
  <c r="AG5" i="7"/>
  <c r="BF36" i="7"/>
  <c r="G30" i="7"/>
  <c r="CQ20" i="7"/>
  <c r="BH18" i="7"/>
  <c r="BN49" i="7"/>
  <c r="AX22" i="7"/>
  <c r="BZ51" i="7"/>
  <c r="AU44" i="7"/>
  <c r="BY27" i="7"/>
  <c r="AO17" i="7"/>
  <c r="CE53" i="7"/>
  <c r="Y37" i="7"/>
  <c r="AG48" i="7"/>
  <c r="CV36" i="7"/>
  <c r="AV13" i="7"/>
  <c r="V36" i="7"/>
  <c r="CM33" i="7"/>
  <c r="G41" i="7"/>
  <c r="AL45" i="7"/>
  <c r="BW36" i="7"/>
  <c r="BZ20" i="7"/>
  <c r="BZ28" i="7"/>
  <c r="AM51" i="7"/>
  <c r="AV2" i="7"/>
  <c r="AF50" i="7"/>
  <c r="BD9" i="7"/>
  <c r="AM28" i="7"/>
  <c r="AV14" i="7"/>
  <c r="AI19" i="7"/>
  <c r="N28" i="7"/>
  <c r="BE6" i="7"/>
  <c r="AE33" i="7"/>
  <c r="CP21" i="7"/>
  <c r="AI4" i="7"/>
  <c r="BU26" i="7"/>
  <c r="U22" i="7"/>
  <c r="S16" i="7"/>
  <c r="AM49" i="7"/>
  <c r="J53" i="7"/>
  <c r="CM16" i="7"/>
  <c r="AF42" i="7"/>
  <c r="CC49" i="7"/>
  <c r="CR43" i="7"/>
  <c r="AT32" i="7"/>
  <c r="H7" i="7"/>
  <c r="AS51" i="7"/>
  <c r="AO10" i="7"/>
  <c r="BT37" i="7"/>
  <c r="CG2" i="7"/>
  <c r="CV40" i="7"/>
  <c r="CD24" i="7"/>
  <c r="CH23" i="7"/>
  <c r="Y25" i="7"/>
  <c r="BC30" i="7"/>
  <c r="BY28" i="7"/>
  <c r="BM45" i="7"/>
  <c r="T52" i="7"/>
  <c r="N27" i="7"/>
  <c r="M31" i="7"/>
  <c r="AQ9" i="7"/>
  <c r="BG29" i="7"/>
  <c r="BM22" i="7"/>
  <c r="AM9" i="7"/>
  <c r="AJ22" i="7"/>
  <c r="BP13" i="7"/>
  <c r="BP34" i="7"/>
  <c r="BC7" i="7"/>
  <c r="CU37" i="7"/>
  <c r="BI43" i="7"/>
  <c r="J27" i="7"/>
  <c r="U26" i="7"/>
  <c r="AM25" i="7"/>
  <c r="R40" i="7"/>
  <c r="BX32" i="7"/>
  <c r="AW41" i="7"/>
  <c r="AD23" i="7"/>
  <c r="Y11" i="7"/>
  <c r="CN4" i="7"/>
  <c r="BB4" i="7"/>
  <c r="BJ20" i="7"/>
  <c r="BL50" i="7"/>
  <c r="AG30" i="7"/>
  <c r="V30" i="7"/>
  <c r="BT49" i="7"/>
  <c r="H28" i="7"/>
  <c r="AR4" i="7"/>
  <c r="BF19" i="7"/>
  <c r="CU2" i="7"/>
  <c r="AX3" i="7"/>
  <c r="X16" i="7"/>
  <c r="CV27" i="7"/>
  <c r="AR45" i="7"/>
  <c r="BY26" i="7"/>
  <c r="CE2" i="7"/>
  <c r="W52" i="7"/>
  <c r="CP53" i="7"/>
  <c r="CK11" i="7"/>
  <c r="BB54" i="7"/>
  <c r="BL49" i="7"/>
  <c r="T12" i="7"/>
  <c r="BT22" i="7"/>
  <c r="BG33" i="7"/>
  <c r="CU18" i="7"/>
  <c r="BU41" i="7"/>
  <c r="AF25" i="7"/>
  <c r="CM44" i="7"/>
  <c r="CG28" i="7"/>
  <c r="AY24" i="7"/>
  <c r="AD2" i="7"/>
  <c r="U46" i="7"/>
  <c r="Y22" i="7"/>
  <c r="AZ41" i="7"/>
  <c r="BK43" i="7"/>
  <c r="BS39" i="7"/>
  <c r="R31" i="7"/>
  <c r="Z36" i="7"/>
  <c r="CI23" i="7"/>
  <c r="CT21" i="7"/>
  <c r="BV17" i="7"/>
  <c r="V45" i="7"/>
  <c r="BI11" i="7"/>
  <c r="BY40" i="7"/>
  <c r="CE13" i="7"/>
  <c r="BQ13" i="7"/>
  <c r="CV48" i="7"/>
  <c r="CS28" i="7"/>
  <c r="CK20" i="7"/>
  <c r="U14" i="7"/>
  <c r="CQ13" i="7"/>
  <c r="CK37" i="7"/>
  <c r="AZ39" i="7"/>
  <c r="BM4" i="7"/>
  <c r="BG7" i="7"/>
  <c r="CC20" i="7"/>
  <c r="BV51" i="7"/>
  <c r="BY14" i="7"/>
  <c r="BG32" i="7"/>
  <c r="AJ9" i="7"/>
  <c r="Y48" i="7"/>
  <c r="CQ32" i="7"/>
  <c r="BO14" i="7"/>
  <c r="AR24" i="7"/>
  <c r="CK29" i="7"/>
  <c r="BA44" i="7"/>
  <c r="AD28" i="7"/>
  <c r="T28" i="7"/>
  <c r="AA35" i="7"/>
  <c r="CA30" i="7"/>
  <c r="BU11" i="7"/>
  <c r="S26" i="7"/>
  <c r="Y4" i="7"/>
  <c r="CJ38" i="7"/>
  <c r="CS9" i="7"/>
  <c r="AC45" i="7"/>
  <c r="CT23" i="7"/>
  <c r="AE39" i="7"/>
  <c r="BC48" i="7"/>
  <c r="CE30" i="7"/>
  <c r="CF52" i="7"/>
  <c r="BM54" i="7"/>
  <c r="F16" i="7"/>
  <c r="O15" i="7"/>
  <c r="CE19" i="7"/>
  <c r="CV14" i="7"/>
  <c r="CQ48" i="7"/>
  <c r="AW40" i="7"/>
  <c r="Q2" i="7"/>
  <c r="BH13" i="7"/>
  <c r="BT20" i="7"/>
  <c r="CN13" i="7"/>
  <c r="BC16" i="7"/>
  <c r="BP43" i="7"/>
  <c r="AV3" i="7"/>
  <c r="AG40" i="7"/>
  <c r="AB8" i="7"/>
  <c r="AR38" i="7"/>
  <c r="V28" i="7"/>
  <c r="BD45" i="7"/>
  <c r="AH51" i="7"/>
  <c r="BI3" i="7"/>
  <c r="BC21" i="7"/>
  <c r="AA43" i="7"/>
  <c r="CI4" i="7"/>
  <c r="N23" i="7"/>
  <c r="V53" i="7"/>
  <c r="CG11" i="7"/>
  <c r="CI29" i="7"/>
  <c r="AG27" i="7"/>
  <c r="BP3" i="7"/>
  <c r="CG6" i="7"/>
  <c r="BP17" i="7"/>
  <c r="AE54" i="7"/>
  <c r="W29" i="7"/>
  <c r="BZ23" i="7"/>
  <c r="Q18" i="7"/>
  <c r="AM53" i="7"/>
  <c r="CH24" i="7"/>
  <c r="BW37" i="7"/>
  <c r="CE49" i="7"/>
  <c r="BE24" i="7"/>
  <c r="AF16" i="7"/>
  <c r="Q11" i="7"/>
  <c r="BF18" i="7"/>
  <c r="AL4" i="7"/>
  <c r="BB41" i="7"/>
  <c r="BL22" i="7"/>
  <c r="CB46" i="7"/>
  <c r="AD26" i="7"/>
  <c r="AM14" i="7"/>
  <c r="AD37" i="7"/>
  <c r="BX2" i="7"/>
  <c r="G20" i="7"/>
  <c r="AU5" i="7"/>
  <c r="CG20" i="7"/>
  <c r="CJ7" i="7"/>
  <c r="AO16" i="7"/>
  <c r="BW23" i="7"/>
  <c r="AI28" i="7"/>
  <c r="CC6" i="7"/>
  <c r="Z31" i="7"/>
  <c r="BI25" i="7"/>
  <c r="AV31" i="7"/>
  <c r="Y2" i="7"/>
  <c r="CQ45" i="7"/>
  <c r="BN45" i="7"/>
  <c r="N3" i="7"/>
  <c r="CK41" i="7"/>
  <c r="CC4" i="7"/>
  <c r="BA9" i="7"/>
  <c r="CD27" i="7"/>
  <c r="BT4" i="7"/>
  <c r="CK3" i="7"/>
  <c r="K40" i="7"/>
  <c r="AF28" i="7"/>
  <c r="O4" i="7"/>
  <c r="AF37" i="7"/>
  <c r="CA20" i="7"/>
  <c r="CI27" i="7"/>
  <c r="H14" i="7"/>
  <c r="CG17" i="7"/>
  <c r="E17" i="7"/>
  <c r="AS35" i="7"/>
  <c r="AU17" i="7"/>
  <c r="BG39" i="7"/>
  <c r="BH4" i="7"/>
  <c r="CH16" i="7"/>
  <c r="BL37" i="7"/>
  <c r="AK50" i="7"/>
  <c r="AB46" i="7"/>
  <c r="CL13" i="7"/>
  <c r="BF30" i="7"/>
  <c r="AV11" i="7"/>
  <c r="I21" i="7"/>
  <c r="CM9" i="7"/>
  <c r="BC22" i="7"/>
  <c r="AO24" i="7"/>
  <c r="I19" i="7"/>
  <c r="AY53" i="7"/>
  <c r="BY24" i="7"/>
  <c r="T3" i="7"/>
  <c r="CS25" i="7"/>
  <c r="CB15" i="7"/>
  <c r="BW42" i="7"/>
  <c r="AQ46" i="7"/>
  <c r="G49" i="7"/>
  <c r="CC14" i="7"/>
  <c r="Y44" i="7"/>
  <c r="J41" i="7"/>
  <c r="AJ45" i="7"/>
  <c r="AL18" i="7"/>
  <c r="CO19" i="7"/>
  <c r="CM50" i="7"/>
  <c r="O42" i="7"/>
  <c r="AR50" i="7"/>
  <c r="CO39" i="7"/>
  <c r="P8" i="7"/>
  <c r="CQ23" i="7"/>
  <c r="CK10" i="7"/>
  <c r="BU52" i="7"/>
  <c r="R5" i="7"/>
  <c r="CD54" i="7"/>
  <c r="G4" i="7"/>
  <c r="CO53" i="7"/>
  <c r="BT2" i="7"/>
  <c r="BT19" i="7"/>
  <c r="BR31" i="7"/>
  <c r="AJ8" i="7"/>
  <c r="BB53" i="7"/>
  <c r="AC32" i="7"/>
  <c r="AL49" i="7"/>
  <c r="BM12" i="7"/>
  <c r="N8" i="7"/>
  <c r="BV8" i="7"/>
  <c r="AE26" i="7"/>
  <c r="AJ46" i="7"/>
  <c r="I13" i="7"/>
  <c r="BO52" i="7"/>
  <c r="M45" i="7"/>
  <c r="AQ43" i="7"/>
  <c r="V21" i="7"/>
  <c r="K7" i="7"/>
  <c r="CA54" i="7"/>
  <c r="AK2" i="7"/>
  <c r="AF12" i="7"/>
  <c r="AM32" i="7"/>
  <c r="CG50" i="7"/>
  <c r="BZ6" i="7"/>
  <c r="G31" i="7"/>
  <c r="BD32" i="7"/>
  <c r="S8" i="7"/>
  <c r="AN7" i="7"/>
  <c r="CD3" i="7"/>
  <c r="K21" i="7"/>
  <c r="BK7" i="7"/>
  <c r="S37" i="7"/>
  <c r="BV54" i="7"/>
  <c r="Y17" i="7"/>
  <c r="BQ39" i="7"/>
  <c r="BL51" i="7"/>
  <c r="CU15" i="7"/>
  <c r="CP32" i="7"/>
  <c r="CD53" i="7"/>
  <c r="AD52" i="7"/>
  <c r="CS26" i="7"/>
  <c r="CF46" i="7"/>
  <c r="BO37" i="7"/>
  <c r="AJ12" i="7"/>
  <c r="CH18" i="7"/>
  <c r="AP48" i="7"/>
  <c r="G37" i="7"/>
  <c r="CP13" i="7"/>
  <c r="CF23" i="7"/>
  <c r="I48" i="7"/>
  <c r="AJ19" i="7"/>
  <c r="I24" i="7"/>
  <c r="AG23" i="7"/>
  <c r="J43" i="7"/>
  <c r="CC45" i="7"/>
  <c r="CL17" i="7"/>
  <c r="O49" i="7"/>
  <c r="BN29" i="7"/>
  <c r="S33" i="7"/>
  <c r="T41" i="7"/>
  <c r="AM7" i="7"/>
  <c r="I3" i="7"/>
  <c r="AZ14" i="7"/>
  <c r="AC46" i="7"/>
  <c r="AG20" i="7"/>
  <c r="AL7" i="7"/>
  <c r="AD18" i="7"/>
  <c r="V9" i="7"/>
  <c r="BQ21" i="7"/>
  <c r="BR27" i="7"/>
  <c r="X53" i="7"/>
  <c r="BF27" i="7"/>
  <c r="CM22" i="7"/>
  <c r="CI6" i="7"/>
  <c r="E22" i="7"/>
  <c r="BN16" i="7"/>
  <c r="AA24" i="7"/>
  <c r="CS46" i="7"/>
  <c r="Z12" i="7"/>
  <c r="AV54" i="7"/>
  <c r="BL19" i="7"/>
  <c r="I44" i="7"/>
  <c r="CB28" i="7"/>
  <c r="CN43" i="7"/>
  <c r="BX23" i="7"/>
  <c r="AS21" i="7"/>
  <c r="BD24" i="7"/>
  <c r="AX29" i="7"/>
  <c r="AX10" i="7"/>
  <c r="AR23" i="7"/>
  <c r="BA21" i="7"/>
  <c r="K17" i="7"/>
  <c r="P44" i="7"/>
  <c r="V40" i="7"/>
  <c r="CP16" i="7"/>
  <c r="P25" i="7"/>
  <c r="AR39" i="7"/>
  <c r="BK8" i="7"/>
  <c r="BD51" i="7"/>
  <c r="BF43" i="7"/>
  <c r="CL5" i="7"/>
  <c r="CC24" i="7"/>
  <c r="AG36" i="7"/>
  <c r="K13" i="7"/>
  <c r="AX2" i="7"/>
  <c r="BI29" i="7"/>
  <c r="BZ12" i="7"/>
  <c r="BN8" i="7"/>
  <c r="AC20" i="7"/>
  <c r="G16" i="7"/>
  <c r="AY9" i="7"/>
  <c r="AJ25" i="7"/>
  <c r="AX37" i="7"/>
  <c r="T23" i="7"/>
  <c r="R41" i="7"/>
  <c r="AT11" i="7"/>
  <c r="BB30" i="7"/>
  <c r="AG16" i="7"/>
  <c r="BD30" i="7"/>
  <c r="K10" i="7"/>
  <c r="AB14" i="7"/>
  <c r="AZ8" i="7"/>
  <c r="BG8" i="7"/>
  <c r="CC46" i="7"/>
  <c r="CM30" i="7"/>
  <c r="E23" i="7"/>
  <c r="AS31" i="7"/>
  <c r="AX26" i="7"/>
  <c r="CI10" i="7"/>
  <c r="Y49" i="7"/>
  <c r="AR53" i="7"/>
  <c r="AR46" i="7"/>
  <c r="W39" i="7"/>
  <c r="Z9" i="7"/>
  <c r="T27" i="7"/>
  <c r="W44" i="7"/>
  <c r="CM38" i="7"/>
  <c r="BX37" i="7"/>
  <c r="AL8" i="7"/>
  <c r="BZ29" i="7"/>
  <c r="BT12" i="7"/>
  <c r="N35" i="7"/>
  <c r="H54" i="7"/>
  <c r="AX40" i="7"/>
  <c r="AS38" i="7"/>
  <c r="CN18" i="7"/>
  <c r="AF14" i="7"/>
  <c r="AB21" i="7"/>
  <c r="BJ38" i="7"/>
  <c r="BX46" i="7"/>
  <c r="CI9" i="7"/>
  <c r="CN21" i="7"/>
  <c r="CU26" i="7"/>
  <c r="AG50" i="7"/>
  <c r="AE32" i="7"/>
  <c r="BN28" i="7"/>
  <c r="BQ25" i="7"/>
  <c r="N6" i="7"/>
  <c r="T25" i="7"/>
  <c r="AX50" i="7"/>
  <c r="U28" i="7"/>
  <c r="BZ13" i="7"/>
  <c r="BC51" i="7"/>
  <c r="X42" i="7"/>
  <c r="AY22" i="7"/>
  <c r="BT30" i="7"/>
  <c r="AB13" i="7"/>
  <c r="BV41" i="7"/>
  <c r="CB41" i="7"/>
  <c r="U33" i="7"/>
  <c r="BI44" i="7"/>
  <c r="AZ49" i="7"/>
  <c r="AH42" i="7"/>
  <c r="BG53" i="7"/>
  <c r="CP48" i="7"/>
  <c r="CO36" i="7"/>
  <c r="CQ6" i="7"/>
  <c r="BR40" i="7"/>
  <c r="BD21" i="7"/>
  <c r="O36" i="7"/>
  <c r="CJ16" i="7"/>
  <c r="AN53" i="7"/>
  <c r="AL16" i="7"/>
  <c r="N5" i="7"/>
  <c r="AL37" i="7"/>
  <c r="AK7" i="7"/>
  <c r="Q21" i="7"/>
  <c r="AM50" i="7"/>
  <c r="AW8" i="7"/>
  <c r="AD19" i="7"/>
  <c r="AZ3" i="7"/>
  <c r="BZ15" i="7"/>
  <c r="BT47" i="7"/>
  <c r="BU44" i="7"/>
  <c r="BW52" i="7"/>
  <c r="BJ17" i="7"/>
  <c r="BR42" i="7"/>
  <c r="AZ40" i="7"/>
  <c r="CI26" i="7"/>
  <c r="J23" i="7"/>
  <c r="BT17" i="7"/>
  <c r="BZ54" i="7"/>
  <c r="T22" i="7"/>
  <c r="BI13" i="7"/>
  <c r="Y16" i="7"/>
  <c r="BD34" i="7"/>
  <c r="BR48" i="7"/>
  <c r="AO13" i="7"/>
  <c r="CH20" i="7"/>
  <c r="AE25" i="7"/>
  <c r="BP20" i="7"/>
  <c r="CK31" i="7"/>
  <c r="K43" i="7"/>
  <c r="AR11" i="7"/>
  <c r="W50" i="7"/>
  <c r="CK38" i="7"/>
  <c r="BP24" i="7"/>
  <c r="M12" i="7"/>
  <c r="AG26" i="7"/>
  <c r="AO27" i="7"/>
  <c r="BF16" i="7"/>
  <c r="BO39" i="7"/>
  <c r="BK50" i="7"/>
  <c r="CE33" i="7"/>
  <c r="CJ45" i="7"/>
  <c r="AR51" i="7"/>
  <c r="BZ24" i="7"/>
  <c r="AJ7" i="7"/>
  <c r="BQ22" i="7"/>
  <c r="CK18" i="7"/>
  <c r="AG18" i="7"/>
  <c r="AS42" i="7"/>
  <c r="BV29" i="7"/>
  <c r="BU17" i="7"/>
  <c r="AX53" i="7"/>
  <c r="CG25" i="7"/>
  <c r="CB45" i="7"/>
  <c r="BJ30" i="7"/>
  <c r="X35" i="7"/>
  <c r="BJ21" i="7"/>
  <c r="AC52" i="7"/>
  <c r="BD28" i="7"/>
  <c r="BM49" i="7"/>
  <c r="AN14" i="7"/>
  <c r="CH8" i="7"/>
  <c r="BU38" i="7"/>
  <c r="BQ35" i="7"/>
  <c r="BC5" i="7"/>
  <c r="F46" i="7"/>
  <c r="CU8" i="7"/>
  <c r="P23" i="7"/>
  <c r="AL14" i="7"/>
  <c r="AT54" i="7"/>
  <c r="CQ47" i="7"/>
  <c r="BQ19" i="7"/>
  <c r="G21" i="7"/>
  <c r="U16" i="7"/>
  <c r="BP7" i="7"/>
  <c r="BV45" i="7"/>
  <c r="Z47" i="7"/>
  <c r="CD10" i="7"/>
  <c r="AJ44" i="7"/>
  <c r="BY15" i="7"/>
  <c r="P16" i="7"/>
  <c r="AY50" i="7"/>
  <c r="BE26" i="7"/>
  <c r="CC13" i="7"/>
  <c r="X17" i="7"/>
  <c r="CB7" i="7"/>
  <c r="CB10" i="7"/>
  <c r="AA20" i="7"/>
  <c r="J54" i="7"/>
  <c r="X3" i="7"/>
  <c r="K14" i="7"/>
  <c r="AD33" i="7"/>
  <c r="CG23" i="7"/>
  <c r="AE48" i="7"/>
  <c r="CF42" i="7"/>
  <c r="CV22" i="7"/>
  <c r="AZ33" i="7"/>
  <c r="R14" i="7"/>
  <c r="BB46" i="7"/>
  <c r="U8" i="7"/>
  <c r="AQ24" i="7"/>
  <c r="BJ22" i="7"/>
  <c r="AY31" i="7"/>
  <c r="BL8" i="7"/>
  <c r="AN2" i="7"/>
  <c r="AW48" i="7"/>
  <c r="X2" i="7"/>
  <c r="CM14" i="7"/>
  <c r="BO16" i="7"/>
  <c r="BN4" i="7"/>
  <c r="AV52" i="7"/>
  <c r="O34" i="7"/>
  <c r="AY51" i="7"/>
  <c r="CS49" i="7"/>
  <c r="CO41" i="7"/>
  <c r="CO27" i="7"/>
  <c r="BY52" i="7"/>
  <c r="BU43" i="7"/>
  <c r="BD36" i="7"/>
  <c r="Z51" i="7"/>
  <c r="CO21" i="7"/>
  <c r="BG43" i="7"/>
  <c r="BH24" i="7"/>
  <c r="AF34" i="7"/>
  <c r="CS39" i="7"/>
  <c r="N49" i="7"/>
  <c r="AK30" i="7"/>
  <c r="X20" i="7"/>
  <c r="G35" i="7"/>
  <c r="J22" i="7"/>
  <c r="BO31" i="7"/>
  <c r="AS5" i="7"/>
  <c r="CA41" i="7"/>
  <c r="CP44" i="7"/>
  <c r="CV10" i="7"/>
  <c r="CU28" i="7"/>
  <c r="F28" i="7"/>
  <c r="CH43" i="7"/>
  <c r="AX27" i="7"/>
  <c r="AH12" i="7"/>
  <c r="J36" i="7"/>
  <c r="CI21" i="7"/>
  <c r="U37" i="7"/>
  <c r="AC3" i="7"/>
  <c r="CQ31" i="7"/>
  <c r="AB10" i="7"/>
  <c r="CN52" i="7"/>
  <c r="I11" i="7"/>
  <c r="CR34" i="7"/>
  <c r="BN19" i="7"/>
  <c r="BH43" i="7"/>
  <c r="BT11" i="7"/>
  <c r="AE17" i="7"/>
  <c r="CB51" i="7"/>
  <c r="P18" i="7"/>
  <c r="AI44" i="7"/>
  <c r="BH12" i="7"/>
  <c r="AM46" i="7"/>
  <c r="U51" i="7"/>
  <c r="CU4" i="7"/>
  <c r="Z37" i="7"/>
  <c r="BN41" i="7"/>
  <c r="CS30" i="7"/>
  <c r="AG45" i="7"/>
  <c r="BJ2" i="7"/>
  <c r="AG12" i="7"/>
  <c r="CK6" i="7"/>
  <c r="CJ47" i="7"/>
  <c r="BR32" i="7"/>
  <c r="AO3" i="7"/>
  <c r="BR37" i="7"/>
  <c r="BV37" i="7"/>
  <c r="AQ31" i="7"/>
  <c r="CL29" i="7"/>
  <c r="AR37" i="7"/>
  <c r="CJ32" i="7"/>
  <c r="X47" i="7"/>
  <c r="X8" i="7"/>
  <c r="S14" i="7"/>
  <c r="CP11" i="7"/>
  <c r="AS49" i="7"/>
  <c r="CK40" i="7"/>
  <c r="CC10" i="7"/>
  <c r="BW38" i="7"/>
  <c r="BV28" i="7"/>
  <c r="BE11" i="7"/>
  <c r="BN39" i="7"/>
  <c r="CM27" i="7"/>
  <c r="AV33" i="7"/>
  <c r="CG21" i="7"/>
  <c r="BL47" i="7"/>
  <c r="BL35" i="7"/>
  <c r="AN13" i="7"/>
  <c r="Z46" i="7"/>
  <c r="BV34" i="7"/>
  <c r="AL10" i="7"/>
  <c r="AU53" i="7"/>
  <c r="N54" i="7"/>
  <c r="AO9" i="7"/>
  <c r="AP39" i="7"/>
  <c r="F5" i="7"/>
  <c r="AL9" i="7"/>
  <c r="BH48" i="7"/>
  <c r="J26" i="7"/>
  <c r="AP49" i="7"/>
  <c r="CD50" i="7"/>
  <c r="AA37" i="7"/>
  <c r="BU21" i="7"/>
  <c r="V26" i="7"/>
  <c r="BZ40" i="7"/>
  <c r="Z26" i="7"/>
  <c r="S15" i="7"/>
  <c r="CB47" i="7"/>
  <c r="AP8" i="7"/>
  <c r="L13" i="7"/>
  <c r="S54" i="7"/>
  <c r="BL29" i="7"/>
  <c r="BU54" i="7"/>
  <c r="BX15" i="7"/>
  <c r="G32" i="7"/>
  <c r="I50" i="7"/>
  <c r="BA39" i="7"/>
  <c r="AV25" i="7"/>
  <c r="CA46" i="7"/>
  <c r="AU39" i="7"/>
  <c r="E50" i="7"/>
  <c r="CC40" i="7"/>
  <c r="AN41" i="7"/>
  <c r="CE31" i="7"/>
  <c r="CM24" i="7"/>
  <c r="CO37" i="7"/>
  <c r="CC52" i="7"/>
  <c r="CE52" i="7"/>
  <c r="N30" i="7"/>
  <c r="AP52" i="7"/>
  <c r="L46" i="7"/>
  <c r="AR6" i="7"/>
  <c r="AZ25" i="7"/>
  <c r="CD28" i="7"/>
  <c r="Y38" i="7"/>
  <c r="CN9" i="7"/>
  <c r="CE14" i="7"/>
  <c r="F3" i="7"/>
  <c r="BV49" i="7"/>
  <c r="BA50" i="7"/>
  <c r="BR35" i="7"/>
  <c r="H21" i="7"/>
  <c r="BT5" i="7"/>
  <c r="BF6" i="7"/>
  <c r="AF2" i="7"/>
  <c r="BC19" i="7"/>
  <c r="E15" i="7"/>
  <c r="BS9" i="7"/>
  <c r="AE6" i="7"/>
  <c r="Q17" i="7"/>
  <c r="BC31" i="7"/>
  <c r="CV46" i="7"/>
  <c r="BE18" i="7"/>
  <c r="AH35" i="7"/>
  <c r="AO38" i="7"/>
  <c r="H42" i="7"/>
  <c r="CE51" i="7"/>
  <c r="BB29" i="7"/>
  <c r="BF34" i="7"/>
  <c r="BQ34" i="7"/>
  <c r="AI38" i="7"/>
  <c r="CQ29" i="7"/>
  <c r="CU27" i="7"/>
  <c r="U12" i="7"/>
  <c r="CT14" i="7"/>
  <c r="BW12" i="7"/>
  <c r="CB29" i="7"/>
  <c r="BX50" i="7"/>
  <c r="L9" i="7"/>
  <c r="Z7" i="7"/>
  <c r="CR26" i="7"/>
  <c r="U19" i="7"/>
  <c r="AX12" i="7"/>
  <c r="Y5" i="7"/>
  <c r="AU47" i="7"/>
  <c r="BH21" i="7"/>
  <c r="CV15" i="7"/>
  <c r="AW51" i="7"/>
  <c r="BO51" i="7"/>
  <c r="CM51" i="7"/>
  <c r="Q47" i="7"/>
  <c r="CQ2" i="7"/>
  <c r="BB18" i="7"/>
  <c r="CM11" i="7"/>
  <c r="BK38" i="7"/>
  <c r="BT41" i="7"/>
  <c r="BR46" i="7"/>
  <c r="CR6" i="7"/>
  <c r="AF39" i="7"/>
  <c r="CS41" i="7"/>
  <c r="AO44" i="7"/>
  <c r="T11" i="7"/>
  <c r="CK4" i="7"/>
  <c r="CS29" i="7"/>
  <c r="BA35" i="7"/>
  <c r="CH27" i="7"/>
  <c r="U42" i="7"/>
  <c r="AW26" i="7"/>
  <c r="CP29" i="7"/>
  <c r="BY13" i="7"/>
  <c r="E33" i="7"/>
  <c r="T9" i="7"/>
  <c r="BF35" i="7"/>
  <c r="AK3" i="7"/>
  <c r="AU21" i="7"/>
  <c r="BN31" i="7"/>
  <c r="BN9" i="7"/>
  <c r="AF32" i="7"/>
  <c r="BO30" i="7"/>
  <c r="BD29" i="7"/>
  <c r="AA9" i="7"/>
  <c r="CP33" i="7"/>
  <c r="AH27" i="7"/>
  <c r="BC45" i="7"/>
  <c r="BC24" i="7"/>
  <c r="BS15" i="7"/>
  <c r="P50" i="7"/>
  <c r="AY29" i="7"/>
  <c r="BI2" i="7"/>
  <c r="M27" i="7"/>
  <c r="J33" i="7"/>
  <c r="R15" i="7"/>
  <c r="AG43" i="7"/>
  <c r="BZ34" i="7"/>
  <c r="AJ18" i="7"/>
  <c r="F49" i="7"/>
  <c r="M20" i="7"/>
  <c r="AH9" i="7"/>
  <c r="X33" i="7"/>
  <c r="CI38" i="7"/>
  <c r="AH28" i="7"/>
  <c r="AZ24" i="7"/>
  <c r="BT54" i="7"/>
  <c r="CR49" i="7"/>
  <c r="AN5" i="7"/>
  <c r="CM40" i="7"/>
  <c r="L37" i="7"/>
  <c r="AL19" i="7"/>
  <c r="O28" i="7"/>
  <c r="AL12" i="7"/>
  <c r="BE14" i="7"/>
  <c r="BU2" i="7"/>
  <c r="BM33" i="7"/>
  <c r="CA25" i="7"/>
  <c r="AR22" i="7"/>
  <c r="AF10" i="7"/>
  <c r="Q26" i="7"/>
  <c r="W5" i="7"/>
  <c r="CP22" i="7"/>
  <c r="O19" i="7"/>
  <c r="BE8" i="7"/>
  <c r="BX16" i="7"/>
  <c r="AM52" i="7"/>
  <c r="BB34" i="7"/>
  <c r="CH21" i="7"/>
  <c r="BC9" i="7"/>
  <c r="I37" i="7"/>
  <c r="AL20" i="7"/>
  <c r="BO36" i="7"/>
  <c r="AF8" i="7"/>
  <c r="BW19" i="7"/>
  <c r="AS37" i="7"/>
  <c r="F51" i="7"/>
  <c r="AQ41" i="7"/>
  <c r="CF45" i="7"/>
  <c r="AR19" i="7"/>
  <c r="BX42" i="7"/>
  <c r="AH6" i="7"/>
  <c r="AU10" i="7"/>
  <c r="CE42" i="7"/>
  <c r="AG32" i="7"/>
  <c r="AL41" i="7"/>
  <c r="AT16" i="7"/>
  <c r="AG51" i="7"/>
  <c r="I29" i="7"/>
  <c r="T43" i="7"/>
  <c r="AF52" i="7"/>
  <c r="T49" i="7"/>
  <c r="BO19" i="7"/>
  <c r="BX54" i="7"/>
  <c r="BH8" i="7"/>
  <c r="AD29" i="7"/>
  <c r="CT6" i="7"/>
  <c r="BP29" i="7"/>
  <c r="BE9" i="7"/>
  <c r="AS28" i="7"/>
  <c r="AN20" i="7"/>
  <c r="T54" i="7"/>
  <c r="G52" i="7"/>
  <c r="CL40" i="7"/>
  <c r="BJ49" i="7"/>
  <c r="BG30" i="7"/>
  <c r="AI13" i="7"/>
  <c r="E52" i="7"/>
  <c r="BR3" i="7"/>
  <c r="BN33" i="7"/>
  <c r="G42" i="7"/>
  <c r="AT33" i="7"/>
  <c r="X49" i="7"/>
  <c r="BN36" i="7"/>
  <c r="AO15" i="7"/>
  <c r="CV3" i="7"/>
  <c r="CI18" i="7"/>
  <c r="CE54" i="7"/>
  <c r="W10" i="7"/>
  <c r="CP30" i="7"/>
  <c r="CU39" i="7"/>
  <c r="CO30" i="7"/>
  <c r="W22" i="7"/>
  <c r="CJ29" i="7"/>
  <c r="AT46" i="7"/>
  <c r="L19" i="7"/>
  <c r="AF30" i="7"/>
  <c r="BQ43" i="7"/>
  <c r="AC21" i="7"/>
  <c r="BP28" i="7"/>
  <c r="BM8" i="7"/>
  <c r="BY10" i="7"/>
  <c r="N38" i="7"/>
  <c r="AV53" i="7"/>
  <c r="BG12" i="7"/>
  <c r="J49" i="7"/>
  <c r="O10" i="7"/>
  <c r="AO12" i="7"/>
  <c r="CH46" i="7"/>
  <c r="BV53" i="7"/>
  <c r="CU33" i="7"/>
  <c r="AJ39" i="7"/>
  <c r="BK37" i="7"/>
  <c r="CL36" i="7"/>
  <c r="P33" i="7"/>
  <c r="AQ12" i="7"/>
  <c r="CL38" i="7"/>
  <c r="BK26" i="7"/>
  <c r="CB12" i="7"/>
  <c r="CB23" i="7"/>
  <c r="S42" i="7"/>
  <c r="BO32" i="7"/>
  <c r="K34" i="7"/>
  <c r="AQ40" i="7"/>
  <c r="AU33" i="7"/>
  <c r="AD16" i="7"/>
  <c r="BT14" i="7"/>
  <c r="K3" i="7"/>
  <c r="BL21" i="7"/>
  <c r="CE44" i="7"/>
  <c r="AG6" i="7"/>
  <c r="AO5" i="7"/>
  <c r="CE36" i="7"/>
  <c r="CP51" i="7"/>
  <c r="X34" i="7"/>
  <c r="CS22" i="7"/>
  <c r="CD6" i="7"/>
  <c r="L27" i="7"/>
  <c r="X54" i="7"/>
  <c r="CO3" i="7"/>
  <c r="AO50" i="7"/>
  <c r="P11" i="7"/>
  <c r="AB47" i="7"/>
  <c r="BY49" i="7"/>
  <c r="S25" i="7"/>
  <c r="Z53" i="7"/>
  <c r="BE47" i="7"/>
  <c r="AH3" i="7"/>
  <c r="AI47" i="7"/>
  <c r="AG34" i="7"/>
  <c r="Z54" i="7"/>
  <c r="BF48" i="7"/>
  <c r="AZ46" i="7"/>
  <c r="CE7" i="7"/>
  <c r="BW6" i="7"/>
  <c r="W15" i="7"/>
  <c r="G48" i="7"/>
  <c r="CI17" i="7"/>
  <c r="BL11" i="7"/>
  <c r="BW33" i="7"/>
  <c r="S30" i="7"/>
  <c r="CT47" i="7"/>
  <c r="BB3" i="7"/>
  <c r="BL48" i="7"/>
  <c r="CU50" i="7"/>
  <c r="CP24" i="7"/>
  <c r="AU13" i="7"/>
  <c r="AH18" i="7"/>
  <c r="G39" i="7"/>
  <c r="AN38" i="7"/>
  <c r="AH38" i="7"/>
  <c r="CR19" i="7"/>
  <c r="AI43" i="7"/>
  <c r="H16" i="7"/>
  <c r="CJ10" i="7"/>
  <c r="H47" i="7"/>
  <c r="AQ44" i="7"/>
  <c r="AE7" i="7"/>
  <c r="H15" i="7"/>
  <c r="CP47" i="7"/>
  <c r="CQ51" i="7"/>
  <c r="CH25" i="7"/>
  <c r="BG27" i="7"/>
  <c r="BL10" i="7"/>
  <c r="AC27" i="7"/>
  <c r="Q5" i="7"/>
  <c r="CU47" i="7"/>
  <c r="BD4" i="7"/>
  <c r="CQ26" i="7"/>
  <c r="AG28" i="7"/>
  <c r="BK15" i="7"/>
  <c r="CG14" i="7"/>
  <c r="AP5" i="7"/>
  <c r="BB13" i="7"/>
  <c r="AW15" i="7"/>
  <c r="G25" i="7"/>
  <c r="BO44" i="7"/>
  <c r="CD44" i="7"/>
  <c r="U27" i="7"/>
  <c r="AM6" i="7"/>
  <c r="BZ17" i="7"/>
  <c r="AP44" i="7"/>
  <c r="AZ5" i="7"/>
  <c r="BA32" i="7"/>
  <c r="AS23" i="7"/>
  <c r="O24" i="7"/>
  <c r="BI12" i="7"/>
  <c r="BE37" i="7"/>
  <c r="AX46" i="7"/>
  <c r="E32" i="7"/>
  <c r="BY16" i="7"/>
  <c r="CQ15" i="7"/>
  <c r="AH49" i="7"/>
  <c r="CA48" i="7"/>
  <c r="BU45" i="7"/>
  <c r="BJ7" i="7"/>
  <c r="J6" i="7"/>
  <c r="CL11" i="7"/>
  <c r="CG15" i="7"/>
  <c r="BX52" i="7"/>
  <c r="Y46" i="7"/>
  <c r="K33" i="7"/>
  <c r="BX11" i="7"/>
  <c r="AZ53" i="7"/>
  <c r="AE23" i="7"/>
  <c r="CO44" i="7"/>
  <c r="CN54" i="7"/>
  <c r="AT42" i="7"/>
  <c r="CG19" i="7"/>
  <c r="CC25" i="7"/>
  <c r="AZ50" i="7"/>
  <c r="I8" i="7"/>
  <c r="N33" i="7"/>
  <c r="CJ21" i="7"/>
  <c r="AW44" i="7"/>
  <c r="G18" i="7"/>
  <c r="Z39" i="7"/>
  <c r="Z29" i="7"/>
  <c r="AI3" i="7"/>
  <c r="BN6" i="7"/>
  <c r="CR22" i="7"/>
  <c r="BP45" i="7"/>
  <c r="BA22" i="7"/>
  <c r="AK42" i="7"/>
  <c r="L54" i="7"/>
  <c r="AL24" i="7"/>
  <c r="AU35" i="7"/>
  <c r="BL15" i="7"/>
  <c r="BG47" i="7"/>
  <c r="CS20" i="7"/>
  <c r="J19" i="7"/>
  <c r="CA27" i="7"/>
  <c r="BI15" i="7"/>
  <c r="AD8" i="7"/>
  <c r="AY28" i="7"/>
  <c r="AY6" i="7"/>
  <c r="Z25" i="7"/>
  <c r="AY42" i="7"/>
  <c r="CK33" i="7"/>
  <c r="N45" i="7"/>
  <c r="AF5" i="7"/>
  <c r="BV24" i="7"/>
  <c r="BL36" i="7"/>
  <c r="T53" i="7"/>
  <c r="AB25" i="7"/>
  <c r="AZ23" i="7"/>
  <c r="AW20" i="7"/>
  <c r="CT52" i="7"/>
  <c r="AM24" i="7"/>
  <c r="BY33" i="7"/>
  <c r="BG46" i="7"/>
  <c r="Z21" i="7"/>
  <c r="AM5" i="7"/>
  <c r="BS4" i="7"/>
  <c r="AH45" i="7"/>
  <c r="E7" i="7"/>
  <c r="CJ51" i="7"/>
  <c r="AK46" i="7"/>
  <c r="CL7" i="7"/>
  <c r="BB10" i="7"/>
  <c r="BB12" i="7"/>
  <c r="G46" i="7"/>
  <c r="BM38" i="7"/>
  <c r="V47" i="7"/>
  <c r="CS11" i="7"/>
  <c r="BV27" i="7"/>
  <c r="BA40" i="7"/>
  <c r="AR15" i="7"/>
  <c r="K9" i="7"/>
  <c r="E40" i="7"/>
  <c r="BG31" i="7"/>
  <c r="BK5" i="7"/>
  <c r="CF43" i="7"/>
  <c r="AU8" i="7"/>
  <c r="O43" i="7"/>
  <c r="CP12" i="7"/>
  <c r="R10" i="7"/>
  <c r="J51" i="7"/>
  <c r="AX14" i="7"/>
  <c r="AH40" i="7"/>
  <c r="V19" i="7"/>
  <c r="AW9" i="7"/>
  <c r="CG22" i="7"/>
  <c r="AO48" i="7"/>
  <c r="BW54" i="7"/>
  <c r="AA8" i="7"/>
  <c r="L39" i="7"/>
  <c r="E2" i="7"/>
  <c r="AS26" i="7"/>
  <c r="J34" i="7"/>
  <c r="CA14" i="7"/>
  <c r="CK47" i="7"/>
  <c r="BA11" i="7"/>
  <c r="BD37" i="7"/>
  <c r="BM5" i="7"/>
  <c r="CR11" i="7"/>
  <c r="CG7" i="7"/>
  <c r="AS44" i="7"/>
  <c r="AK4" i="7"/>
  <c r="CA26" i="7"/>
  <c r="T19" i="7"/>
  <c r="CF31" i="7"/>
  <c r="CL15" i="7"/>
  <c r="AN27" i="7"/>
  <c r="CB30" i="7"/>
  <c r="CD12" i="7"/>
  <c r="BY50" i="7"/>
  <c r="AV12" i="7"/>
  <c r="AY4" i="7"/>
  <c r="BL31" i="7"/>
  <c r="BQ4" i="7"/>
  <c r="CK46" i="7"/>
  <c r="AX23" i="7"/>
  <c r="R6" i="7"/>
  <c r="CU48" i="7"/>
  <c r="AP20" i="7"/>
  <c r="AP9" i="7"/>
  <c r="BG25" i="7"/>
  <c r="AH48" i="7"/>
  <c r="CR47" i="7"/>
  <c r="Q30" i="7"/>
  <c r="BC23" i="7"/>
  <c r="AX17" i="7"/>
  <c r="AN4" i="7"/>
  <c r="BX34" i="7"/>
  <c r="Q53" i="7"/>
  <c r="AA49" i="7"/>
  <c r="L12" i="7"/>
  <c r="H22" i="7"/>
  <c r="CS15" i="7"/>
  <c r="BX19" i="7"/>
  <c r="X27" i="7"/>
  <c r="CH28" i="7"/>
  <c r="AH36" i="7"/>
  <c r="T51" i="7"/>
  <c r="AQ14" i="7"/>
  <c r="K48" i="7"/>
  <c r="BD2" i="7"/>
  <c r="V13" i="7"/>
  <c r="AI16" i="7"/>
  <c r="AK48" i="7"/>
  <c r="AZ12" i="7"/>
  <c r="N18" i="7"/>
  <c r="BM40" i="7"/>
  <c r="X18" i="7"/>
  <c r="I7" i="7"/>
  <c r="BC15" i="7"/>
  <c r="T37" i="7"/>
  <c r="R54" i="7"/>
  <c r="AY43" i="7"/>
  <c r="AT43" i="7"/>
  <c r="CI35" i="7"/>
  <c r="AO2" i="7"/>
  <c r="M40" i="7"/>
  <c r="AD46" i="7"/>
  <c r="AG46" i="7"/>
  <c r="H30" i="7"/>
  <c r="CB14" i="7"/>
  <c r="X5" i="7"/>
  <c r="AG29" i="7"/>
  <c r="BY32" i="7"/>
  <c r="AI46" i="7"/>
  <c r="H52" i="7"/>
  <c r="AQ15" i="7"/>
  <c r="BS38" i="7"/>
  <c r="CV19" i="7"/>
  <c r="AW13" i="7"/>
  <c r="AZ20" i="7"/>
  <c r="AN43" i="7"/>
  <c r="Z19" i="7"/>
  <c r="Q51" i="7"/>
  <c r="O41" i="7"/>
  <c r="P45" i="7"/>
  <c r="AM41" i="7"/>
  <c r="E53" i="7"/>
  <c r="AI7" i="7"/>
  <c r="BJ29" i="7"/>
  <c r="AJ51" i="7"/>
  <c r="BV21" i="7"/>
  <c r="AE12" i="7"/>
  <c r="BP52" i="7"/>
  <c r="J15" i="7"/>
  <c r="AB12" i="7"/>
  <c r="BP22" i="7"/>
  <c r="AH31" i="7"/>
  <c r="CO15" i="7"/>
  <c r="BH10" i="7"/>
  <c r="H53" i="7"/>
  <c r="CC29" i="7"/>
  <c r="J39" i="7"/>
  <c r="BV39" i="7"/>
  <c r="M18" i="7"/>
  <c r="CF3" i="7"/>
  <c r="AK37" i="7"/>
  <c r="AC29" i="7"/>
  <c r="BQ36" i="7"/>
  <c r="CL45" i="7"/>
  <c r="X41" i="7"/>
  <c r="BC39" i="7"/>
  <c r="CS6" i="7"/>
  <c r="AI35" i="7"/>
  <c r="AU37" i="7"/>
  <c r="BA30" i="7"/>
  <c r="Q19" i="7"/>
  <c r="AY46" i="7"/>
  <c r="CT36" i="7"/>
  <c r="G9" i="7"/>
  <c r="R7" i="7"/>
  <c r="AF35" i="7"/>
  <c r="BC36" i="7"/>
  <c r="AB9" i="7"/>
  <c r="AQ51" i="7"/>
  <c r="AL2" i="7"/>
  <c r="AI50" i="7"/>
  <c r="BV10" i="7"/>
  <c r="S6" i="7"/>
  <c r="W51" i="7"/>
  <c r="BQ33" i="7"/>
  <c r="AC48" i="7"/>
  <c r="Y42" i="7"/>
  <c r="BO2" i="7"/>
  <c r="V2" i="7"/>
  <c r="CE29" i="7"/>
  <c r="CE4" i="7"/>
  <c r="AB22" i="7"/>
  <c r="CQ9" i="7"/>
  <c r="BA17" i="7"/>
  <c r="AQ50" i="7"/>
  <c r="BT15" i="7"/>
  <c r="CT26" i="7"/>
  <c r="AP46" i="7"/>
  <c r="AX21" i="7"/>
  <c r="AC38" i="7"/>
  <c r="AW34" i="7"/>
  <c r="BO47" i="7"/>
  <c r="G34" i="7"/>
  <c r="CR44" i="7"/>
  <c r="BY4" i="7"/>
  <c r="AF18" i="7"/>
  <c r="CD22" i="7"/>
  <c r="AT5" i="7"/>
  <c r="BE33" i="7"/>
  <c r="BL27" i="7"/>
  <c r="AY12" i="7"/>
  <c r="S46" i="7"/>
  <c r="BB19" i="7"/>
  <c r="AE40" i="7"/>
  <c r="BI23" i="7"/>
  <c r="V50" i="7"/>
  <c r="CI30" i="7"/>
  <c r="AI39" i="7"/>
  <c r="BQ53" i="7"/>
  <c r="BX47" i="7"/>
  <c r="CP10" i="7"/>
  <c r="CO46" i="7"/>
  <c r="L3" i="7"/>
  <c r="AZ16" i="7"/>
  <c r="BE10" i="7"/>
  <c r="CK50" i="7"/>
  <c r="BT52" i="7"/>
  <c r="Q39" i="7"/>
  <c r="AS39" i="7"/>
  <c r="AH44" i="7"/>
  <c r="P41" i="7"/>
  <c r="BD26" i="7"/>
  <c r="AQ6" i="7"/>
  <c r="AL54" i="7"/>
  <c r="F45" i="7"/>
  <c r="AM35" i="7"/>
  <c r="CO38" i="7"/>
  <c r="AN24" i="7"/>
  <c r="CJ34" i="7"/>
  <c r="AQ2" i="7"/>
  <c r="BX7" i="7"/>
  <c r="CB11" i="7"/>
  <c r="BS34" i="7"/>
  <c r="CK32" i="7"/>
  <c r="CU7" i="7"/>
  <c r="AS43" i="7"/>
  <c r="AC5" i="7"/>
  <c r="CR33" i="7"/>
  <c r="BK41" i="7"/>
  <c r="CK49" i="7"/>
  <c r="AF4" i="7"/>
  <c r="Q27" i="7"/>
  <c r="AZ32" i="7"/>
  <c r="O37" i="7"/>
  <c r="BB21" i="7"/>
  <c r="AA38" i="7"/>
  <c r="CJ54" i="7"/>
  <c r="CQ18" i="7"/>
  <c r="CF22" i="7"/>
  <c r="AC50" i="7"/>
  <c r="BW8" i="7"/>
  <c r="CO6" i="7"/>
  <c r="BW53" i="7"/>
  <c r="CU40" i="7"/>
  <c r="CR42" i="7"/>
  <c r="U40" i="7"/>
  <c r="CO2" i="7"/>
  <c r="AK22" i="7"/>
  <c r="CU12" i="7"/>
  <c r="AL26" i="7"/>
  <c r="AS6" i="7"/>
  <c r="AG22" i="7"/>
  <c r="BF22" i="7"/>
  <c r="K31" i="7"/>
  <c r="BJ40" i="7"/>
  <c r="CF17" i="7"/>
  <c r="AP25" i="7"/>
  <c r="X9" i="7"/>
  <c r="BX45" i="7"/>
  <c r="AR25" i="7"/>
  <c r="AH50" i="7"/>
  <c r="AB44" i="7"/>
  <c r="CR31" i="7"/>
  <c r="BF51" i="7"/>
  <c r="CU5" i="7"/>
  <c r="V8" i="7"/>
  <c r="BH30" i="7"/>
  <c r="CO7" i="7"/>
  <c r="BZ5" i="7"/>
  <c r="CI41" i="7"/>
  <c r="R17" i="7"/>
  <c r="AB45" i="7"/>
  <c r="AZ29" i="7"/>
  <c r="AD32" i="7"/>
  <c r="BF50" i="7"/>
  <c r="BV30" i="7"/>
  <c r="CV37" i="7"/>
  <c r="AY47" i="7"/>
  <c r="BO26" i="7"/>
  <c r="AO29" i="7"/>
  <c r="BQ6" i="7"/>
  <c r="CU53" i="7"/>
  <c r="BQ38" i="7"/>
  <c r="AP10" i="7"/>
  <c r="CM34" i="7"/>
  <c r="AV51" i="7"/>
  <c r="CB40" i="7"/>
  <c r="T20" i="7"/>
  <c r="AO49" i="7"/>
  <c r="AR36" i="7"/>
  <c r="CD29" i="7"/>
  <c r="BC41" i="7"/>
  <c r="AF11" i="7"/>
  <c r="H34" i="7"/>
  <c r="U35" i="7"/>
  <c r="BU25" i="7"/>
  <c r="CI13" i="7"/>
  <c r="AR20" i="7"/>
  <c r="CQ33" i="7"/>
  <c r="F31" i="7"/>
  <c r="AC37" i="7"/>
  <c r="BS21" i="7"/>
  <c r="R2" i="7"/>
  <c r="CS36" i="7"/>
  <c r="AX24" i="7"/>
  <c r="BJ16" i="7"/>
  <c r="CC15" i="7"/>
  <c r="BK36" i="7"/>
  <c r="Y31" i="7"/>
  <c r="CL33" i="7"/>
  <c r="X48" i="7"/>
  <c r="BQ29" i="7"/>
  <c r="BW17" i="7"/>
  <c r="AQ52" i="7"/>
  <c r="BX5" i="7"/>
  <c r="G43" i="7"/>
  <c r="H17" i="7"/>
  <c r="CM39" i="7"/>
  <c r="CA13" i="7"/>
  <c r="BY19" i="7"/>
  <c r="CU52" i="7"/>
  <c r="BI35" i="7"/>
  <c r="AR49" i="7"/>
  <c r="Q15" i="7"/>
  <c r="BJ15" i="7"/>
  <c r="AN48" i="7"/>
  <c r="BQ5" i="7"/>
  <c r="AQ21" i="7"/>
  <c r="AX47" i="7"/>
  <c r="CR53" i="7"/>
  <c r="AR28" i="7"/>
  <c r="CD16" i="7"/>
  <c r="CN48" i="7"/>
  <c r="AE14" i="7"/>
  <c r="R11" i="7"/>
  <c r="AY44" i="7"/>
  <c r="O38" i="7"/>
  <c r="AV18" i="7"/>
  <c r="AW24" i="7"/>
  <c r="AR41" i="7"/>
  <c r="CT40" i="7"/>
  <c r="CO9" i="7"/>
  <c r="X6" i="7"/>
  <c r="CN7" i="7"/>
  <c r="CH52" i="7"/>
  <c r="AA54" i="7"/>
  <c r="AH15" i="7"/>
  <c r="CA40" i="7"/>
  <c r="CK51" i="7"/>
  <c r="I54" i="7"/>
  <c r="CN14" i="7"/>
  <c r="AI27" i="7"/>
  <c r="AK6" i="7"/>
  <c r="AO42" i="7"/>
  <c r="CV26" i="7"/>
  <c r="CV54" i="7"/>
  <c r="CO54" i="7"/>
  <c r="AA50" i="7"/>
  <c r="CL22" i="7"/>
  <c r="BC40" i="7"/>
  <c r="BU13" i="7"/>
  <c r="AO37" i="7"/>
  <c r="CV31" i="7"/>
  <c r="CC41" i="7"/>
  <c r="AF47" i="7"/>
  <c r="AA46" i="7"/>
  <c r="AU22" i="7"/>
  <c r="CH47" i="7"/>
  <c r="J5" i="7"/>
  <c r="BF52" i="7"/>
  <c r="BT9" i="7"/>
  <c r="AM15" i="7"/>
  <c r="BA16" i="7"/>
  <c r="CU14" i="7"/>
  <c r="BD31" i="7"/>
  <c r="AI12" i="7"/>
  <c r="AE2" i="7"/>
  <c r="U10" i="7"/>
  <c r="L42" i="7"/>
  <c r="BI16" i="7"/>
  <c r="I2" i="7"/>
  <c r="M38" i="7"/>
  <c r="AB50" i="7"/>
  <c r="BJ23" i="7"/>
  <c r="AD49" i="7"/>
  <c r="AP51" i="7"/>
  <c r="BW24" i="7"/>
  <c r="BE45" i="7"/>
  <c r="AD7" i="7"/>
  <c r="CH9" i="7"/>
  <c r="CJ3" i="7"/>
  <c r="CR45" i="7"/>
  <c r="AH23" i="7"/>
  <c r="AD38" i="7"/>
  <c r="CV35" i="7"/>
  <c r="AN22" i="7"/>
  <c r="F18" i="7"/>
  <c r="AQ30" i="7"/>
  <c r="F39" i="7"/>
  <c r="AE18" i="7"/>
  <c r="BR9" i="7"/>
  <c r="CH33" i="7"/>
  <c r="AE38" i="7"/>
  <c r="R12" i="7"/>
  <c r="AD11" i="7"/>
  <c r="BK2" i="7"/>
  <c r="AX25" i="7"/>
  <c r="AV9" i="7"/>
  <c r="CF40" i="7"/>
  <c r="BE30" i="7"/>
  <c r="CV38" i="7"/>
  <c r="CN23" i="7"/>
  <c r="E24" i="7"/>
  <c r="BR25" i="7"/>
  <c r="AT35" i="7"/>
  <c r="AH14" i="7"/>
  <c r="BA42" i="7"/>
  <c r="BX26" i="7"/>
  <c r="CI25" i="7"/>
  <c r="AC8" i="7"/>
  <c r="BH50" i="7"/>
  <c r="CH12" i="7"/>
  <c r="N31" i="7"/>
  <c r="CH40" i="7"/>
  <c r="BS16" i="7"/>
  <c r="AH5" i="7"/>
  <c r="P12" i="7"/>
  <c r="BD6" i="7"/>
  <c r="Y21" i="7"/>
  <c r="AT14" i="7"/>
  <c r="S28" i="7"/>
  <c r="BQ18" i="7"/>
  <c r="BJ25" i="7"/>
  <c r="BM34" i="7"/>
  <c r="CL6" i="7"/>
  <c r="CP5" i="7"/>
  <c r="AF49" i="7"/>
  <c r="AH30" i="7"/>
  <c r="AD42" i="7"/>
  <c r="BI30" i="7"/>
  <c r="S50" i="7"/>
  <c r="AZ13" i="7"/>
  <c r="BQ30" i="7"/>
  <c r="CI36" i="7"/>
  <c r="BM43" i="7"/>
  <c r="AN39" i="7"/>
  <c r="Q14" i="7"/>
  <c r="BR41" i="7"/>
  <c r="V25" i="7"/>
  <c r="CF24" i="7"/>
  <c r="CE38" i="7"/>
  <c r="CK12" i="7"/>
  <c r="AU18" i="7"/>
  <c r="K47" i="7"/>
  <c r="AS15" i="7"/>
  <c r="CJ26" i="7"/>
  <c r="CD23" i="7"/>
  <c r="AP17" i="7"/>
  <c r="CU20" i="7"/>
  <c r="BA51" i="7"/>
  <c r="AR18" i="7"/>
  <c r="CJ17" i="7"/>
  <c r="BJ35" i="7"/>
  <c r="BB32" i="7"/>
  <c r="AC16" i="7"/>
  <c r="AI37" i="7"/>
  <c r="AX19" i="7"/>
  <c r="S13" i="7"/>
  <c r="M6" i="7"/>
  <c r="V10" i="7"/>
  <c r="U30" i="7"/>
  <c r="J45" i="7"/>
  <c r="CI20" i="7"/>
  <c r="CU13" i="7"/>
  <c r="AC13" i="7"/>
  <c r="CD51" i="7"/>
  <c r="AH4" i="7"/>
  <c r="AA4" i="7"/>
  <c r="G45" i="7"/>
  <c r="AS53" i="7"/>
  <c r="BF49" i="7"/>
  <c r="AX35" i="7"/>
  <c r="AZ22" i="7"/>
  <c r="BM41" i="7"/>
  <c r="AJ17" i="7"/>
  <c r="CS8" i="7"/>
  <c r="BZ11" i="7"/>
  <c r="CI50" i="7"/>
  <c r="BM28" i="7"/>
  <c r="K5" i="7"/>
  <c r="V22" i="7"/>
  <c r="L50" i="7"/>
  <c r="BF42" i="7"/>
  <c r="AJ50" i="7"/>
  <c r="AV8" i="7"/>
  <c r="BW30" i="7"/>
  <c r="CG39" i="7"/>
  <c r="BC46" i="7"/>
  <c r="BD47" i="7"/>
  <c r="T8" i="7"/>
  <c r="CN6" i="7"/>
  <c r="BP4" i="7"/>
  <c r="AE44" i="7"/>
  <c r="CA45" i="7"/>
  <c r="S45" i="7"/>
  <c r="CT32" i="7"/>
  <c r="F9" i="7"/>
  <c r="T17" i="7"/>
  <c r="BV40" i="7"/>
  <c r="BI20" i="7"/>
  <c r="BI53" i="7"/>
  <c r="BF9" i="7"/>
  <c r="W25" i="7"/>
  <c r="S5" i="7"/>
  <c r="BM14" i="7"/>
  <c r="O54" i="7"/>
  <c r="T15" i="7"/>
  <c r="CN29" i="7"/>
  <c r="BF21" i="7"/>
  <c r="BU3" i="7"/>
  <c r="CE23" i="7"/>
  <c r="BH31" i="7"/>
  <c r="Q44" i="7"/>
  <c r="T30" i="7"/>
  <c r="CL12" i="7"/>
  <c r="CM48" i="7"/>
  <c r="O21" i="7"/>
  <c r="AB16" i="7"/>
  <c r="BE54" i="7"/>
  <c r="AF7" i="7"/>
  <c r="AP4" i="7"/>
  <c r="CJ2" i="7"/>
  <c r="CQ49" i="7"/>
  <c r="G11" i="7"/>
  <c r="CF37" i="7"/>
  <c r="CQ14" i="7"/>
  <c r="AP22" i="7"/>
  <c r="AK11" i="7"/>
  <c r="AI45" i="7"/>
  <c r="P52" i="7"/>
  <c r="P38" i="7"/>
  <c r="R9" i="7"/>
  <c r="AL15" i="7"/>
  <c r="AZ54" i="7"/>
  <c r="BY29" i="7"/>
  <c r="P31" i="7"/>
  <c r="CP37" i="7"/>
  <c r="CD8" i="7"/>
  <c r="AB23" i="7"/>
  <c r="CG49" i="7"/>
  <c r="Q28" i="7"/>
  <c r="AL21" i="7"/>
  <c r="F19" i="7"/>
  <c r="CD5" i="7"/>
  <c r="X10" i="7"/>
  <c r="AX44" i="7"/>
  <c r="BO27" i="7"/>
  <c r="CA37" i="7"/>
  <c r="BK23" i="7"/>
  <c r="BN21" i="7"/>
  <c r="AZ42" i="7"/>
  <c r="AD6" i="7"/>
  <c r="Q20" i="7"/>
  <c r="Z23" i="7"/>
  <c r="AO31" i="7"/>
  <c r="BL28" i="7"/>
  <c r="BB50" i="7"/>
  <c r="H40" i="7"/>
  <c r="BR17" i="7"/>
  <c r="CE6" i="7"/>
  <c r="AI40" i="7"/>
  <c r="BT53" i="7"/>
  <c r="AJ38" i="7"/>
  <c r="BN30" i="7"/>
  <c r="BX20" i="7"/>
  <c r="BC8" i="7"/>
  <c r="AP3" i="7"/>
  <c r="BK47" i="7"/>
  <c r="CN35" i="7"/>
  <c r="CS19" i="7"/>
  <c r="AL38" i="7"/>
  <c r="Z13" i="7"/>
  <c r="BS27" i="7"/>
  <c r="BV23" i="7"/>
  <c r="AL48" i="7"/>
  <c r="CK5" i="7"/>
  <c r="AU32" i="7"/>
  <c r="U2" i="7"/>
  <c r="K29" i="7"/>
  <c r="AU42" i="7"/>
  <c r="G5" i="7"/>
  <c r="AQ13" i="7"/>
  <c r="AG11" i="7"/>
  <c r="E29" i="7"/>
  <c r="BS19" i="7"/>
  <c r="AV32" i="7"/>
  <c r="AI48" i="7"/>
  <c r="CO48" i="7"/>
  <c r="BY6" i="7"/>
  <c r="BX12" i="7"/>
  <c r="AN51" i="7"/>
  <c r="CT19" i="7"/>
  <c r="CP39" i="7"/>
  <c r="L10" i="7"/>
  <c r="AD15" i="7"/>
  <c r="BS28" i="7"/>
  <c r="AT4" i="7"/>
  <c r="BC42" i="7"/>
  <c r="H25" i="7"/>
  <c r="AU49" i="7"/>
  <c r="BK49" i="7"/>
  <c r="AK35" i="7"/>
  <c r="U32" i="7"/>
  <c r="AE11" i="7"/>
  <c r="CN47" i="7"/>
  <c r="P17" i="7"/>
  <c r="CC44" i="7"/>
  <c r="AZ26" i="7"/>
  <c r="K32" i="7"/>
  <c r="CQ21" i="7"/>
  <c r="CR35" i="7"/>
  <c r="CN27" i="7"/>
  <c r="CD42" i="7"/>
  <c r="CO16" i="7"/>
  <c r="BH2" i="7"/>
  <c r="CU16" i="7"/>
  <c r="CA19" i="7"/>
  <c r="BO8" i="7"/>
  <c r="CT51" i="7"/>
  <c r="CG36" i="7"/>
  <c r="P15" i="7"/>
  <c r="AB33" i="7"/>
  <c r="F53" i="7"/>
  <c r="AZ15" i="7"/>
  <c r="AT50" i="7"/>
  <c r="CS2" i="7"/>
  <c r="AU38" i="7"/>
  <c r="Q4" i="7"/>
  <c r="CI37" i="7"/>
  <c r="L25" i="7"/>
  <c r="CR52" i="7"/>
  <c r="O31" i="7"/>
  <c r="CQ38" i="7"/>
  <c r="AG47" i="7"/>
  <c r="AN40" i="7"/>
  <c r="W49" i="7"/>
  <c r="M8" i="7"/>
  <c r="BW34" i="7"/>
  <c r="CR51" i="7"/>
  <c r="O50" i="7"/>
  <c r="CO31" i="7"/>
  <c r="CV20" i="7"/>
  <c r="V17" i="7"/>
  <c r="CP15" i="7"/>
  <c r="AM3" i="7"/>
  <c r="P35" i="7"/>
  <c r="Q9" i="7"/>
  <c r="AF54" i="7"/>
  <c r="CC11" i="7"/>
  <c r="BP16" i="7"/>
  <c r="O51" i="7"/>
  <c r="BW32" i="7"/>
  <c r="CV43" i="7"/>
  <c r="AE8" i="7"/>
  <c r="F10" i="7"/>
  <c r="CG16" i="7"/>
  <c r="W3" i="7"/>
  <c r="N40" i="7"/>
  <c r="AO43" i="7"/>
  <c r="CQ35" i="7"/>
  <c r="BS22" i="7"/>
  <c r="CQ34" i="7"/>
  <c r="AT17" i="7"/>
  <c r="AY25" i="7"/>
  <c r="BV50" i="7"/>
  <c r="AY34" i="7"/>
  <c r="AP19" i="7"/>
  <c r="CB20" i="7"/>
  <c r="CA10" i="7"/>
  <c r="AD25" i="7"/>
  <c r="BG6" i="7"/>
  <c r="CD9" i="7"/>
  <c r="BS14" i="7"/>
  <c r="CB21" i="7"/>
  <c r="AF15" i="7"/>
  <c r="BM6" i="7"/>
  <c r="BA5" i="7"/>
  <c r="AR42" i="7"/>
  <c r="BR30" i="7"/>
  <c r="BA26" i="7"/>
  <c r="M35" i="7"/>
  <c r="BH27" i="7"/>
  <c r="P19" i="7"/>
  <c r="CD47" i="7"/>
  <c r="CV41" i="7"/>
  <c r="BU27" i="7"/>
  <c r="BN42" i="7"/>
  <c r="BG16" i="7"/>
  <c r="CA29" i="7"/>
  <c r="BI9" i="7"/>
  <c r="AI3" i="15"/>
  <c r="AJ2" i="15"/>
  <c r="AH3" i="15"/>
  <c r="S39" i="15"/>
  <c r="G78" i="35"/>
  <c r="P63" i="15"/>
  <c r="AC44" i="17"/>
  <c r="Q44" i="17"/>
  <c r="J43" i="15" s="1"/>
  <c r="L43" i="17"/>
  <c r="V42" i="15"/>
  <c r="I71" i="35"/>
  <c r="O56" i="15"/>
  <c r="C104" i="35"/>
  <c r="F35" i="35"/>
  <c r="C5" i="22"/>
  <c r="F9" i="35"/>
  <c r="R4" i="15"/>
  <c r="E58" i="35"/>
  <c r="Q23" i="15"/>
  <c r="E20" i="35"/>
  <c r="AC18" i="17"/>
  <c r="Q18" i="17"/>
  <c r="J17" i="15" s="1"/>
  <c r="O34" i="15"/>
  <c r="C61" i="35"/>
  <c r="O26" i="15"/>
  <c r="L25" i="17"/>
  <c r="Q68" i="15"/>
  <c r="E123" i="35"/>
  <c r="Q57" i="15"/>
  <c r="E106" i="35"/>
  <c r="E77" i="35"/>
  <c r="I121" i="35"/>
  <c r="U67" i="15"/>
  <c r="T25" i="15"/>
  <c r="H60" i="35"/>
  <c r="H22" i="35"/>
  <c r="I127" i="35"/>
  <c r="U40" i="15"/>
  <c r="L35" i="17"/>
  <c r="CZ64" i="17"/>
  <c r="AE63" i="15" s="1"/>
  <c r="P54" i="15"/>
  <c r="D100" i="35"/>
  <c r="Q60" i="15"/>
  <c r="E109" i="35"/>
  <c r="U68" i="15"/>
  <c r="I123" i="35"/>
  <c r="H57" i="35"/>
  <c r="T22" i="15"/>
  <c r="V43" i="15"/>
  <c r="L44" i="17"/>
  <c r="AI44" i="17"/>
  <c r="J87" i="35"/>
  <c r="E114" i="35"/>
  <c r="Q63" i="15"/>
  <c r="O11" i="15"/>
  <c r="C42" i="35"/>
  <c r="U8" i="15"/>
  <c r="I9" i="22"/>
  <c r="I39" i="35"/>
  <c r="T10" i="15"/>
  <c r="H41" i="35"/>
  <c r="G11" i="22"/>
  <c r="I72" i="35"/>
  <c r="U33" i="15"/>
  <c r="O44" i="15"/>
  <c r="C88" i="35"/>
  <c r="O19" i="15"/>
  <c r="P70" i="15"/>
  <c r="D127" i="35"/>
  <c r="Q30" i="15"/>
  <c r="E67" i="35"/>
  <c r="G119" i="35"/>
  <c r="I107" i="35"/>
  <c r="U58" i="15"/>
  <c r="O16" i="15"/>
  <c r="C47" i="35"/>
  <c r="R22" i="15"/>
  <c r="F57" i="35"/>
  <c r="V56" i="15"/>
  <c r="L57" i="17"/>
  <c r="BG57" i="17" s="1" a="1"/>
  <c r="BG57" i="17" s="1"/>
  <c r="AI57" i="17"/>
  <c r="J104" i="35"/>
  <c r="R38" i="15"/>
  <c r="F77" i="35"/>
  <c r="E8" i="22"/>
  <c r="G38" i="35"/>
  <c r="S7" i="15"/>
  <c r="R2" i="15"/>
  <c r="F33" i="35"/>
  <c r="C3" i="22"/>
  <c r="D9" i="22" s="1"/>
  <c r="D44" i="35"/>
  <c r="P13" i="15"/>
  <c r="E60" i="35"/>
  <c r="Q25" i="15"/>
  <c r="E22" i="35"/>
  <c r="P28" i="15"/>
  <c r="D63" i="35"/>
  <c r="AD38" i="17"/>
  <c r="AF38" i="17" s="1" a="1"/>
  <c r="AF38" i="17" s="1"/>
  <c r="H37" i="15" s="1"/>
  <c r="R38" i="17"/>
  <c r="L51" i="17"/>
  <c r="BG51" i="17" s="1" a="1"/>
  <c r="BG51" i="17" s="1"/>
  <c r="V50" i="15"/>
  <c r="D123" i="35"/>
  <c r="P68" i="15"/>
  <c r="J110" i="35"/>
  <c r="V61" i="15"/>
  <c r="P22" i="15"/>
  <c r="D57" i="35"/>
  <c r="G63" i="35"/>
  <c r="S28" i="15"/>
  <c r="H36" i="35"/>
  <c r="G6" i="22"/>
  <c r="T5" i="15"/>
  <c r="S70" i="15"/>
  <c r="G127" i="35"/>
  <c r="G36" i="35"/>
  <c r="E6" i="22"/>
  <c r="S5" i="15"/>
  <c r="U39" i="15"/>
  <c r="I78" i="35"/>
  <c r="H95" i="35"/>
  <c r="T50" i="15"/>
  <c r="D115" i="35"/>
  <c r="P64" i="15"/>
  <c r="R61" i="15"/>
  <c r="F110" i="35"/>
  <c r="D67" i="35"/>
  <c r="L59" i="17"/>
  <c r="BG59" i="17" s="1" a="1"/>
  <c r="BG59" i="17" s="1"/>
  <c r="CZ5" i="17"/>
  <c r="AE4" i="15" s="1"/>
  <c r="H114" i="35"/>
  <c r="T63" i="15"/>
  <c r="I74" i="35"/>
  <c r="U35" i="15"/>
  <c r="P10" i="15"/>
  <c r="D41" i="35"/>
  <c r="G61" i="35"/>
  <c r="S26" i="15"/>
  <c r="F40" i="35"/>
  <c r="C10" i="22"/>
  <c r="R9" i="15"/>
  <c r="G4" i="22"/>
  <c r="H34" i="35"/>
  <c r="T3" i="15"/>
  <c r="AP3" i="15" s="1"/>
  <c r="H106" i="35"/>
  <c r="T57" i="15"/>
  <c r="Q69" i="15"/>
  <c r="E125" i="35"/>
  <c r="D9" i="35"/>
  <c r="P4" i="15"/>
  <c r="D35" i="35"/>
  <c r="L32" i="17"/>
  <c r="BG32" i="17" s="1" a="1"/>
  <c r="BG32" i="17" s="1"/>
  <c r="V31" i="15"/>
  <c r="AI32" i="17"/>
  <c r="J70" i="35"/>
  <c r="I46" i="35"/>
  <c r="U15" i="15"/>
  <c r="C44" i="35"/>
  <c r="O13" i="15"/>
  <c r="Q46" i="17"/>
  <c r="J45" i="15" s="1"/>
  <c r="AC46" i="17"/>
  <c r="T17" i="15"/>
  <c r="H48" i="35"/>
  <c r="T67" i="15"/>
  <c r="H121" i="35"/>
  <c r="D45" i="35"/>
  <c r="P14" i="15"/>
  <c r="G67" i="35"/>
  <c r="S30" i="15"/>
  <c r="L69" i="17"/>
  <c r="BG69" i="17" s="1" a="1"/>
  <c r="BG69" i="17" s="1"/>
  <c r="AI69" i="17"/>
  <c r="V68" i="15"/>
  <c r="J123" i="35"/>
  <c r="F95" i="35"/>
  <c r="R50" i="15"/>
  <c r="D66" i="35"/>
  <c r="D69" i="35" s="1"/>
  <c r="P29" i="15"/>
  <c r="J79" i="35"/>
  <c r="AI41" i="17"/>
  <c r="L41" i="17"/>
  <c r="V40" i="15"/>
  <c r="I21" i="35"/>
  <c r="I59" i="35"/>
  <c r="U24" i="15"/>
  <c r="V30" i="15"/>
  <c r="J67" i="35"/>
  <c r="C46" i="35"/>
  <c r="O15" i="15"/>
  <c r="G117" i="35"/>
  <c r="S65" i="15"/>
  <c r="O65" i="15"/>
  <c r="C117" i="35"/>
  <c r="J109" i="35"/>
  <c r="AI61" i="17"/>
  <c r="L61" i="17"/>
  <c r="BG61" i="17" s="1" a="1"/>
  <c r="BG61" i="17" s="1"/>
  <c r="V60" i="15"/>
  <c r="G21" i="35"/>
  <c r="S24" i="15"/>
  <c r="G59" i="35"/>
  <c r="H80" i="35"/>
  <c r="T41" i="15"/>
  <c r="G49" i="35"/>
  <c r="S18" i="15"/>
  <c r="S46" i="15"/>
  <c r="G90" i="35"/>
  <c r="V33" i="15"/>
  <c r="AI34" i="17"/>
  <c r="J72" i="35"/>
  <c r="L34" i="17"/>
  <c r="Q34" i="15"/>
  <c r="E73" i="35"/>
  <c r="C59" i="35"/>
  <c r="C21" i="35"/>
  <c r="O24" i="15"/>
  <c r="I47" i="35"/>
  <c r="U16" i="15"/>
  <c r="S11" i="15"/>
  <c r="G42" i="35"/>
  <c r="E12" i="22"/>
  <c r="E89" i="35"/>
  <c r="Q45" i="15"/>
  <c r="L70" i="17"/>
  <c r="BG70" i="17" s="1" a="1"/>
  <c r="BG70" i="17" s="1"/>
  <c r="V69" i="15"/>
  <c r="AI70" i="17"/>
  <c r="J125" i="35"/>
  <c r="D108" i="35"/>
  <c r="P59" i="15"/>
  <c r="J97" i="35"/>
  <c r="AI52" i="17"/>
  <c r="L52" i="17"/>
  <c r="BG52" i="17" s="1" a="1"/>
  <c r="BG52" i="17" s="1"/>
  <c r="BH52" i="17" s="1" a="1"/>
  <c r="BH52" i="17" s="1"/>
  <c r="V51" i="15"/>
  <c r="E40" i="35"/>
  <c r="Q9" i="15"/>
  <c r="E54" i="35"/>
  <c r="Q21" i="15"/>
  <c r="E15" i="22"/>
  <c r="AI59" i="17"/>
  <c r="AY59" i="17" s="1" a="1"/>
  <c r="AY59" i="17" s="1"/>
  <c r="BH59" i="17" s="1" a="1"/>
  <c r="BH59" i="17" s="1"/>
  <c r="I22" i="35"/>
  <c r="U17" i="15"/>
  <c r="CZ57" i="17"/>
  <c r="AE56" i="15" s="1"/>
  <c r="O18" i="15"/>
  <c r="I45" i="35"/>
  <c r="U14" i="15"/>
  <c r="I15" i="22"/>
  <c r="E41" i="35"/>
  <c r="Q10" i="15"/>
  <c r="R59" i="15"/>
  <c r="F108" i="35"/>
  <c r="D92" i="35"/>
  <c r="P48" i="15"/>
  <c r="T69" i="15"/>
  <c r="H125" i="35"/>
  <c r="U30" i="15"/>
  <c r="I67" i="35"/>
  <c r="Q67" i="15"/>
  <c r="E121" i="35"/>
  <c r="C62" i="35"/>
  <c r="O27" i="15"/>
  <c r="E37" i="35"/>
  <c r="Q6" i="15"/>
  <c r="E23" i="35"/>
  <c r="T70" i="15"/>
  <c r="H127" i="35"/>
  <c r="Q35" i="15"/>
  <c r="E74" i="35"/>
  <c r="Q4" i="17"/>
  <c r="J3" i="15" s="1"/>
  <c r="AC4" i="17"/>
  <c r="AD34" i="17"/>
  <c r="AF34" i="17" s="1" a="1"/>
  <c r="AF34" i="17" s="1"/>
  <c r="H33" i="15" s="1"/>
  <c r="R34" i="17"/>
  <c r="Z34" i="17" s="1"/>
  <c r="F22" i="35"/>
  <c r="R25" i="15"/>
  <c r="F60" i="35"/>
  <c r="AI12" i="17"/>
  <c r="K12" i="22"/>
  <c r="R41" i="15"/>
  <c r="F80" i="35"/>
  <c r="G86" i="35"/>
  <c r="S42" i="15"/>
  <c r="E34" i="35"/>
  <c r="Q3" i="15"/>
  <c r="AM3" i="15" s="1"/>
  <c r="I70" i="35"/>
  <c r="U31" i="15"/>
  <c r="G121" i="35"/>
  <c r="S67" i="15"/>
  <c r="Q42" i="15"/>
  <c r="T33" i="15"/>
  <c r="H72" i="35"/>
  <c r="G23" i="35"/>
  <c r="E7" i="22"/>
  <c r="G37" i="35"/>
  <c r="S6" i="15"/>
  <c r="R13" i="15"/>
  <c r="F44" i="35"/>
  <c r="C14" i="22"/>
  <c r="S17" i="15"/>
  <c r="G48" i="35"/>
  <c r="Q40" i="17"/>
  <c r="AC40" i="17"/>
  <c r="AE40" i="17" s="1" a="1"/>
  <c r="AE40" i="17" s="1"/>
  <c r="I87" i="35"/>
  <c r="U43" i="15"/>
  <c r="O25" i="15"/>
  <c r="C22" i="35"/>
  <c r="C60" i="35"/>
  <c r="P47" i="15"/>
  <c r="D91" i="35"/>
  <c r="U27" i="15"/>
  <c r="I62" i="35"/>
  <c r="R69" i="15"/>
  <c r="F125" i="35"/>
  <c r="G97" i="35"/>
  <c r="S51" i="15"/>
  <c r="P34" i="15"/>
  <c r="D73" i="35"/>
  <c r="G46" i="35"/>
  <c r="S15" i="15"/>
  <c r="R39" i="15"/>
  <c r="F78" i="35"/>
  <c r="S54" i="15"/>
  <c r="G100" i="35"/>
  <c r="P53" i="15"/>
  <c r="D99" i="35"/>
  <c r="R10" i="15"/>
  <c r="C11" i="22"/>
  <c r="F41" i="35"/>
  <c r="F63" i="35"/>
  <c r="R28" i="15"/>
  <c r="U7" i="15"/>
  <c r="I38" i="35"/>
  <c r="I8" i="22"/>
  <c r="AI9" i="17"/>
  <c r="L9" i="17"/>
  <c r="F88" i="35"/>
  <c r="R44" i="15"/>
  <c r="U64" i="15"/>
  <c r="I115" i="35"/>
  <c r="P23" i="15"/>
  <c r="D20" i="35"/>
  <c r="D58" i="35"/>
  <c r="S34" i="15"/>
  <c r="G73" i="35"/>
  <c r="D97" i="35"/>
  <c r="P51" i="15"/>
  <c r="G76" i="35"/>
  <c r="S37" i="15"/>
  <c r="AA18" i="17"/>
  <c r="Y18" i="17"/>
  <c r="AD16" i="17"/>
  <c r="V13" i="15"/>
  <c r="V58" i="15"/>
  <c r="AR58" i="15" s="1"/>
  <c r="CZ68" i="17"/>
  <c r="AE67" i="15" s="1"/>
  <c r="AP67" i="15" s="1"/>
  <c r="D75" i="35"/>
  <c r="H123" i="35"/>
  <c r="U57" i="15"/>
  <c r="I106" i="35"/>
  <c r="G99" i="35"/>
  <c r="I75" i="35"/>
  <c r="U36" i="15"/>
  <c r="AI10" i="17"/>
  <c r="V9" i="15"/>
  <c r="L10" i="17"/>
  <c r="J40" i="35"/>
  <c r="K10" i="22"/>
  <c r="V39" i="15"/>
  <c r="J78" i="35"/>
  <c r="L40" i="17"/>
  <c r="AI40" i="17"/>
  <c r="Q28" i="15"/>
  <c r="E63" i="35"/>
  <c r="H110" i="35"/>
  <c r="T61" i="15"/>
  <c r="R67" i="15"/>
  <c r="F121" i="35"/>
  <c r="Q31" i="15"/>
  <c r="E70" i="35"/>
  <c r="C20" i="35"/>
  <c r="C58" i="35"/>
  <c r="O23" i="15"/>
  <c r="D93" i="35"/>
  <c r="P49" i="15"/>
  <c r="T24" i="15"/>
  <c r="H59" i="35"/>
  <c r="H21" i="35"/>
  <c r="AC19" i="17"/>
  <c r="AE19" i="17" s="1" a="1"/>
  <c r="AE19" i="17" s="1"/>
  <c r="Q19" i="17"/>
  <c r="I33" i="35"/>
  <c r="I3" i="22"/>
  <c r="U2" i="15"/>
  <c r="T46" i="15"/>
  <c r="H90" i="35"/>
  <c r="G15" i="22"/>
  <c r="T14" i="15"/>
  <c r="H45" i="35"/>
  <c r="U23" i="15"/>
  <c r="I20" i="35"/>
  <c r="I58" i="35"/>
  <c r="Q46" i="15"/>
  <c r="E90" i="35"/>
  <c r="D104" i="35"/>
  <c r="P56" i="15"/>
  <c r="I34" i="35"/>
  <c r="U3" i="15"/>
  <c r="AQ3" i="15" s="1"/>
  <c r="I4" i="22"/>
  <c r="J4" i="22" s="1"/>
  <c r="O57" i="15"/>
  <c r="C106" i="35"/>
  <c r="T35" i="15"/>
  <c r="H74" i="35"/>
  <c r="R33" i="15"/>
  <c r="F72" i="35"/>
  <c r="C115" i="35"/>
  <c r="O64" i="15"/>
  <c r="S32" i="15"/>
  <c r="G71" i="35"/>
  <c r="G70" i="35"/>
  <c r="S31" i="15"/>
  <c r="H61" i="35"/>
  <c r="T26" i="15"/>
  <c r="V5" i="15"/>
  <c r="L6" i="17"/>
  <c r="J36" i="35"/>
  <c r="G106" i="35"/>
  <c r="S57" i="15"/>
  <c r="E107" i="35"/>
  <c r="Q58" i="15"/>
  <c r="U28" i="15"/>
  <c r="I63" i="35"/>
  <c r="O41" i="15"/>
  <c r="C80" i="35"/>
  <c r="H44" i="35"/>
  <c r="T13" i="15"/>
  <c r="G14" i="22"/>
  <c r="E91" i="35"/>
  <c r="Q47" i="15"/>
  <c r="D98" i="35"/>
  <c r="O9" i="15"/>
  <c r="C40" i="35"/>
  <c r="E72" i="35"/>
  <c r="D117" i="35"/>
  <c r="P65" i="15"/>
  <c r="F51" i="35"/>
  <c r="R20" i="15"/>
  <c r="C34" i="35"/>
  <c r="O3" i="15"/>
  <c r="AK3" i="15" s="1"/>
  <c r="L17" i="17"/>
  <c r="J47" i="35"/>
  <c r="AI17" i="17"/>
  <c r="V16" i="15"/>
  <c r="E127" i="35"/>
  <c r="E36" i="35"/>
  <c r="D70" i="35"/>
  <c r="P31" i="15"/>
  <c r="C79" i="35"/>
  <c r="O40" i="15"/>
  <c r="U45" i="15"/>
  <c r="I89" i="35"/>
  <c r="O54" i="15"/>
  <c r="C100" i="35"/>
  <c r="AC45" i="17"/>
  <c r="AE45" i="17" s="1" a="1"/>
  <c r="AE45" i="17" s="1"/>
  <c r="G75" i="35"/>
  <c r="S36" i="15"/>
  <c r="I80" i="35"/>
  <c r="U41" i="15"/>
  <c r="H67" i="35"/>
  <c r="T30" i="15"/>
  <c r="U5" i="15"/>
  <c r="I6" i="22"/>
  <c r="I36" i="35"/>
  <c r="E9" i="22"/>
  <c r="G39" i="35"/>
  <c r="F92" i="35"/>
  <c r="R48" i="15"/>
  <c r="AI14" i="17"/>
  <c r="J86" i="35"/>
  <c r="J73" i="35"/>
  <c r="V34" i="15"/>
  <c r="CZ67" i="17"/>
  <c r="AE66" i="15" s="1"/>
  <c r="D61" i="35"/>
  <c r="P26" i="15"/>
  <c r="C48" i="35"/>
  <c r="O17" i="15"/>
  <c r="R18" i="15"/>
  <c r="F49" i="35"/>
  <c r="U66" i="15"/>
  <c r="I119" i="35"/>
  <c r="R57" i="15"/>
  <c r="F106" i="35"/>
  <c r="H100" i="35"/>
  <c r="T54" i="15"/>
  <c r="E97" i="35"/>
  <c r="Q51" i="15"/>
  <c r="P19" i="15"/>
  <c r="D50" i="35"/>
  <c r="U48" i="15"/>
  <c r="I92" i="35"/>
  <c r="Q5" i="17"/>
  <c r="Y5" i="17" s="1"/>
  <c r="AD5" i="17"/>
  <c r="R5" i="17"/>
  <c r="AI5" i="17"/>
  <c r="J35" i="35"/>
  <c r="L5" i="17"/>
  <c r="K5" i="22"/>
  <c r="V4" i="15"/>
  <c r="J9" i="35"/>
  <c r="L60" i="17"/>
  <c r="BG60" i="17" s="1" a="1"/>
  <c r="BG60" i="17" s="1"/>
  <c r="J108" i="35"/>
  <c r="D109" i="35"/>
  <c r="P60" i="15"/>
  <c r="D33" i="35"/>
  <c r="P2" i="15"/>
  <c r="L18" i="17"/>
  <c r="J48" i="35"/>
  <c r="V17" i="15"/>
  <c r="AI18" i="17"/>
  <c r="V48" i="15"/>
  <c r="J92" i="35"/>
  <c r="L49" i="17"/>
  <c r="AI49" i="17"/>
  <c r="Q39" i="15"/>
  <c r="E78" i="35"/>
  <c r="C119" i="35"/>
  <c r="O66" i="15"/>
  <c r="E99" i="35"/>
  <c r="Q53" i="15"/>
  <c r="G47" i="35"/>
  <c r="S16" i="15"/>
  <c r="O36" i="15"/>
  <c r="C75" i="35"/>
  <c r="Q16" i="15"/>
  <c r="E47" i="35"/>
  <c r="O30" i="15"/>
  <c r="C67" i="35"/>
  <c r="C71" i="35"/>
  <c r="O32" i="15"/>
  <c r="E48" i="35"/>
  <c r="Q17" i="15"/>
  <c r="E71" i="35"/>
  <c r="Q32" i="15"/>
  <c r="L63" i="17"/>
  <c r="BG63" i="17" s="1" a="1"/>
  <c r="BG63" i="17" s="1"/>
  <c r="J112" i="35"/>
  <c r="V62" i="15"/>
  <c r="AI63" i="17"/>
  <c r="J117" i="35"/>
  <c r="E61" i="35"/>
  <c r="Q26" i="15"/>
  <c r="L46" i="17"/>
  <c r="V63" i="15"/>
  <c r="L64" i="17"/>
  <c r="BG64" i="17" s="1" a="1"/>
  <c r="BG64" i="17" s="1"/>
  <c r="AI64" i="17"/>
  <c r="J114" i="35"/>
  <c r="E9" i="35"/>
  <c r="L26" i="17"/>
  <c r="V25" i="15"/>
  <c r="AI26" i="17"/>
  <c r="J22" i="35"/>
  <c r="J60" i="35"/>
  <c r="G35" i="35"/>
  <c r="E5" i="22"/>
  <c r="G9" i="35"/>
  <c r="S4" i="15"/>
  <c r="C127" i="35"/>
  <c r="O70" i="15"/>
  <c r="P40" i="15"/>
  <c r="D79" i="35"/>
  <c r="O29" i="15"/>
  <c r="C66" i="35"/>
  <c r="C69" i="35" s="1"/>
  <c r="U59" i="15"/>
  <c r="I108" i="35"/>
  <c r="AI33" i="17"/>
  <c r="J71" i="35"/>
  <c r="L33" i="17"/>
  <c r="BG33" i="17" s="1" a="1"/>
  <c r="BG33" i="17" s="1"/>
  <c r="V32" i="15"/>
  <c r="U52" i="15"/>
  <c r="I98" i="35"/>
  <c r="Y44" i="17"/>
  <c r="J44" i="35"/>
  <c r="Q38" i="17"/>
  <c r="J37" i="15" s="1"/>
  <c r="C76" i="35"/>
  <c r="AI43" i="17"/>
  <c r="CZ62" i="17"/>
  <c r="AE61" i="15" s="1"/>
  <c r="AP61" i="15" s="1"/>
  <c r="R8" i="15"/>
  <c r="F39" i="35"/>
  <c r="P6" i="15"/>
  <c r="D23" i="35"/>
  <c r="D37" i="35"/>
  <c r="C97" i="35"/>
  <c r="O51" i="15"/>
  <c r="Q19" i="15"/>
  <c r="E50" i="35"/>
  <c r="O46" i="15"/>
  <c r="C90" i="35"/>
  <c r="E102" i="35"/>
  <c r="Q55" i="15"/>
  <c r="C108" i="35"/>
  <c r="O59" i="15"/>
  <c r="C112" i="35"/>
  <c r="O62" i="15"/>
  <c r="V57" i="15"/>
  <c r="L58" i="17"/>
  <c r="BG58" i="17" s="1" a="1"/>
  <c r="BG58" i="17" s="1"/>
  <c r="Q15" i="15"/>
  <c r="AI48" i="17"/>
  <c r="L48" i="17"/>
  <c r="J91" i="35"/>
  <c r="V47" i="15"/>
  <c r="AD45" i="17"/>
  <c r="AF45" i="17" s="1" a="1"/>
  <c r="AF45" i="17" s="1"/>
  <c r="R43" i="15"/>
  <c r="F87" i="35"/>
  <c r="G50" i="35"/>
  <c r="S19" i="15"/>
  <c r="J54" i="35"/>
  <c r="AI22" i="17"/>
  <c r="V21" i="15"/>
  <c r="L22" i="17"/>
  <c r="C92" i="35"/>
  <c r="O48" i="15"/>
  <c r="S56" i="15"/>
  <c r="G104" i="35"/>
  <c r="D90" i="35"/>
  <c r="P46" i="15"/>
  <c r="H40" i="35"/>
  <c r="G10" i="22"/>
  <c r="T9" i="15"/>
  <c r="U55" i="15"/>
  <c r="I102" i="35"/>
  <c r="G5" i="22"/>
  <c r="H9" i="35"/>
  <c r="T4" i="15"/>
  <c r="H35" i="35"/>
  <c r="O4" i="15"/>
  <c r="C35" i="35"/>
  <c r="C9" i="35"/>
  <c r="C63" i="35"/>
  <c r="O28" i="15"/>
  <c r="V27" i="15"/>
  <c r="J62" i="35"/>
  <c r="P21" i="15"/>
  <c r="D54" i="35"/>
  <c r="R40" i="17"/>
  <c r="AD40" i="17"/>
  <c r="AF40" i="17" s="1" a="1"/>
  <c r="AF40" i="17" s="1"/>
  <c r="H79" i="35"/>
  <c r="T40" i="15"/>
  <c r="K15" i="22"/>
  <c r="J45" i="35"/>
  <c r="AI15" i="17"/>
  <c r="L15" i="17"/>
  <c r="V14" i="15"/>
  <c r="G22" i="35"/>
  <c r="G60" i="35"/>
  <c r="S25" i="15"/>
  <c r="P67" i="15"/>
  <c r="D121" i="35"/>
  <c r="D51" i="35"/>
  <c r="P20" i="15"/>
  <c r="E39" i="35"/>
  <c r="Q8" i="15"/>
  <c r="H102" i="35"/>
  <c r="T55" i="15"/>
  <c r="Q43" i="15"/>
  <c r="E87" i="35"/>
  <c r="O60" i="15"/>
  <c r="C109" i="35"/>
  <c r="C99" i="35"/>
  <c r="O53" i="15"/>
  <c r="C4" i="35"/>
  <c r="AA44" i="17"/>
  <c r="AE44" i="17" s="1" a="1"/>
  <c r="AE44" i="17" s="1"/>
  <c r="AJ44" i="17" s="1"/>
  <c r="S8" i="15"/>
  <c r="I95" i="35"/>
  <c r="G45" i="35"/>
  <c r="I60" i="35"/>
  <c r="I117" i="35"/>
  <c r="U65" i="15"/>
  <c r="G109" i="35"/>
  <c r="S60" i="15"/>
  <c r="S49" i="15"/>
  <c r="G93" i="35"/>
  <c r="Q66" i="15"/>
  <c r="E119" i="35"/>
  <c r="R32" i="15"/>
  <c r="F71" i="35"/>
  <c r="R29" i="15"/>
  <c r="F66" i="35"/>
  <c r="F69" i="35" s="1"/>
  <c r="Q14" i="15"/>
  <c r="E45" i="35"/>
  <c r="D60" i="35"/>
  <c r="P25" i="15"/>
  <c r="D22" i="35"/>
  <c r="O42" i="15"/>
  <c r="C86" i="35"/>
  <c r="AD44" i="17"/>
  <c r="R44" i="17"/>
  <c r="AC34" i="17"/>
  <c r="AE34" i="17" s="1" a="1"/>
  <c r="AE34" i="17" s="1"/>
  <c r="Q34" i="17"/>
  <c r="R48" i="17"/>
  <c r="Z48" i="17" s="1"/>
  <c r="AD48" i="17"/>
  <c r="AB48" i="17"/>
  <c r="AF48" i="17" s="1" a="1"/>
  <c r="AF48" i="17" s="1"/>
  <c r="H47" i="15" s="1"/>
  <c r="E66" i="35"/>
  <c r="E69" i="35" s="1"/>
  <c r="G102" i="35"/>
  <c r="S55" i="15"/>
  <c r="R45" i="15"/>
  <c r="F89" i="35"/>
  <c r="C123" i="35"/>
  <c r="O68" i="15"/>
  <c r="G62" i="35"/>
  <c r="S27" i="15"/>
  <c r="P39" i="15"/>
  <c r="D78" i="35"/>
  <c r="P58" i="15"/>
  <c r="D107" i="35"/>
  <c r="I35" i="35"/>
  <c r="AD18" i="17"/>
  <c r="R18" i="17"/>
  <c r="U54" i="15"/>
  <c r="I100" i="35"/>
  <c r="E112" i="35"/>
  <c r="S2" i="15"/>
  <c r="E3" i="22"/>
  <c r="G33" i="35"/>
  <c r="V46" i="15"/>
  <c r="J90" i="35"/>
  <c r="AI47" i="17"/>
  <c r="L47" i="17"/>
  <c r="CW60" i="17"/>
  <c r="AB59" i="15" s="1"/>
  <c r="CW59" i="17"/>
  <c r="AB58" i="15" s="1"/>
  <c r="CW67" i="17"/>
  <c r="AB66" i="15" s="1"/>
  <c r="DB31" i="17"/>
  <c r="AG30" i="15" s="1"/>
  <c r="AR30" i="15" s="1"/>
  <c r="DB51" i="17"/>
  <c r="AG50" i="15" s="1"/>
  <c r="CW18" i="17"/>
  <c r="AB17" i="15" s="1"/>
  <c r="AM17" i="15" s="1"/>
  <c r="CX61" i="17"/>
  <c r="AC60" i="15" s="1"/>
  <c r="CX51" i="17"/>
  <c r="AC50" i="15" s="1"/>
  <c r="AN50" i="15" s="1"/>
  <c r="CT66" i="17"/>
  <c r="Y65" i="15" s="1"/>
  <c r="AJ65" i="15" s="1"/>
  <c r="DB56" i="17"/>
  <c r="AG55" i="15" s="1"/>
  <c r="CR31" i="17"/>
  <c r="W30" i="15" s="1"/>
  <c r="AH30" i="15" s="1"/>
  <c r="CX50" i="17"/>
  <c r="AC49" i="15" s="1"/>
  <c r="CV17" i="17"/>
  <c r="AA16" i="15" s="1"/>
  <c r="CR51" i="17"/>
  <c r="W50" i="15" s="1"/>
  <c r="AH50" i="15" s="1"/>
  <c r="CZ59" i="17"/>
  <c r="AE58" i="15" s="1"/>
  <c r="CS67" i="17"/>
  <c r="X66" i="15" s="1"/>
  <c r="AI66" i="15" s="1"/>
  <c r="CS64" i="17"/>
  <c r="X63" i="15" s="1"/>
  <c r="AI63" i="15" s="1"/>
  <c r="CX57" i="17"/>
  <c r="AC56" i="15" s="1"/>
  <c r="CX63" i="17"/>
  <c r="AC62" i="15" s="1"/>
  <c r="DA66" i="17"/>
  <c r="AF65" i="15" s="1"/>
  <c r="CR61" i="17"/>
  <c r="W60" i="15" s="1"/>
  <c r="CS52" i="17"/>
  <c r="X51" i="15" s="1"/>
  <c r="CR59" i="17"/>
  <c r="W58" i="15" s="1"/>
  <c r="CS69" i="17"/>
  <c r="X68" i="15" s="1"/>
  <c r="AI68" i="15" s="1"/>
  <c r="CV60" i="17"/>
  <c r="AA59" i="15" s="1"/>
  <c r="AL59" i="15" s="1"/>
  <c r="DB60" i="17"/>
  <c r="AG59" i="15" s="1"/>
  <c r="DA58" i="17"/>
  <c r="AF57" i="15" s="1"/>
  <c r="CS56" i="17"/>
  <c r="X55" i="15" s="1"/>
  <c r="CT32" i="17"/>
  <c r="Y31" i="15" s="1"/>
  <c r="AJ31" i="15" s="1"/>
  <c r="CW31" i="17"/>
  <c r="AB30" i="15" s="1"/>
  <c r="AM30" i="15" s="1"/>
  <c r="DB16" i="17"/>
  <c r="AG15" i="15" s="1"/>
  <c r="CT52" i="17"/>
  <c r="Y51" i="15" s="1"/>
  <c r="AJ51" i="15" s="1"/>
  <c r="DB33" i="17"/>
  <c r="AG32" i="15" s="1"/>
  <c r="CW5" i="17"/>
  <c r="AB4" i="15" s="1"/>
  <c r="J33" i="35"/>
  <c r="CT55" i="17"/>
  <c r="Y54" i="15" s="1"/>
  <c r="CS16" i="17"/>
  <c r="X15" i="15" s="1"/>
  <c r="AI15" i="15" s="1"/>
  <c r="CS24" i="17"/>
  <c r="X23" i="15" s="1"/>
  <c r="AI23" i="15" s="1"/>
  <c r="CS66" i="17"/>
  <c r="X65" i="15" s="1"/>
  <c r="CS54" i="17"/>
  <c r="X53" i="15" s="1"/>
  <c r="CS51" i="17"/>
  <c r="X50" i="15" s="1"/>
  <c r="AI50" i="15" s="1"/>
  <c r="CR24" i="17"/>
  <c r="W23" i="15" s="1"/>
  <c r="AH23" i="15" s="1"/>
  <c r="CV71" i="17"/>
  <c r="AA70" i="15" s="1"/>
  <c r="AL70" i="15" s="1"/>
  <c r="CX65" i="17"/>
  <c r="AC64" i="15" s="1"/>
  <c r="CS62" i="17"/>
  <c r="X61" i="15" s="1"/>
  <c r="AI61" i="15" s="1"/>
  <c r="CR50" i="17"/>
  <c r="W49" i="15" s="1"/>
  <c r="AH49" i="15" s="1"/>
  <c r="CV54" i="17"/>
  <c r="AA53" i="15" s="1"/>
  <c r="CX53" i="17"/>
  <c r="AC52" i="15" s="1"/>
  <c r="DA71" i="17"/>
  <c r="AF70" i="15" s="1"/>
  <c r="AQ70" i="15" s="1"/>
  <c r="CV66" i="17"/>
  <c r="AA65" i="15" s="1"/>
  <c r="AL65" i="15" s="1"/>
  <c r="CU32" i="17"/>
  <c r="Z31" i="15" s="1"/>
  <c r="CS17" i="17"/>
  <c r="X16" i="15" s="1"/>
  <c r="AI16" i="15" s="1"/>
  <c r="DB55" i="17"/>
  <c r="AG54" i="15" s="1"/>
  <c r="CR62" i="17"/>
  <c r="W61" i="15" s="1"/>
  <c r="AH61" i="15" s="1"/>
  <c r="CX27" i="17"/>
  <c r="AC26" i="15" s="1"/>
  <c r="DA60" i="17"/>
  <c r="AF59" i="15" s="1"/>
  <c r="AQ59" i="15" s="1"/>
  <c r="CX71" i="17"/>
  <c r="AC70" i="15" s="1"/>
  <c r="DA27" i="17"/>
  <c r="AF26" i="15" s="1"/>
  <c r="CV50" i="17"/>
  <c r="AA49" i="15" s="1"/>
  <c r="AL49" i="15" s="1"/>
  <c r="CS58" i="17"/>
  <c r="X57" i="15" s="1"/>
  <c r="AI57" i="15" s="1"/>
  <c r="CS27" i="17"/>
  <c r="X26" i="15" s="1"/>
  <c r="AI26" i="15" s="1"/>
  <c r="CT53" i="17"/>
  <c r="Y52" i="15" s="1"/>
  <c r="AJ52" i="15" s="1"/>
  <c r="CW51" i="17"/>
  <c r="AB50" i="15" s="1"/>
  <c r="CS61" i="17"/>
  <c r="X60" i="15" s="1"/>
  <c r="AI60" i="15" s="1"/>
  <c r="CW27" i="17"/>
  <c r="AB26" i="15" s="1"/>
  <c r="DB32" i="17"/>
  <c r="AG31" i="15" s="1"/>
  <c r="AR31" i="15" s="1"/>
  <c r="CX33" i="17"/>
  <c r="AC32" i="15" s="1"/>
  <c r="AN32" i="15" s="1"/>
  <c r="CW53" i="17"/>
  <c r="AB52" i="15" s="1"/>
  <c r="CV70" i="17"/>
  <c r="AA69" i="15" s="1"/>
  <c r="CW56" i="17"/>
  <c r="AB55" i="15" s="1"/>
  <c r="CS71" i="17"/>
  <c r="X70" i="15" s="1"/>
  <c r="AI70" i="15" s="1"/>
  <c r="CS63" i="17"/>
  <c r="X62" i="15" s="1"/>
  <c r="AI62" i="15" s="1"/>
  <c r="CR54" i="17"/>
  <c r="W53" i="15" s="1"/>
  <c r="AH53" i="15" s="1"/>
  <c r="DA18" i="17"/>
  <c r="AF17" i="15" s="1"/>
  <c r="DB57" i="17"/>
  <c r="AG56" i="15" s="1"/>
  <c r="AR56" i="15" s="1"/>
  <c r="DB59" i="17"/>
  <c r="AG58" i="15" s="1"/>
  <c r="CS31" i="17"/>
  <c r="X30" i="15" s="1"/>
  <c r="AI30" i="15" s="1"/>
  <c r="CY31" i="17"/>
  <c r="AD30" i="15" s="1"/>
  <c r="CR27" i="17"/>
  <c r="W26" i="15" s="1"/>
  <c r="AH26" i="15" s="1"/>
  <c r="DA50" i="17"/>
  <c r="AF49" i="15" s="1"/>
  <c r="CT16" i="17"/>
  <c r="Y15" i="15" s="1"/>
  <c r="AJ15" i="15" s="1"/>
  <c r="DA67" i="17"/>
  <c r="AF66" i="15" s="1"/>
  <c r="DA32" i="17"/>
  <c r="AF31" i="15" s="1"/>
  <c r="AQ31" i="15" s="1"/>
  <c r="DA68" i="17"/>
  <c r="AF67" i="15" s="1"/>
  <c r="CR71" i="17"/>
  <c r="W70" i="15" s="1"/>
  <c r="DA69" i="17"/>
  <c r="AF68" i="15" s="1"/>
  <c r="AQ68" i="15" s="1"/>
  <c r="DB52" i="17"/>
  <c r="AG51" i="15" s="1"/>
  <c r="AR51" i="15" s="1"/>
  <c r="CU16" i="17"/>
  <c r="Z15" i="15" s="1"/>
  <c r="AK15" i="15" s="1"/>
  <c r="CR18" i="17"/>
  <c r="W17" i="15" s="1"/>
  <c r="AH17" i="15" s="1"/>
  <c r="CV27" i="17"/>
  <c r="AA26" i="15" s="1"/>
  <c r="AL26" i="15" s="1"/>
  <c r="CY64" i="17"/>
  <c r="AD63" i="15" s="1"/>
  <c r="CT18" i="17"/>
  <c r="Y17" i="15" s="1"/>
  <c r="DB24" i="17"/>
  <c r="AG23" i="15" s="1"/>
  <c r="CT33" i="17"/>
  <c r="Y32" i="15" s="1"/>
  <c r="AJ32" i="15" s="1"/>
  <c r="DB17" i="17"/>
  <c r="AG16" i="15" s="1"/>
  <c r="CT62" i="17"/>
  <c r="Y61" i="15" s="1"/>
  <c r="CT54" i="17"/>
  <c r="Y53" i="15" s="1"/>
  <c r="AJ53" i="15" s="1"/>
  <c r="CY53" i="17"/>
  <c r="AD52" i="15" s="1"/>
  <c r="DB18" i="17"/>
  <c r="AG17" i="15" s="1"/>
  <c r="CX60" i="17"/>
  <c r="AC59" i="15" s="1"/>
  <c r="AN59" i="15" s="1"/>
  <c r="CW58" i="17"/>
  <c r="AB57" i="15" s="1"/>
  <c r="AM57" i="15" s="1"/>
  <c r="CY55" i="17"/>
  <c r="AD54" i="15" s="1"/>
  <c r="AO54" i="15" s="1"/>
  <c r="CW52" i="17"/>
  <c r="AB51" i="15" s="1"/>
  <c r="DB62" i="17"/>
  <c r="AG61" i="15" s="1"/>
  <c r="AR61" i="15" s="1"/>
  <c r="DB65" i="17"/>
  <c r="AG64" i="15" s="1"/>
  <c r="DB70" i="17"/>
  <c r="AG69" i="15" s="1"/>
  <c r="AR69" i="15" s="1"/>
  <c r="DB64" i="17"/>
  <c r="AG63" i="15" s="1"/>
  <c r="AR63" i="15" s="1"/>
  <c r="CT67" i="17"/>
  <c r="Y66" i="15" s="1"/>
  <c r="AJ66" i="15" s="1"/>
  <c r="CW63" i="17"/>
  <c r="AB62" i="15" s="1"/>
  <c r="CT17" i="17"/>
  <c r="Y16" i="15" s="1"/>
  <c r="AJ16" i="15" s="1"/>
  <c r="CX16" i="17"/>
  <c r="AC15" i="15" s="1"/>
  <c r="CX66" i="17"/>
  <c r="AC65" i="15" s="1"/>
  <c r="CW17" i="17"/>
  <c r="AB16" i="15" s="1"/>
  <c r="CW71" i="17"/>
  <c r="AB70" i="15" s="1"/>
  <c r="DA57" i="17"/>
  <c r="AF56" i="15" s="1"/>
  <c r="CW32" i="17"/>
  <c r="AB31" i="15" s="1"/>
  <c r="CW62" i="17"/>
  <c r="AB61" i="15" s="1"/>
  <c r="CT58" i="17"/>
  <c r="Y57" i="15" s="1"/>
  <c r="DB71" i="17"/>
  <c r="AG70" i="15" s="1"/>
  <c r="CT57" i="17"/>
  <c r="Y56" i="15" s="1"/>
  <c r="AJ56" i="15" s="1"/>
  <c r="CT63" i="17"/>
  <c r="Y62" i="15" s="1"/>
  <c r="AJ62" i="15" s="1"/>
  <c r="DB68" i="17"/>
  <c r="AG67" i="15" s="1"/>
  <c r="CT31" i="17"/>
  <c r="Y30" i="15" s="1"/>
  <c r="CR63" i="17"/>
  <c r="W62" i="15" s="1"/>
  <c r="AH62" i="15" s="1"/>
  <c r="CT64" i="17"/>
  <c r="Y63" i="15" s="1"/>
  <c r="AJ63" i="15" s="1"/>
  <c r="CW50" i="17"/>
  <c r="AB49" i="15" s="1"/>
  <c r="CT59" i="17"/>
  <c r="Y58" i="15" s="1"/>
  <c r="AJ58" i="15" s="1"/>
  <c r="CV59" i="17"/>
  <c r="AA58" i="15" s="1"/>
  <c r="CS59" i="17"/>
  <c r="X58" i="15" s="1"/>
  <c r="AI58" i="15" s="1"/>
  <c r="CV31" i="17"/>
  <c r="AA30" i="15" s="1"/>
  <c r="AL30" i="15" s="1"/>
  <c r="CU55" i="17"/>
  <c r="Z54" i="15" s="1"/>
  <c r="DA61" i="17"/>
  <c r="AF60" i="15" s="1"/>
  <c r="DA55" i="17"/>
  <c r="AF54" i="15" s="1"/>
  <c r="DB67" i="17"/>
  <c r="AG66" i="15" s="1"/>
  <c r="DA51" i="17"/>
  <c r="AF50" i="15" s="1"/>
  <c r="AQ50" i="15" s="1"/>
  <c r="CR65" i="17"/>
  <c r="W64" i="15" s="1"/>
  <c r="AH64" i="15" s="1"/>
  <c r="CY71" i="17"/>
  <c r="AD70" i="15" s="1"/>
  <c r="AO70" i="15" s="1"/>
  <c r="DA16" i="17"/>
  <c r="AF15" i="15" s="1"/>
  <c r="AQ15" i="15" s="1"/>
  <c r="CV57" i="17"/>
  <c r="AA56" i="15" s="1"/>
  <c r="AL56" i="15" s="1"/>
  <c r="DA65" i="17"/>
  <c r="AF64" i="15" s="1"/>
  <c r="AQ64" i="15" s="1"/>
  <c r="CR33" i="17"/>
  <c r="W32" i="15" s="1"/>
  <c r="AH32" i="15" s="1"/>
  <c r="CW70" i="17"/>
  <c r="AB69" i="15" s="1"/>
  <c r="AM69" i="15" s="1"/>
  <c r="CR52" i="17"/>
  <c r="W51" i="15" s="1"/>
  <c r="AH51" i="15" s="1"/>
  <c r="CR17" i="17"/>
  <c r="W16" i="15" s="1"/>
  <c r="AH16" i="15" s="1"/>
  <c r="CV18" i="17"/>
  <c r="AA17" i="15" s="1"/>
  <c r="CX56" i="17"/>
  <c r="AC55" i="15" s="1"/>
  <c r="CV53" i="17"/>
  <c r="AA52" i="15" s="1"/>
  <c r="DA17" i="17"/>
  <c r="AF16" i="15" s="1"/>
  <c r="AQ16" i="15" s="1"/>
  <c r="CR5" i="17"/>
  <c r="W4" i="15" s="1"/>
  <c r="AH4" i="15" s="1"/>
  <c r="CW61" i="17"/>
  <c r="AB60" i="15" s="1"/>
  <c r="CT60" i="17"/>
  <c r="Y59" i="15" s="1"/>
  <c r="CT27" i="17"/>
  <c r="Y26" i="15" s="1"/>
  <c r="AJ26" i="15" s="1"/>
  <c r="CT69" i="17"/>
  <c r="Y68" i="15" s="1"/>
  <c r="AJ68" i="15" s="1"/>
  <c r="CW54" i="17"/>
  <c r="AB53" i="15" s="1"/>
  <c r="AM53" i="15" s="1"/>
  <c r="CR32" i="17"/>
  <c r="W31" i="15" s="1"/>
  <c r="AH31" i="15" s="1"/>
  <c r="CR56" i="17"/>
  <c r="W55" i="15" s="1"/>
  <c r="AH55" i="15" s="1"/>
  <c r="CT65" i="17"/>
  <c r="Y64" i="15" s="1"/>
  <c r="AJ64" i="15" s="1"/>
  <c r="CX17" i="17"/>
  <c r="AC16" i="15" s="1"/>
  <c r="CV51" i="17"/>
  <c r="AA50" i="15" s="1"/>
  <c r="CV56" i="17"/>
  <c r="AA55" i="15" s="1"/>
  <c r="CX18" i="17"/>
  <c r="AC17" i="15" s="1"/>
  <c r="CX62" i="17"/>
  <c r="AC61" i="15" s="1"/>
  <c r="AN61" i="15" s="1"/>
  <c r="CR60" i="17"/>
  <c r="W59" i="15" s="1"/>
  <c r="AH59" i="15" s="1"/>
  <c r="CS55" i="17"/>
  <c r="X54" i="15" s="1"/>
  <c r="AI54" i="15" s="1"/>
  <c r="CS70" i="17"/>
  <c r="X69" i="15" s="1"/>
  <c r="AI69" i="15" s="1"/>
  <c r="CU50" i="17"/>
  <c r="Z49" i="15" s="1"/>
  <c r="CX54" i="17"/>
  <c r="AC53" i="15" s="1"/>
  <c r="DB27" i="17"/>
  <c r="AG26" i="15" s="1"/>
  <c r="CX70" i="17"/>
  <c r="AC69" i="15" s="1"/>
  <c r="AN69" i="15" s="1"/>
  <c r="CW69" i="17"/>
  <c r="AB68" i="15" s="1"/>
  <c r="AM68" i="15" s="1"/>
  <c r="CT50" i="17"/>
  <c r="Y49" i="15" s="1"/>
  <c r="AJ49" i="15" s="1"/>
  <c r="CX24" i="17"/>
  <c r="AC23" i="15" s="1"/>
  <c r="CR53" i="17"/>
  <c r="W52" i="15" s="1"/>
  <c r="AH52" i="15" s="1"/>
  <c r="AI3" i="17"/>
  <c r="CS53" i="17"/>
  <c r="X52" i="15" s="1"/>
  <c r="AI52" i="15" s="1"/>
  <c r="CW55" i="17"/>
  <c r="AB54" i="15" s="1"/>
  <c r="CY5" i="17"/>
  <c r="AD4" i="15" s="1"/>
  <c r="CR58" i="17"/>
  <c r="W57" i="15" s="1"/>
  <c r="AH57" i="15" s="1"/>
  <c r="DA54" i="17"/>
  <c r="AF53" i="15" s="1"/>
  <c r="CX31" i="17"/>
  <c r="AC30" i="15" s="1"/>
  <c r="CV61" i="17"/>
  <c r="AA60" i="15" s="1"/>
  <c r="AL60" i="15" s="1"/>
  <c r="DB69" i="17"/>
  <c r="AG68" i="15" s="1"/>
  <c r="AR68" i="15" s="1"/>
  <c r="CU59" i="17"/>
  <c r="Z58" i="15" s="1"/>
  <c r="L3" i="17"/>
  <c r="V2" i="15"/>
  <c r="CT56" i="17"/>
  <c r="Y55" i="15" s="1"/>
  <c r="AJ55" i="15" s="1"/>
  <c r="CW16" i="17"/>
  <c r="AB15" i="15" s="1"/>
  <c r="CW24" i="17"/>
  <c r="AB23" i="15" s="1"/>
  <c r="AM23" i="15" s="1"/>
  <c r="CX64" i="17"/>
  <c r="AC63" i="15" s="1"/>
  <c r="CS18" i="17"/>
  <c r="X17" i="15" s="1"/>
  <c r="AI17" i="15" s="1"/>
  <c r="CS50" i="17"/>
  <c r="X49" i="15" s="1"/>
  <c r="CR64" i="17"/>
  <c r="W63" i="15" s="1"/>
  <c r="AH63" i="15" s="1"/>
  <c r="CT71" i="17"/>
  <c r="Y70" i="15" s="1"/>
  <c r="CX69" i="17"/>
  <c r="AC68" i="15" s="1"/>
  <c r="DB63" i="17"/>
  <c r="AG62" i="15" s="1"/>
  <c r="AR62" i="15" s="1"/>
  <c r="DA59" i="17"/>
  <c r="AF58" i="15" s="1"/>
  <c r="AQ58" i="15" s="1"/>
  <c r="CU57" i="17"/>
  <c r="Z56" i="15" s="1"/>
  <c r="AK56" i="15" s="1"/>
  <c r="CX67" i="17"/>
  <c r="AC66" i="15" s="1"/>
  <c r="DA56" i="17"/>
  <c r="AF55" i="15" s="1"/>
  <c r="AQ55" i="15" s="1"/>
  <c r="CV62" i="17"/>
  <c r="AA61" i="15" s="1"/>
  <c r="DB61" i="17"/>
  <c r="AG60" i="15" s="1"/>
  <c r="CS32" i="17"/>
  <c r="X31" i="15" s="1"/>
  <c r="AI31" i="15" s="1"/>
  <c r="DA5" i="17"/>
  <c r="AF4" i="15" s="1"/>
  <c r="DA24" i="17"/>
  <c r="AF23" i="15" s="1"/>
  <c r="AQ23" i="15" s="1"/>
  <c r="CW64" i="17"/>
  <c r="AB63" i="15" s="1"/>
  <c r="AM63" i="15" s="1"/>
  <c r="DB53" i="17"/>
  <c r="AG52" i="15" s="1"/>
  <c r="CS57" i="17"/>
  <c r="X56" i="15" s="1"/>
  <c r="AI56" i="15" s="1"/>
  <c r="DA52" i="17"/>
  <c r="AF51" i="15" s="1"/>
  <c r="CR70" i="17"/>
  <c r="W69" i="15" s="1"/>
  <c r="AH69" i="15" s="1"/>
  <c r="CS33" i="17"/>
  <c r="X32" i="15" s="1"/>
  <c r="AI32" i="15" s="1"/>
  <c r="CY17" i="17"/>
  <c r="AD16" i="15" s="1"/>
  <c r="AO16" i="15" s="1"/>
  <c r="CT5" i="17"/>
  <c r="Y4" i="15" s="1"/>
  <c r="AJ4" i="15" s="1"/>
  <c r="CT24" i="17"/>
  <c r="Y23" i="15" s="1"/>
  <c r="AJ23" i="15" s="1"/>
  <c r="CX5" i="17"/>
  <c r="AC4" i="15" s="1"/>
  <c r="CR67" i="17"/>
  <c r="W66" i="15" s="1"/>
  <c r="AH66" i="15" s="1"/>
  <c r="CR69" i="17"/>
  <c r="W68" i="15" s="1"/>
  <c r="AH68" i="15" s="1"/>
  <c r="DA33" i="17"/>
  <c r="AF32" i="15" s="1"/>
  <c r="DB5" i="17"/>
  <c r="AG4" i="15" s="1"/>
  <c r="CX52" i="17"/>
  <c r="AC51" i="15" s="1"/>
  <c r="CV68" i="17"/>
  <c r="AA67" i="15" s="1"/>
  <c r="CR16" i="17"/>
  <c r="W15" i="15" s="1"/>
  <c r="AH15" i="15" s="1"/>
  <c r="CW66" i="17"/>
  <c r="AB65" i="15" s="1"/>
  <c r="K3" i="22"/>
  <c r="CX59" i="17"/>
  <c r="AC58" i="15" s="1"/>
  <c r="CV63" i="17"/>
  <c r="AA62" i="15" s="1"/>
  <c r="CX55" i="17"/>
  <c r="AC54" i="15" s="1"/>
  <c r="CS65" i="17"/>
  <c r="X64" i="15" s="1"/>
  <c r="AI64" i="15" s="1"/>
  <c r="CR55" i="17"/>
  <c r="W54" i="15" s="1"/>
  <c r="AH54" i="15" s="1"/>
  <c r="CT51" i="17"/>
  <c r="Y50" i="15" s="1"/>
  <c r="AJ50" i="15" s="1"/>
  <c r="CW57" i="17"/>
  <c r="AB56" i="15" s="1"/>
  <c r="CR66" i="17"/>
  <c r="W65" i="15" s="1"/>
  <c r="AH65" i="15" s="1"/>
  <c r="CU18" i="17"/>
  <c r="Z17" i="15" s="1"/>
  <c r="AK17" i="15" s="1"/>
  <c r="DA63" i="17"/>
  <c r="AF62" i="15" s="1"/>
  <c r="CV58" i="17"/>
  <c r="AA57" i="15" s="1"/>
  <c r="CR68" i="17"/>
  <c r="W67" i="15" s="1"/>
  <c r="AH67" i="15" s="1"/>
  <c r="CW33" i="17"/>
  <c r="AB32" i="15" s="1"/>
  <c r="DA53" i="17"/>
  <c r="AF52" i="15" s="1"/>
  <c r="AQ52" i="15" s="1"/>
  <c r="CV65" i="17"/>
  <c r="AA64" i="15" s="1"/>
  <c r="CT68" i="17"/>
  <c r="Y67" i="15" s="1"/>
  <c r="CV52" i="17"/>
  <c r="AA51" i="15" s="1"/>
  <c r="AL51" i="15" s="1"/>
  <c r="CX58" i="17"/>
  <c r="AC57" i="15" s="1"/>
  <c r="CS60" i="17"/>
  <c r="X59" i="15" s="1"/>
  <c r="AI59" i="15" s="1"/>
  <c r="CT70" i="17"/>
  <c r="Y69" i="15" s="1"/>
  <c r="AJ69" i="15" s="1"/>
  <c r="CV67" i="17"/>
  <c r="AA66" i="15" s="1"/>
  <c r="CV32" i="17"/>
  <c r="AA31" i="15" s="1"/>
  <c r="DA31" i="17"/>
  <c r="AF30" i="15" s="1"/>
  <c r="AQ30" i="15" s="1"/>
  <c r="CR57" i="17"/>
  <c r="W56" i="15" s="1"/>
  <c r="AH56" i="15" s="1"/>
  <c r="CY51" i="17"/>
  <c r="AD50" i="15" s="1"/>
  <c r="CX32" i="17"/>
  <c r="AC31" i="15" s="1"/>
  <c r="CV64" i="17"/>
  <c r="AA63" i="15" s="1"/>
  <c r="CS5" i="17"/>
  <c r="X4" i="15" s="1"/>
  <c r="AI4" i="15" s="1"/>
  <c r="CX68" i="17"/>
  <c r="AC67" i="15" s="1"/>
  <c r="CV55" i="17"/>
  <c r="AA54" i="15" s="1"/>
  <c r="DA62" i="17"/>
  <c r="AF61" i="15" s="1"/>
  <c r="CV24" i="17"/>
  <c r="AA23" i="15" s="1"/>
  <c r="AL23" i="15" s="1"/>
  <c r="CV5" i="17"/>
  <c r="AA4" i="15" s="1"/>
  <c r="CS68" i="17"/>
  <c r="X67" i="15" s="1"/>
  <c r="AI67" i="15" s="1"/>
  <c r="CV33" i="17"/>
  <c r="AA32" i="15" s="1"/>
  <c r="CV69" i="17"/>
  <c r="AA68" i="15" s="1"/>
  <c r="AL68" i="15" s="1"/>
  <c r="DB58" i="17"/>
  <c r="AG57" i="15" s="1"/>
  <c r="AR57" i="15" s="1"/>
  <c r="DA64" i="17"/>
  <c r="AF63" i="15" s="1"/>
  <c r="CU67" i="17"/>
  <c r="Z66" i="15" s="1"/>
  <c r="AK66" i="15" s="1"/>
  <c r="CW65" i="17"/>
  <c r="AB64" i="15" s="1"/>
  <c r="DA70" i="17"/>
  <c r="AF69" i="15" s="1"/>
  <c r="CT61" i="17"/>
  <c r="Y60" i="15" s="1"/>
  <c r="AJ60" i="15" s="1"/>
  <c r="CV16" i="17"/>
  <c r="AA15" i="15" s="1"/>
  <c r="CW68" i="17"/>
  <c r="AB67" i="15" s="1"/>
  <c r="AM67" i="15" s="1"/>
  <c r="S63" i="15"/>
  <c r="E100" i="35"/>
  <c r="Q54" i="15"/>
  <c r="K11" i="22"/>
  <c r="L11" i="22" s="1"/>
  <c r="AI11" i="17"/>
  <c r="L11" i="17"/>
  <c r="H58" i="35"/>
  <c r="T23" i="15"/>
  <c r="H20" i="35"/>
  <c r="C72" i="35"/>
  <c r="O33" i="15"/>
  <c r="C77" i="35"/>
  <c r="O38" i="15"/>
  <c r="U46" i="15"/>
  <c r="I90" i="35"/>
  <c r="K7" i="22"/>
  <c r="L7" i="22" s="1"/>
  <c r="AI7" i="17"/>
  <c r="H70" i="35"/>
  <c r="P42" i="15"/>
  <c r="D86" i="35"/>
  <c r="AI36" i="17"/>
  <c r="L36" i="17"/>
  <c r="V35" i="15"/>
  <c r="J74" i="35"/>
  <c r="O39" i="15"/>
  <c r="C78" i="35"/>
  <c r="G57" i="35"/>
  <c r="S22" i="15"/>
  <c r="AA38" i="17"/>
  <c r="AB16" i="17"/>
  <c r="Z16" i="17"/>
  <c r="AJ38" i="17"/>
  <c r="G37" i="15"/>
  <c r="Y38" i="17"/>
  <c r="CR3" i="17"/>
  <c r="W2" i="15" s="1"/>
  <c r="AH2" i="15" s="1"/>
  <c r="X2" i="15"/>
  <c r="AI2" i="15" s="1"/>
  <c r="J44" i="15" l="1"/>
  <c r="Y45" i="17"/>
  <c r="AO64" i="15"/>
  <c r="U18" i="15"/>
  <c r="I49" i="35"/>
  <c r="T29" i="15"/>
  <c r="H66" i="35"/>
  <c r="H69" i="35" s="1"/>
  <c r="D49" i="35"/>
  <c r="P18" i="15"/>
  <c r="U61" i="15"/>
  <c r="I110" i="35"/>
  <c r="G40" i="35"/>
  <c r="E10" i="22"/>
  <c r="F10" i="22" s="1"/>
  <c r="S9" i="15"/>
  <c r="AC11" i="17"/>
  <c r="Q11" i="17"/>
  <c r="F47" i="35"/>
  <c r="R16" i="15"/>
  <c r="T28" i="15"/>
  <c r="H63" i="35"/>
  <c r="AH58" i="15"/>
  <c r="L4" i="17"/>
  <c r="BG4" i="17" s="1" a="1"/>
  <c r="BG4" i="17" s="1"/>
  <c r="AC39" i="17"/>
  <c r="Q39" i="17"/>
  <c r="J38" i="15" s="1"/>
  <c r="O7" i="15"/>
  <c r="C38" i="35"/>
  <c r="F37" i="35"/>
  <c r="C7" i="22"/>
  <c r="H91" i="35"/>
  <c r="T47" i="15"/>
  <c r="P33" i="15"/>
  <c r="D72" i="35"/>
  <c r="F119" i="35"/>
  <c r="R66" i="15"/>
  <c r="AN66" i="15" s="1"/>
  <c r="L53" i="17"/>
  <c r="BG53" i="17" s="1" a="1"/>
  <c r="BG53" i="17" s="1"/>
  <c r="V52" i="15"/>
  <c r="AI53" i="17"/>
  <c r="J98" i="35"/>
  <c r="G43" i="15"/>
  <c r="CU17" i="17"/>
  <c r="Z16" i="15" s="1"/>
  <c r="AK16" i="15" s="1"/>
  <c r="CU71" i="17"/>
  <c r="Z70" i="15" s="1"/>
  <c r="AN4" i="15"/>
  <c r="AL4" i="15"/>
  <c r="AL63" i="15"/>
  <c r="CU56" i="17"/>
  <c r="Z55" i="15" s="1"/>
  <c r="AI49" i="15"/>
  <c r="CU69" i="17"/>
  <c r="Z68" i="15" s="1"/>
  <c r="AK68" i="15" s="1"/>
  <c r="CU52" i="17"/>
  <c r="Z51" i="15" s="1"/>
  <c r="AK51" i="15" s="1"/>
  <c r="AL52" i="15"/>
  <c r="CU58" i="17"/>
  <c r="Z57" i="15" s="1"/>
  <c r="AM62" i="15"/>
  <c r="CU27" i="17"/>
  <c r="Z26" i="15" s="1"/>
  <c r="AI65" i="15"/>
  <c r="CU54" i="17"/>
  <c r="Z53" i="15" s="1"/>
  <c r="AK53" i="15" s="1"/>
  <c r="I9" i="35"/>
  <c r="R70" i="15"/>
  <c r="R45" i="17"/>
  <c r="AB45" i="17" s="1"/>
  <c r="CZ31" i="17"/>
  <c r="AE30" i="15" s="1"/>
  <c r="I42" i="35"/>
  <c r="AB39" i="17"/>
  <c r="AF39" i="17" s="1" a="1"/>
  <c r="AF39" i="17" s="1"/>
  <c r="H38" i="15" s="1"/>
  <c r="J89" i="35"/>
  <c r="L66" i="17"/>
  <c r="BG66" i="17" s="1" a="1"/>
  <c r="BG66" i="17" s="1"/>
  <c r="AA45" i="17"/>
  <c r="CZ16" i="17"/>
  <c r="AE15" i="15" s="1"/>
  <c r="I86" i="35"/>
  <c r="CZ51" i="17"/>
  <c r="AE50" i="15" s="1"/>
  <c r="AP50" i="15" s="1"/>
  <c r="J77" i="35"/>
  <c r="T48" i="15"/>
  <c r="D36" i="35"/>
  <c r="V24" i="15"/>
  <c r="H112" i="35"/>
  <c r="T62" i="15"/>
  <c r="AI23" i="17"/>
  <c r="J57" i="35"/>
  <c r="V22" i="15"/>
  <c r="L23" i="17"/>
  <c r="H54" i="35"/>
  <c r="T21" i="15"/>
  <c r="F104" i="35"/>
  <c r="R56" i="15"/>
  <c r="S50" i="15"/>
  <c r="G95" i="35"/>
  <c r="C41" i="35"/>
  <c r="O10" i="15"/>
  <c r="R40" i="15"/>
  <c r="F79" i="35"/>
  <c r="P44" i="15"/>
  <c r="D88" i="35"/>
  <c r="AD4" i="17"/>
  <c r="R4" i="17"/>
  <c r="Z4" i="17" s="1"/>
  <c r="AB4" i="17"/>
  <c r="AC36" i="17"/>
  <c r="AE36" i="17" s="1" a="1"/>
  <c r="AE36" i="17" s="1"/>
  <c r="Q36" i="17"/>
  <c r="Q50" i="15"/>
  <c r="E95" i="35"/>
  <c r="CY62" i="17"/>
  <c r="AD61" i="15" s="1"/>
  <c r="CY32" i="17"/>
  <c r="AD31" i="15" s="1"/>
  <c r="AO31" i="15" s="1"/>
  <c r="CY67" i="17"/>
  <c r="AD66" i="15" s="1"/>
  <c r="AO66" i="15" s="1"/>
  <c r="CY54" i="17"/>
  <c r="AD53" i="15" s="1"/>
  <c r="AO53" i="15" s="1"/>
  <c r="CY59" i="17"/>
  <c r="AD58" i="15" s="1"/>
  <c r="AO58" i="15" s="1"/>
  <c r="CZ32" i="17"/>
  <c r="AE31" i="15" s="1"/>
  <c r="AP31" i="15" s="1"/>
  <c r="CY68" i="17"/>
  <c r="AD67" i="15" s="1"/>
  <c r="CY57" i="17"/>
  <c r="AD56" i="15" s="1"/>
  <c r="CY69" i="17"/>
  <c r="AD68" i="15" s="1"/>
  <c r="CY24" i="17"/>
  <c r="AD23" i="15" s="1"/>
  <c r="CY61" i="17"/>
  <c r="AD60" i="15" s="1"/>
  <c r="AO60" i="15" s="1"/>
  <c r="CY58" i="17"/>
  <c r="AD57" i="15" s="1"/>
  <c r="CY27" i="17"/>
  <c r="AD26" i="15" s="1"/>
  <c r="AO26" i="15" s="1"/>
  <c r="CY65" i="17"/>
  <c r="AD64" i="15" s="1"/>
  <c r="CY66" i="17"/>
  <c r="AD65" i="15" s="1"/>
  <c r="AO65" i="15" s="1"/>
  <c r="CY70" i="17"/>
  <c r="AD69" i="15" s="1"/>
  <c r="CY33" i="17"/>
  <c r="AD32" i="15" s="1"/>
  <c r="CY16" i="17"/>
  <c r="AD15" i="15" s="1"/>
  <c r="DB66" i="17"/>
  <c r="AG65" i="15" s="1"/>
  <c r="CZ54" i="17"/>
  <c r="AE53" i="15" s="1"/>
  <c r="CY60" i="17"/>
  <c r="AD59" i="15" s="1"/>
  <c r="CY56" i="17"/>
  <c r="AD55" i="15" s="1"/>
  <c r="AO55" i="15" s="1"/>
  <c r="CY63" i="17"/>
  <c r="AD62" i="15" s="1"/>
  <c r="CY18" i="17"/>
  <c r="AD17" i="15" s="1"/>
  <c r="DB50" i="17"/>
  <c r="AG49" i="15" s="1"/>
  <c r="DB54" i="17"/>
  <c r="AG53" i="15" s="1"/>
  <c r="CY52" i="17"/>
  <c r="AD51" i="15" s="1"/>
  <c r="AO51" i="15" s="1"/>
  <c r="CY50" i="17"/>
  <c r="AD49" i="15" s="1"/>
  <c r="L27" i="17"/>
  <c r="BG27" i="17" s="1" a="1"/>
  <c r="BG27" i="17" s="1"/>
  <c r="V26" i="15"/>
  <c r="AR26" i="15" s="1"/>
  <c r="AI27" i="17"/>
  <c r="J61" i="35"/>
  <c r="T12" i="15"/>
  <c r="G13" i="22"/>
  <c r="H43" i="35"/>
  <c r="F62" i="35"/>
  <c r="R27" i="15"/>
  <c r="F109" i="35"/>
  <c r="R60" i="15"/>
  <c r="R17" i="17"/>
  <c r="AB17" i="17" s="1"/>
  <c r="AD17" i="17"/>
  <c r="Z17" i="17"/>
  <c r="D43" i="35"/>
  <c r="P12" i="15"/>
  <c r="G66" i="35"/>
  <c r="G69" i="35" s="1"/>
  <c r="S29" i="15"/>
  <c r="E110" i="35"/>
  <c r="Q61" i="15"/>
  <c r="AM61" i="15" s="1"/>
  <c r="F42" i="35"/>
  <c r="R11" i="15"/>
  <c r="C12" i="22"/>
  <c r="E108" i="35"/>
  <c r="Q59" i="15"/>
  <c r="AM59" i="15" s="1"/>
  <c r="AR52" i="15"/>
  <c r="U49" i="15"/>
  <c r="AQ49" i="15" s="1"/>
  <c r="I93" i="35"/>
  <c r="C87" i="35"/>
  <c r="O43" i="15"/>
  <c r="I76" i="35"/>
  <c r="U37" i="15"/>
  <c r="P8" i="15"/>
  <c r="D39" i="35"/>
  <c r="R19" i="17"/>
  <c r="AD19" i="17"/>
  <c r="AF19" i="17" s="1" a="1"/>
  <c r="AF19" i="17" s="1"/>
  <c r="G77" i="35"/>
  <c r="S38" i="15"/>
  <c r="F67" i="35"/>
  <c r="R30" i="15"/>
  <c r="S3" i="15"/>
  <c r="AO3" i="15" s="1"/>
  <c r="D46" i="35"/>
  <c r="F99" i="35"/>
  <c r="AO67" i="15"/>
  <c r="C43" i="35"/>
  <c r="O12" i="15"/>
  <c r="L54" i="17"/>
  <c r="BG54" i="17" s="1" a="1"/>
  <c r="BG54" i="17" s="1"/>
  <c r="J99" i="35"/>
  <c r="R15" i="35"/>
  <c r="L15" i="35"/>
  <c r="P15" i="35"/>
  <c r="G88" i="35"/>
  <c r="M15" i="35"/>
  <c r="N15" i="35"/>
  <c r="O15" i="35"/>
  <c r="O58" i="15"/>
  <c r="C107" i="35"/>
  <c r="R35" i="15"/>
  <c r="F74" i="35"/>
  <c r="AA48" i="17"/>
  <c r="AE48" i="17" s="1" a="1"/>
  <c r="AE48" i="17" s="1"/>
  <c r="Y11" i="17"/>
  <c r="Y39" i="17"/>
  <c r="T65" i="15"/>
  <c r="AL54" i="15"/>
  <c r="AJ67" i="15"/>
  <c r="AN58" i="15"/>
  <c r="AQ32" i="15"/>
  <c r="CU61" i="17"/>
  <c r="Z60" i="15" s="1"/>
  <c r="AK60" i="15" s="1"/>
  <c r="AM70" i="15"/>
  <c r="AJ17" i="15"/>
  <c r="CU5" i="17"/>
  <c r="Z4" i="15" s="1"/>
  <c r="AK4" i="15" s="1"/>
  <c r="AJ54" i="15"/>
  <c r="AI51" i="15"/>
  <c r="U4" i="15"/>
  <c r="R23" i="15"/>
  <c r="AI45" i="17"/>
  <c r="P11" i="15"/>
  <c r="AC16" i="17"/>
  <c r="G98" i="35"/>
  <c r="F86" i="35"/>
  <c r="J34" i="35"/>
  <c r="G107" i="35"/>
  <c r="E4" i="22"/>
  <c r="R15" i="15"/>
  <c r="Q4" i="15"/>
  <c r="AD39" i="17"/>
  <c r="I88" i="35"/>
  <c r="AI13" i="17"/>
  <c r="P45" i="15"/>
  <c r="CZ24" i="17"/>
  <c r="AE23" i="15" s="1"/>
  <c r="AO32" i="15"/>
  <c r="F43" i="35"/>
  <c r="S44" i="15"/>
  <c r="CZ18" i="17"/>
  <c r="AE17" i="15" s="1"/>
  <c r="G115" i="35"/>
  <c r="U26" i="15"/>
  <c r="U20" i="15"/>
  <c r="D10" i="22"/>
  <c r="E49" i="35"/>
  <c r="T64" i="15"/>
  <c r="AI51" i="17"/>
  <c r="AD3" i="17"/>
  <c r="F48" i="35"/>
  <c r="J59" i="35"/>
  <c r="C93" i="35"/>
  <c r="Q41" i="15"/>
  <c r="E80" i="35"/>
  <c r="D76" i="35"/>
  <c r="P37" i="15"/>
  <c r="T42" i="15"/>
  <c r="H86" i="35"/>
  <c r="K14" i="22"/>
  <c r="L14" i="17"/>
  <c r="O69" i="15"/>
  <c r="C125" i="35"/>
  <c r="G89" i="35"/>
  <c r="S45" i="15"/>
  <c r="G92" i="35"/>
  <c r="S48" i="15"/>
  <c r="O50" i="15"/>
  <c r="C95" i="35"/>
  <c r="I37" i="35"/>
  <c r="I23" i="35"/>
  <c r="I7" i="22"/>
  <c r="U6" i="15"/>
  <c r="K6" i="22"/>
  <c r="AI6" i="17"/>
  <c r="O67" i="15"/>
  <c r="C121" i="35"/>
  <c r="H76" i="35"/>
  <c r="T37" i="15"/>
  <c r="O5" i="15"/>
  <c r="C36" i="35"/>
  <c r="AD37" i="17"/>
  <c r="R37" i="17"/>
  <c r="AB37" i="17" s="1"/>
  <c r="AF37" i="17" s="1" a="1"/>
  <c r="AF37" i="17" s="1"/>
  <c r="H36" i="15" s="1"/>
  <c r="Z37" i="17"/>
  <c r="Q35" i="17"/>
  <c r="AC35" i="17"/>
  <c r="Q44" i="15"/>
  <c r="E88" i="35"/>
  <c r="G110" i="35"/>
  <c r="S61" i="15"/>
  <c r="D21" i="35"/>
  <c r="D59" i="35"/>
  <c r="P24" i="15"/>
  <c r="Q7" i="15"/>
  <c r="E38" i="35"/>
  <c r="AI62" i="17"/>
  <c r="L62" i="17"/>
  <c r="BG62" i="17" s="1" a="1"/>
  <c r="BG62" i="17" s="1"/>
  <c r="O20" i="15"/>
  <c r="C51" i="35"/>
  <c r="Q64" i="15"/>
  <c r="AM64" i="15" s="1"/>
  <c r="E115" i="35"/>
  <c r="AI8" i="17"/>
  <c r="K8" i="22"/>
  <c r="V7" i="15"/>
  <c r="J38" i="35"/>
  <c r="L8" i="17"/>
  <c r="AI58" i="17"/>
  <c r="J106" i="35"/>
  <c r="T7" i="15"/>
  <c r="H38" i="35"/>
  <c r="G8" i="22"/>
  <c r="I91" i="35"/>
  <c r="U47" i="15"/>
  <c r="Q40" i="15"/>
  <c r="E79" i="35"/>
  <c r="L42" i="17"/>
  <c r="AI42" i="17"/>
  <c r="J80" i="35"/>
  <c r="V41" i="15"/>
  <c r="R46" i="17"/>
  <c r="AB46" i="17" s="1"/>
  <c r="AF46" i="17" s="1" a="1"/>
  <c r="AF46" i="17" s="1"/>
  <c r="H45" i="15" s="1"/>
  <c r="AD46" i="17"/>
  <c r="L16" i="17"/>
  <c r="V15" i="15"/>
  <c r="AR15" i="15" s="1"/>
  <c r="J46" i="35"/>
  <c r="AI16" i="17"/>
  <c r="T58" i="15"/>
  <c r="H107" i="35"/>
  <c r="V70" i="15"/>
  <c r="AR70" i="15" s="1"/>
  <c r="J127" i="35"/>
  <c r="AI71" i="17"/>
  <c r="L71" i="17"/>
  <c r="BG71" i="17" s="1" a="1"/>
  <c r="BG71" i="17" s="1"/>
  <c r="Y48" i="17"/>
  <c r="AO50" i="15"/>
  <c r="K13" i="22"/>
  <c r="H119" i="35"/>
  <c r="T66" i="15"/>
  <c r="F54" i="35"/>
  <c r="R21" i="15"/>
  <c r="Q3" i="17"/>
  <c r="J2" i="15" s="1"/>
  <c r="AC3" i="17"/>
  <c r="AA3" i="17"/>
  <c r="Y3" i="17"/>
  <c r="CZ66" i="17"/>
  <c r="AE65" i="15" s="1"/>
  <c r="H33" i="35"/>
  <c r="U13" i="15"/>
  <c r="I14" i="22"/>
  <c r="I44" i="35"/>
  <c r="Z19" i="17"/>
  <c r="S41" i="15"/>
  <c r="AC17" i="17"/>
  <c r="J102" i="35"/>
  <c r="CU66" i="17"/>
  <c r="Z65" i="15" s="1"/>
  <c r="AK65" i="15" s="1"/>
  <c r="AL64" i="15"/>
  <c r="CZ17" i="17"/>
  <c r="AE16" i="15" s="1"/>
  <c r="CU31" i="17"/>
  <c r="Z30" i="15" s="1"/>
  <c r="AK30" i="15" s="1"/>
  <c r="AM15" i="15"/>
  <c r="AN30" i="15"/>
  <c r="AN16" i="15"/>
  <c r="AJ59" i="15"/>
  <c r="AL58" i="15"/>
  <c r="AO30" i="15"/>
  <c r="AM50" i="15"/>
  <c r="AN26" i="15"/>
  <c r="CU68" i="17"/>
  <c r="Z67" i="15" s="1"/>
  <c r="CU60" i="17"/>
  <c r="Z59" i="15" s="1"/>
  <c r="AK59" i="15" s="1"/>
  <c r="CZ50" i="17"/>
  <c r="AE49" i="15" s="1"/>
  <c r="AI55" i="15"/>
  <c r="AH60" i="15"/>
  <c r="AR50" i="15"/>
  <c r="V18" i="15"/>
  <c r="O2" i="15"/>
  <c r="S62" i="15"/>
  <c r="AO62" i="15" s="1"/>
  <c r="F20" i="35"/>
  <c r="CZ70" i="17"/>
  <c r="AE69" i="15" s="1"/>
  <c r="AP69" i="15" s="1"/>
  <c r="L45" i="17"/>
  <c r="Q13" i="15"/>
  <c r="U19" i="15"/>
  <c r="H75" i="35"/>
  <c r="L37" i="17"/>
  <c r="AI4" i="17"/>
  <c r="AQ4" i="17" s="1" a="1"/>
  <c r="AQ4" i="17" s="1"/>
  <c r="D95" i="35"/>
  <c r="J43" i="35"/>
  <c r="O63" i="15"/>
  <c r="F9" i="22"/>
  <c r="P69" i="15"/>
  <c r="I97" i="35"/>
  <c r="F75" i="35"/>
  <c r="P61" i="15"/>
  <c r="R12" i="15"/>
  <c r="K15" i="35"/>
  <c r="AI54" i="17"/>
  <c r="CZ71" i="17"/>
  <c r="AE70" i="15" s="1"/>
  <c r="T18" i="15"/>
  <c r="S33" i="15"/>
  <c r="CZ55" i="17"/>
  <c r="AE54" i="15" s="1"/>
  <c r="F73" i="35"/>
  <c r="R5" i="15"/>
  <c r="S47" i="15"/>
  <c r="G7" i="22"/>
  <c r="CZ52" i="17"/>
  <c r="AE51" i="15" s="1"/>
  <c r="G9" i="22"/>
  <c r="J21" i="35"/>
  <c r="K21" i="35" s="1"/>
  <c r="U69" i="15"/>
  <c r="AQ69" i="15" s="1"/>
  <c r="I125" i="35"/>
  <c r="H89" i="35"/>
  <c r="T45" i="15"/>
  <c r="V11" i="15"/>
  <c r="J42" i="35"/>
  <c r="P38" i="15"/>
  <c r="D77" i="35"/>
  <c r="O8" i="15"/>
  <c r="C39" i="35"/>
  <c r="P55" i="15"/>
  <c r="AL55" i="15" s="1"/>
  <c r="D102" i="35"/>
  <c r="L65" i="17"/>
  <c r="BG65" i="17" s="1" a="1"/>
  <c r="BG65" i="17" s="1"/>
  <c r="J115" i="35"/>
  <c r="AI65" i="17"/>
  <c r="V64" i="15"/>
  <c r="AR64" i="15" s="1"/>
  <c r="L28" i="17"/>
  <c r="AI28" i="17"/>
  <c r="F50" i="35"/>
  <c r="R19" i="15"/>
  <c r="R58" i="15"/>
  <c r="F107" i="35"/>
  <c r="AC37" i="17"/>
  <c r="Q37" i="17"/>
  <c r="Y37" i="17"/>
  <c r="AD36" i="17"/>
  <c r="AF36" i="17" s="1" a="1"/>
  <c r="AF36" i="17" s="1"/>
  <c r="R36" i="17"/>
  <c r="V8" i="15"/>
  <c r="K9" i="22"/>
  <c r="J39" i="35"/>
  <c r="U38" i="15"/>
  <c r="I77" i="35"/>
  <c r="S21" i="15"/>
  <c r="G54" i="35"/>
  <c r="S59" i="15"/>
  <c r="G108" i="35"/>
  <c r="J93" i="35"/>
  <c r="L50" i="17"/>
  <c r="BG50" i="17" s="1" a="1"/>
  <c r="BG50" i="17" s="1"/>
  <c r="AI50" i="17"/>
  <c r="V49" i="15"/>
  <c r="O14" i="15"/>
  <c r="C45" i="35"/>
  <c r="F112" i="35"/>
  <c r="R62" i="15"/>
  <c r="C4" i="22"/>
  <c r="F34" i="35"/>
  <c r="R3" i="15"/>
  <c r="AN3" i="15" s="1"/>
  <c r="R54" i="15"/>
  <c r="AN54" i="15" s="1"/>
  <c r="F100" i="35"/>
  <c r="T39" i="15"/>
  <c r="H78" i="35"/>
  <c r="Q48" i="15"/>
  <c r="E92" i="35"/>
  <c r="AK58" i="15"/>
  <c r="AP66" i="15"/>
  <c r="AO57" i="15"/>
  <c r="R68" i="15"/>
  <c r="F123" i="35"/>
  <c r="E21" i="35"/>
  <c r="Q24" i="15"/>
  <c r="E59" i="35"/>
  <c r="R7" i="15"/>
  <c r="C8" i="22"/>
  <c r="F38" i="35"/>
  <c r="J50" i="35"/>
  <c r="L20" i="17"/>
  <c r="V19" i="15"/>
  <c r="AI20" i="17"/>
  <c r="AQ61" i="15"/>
  <c r="AL50" i="15"/>
  <c r="AN70" i="15"/>
  <c r="AN60" i="15"/>
  <c r="G123" i="35"/>
  <c r="S68" i="15"/>
  <c r="G125" i="35"/>
  <c r="S69" i="15"/>
  <c r="D40" i="35"/>
  <c r="P9" i="15"/>
  <c r="H73" i="35"/>
  <c r="T34" i="15"/>
  <c r="R52" i="15"/>
  <c r="F98" i="35"/>
  <c r="P57" i="15"/>
  <c r="AL57" i="15" s="1"/>
  <c r="D106" i="35"/>
  <c r="AB19" i="17"/>
  <c r="AA39" i="17"/>
  <c r="AE39" i="17" s="1" a="1"/>
  <c r="AE39" i="17" s="1"/>
  <c r="AI56" i="17"/>
  <c r="AL15" i="15"/>
  <c r="CU70" i="17"/>
  <c r="Z69" i="15" s="1"/>
  <c r="AK69" i="15" s="1"/>
  <c r="AL31" i="15"/>
  <c r="CU53" i="17"/>
  <c r="Z52" i="15" s="1"/>
  <c r="AK52" i="15" s="1"/>
  <c r="AN68" i="15"/>
  <c r="AH70" i="15"/>
  <c r="CU51" i="17"/>
  <c r="Z50" i="15" s="1"/>
  <c r="CU64" i="17"/>
  <c r="Z63" i="15" s="1"/>
  <c r="AK63" i="15" s="1"/>
  <c r="CU24" i="17"/>
  <c r="Z23" i="15" s="1"/>
  <c r="AK23" i="15" s="1"/>
  <c r="AI19" i="17"/>
  <c r="C33" i="35"/>
  <c r="CZ27" i="17"/>
  <c r="AE26" i="15" s="1"/>
  <c r="AP26" i="15" s="1"/>
  <c r="V44" i="15"/>
  <c r="H88" i="35"/>
  <c r="R46" i="15"/>
  <c r="S43" i="15"/>
  <c r="V3" i="15"/>
  <c r="AR3" i="15" s="1"/>
  <c r="CZ60" i="17"/>
  <c r="AE59" i="15" s="1"/>
  <c r="T20" i="15"/>
  <c r="R37" i="15"/>
  <c r="Q15" i="35"/>
  <c r="V53" i="15"/>
  <c r="AR53" i="15" s="1"/>
  <c r="F12" i="22"/>
  <c r="C6" i="22"/>
  <c r="D6" i="22" s="1"/>
  <c r="T6" i="15"/>
  <c r="CZ63" i="17"/>
  <c r="AE62" i="15" s="1"/>
  <c r="AP62" i="15" s="1"/>
  <c r="CZ53" i="17"/>
  <c r="AE52" i="15" s="1"/>
  <c r="V38" i="15"/>
  <c r="H39" i="35"/>
  <c r="E13" i="22"/>
  <c r="CZ58" i="17"/>
  <c r="AE57" i="15" s="1"/>
  <c r="AP57" i="15" s="1"/>
  <c r="R64" i="15"/>
  <c r="AN64" i="15" s="1"/>
  <c r="C70" i="35"/>
  <c r="O31" i="15"/>
  <c r="AK31" i="15" s="1"/>
  <c r="P41" i="15"/>
  <c r="D80" i="35"/>
  <c r="I109" i="35"/>
  <c r="U60" i="15"/>
  <c r="AQ60" i="15" s="1"/>
  <c r="I104" i="35"/>
  <c r="U56" i="15"/>
  <c r="AQ56" i="15" s="1"/>
  <c r="R31" i="15"/>
  <c r="AN31" i="15" s="1"/>
  <c r="F70" i="35"/>
  <c r="P17" i="15"/>
  <c r="AL17" i="15" s="1"/>
  <c r="D48" i="35"/>
  <c r="Q20" i="15"/>
  <c r="E51" i="35"/>
  <c r="Q22" i="15"/>
  <c r="E57" i="35"/>
  <c r="C102" i="35"/>
  <c r="O55" i="15"/>
  <c r="T60" i="15"/>
  <c r="H109" i="35"/>
  <c r="G12" i="22"/>
  <c r="T11" i="15"/>
  <c r="H42" i="35"/>
  <c r="D119" i="35"/>
  <c r="P66" i="15"/>
  <c r="G74" i="35"/>
  <c r="S35" i="15"/>
  <c r="P16" i="15"/>
  <c r="AL16" i="15" s="1"/>
  <c r="D47" i="35"/>
  <c r="U29" i="15"/>
  <c r="I66" i="35"/>
  <c r="I69" i="35" s="1"/>
  <c r="T53" i="15"/>
  <c r="H99" i="35"/>
  <c r="O47" i="15"/>
  <c r="C91" i="35"/>
  <c r="R11" i="17"/>
  <c r="AD11" i="17"/>
  <c r="AD35" i="17"/>
  <c r="R35" i="17"/>
  <c r="R47" i="15"/>
  <c r="F91" i="35"/>
  <c r="O35" i="15"/>
  <c r="C74" i="35"/>
  <c r="U63" i="15"/>
  <c r="AQ63" i="15" s="1"/>
  <c r="I114" i="35"/>
  <c r="F102" i="35"/>
  <c r="R55" i="15"/>
  <c r="AN55" i="15" s="1"/>
  <c r="R65" i="15"/>
  <c r="AN65" i="15" s="1"/>
  <c r="F117" i="35"/>
  <c r="I40" i="35"/>
  <c r="U9" i="15"/>
  <c r="I10" i="22"/>
  <c r="J37" i="35"/>
  <c r="V6" i="15"/>
  <c r="J23" i="35"/>
  <c r="K23" i="35" s="1"/>
  <c r="L7" i="17"/>
  <c r="H104" i="35"/>
  <c r="T56" i="15"/>
  <c r="AP56" i="15" s="1"/>
  <c r="E14" i="22"/>
  <c r="S13" i="15"/>
  <c r="G44" i="35"/>
  <c r="AQ26" i="15"/>
  <c r="AK49" i="15"/>
  <c r="AJ30" i="15"/>
  <c r="AP58" i="15"/>
  <c r="AO56" i="15"/>
  <c r="AC48" i="17"/>
  <c r="L29" i="17"/>
  <c r="AI29" i="17"/>
  <c r="H87" i="35"/>
  <c r="T43" i="15"/>
  <c r="J75" i="35"/>
  <c r="V36" i="15"/>
  <c r="P35" i="15"/>
  <c r="D74" i="35"/>
  <c r="V55" i="15"/>
  <c r="AN67" i="15"/>
  <c r="AL66" i="15"/>
  <c r="AM65" i="15"/>
  <c r="AR60" i="15"/>
  <c r="AJ70" i="15"/>
  <c r="CU62" i="17"/>
  <c r="Z61" i="15" s="1"/>
  <c r="AM49" i="15"/>
  <c r="CZ65" i="17"/>
  <c r="AE64" i="15" s="1"/>
  <c r="AP64" i="15" s="1"/>
  <c r="AJ61" i="15"/>
  <c r="AN52" i="15"/>
  <c r="AN62" i="15"/>
  <c r="C89" i="35"/>
  <c r="J49" i="35"/>
  <c r="F23" i="35"/>
  <c r="P3" i="15"/>
  <c r="AL3" i="15" s="1"/>
  <c r="J63" i="35"/>
  <c r="AI46" i="17"/>
  <c r="V65" i="15"/>
  <c r="AR65" i="15" s="1"/>
  <c r="E93" i="35"/>
  <c r="Q56" i="15"/>
  <c r="AM56" i="15" s="1"/>
  <c r="T52" i="15"/>
  <c r="H71" i="35"/>
  <c r="U21" i="15"/>
  <c r="C49" i="35"/>
  <c r="D11" i="22"/>
  <c r="AO15" i="15"/>
  <c r="AO17" i="15"/>
  <c r="H37" i="35"/>
  <c r="T2" i="15"/>
  <c r="AI39" i="17"/>
  <c r="H97" i="35"/>
  <c r="S12" i="15"/>
  <c r="F61" i="35"/>
  <c r="G51" i="35"/>
  <c r="AI38" i="17"/>
  <c r="V37" i="15"/>
  <c r="J76" i="35"/>
  <c r="L38" i="17"/>
  <c r="D38" i="35"/>
  <c r="P7" i="15"/>
  <c r="Q11" i="15"/>
  <c r="E42" i="35"/>
  <c r="D62" i="35"/>
  <c r="P27" i="15"/>
  <c r="AI31" i="17"/>
  <c r="L31" i="17"/>
  <c r="BG31" i="17" s="1" a="1"/>
  <c r="BG31" i="17" s="1"/>
  <c r="AI60" i="17"/>
  <c r="V59" i="15"/>
  <c r="AR59" i="15" s="1"/>
  <c r="F93" i="35"/>
  <c r="R49" i="15"/>
  <c r="AN49" i="15" s="1"/>
  <c r="H50" i="35"/>
  <c r="T19" i="15"/>
  <c r="Q27" i="15"/>
  <c r="E62" i="35"/>
  <c r="H62" i="35"/>
  <c r="T27" i="15"/>
  <c r="Q52" i="15"/>
  <c r="AM52" i="15" s="1"/>
  <c r="E98" i="35"/>
  <c r="D112" i="35"/>
  <c r="P62" i="15"/>
  <c r="AL62" i="15" s="1"/>
  <c r="V10" i="15"/>
  <c r="J41" i="35"/>
  <c r="Q65" i="15"/>
  <c r="E117" i="35"/>
  <c r="CQ5" i="17"/>
  <c r="AC5" i="17"/>
  <c r="Q2" i="15"/>
  <c r="E33" i="35"/>
  <c r="L30" i="17"/>
  <c r="V29" i="15"/>
  <c r="AI30" i="17"/>
  <c r="J66" i="35"/>
  <c r="J69" i="35" s="1"/>
  <c r="S23" i="15"/>
  <c r="G20" i="35"/>
  <c r="K20" i="35" s="1"/>
  <c r="L20" i="35" s="1"/>
  <c r="M20" i="35" s="1"/>
  <c r="N20" i="35" s="1"/>
  <c r="G58" i="35"/>
  <c r="H77" i="35"/>
  <c r="T38" i="15"/>
  <c r="Q37" i="15"/>
  <c r="E76" i="35"/>
  <c r="G79" i="35"/>
  <c r="S40" i="15"/>
  <c r="U34" i="15"/>
  <c r="I73" i="35"/>
  <c r="O22" i="15"/>
  <c r="C57" i="35"/>
  <c r="T16" i="15"/>
  <c r="H47" i="35"/>
  <c r="R24" i="15"/>
  <c r="F21" i="35"/>
  <c r="F59" i="35"/>
  <c r="L68" i="17"/>
  <c r="BG68" i="17" s="1" a="1"/>
  <c r="BG68" i="17" s="1"/>
  <c r="V67" i="15"/>
  <c r="AR67" i="15" s="1"/>
  <c r="I11" i="22"/>
  <c r="U10" i="15"/>
  <c r="I41" i="35"/>
  <c r="Q36" i="15"/>
  <c r="E75" i="35"/>
  <c r="H108" i="35"/>
  <c r="T59" i="15"/>
  <c r="AG38" i="17"/>
  <c r="AQ51" i="15"/>
  <c r="AN17" i="15"/>
  <c r="CU63" i="17"/>
  <c r="Z62" i="15" s="1"/>
  <c r="AK62" i="15" s="1"/>
  <c r="AJ57" i="15"/>
  <c r="CU33" i="17"/>
  <c r="Z32" i="15" s="1"/>
  <c r="AK32" i="15" s="1"/>
  <c r="AR54" i="15"/>
  <c r="AL53" i="15"/>
  <c r="AI53" i="15"/>
  <c r="AN56" i="15"/>
  <c r="R6" i="15"/>
  <c r="AO49" i="15"/>
  <c r="CZ61" i="17"/>
  <c r="AE60" i="15" s="1"/>
  <c r="AP60" i="15" s="1"/>
  <c r="CZ56" i="17"/>
  <c r="AE55" i="15" s="1"/>
  <c r="AP55" i="15" s="1"/>
  <c r="AM55" i="15"/>
  <c r="U11" i="15"/>
  <c r="AM51" i="15"/>
  <c r="CZ33" i="17"/>
  <c r="AE32" i="15" s="1"/>
  <c r="J121" i="35"/>
  <c r="D14" i="22"/>
  <c r="G3" i="22"/>
  <c r="H4" i="22" s="1"/>
  <c r="F8" i="22"/>
  <c r="T49" i="15"/>
  <c r="H93" i="35"/>
  <c r="C23" i="35"/>
  <c r="O6" i="15"/>
  <c r="C37" i="35"/>
  <c r="I43" i="35"/>
  <c r="I13" i="22"/>
  <c r="U12" i="15"/>
  <c r="C54" i="35"/>
  <c r="O21" i="15"/>
  <c r="L24" i="17"/>
  <c r="BG24" i="17" s="1" a="1"/>
  <c r="BG24" i="17" s="1"/>
  <c r="J20" i="35"/>
  <c r="J58" i="35"/>
  <c r="V23" i="15"/>
  <c r="AR23" i="15" s="1"/>
  <c r="AI24" i="17"/>
  <c r="P32" i="15"/>
  <c r="AL32" i="15" s="1"/>
  <c r="D71" i="35"/>
  <c r="F97" i="35"/>
  <c r="R51" i="15"/>
  <c r="AN51" i="15" s="1"/>
  <c r="P43" i="15"/>
  <c r="D87" i="35"/>
  <c r="J51" i="35"/>
  <c r="L21" i="17"/>
  <c r="AI21" i="17"/>
  <c r="V20" i="15"/>
  <c r="O52" i="15"/>
  <c r="C98" i="35"/>
  <c r="H46" i="35"/>
  <c r="T15" i="15"/>
  <c r="I57" i="35"/>
  <c r="U22" i="15"/>
  <c r="E43" i="35"/>
  <c r="Q12" i="15"/>
  <c r="F45" i="35"/>
  <c r="C15" i="22"/>
  <c r="R14" i="15"/>
  <c r="F114" i="35"/>
  <c r="R63" i="15"/>
  <c r="AN63" i="15" s="1"/>
  <c r="U53" i="15"/>
  <c r="AQ53" i="15" s="1"/>
  <c r="I99" i="35"/>
  <c r="C110" i="35"/>
  <c r="O61" i="15"/>
  <c r="AI55" i="17"/>
  <c r="L55" i="17"/>
  <c r="BG55" i="17" s="1" a="1"/>
  <c r="BG55" i="17" s="1"/>
  <c r="BH55" i="17" s="1" a="1"/>
  <c r="BH55" i="17" s="1"/>
  <c r="V54" i="15"/>
  <c r="J100" i="35"/>
  <c r="I112" i="35"/>
  <c r="U62" i="15"/>
  <c r="AQ62" i="15" s="1"/>
  <c r="E11" i="22"/>
  <c r="S10" i="15"/>
  <c r="G41" i="35"/>
  <c r="L67" i="17"/>
  <c r="BG67" i="17" s="1" a="1"/>
  <c r="BG67" i="17" s="1"/>
  <c r="V66" i="15"/>
  <c r="AR66" i="15" s="1"/>
  <c r="AI67" i="17"/>
  <c r="J119" i="35"/>
  <c r="J53" i="35"/>
  <c r="J55" i="35"/>
  <c r="J81" i="35"/>
  <c r="J82" i="35"/>
  <c r="AQ2" i="15"/>
  <c r="H2" i="34"/>
  <c r="I3" i="35" s="1"/>
  <c r="AY61" i="17" a="1"/>
  <c r="AY61" i="17" s="1"/>
  <c r="BH61" i="17" s="1" a="1"/>
  <c r="BH61" i="17" s="1"/>
  <c r="AQ61" i="17" a="1"/>
  <c r="AQ61" i="17" s="1"/>
  <c r="BU18" i="17"/>
  <c r="BG18" i="17" a="1"/>
  <c r="BG18" i="17" s="1"/>
  <c r="AR4" i="15"/>
  <c r="J4" i="15"/>
  <c r="AA5" i="17"/>
  <c r="I53" i="35"/>
  <c r="I82" i="35"/>
  <c r="I55" i="35"/>
  <c r="I81" i="35"/>
  <c r="J10" i="22"/>
  <c r="J14" i="22"/>
  <c r="J11" i="22"/>
  <c r="AQ54" i="17" a="1"/>
  <c r="AQ54" i="17" s="1"/>
  <c r="AY54" i="17" a="1"/>
  <c r="AY54" i="17" s="1"/>
  <c r="J8" i="22"/>
  <c r="H39" i="15"/>
  <c r="AG40" i="17"/>
  <c r="AQ33" i="17" a="1"/>
  <c r="AQ33" i="17" s="1"/>
  <c r="BH33" i="17" s="1" a="1"/>
  <c r="BH33" i="17" s="1"/>
  <c r="AY33" i="17" a="1"/>
  <c r="AY33" i="17" s="1"/>
  <c r="AY63" i="17" a="1"/>
  <c r="AY63" i="17" s="1"/>
  <c r="BH63" i="17" s="1" a="1"/>
  <c r="BH63" i="17" s="1"/>
  <c r="AQ63" i="17" a="1"/>
  <c r="AQ63" i="17" s="1"/>
  <c r="L13" i="22"/>
  <c r="C2" i="34"/>
  <c r="D3" i="35" s="1"/>
  <c r="AL2" i="15"/>
  <c r="L5" i="22"/>
  <c r="J6" i="22"/>
  <c r="AQ17" i="17" a="1"/>
  <c r="AQ17" i="17" s="1"/>
  <c r="AY17" i="17" a="1"/>
  <c r="AY17" i="17" s="1"/>
  <c r="AJ40" i="17"/>
  <c r="G39" i="15"/>
  <c r="Y4" i="17"/>
  <c r="AP54" i="15"/>
  <c r="AQ70" i="17" a="1"/>
  <c r="AQ70" i="17" s="1"/>
  <c r="AY70" i="17" a="1"/>
  <c r="AY70" i="17" s="1"/>
  <c r="BH70" i="17" s="1" a="1"/>
  <c r="BH70" i="17" s="1"/>
  <c r="F55" i="35"/>
  <c r="F82" i="35"/>
  <c r="F81" i="35"/>
  <c r="F53" i="35"/>
  <c r="Y46" i="17"/>
  <c r="AP4" i="15"/>
  <c r="H81" i="35"/>
  <c r="H53" i="35"/>
  <c r="H55" i="35"/>
  <c r="H82" i="35"/>
  <c r="J9" i="22"/>
  <c r="J7" i="22"/>
  <c r="AQ3" i="17" a="1"/>
  <c r="AQ3" i="17" s="1"/>
  <c r="AY3" i="17" a="1"/>
  <c r="AY3" i="17" s="1"/>
  <c r="AQ4" i="15"/>
  <c r="AN23" i="15"/>
  <c r="Z18" i="17"/>
  <c r="AB18" i="17"/>
  <c r="B2" i="34"/>
  <c r="C3" i="35" s="1"/>
  <c r="AK2" i="15"/>
  <c r="J16" i="15"/>
  <c r="Y17" i="17"/>
  <c r="AA17" i="17"/>
  <c r="AY56" i="17" a="1"/>
  <c r="AY56" i="17" s="1"/>
  <c r="AQ56" i="17" a="1"/>
  <c r="AQ56" i="17" s="1"/>
  <c r="L12" i="22"/>
  <c r="L6" i="22"/>
  <c r="L8" i="22"/>
  <c r="L9" i="22"/>
  <c r="AM60" i="15"/>
  <c r="AQ57" i="15"/>
  <c r="AQ65" i="15"/>
  <c r="AB40" i="17"/>
  <c r="Z40" i="17"/>
  <c r="L4" i="22"/>
  <c r="F4" i="22"/>
  <c r="AN15" i="15"/>
  <c r="F5" i="22"/>
  <c r="AM4" i="15"/>
  <c r="BG5" i="17" a="1"/>
  <c r="BG5" i="17" s="1"/>
  <c r="BU5" i="17"/>
  <c r="AP32" i="15"/>
  <c r="AY68" i="17" a="1"/>
  <c r="AY68" i="17" s="1"/>
  <c r="BH68" i="17" s="1" a="1"/>
  <c r="BH68" i="17" s="1"/>
  <c r="AQ68" i="17" a="1"/>
  <c r="AQ68" i="17" s="1"/>
  <c r="AA19" i="17"/>
  <c r="J18" i="15"/>
  <c r="Y19" i="17"/>
  <c r="AP17" i="15"/>
  <c r="J39" i="15"/>
  <c r="Y40" i="17"/>
  <c r="AA40" i="17"/>
  <c r="AA4" i="17"/>
  <c r="J15" i="22"/>
  <c r="AA46" i="17"/>
  <c r="AE46" i="17" s="1" a="1"/>
  <c r="AE46" i="17" s="1"/>
  <c r="AQ32" i="17" a="1"/>
  <c r="AQ32" i="17" s="1"/>
  <c r="AY32" i="17" a="1"/>
  <c r="AY32" i="17" s="1"/>
  <c r="BH32" i="17" s="1" a="1"/>
  <c r="BH32" i="17" s="1"/>
  <c r="Z38" i="17"/>
  <c r="AB38" i="17"/>
  <c r="D81" i="35"/>
  <c r="D82" i="35"/>
  <c r="D53" i="35"/>
  <c r="D55" i="35"/>
  <c r="AM16" i="15"/>
  <c r="AO63" i="15"/>
  <c r="AR2" i="15"/>
  <c r="I2" i="34"/>
  <c r="J3" i="35" s="1"/>
  <c r="AQ67" i="15"/>
  <c r="AL69" i="15"/>
  <c r="AM66" i="15"/>
  <c r="J33" i="15"/>
  <c r="AA34" i="17"/>
  <c r="Y34" i="17"/>
  <c r="D6" i="35"/>
  <c r="AM26" i="15"/>
  <c r="BU17" i="17"/>
  <c r="BG17" i="17" a="1"/>
  <c r="BG17" i="17" s="1"/>
  <c r="AM58" i="15"/>
  <c r="G18" i="15"/>
  <c r="AJ19" i="17"/>
  <c r="BQ19" i="17"/>
  <c r="AP70" i="15"/>
  <c r="AQ17" i="15"/>
  <c r="F15" i="22"/>
  <c r="AQ69" i="17" a="1"/>
  <c r="AQ69" i="17" s="1"/>
  <c r="AY69" i="17" a="1"/>
  <c r="AY69" i="17" s="1"/>
  <c r="BH69" i="17" s="1" a="1"/>
  <c r="BH69" i="17" s="1"/>
  <c r="F6" i="22"/>
  <c r="D4" i="22"/>
  <c r="D15" i="22"/>
  <c r="D12" i="22"/>
  <c r="D8" i="22"/>
  <c r="AP63" i="15"/>
  <c r="D7" i="22"/>
  <c r="D30" i="35"/>
  <c r="AL61" i="15"/>
  <c r="X20" i="17"/>
  <c r="X13" i="17"/>
  <c r="W9" i="17"/>
  <c r="X30" i="17"/>
  <c r="W43" i="17"/>
  <c r="X10" i="17"/>
  <c r="X6" i="17"/>
  <c r="X41" i="17"/>
  <c r="W29" i="17"/>
  <c r="X29" i="17"/>
  <c r="X14" i="17"/>
  <c r="W47" i="17"/>
  <c r="W7" i="17"/>
  <c r="W22" i="17"/>
  <c r="X8" i="17"/>
  <c r="X28" i="17"/>
  <c r="X12" i="17"/>
  <c r="W8" i="17"/>
  <c r="X9" i="17"/>
  <c r="X42" i="17"/>
  <c r="X25" i="17"/>
  <c r="X22" i="17"/>
  <c r="X43" i="17"/>
  <c r="W13" i="17"/>
  <c r="X47" i="17"/>
  <c r="W28" i="17"/>
  <c r="W42" i="17"/>
  <c r="W15" i="17"/>
  <c r="W20" i="17"/>
  <c r="W30" i="17"/>
  <c r="W6" i="17"/>
  <c r="X7" i="17"/>
  <c r="X15" i="17"/>
  <c r="W25" i="17"/>
  <c r="W14" i="17"/>
  <c r="W10" i="17"/>
  <c r="BG3" i="17" a="1"/>
  <c r="BG3" i="17" s="1"/>
  <c r="W12" i="17"/>
  <c r="AO4" i="15"/>
  <c r="AQ54" i="15"/>
  <c r="AK64" i="15"/>
  <c r="AR55" i="15"/>
  <c r="F2" i="34"/>
  <c r="G3" i="35" s="1"/>
  <c r="G30" i="35" s="1"/>
  <c r="AO2" i="15"/>
  <c r="AG34" i="17"/>
  <c r="G33" i="15"/>
  <c r="AJ34" i="17"/>
  <c r="J15" i="15"/>
  <c r="AA16" i="17"/>
  <c r="Y16" i="17"/>
  <c r="L15" i="22"/>
  <c r="AP30" i="15"/>
  <c r="F11" i="22"/>
  <c r="AY64" i="17" a="1"/>
  <c r="AY64" i="17" s="1"/>
  <c r="BH64" i="17" s="1" a="1"/>
  <c r="BH64" i="17" s="1"/>
  <c r="AQ64" i="17" a="1"/>
  <c r="AQ64" i="17" s="1"/>
  <c r="AQ5" i="17" a="1"/>
  <c r="AQ5" i="17" s="1"/>
  <c r="AY5" i="17" a="1"/>
  <c r="AY5" i="17" s="1"/>
  <c r="AP23" i="15"/>
  <c r="AM31" i="15"/>
  <c r="F7" i="22"/>
  <c r="AQ52" i="17" a="1"/>
  <c r="AQ52" i="17" s="1"/>
  <c r="AY52" i="17" a="1"/>
  <c r="AY52" i="17" s="1"/>
  <c r="H12" i="22"/>
  <c r="M12" i="22" s="1"/>
  <c r="G53" i="35"/>
  <c r="G82" i="35"/>
  <c r="G81" i="35"/>
  <c r="G55" i="35"/>
  <c r="AQ51" i="17" a="1"/>
  <c r="AQ51" i="17" s="1"/>
  <c r="AY51" i="17" a="1"/>
  <c r="AY51" i="17" s="1"/>
  <c r="AQ57" i="17" a="1"/>
  <c r="AQ57" i="17" s="1"/>
  <c r="AY57" i="17" a="1"/>
  <c r="AY57" i="17" s="1"/>
  <c r="BH57" i="17" s="1" a="1"/>
  <c r="BH57" i="17" s="1"/>
  <c r="J13" i="22"/>
  <c r="AK70" i="15"/>
  <c r="AQ59" i="17" a="1"/>
  <c r="AQ59" i="17" s="1"/>
  <c r="AM54" i="15"/>
  <c r="AK57" i="15"/>
  <c r="AR16" i="15"/>
  <c r="AK26" i="15"/>
  <c r="AQ66" i="15"/>
  <c r="AB44" i="17"/>
  <c r="AF44" i="17" s="1" a="1"/>
  <c r="AF44" i="17" s="1"/>
  <c r="AK44" i="17" s="1"/>
  <c r="Z44" i="17"/>
  <c r="H44" i="15"/>
  <c r="BR45" i="17"/>
  <c r="AG45" i="17"/>
  <c r="AM32" i="15"/>
  <c r="AY18" i="17" a="1"/>
  <c r="AY18" i="17" s="1"/>
  <c r="AQ18" i="17" a="1"/>
  <c r="AQ18" i="17" s="1"/>
  <c r="Z5" i="17"/>
  <c r="AB5" i="17"/>
  <c r="F14" i="22"/>
  <c r="AJ45" i="17"/>
  <c r="BQ45" i="17"/>
  <c r="G44" i="15"/>
  <c r="E55" i="35"/>
  <c r="E81" i="35"/>
  <c r="E82" i="35"/>
  <c r="E53" i="35"/>
  <c r="AB34" i="17"/>
  <c r="AP51" i="15"/>
  <c r="E2" i="34"/>
  <c r="F3" i="35" s="1"/>
  <c r="AN2" i="15"/>
  <c r="Z3" i="17"/>
  <c r="AB3" i="17"/>
  <c r="J12" i="22"/>
  <c r="D5" i="22"/>
  <c r="AL67" i="15"/>
  <c r="AN53" i="15"/>
  <c r="AK54" i="15"/>
  <c r="AR32" i="15"/>
  <c r="AY66" i="17" a="1"/>
  <c r="AY66" i="17" s="1"/>
  <c r="BH66" i="17" s="1" a="1"/>
  <c r="BH66" i="17" s="1"/>
  <c r="AQ66" i="17" a="1"/>
  <c r="AQ66" i="17" s="1"/>
  <c r="AR17" i="15"/>
  <c r="AN57" i="15"/>
  <c r="L10" i="22"/>
  <c r="K22" i="35"/>
  <c r="L22" i="35" s="1"/>
  <c r="M22" i="35" s="1"/>
  <c r="N22" i="35" s="1"/>
  <c r="AP52" i="15"/>
  <c r="F13" i="22"/>
  <c r="L14" i="22"/>
  <c r="AG48" i="17"/>
  <c r="G47" i="15"/>
  <c r="AJ48" i="17"/>
  <c r="G38" i="15"/>
  <c r="AJ39" i="17"/>
  <c r="AG39" i="17"/>
  <c r="CY38" i="17"/>
  <c r="AD37" i="15" s="1"/>
  <c r="AO37" i="15" s="1"/>
  <c r="CX38" i="17"/>
  <c r="AC37" i="15" s="1"/>
  <c r="AN37" i="15" s="1"/>
  <c r="CT38" i="17"/>
  <c r="Y37" i="15" s="1"/>
  <c r="AJ37" i="15" s="1"/>
  <c r="CU38" i="17"/>
  <c r="Z37" i="15" s="1"/>
  <c r="AK37" i="15" s="1"/>
  <c r="DA38" i="17"/>
  <c r="AF37" i="15" s="1"/>
  <c r="AQ37" i="15" s="1"/>
  <c r="CZ38" i="17"/>
  <c r="AE37" i="15" s="1"/>
  <c r="AP37" i="15" s="1"/>
  <c r="CR38" i="17"/>
  <c r="W37" i="15" s="1"/>
  <c r="AH37" i="15" s="1"/>
  <c r="K37" i="15"/>
  <c r="CW38" i="17"/>
  <c r="AB37" i="15" s="1"/>
  <c r="AM37" i="15" s="1"/>
  <c r="DB38" i="17"/>
  <c r="AG37" i="15" s="1"/>
  <c r="AR37" i="15" s="1"/>
  <c r="CV38" i="17"/>
  <c r="AA37" i="15" s="1"/>
  <c r="AL37" i="15" s="1"/>
  <c r="CS38" i="17"/>
  <c r="X37" i="15" s="1"/>
  <c r="AI37" i="15" s="1"/>
  <c r="AK38" i="17"/>
  <c r="AR38" i="17"/>
  <c r="AZ38" i="17" s="1"/>
  <c r="AR44" i="17"/>
  <c r="AZ44" i="17" s="1"/>
  <c r="O22" i="35"/>
  <c r="P22" i="35" s="1"/>
  <c r="Q22" i="35" s="1"/>
  <c r="L21" i="35" l="1"/>
  <c r="M21" i="35" s="1"/>
  <c r="M4" i="22"/>
  <c r="AQ24" i="17" a="1"/>
  <c r="AQ24" i="17" s="1"/>
  <c r="AY24" i="17" a="1"/>
  <c r="AY24" i="17" s="1"/>
  <c r="H6" i="22"/>
  <c r="H10" i="22"/>
  <c r="M10" i="22" s="1"/>
  <c r="N10" i="22" s="1"/>
  <c r="Z36" i="17"/>
  <c r="AB36" i="17"/>
  <c r="AP49" i="15"/>
  <c r="J34" i="15"/>
  <c r="AA35" i="17"/>
  <c r="AE35" i="17" s="1" a="1"/>
  <c r="AE35" i="17" s="1"/>
  <c r="Y35" i="17"/>
  <c r="AQ67" i="17" a="1"/>
  <c r="AQ67" i="17" s="1"/>
  <c r="AY67" i="17" a="1"/>
  <c r="AY67" i="17" s="1"/>
  <c r="BH67" i="17" s="1" a="1"/>
  <c r="BH67" i="17" s="1"/>
  <c r="AB35" i="17"/>
  <c r="AF35" i="17" s="1" a="1"/>
  <c r="AF35" i="17" s="1"/>
  <c r="Z35" i="17"/>
  <c r="H5" i="22"/>
  <c r="AG36" i="17"/>
  <c r="H35" i="15"/>
  <c r="H18" i="15"/>
  <c r="AG19" i="17"/>
  <c r="BR19" i="17"/>
  <c r="AO23" i="15"/>
  <c r="H8" i="22"/>
  <c r="M8" i="22" s="1"/>
  <c r="N8" i="22" s="1"/>
  <c r="M6" i="22"/>
  <c r="AK67" i="15"/>
  <c r="AQ71" i="17" a="1"/>
  <c r="AQ71" i="17" s="1"/>
  <c r="AY71" i="17" a="1"/>
  <c r="AY71" i="17" s="1"/>
  <c r="BH71" i="17" s="1" a="1"/>
  <c r="BH71" i="17" s="1"/>
  <c r="BU16" i="17"/>
  <c r="BG16" i="17" a="1"/>
  <c r="BG16" i="17" s="1"/>
  <c r="AQ58" i="17" a="1"/>
  <c r="AQ58" i="17" s="1"/>
  <c r="AY58" i="17" a="1"/>
  <c r="AY58" i="17" s="1"/>
  <c r="BH58" i="17" s="1" a="1"/>
  <c r="BH58" i="17" s="1"/>
  <c r="AR49" i="15"/>
  <c r="AO68" i="15"/>
  <c r="AO61" i="15"/>
  <c r="AP15" i="15"/>
  <c r="Z45" i="17"/>
  <c r="H13" i="22"/>
  <c r="AY60" i="17" a="1"/>
  <c r="AY60" i="17" s="1"/>
  <c r="BH60" i="17" s="1" a="1"/>
  <c r="BH60" i="17" s="1"/>
  <c r="AQ60" i="17" a="1"/>
  <c r="AQ60" i="17" s="1"/>
  <c r="AK50" i="15"/>
  <c r="J36" i="15"/>
  <c r="AA37" i="17"/>
  <c r="AE37" i="17" s="1" a="1"/>
  <c r="AE37" i="17" s="1"/>
  <c r="AO69" i="15"/>
  <c r="H15" i="22"/>
  <c r="M15" i="22" s="1"/>
  <c r="N15" i="22" s="1"/>
  <c r="AK55" i="15"/>
  <c r="N12" i="22"/>
  <c r="M3" i="22"/>
  <c r="AY4" i="17" a="1"/>
  <c r="AY4" i="17" s="1"/>
  <c r="AY55" i="17" a="1"/>
  <c r="AY55" i="17" s="1"/>
  <c r="AQ55" i="17" a="1"/>
  <c r="AQ55" i="17" s="1"/>
  <c r="Z11" i="17"/>
  <c r="AB11" i="17"/>
  <c r="AF11" i="17" s="1" a="1"/>
  <c r="AF11" i="17" s="1"/>
  <c r="AQ50" i="17" a="1"/>
  <c r="AQ50" i="17" s="1"/>
  <c r="BH50" i="17" s="1" a="1"/>
  <c r="BH50" i="17" s="1"/>
  <c r="AY50" i="17" a="1"/>
  <c r="AY50" i="17" s="1"/>
  <c r="AY65" i="17" a="1"/>
  <c r="AY65" i="17" s="1"/>
  <c r="BH65" i="17" s="1" a="1"/>
  <c r="BH65" i="17" s="1"/>
  <c r="AQ65" i="17" a="1"/>
  <c r="AQ65" i="17" s="1"/>
  <c r="H9" i="22"/>
  <c r="M9" i="22" s="1"/>
  <c r="N9" i="22" s="1"/>
  <c r="C53" i="35"/>
  <c r="C81" i="35"/>
  <c r="C55" i="35"/>
  <c r="C82" i="35"/>
  <c r="AP65" i="15"/>
  <c r="AQ27" i="17" a="1"/>
  <c r="AQ27" i="17" s="1"/>
  <c r="AY27" i="17" a="1"/>
  <c r="AY27" i="17" s="1"/>
  <c r="BH27" i="17" s="1" a="1"/>
  <c r="BH27" i="17" s="1"/>
  <c r="H14" i="22"/>
  <c r="M14" i="22" s="1"/>
  <c r="N14" i="22" s="1"/>
  <c r="AY31" i="17" a="1"/>
  <c r="AY31" i="17" s="1"/>
  <c r="AQ31" i="17" a="1"/>
  <c r="AQ31" i="17" s="1"/>
  <c r="G2" i="34"/>
  <c r="H3" i="35" s="1"/>
  <c r="AP2" i="15"/>
  <c r="AK61" i="15"/>
  <c r="AP16" i="15"/>
  <c r="Z46" i="17"/>
  <c r="AY62" i="17" a="1"/>
  <c r="AY62" i="17" s="1"/>
  <c r="BH62" i="17" s="1" a="1"/>
  <c r="BH62" i="17" s="1"/>
  <c r="AQ62" i="17" a="1"/>
  <c r="AQ62" i="17" s="1"/>
  <c r="Y36" i="17"/>
  <c r="J35" i="15"/>
  <c r="AA36" i="17"/>
  <c r="J10" i="15"/>
  <c r="AA11" i="17"/>
  <c r="AE11" i="17" s="1" a="1"/>
  <c r="AE11" i="17" s="1"/>
  <c r="H11" i="22"/>
  <c r="M7" i="22"/>
  <c r="N7" i="22" s="1"/>
  <c r="M5" i="22"/>
  <c r="AP59" i="15"/>
  <c r="H7" i="22"/>
  <c r="AO59" i="15"/>
  <c r="G35" i="15"/>
  <c r="AJ36" i="17"/>
  <c r="AQ53" i="17" a="1"/>
  <c r="AQ53" i="17" s="1"/>
  <c r="AY53" i="17" a="1"/>
  <c r="AY53" i="17" s="1"/>
  <c r="AM2" i="15"/>
  <c r="D2" i="34"/>
  <c r="E3" i="35" s="1"/>
  <c r="AQ16" i="17" a="1"/>
  <c r="AQ16" i="17" s="1"/>
  <c r="AY16" i="17" a="1"/>
  <c r="AY16" i="17" s="1"/>
  <c r="AP53" i="15"/>
  <c r="F24" i="35"/>
  <c r="F7" i="35"/>
  <c r="F5" i="35"/>
  <c r="F10" i="35"/>
  <c r="F15" i="35"/>
  <c r="F25" i="35"/>
  <c r="F26" i="35" s="1"/>
  <c r="F29" i="35" s="1"/>
  <c r="F30" i="35"/>
  <c r="F65" i="35"/>
  <c r="AD7" i="17"/>
  <c r="R7" i="17"/>
  <c r="Q13" i="17"/>
  <c r="AC13" i="17"/>
  <c r="R28" i="17"/>
  <c r="AD28" i="17"/>
  <c r="AD41" i="17"/>
  <c r="R41" i="17"/>
  <c r="N6" i="22"/>
  <c r="I10" i="35"/>
  <c r="I5" i="35"/>
  <c r="I25" i="35"/>
  <c r="I26" i="35" s="1"/>
  <c r="I29" i="35" s="1"/>
  <c r="I65" i="35"/>
  <c r="I30" i="35"/>
  <c r="I24" i="35"/>
  <c r="I7" i="35"/>
  <c r="I15" i="35"/>
  <c r="R43" i="17"/>
  <c r="AB43" i="17" s="1"/>
  <c r="AF43" i="17" s="1" a="1"/>
  <c r="AF43" i="17" s="1"/>
  <c r="H42" i="15" s="1"/>
  <c r="AD43" i="17"/>
  <c r="AK40" i="17"/>
  <c r="AR40" i="17"/>
  <c r="AZ40" i="17" s="1"/>
  <c r="CZ45" i="17"/>
  <c r="AE44" i="15" s="1"/>
  <c r="AP44" i="15" s="1"/>
  <c r="CY45" i="17"/>
  <c r="AD44" i="15" s="1"/>
  <c r="AO44" i="15" s="1"/>
  <c r="CT45" i="17"/>
  <c r="Y44" i="15" s="1"/>
  <c r="AJ44" i="15" s="1"/>
  <c r="K44" i="15"/>
  <c r="CS45" i="17"/>
  <c r="X44" i="15" s="1"/>
  <c r="AI44" i="15" s="1"/>
  <c r="CV45" i="17"/>
  <c r="AA44" i="15" s="1"/>
  <c r="AL44" i="15" s="1"/>
  <c r="CR45" i="17"/>
  <c r="W44" i="15" s="1"/>
  <c r="AH44" i="15" s="1"/>
  <c r="CX45" i="17"/>
  <c r="AC44" i="15" s="1"/>
  <c r="AN44" i="15" s="1"/>
  <c r="CU45" i="17"/>
  <c r="Z44" i="15" s="1"/>
  <c r="AK44" i="15" s="1"/>
  <c r="DA45" i="17"/>
  <c r="AF44" i="15" s="1"/>
  <c r="AQ44" i="15" s="1"/>
  <c r="CW45" i="17"/>
  <c r="AB44" i="15" s="1"/>
  <c r="AM44" i="15" s="1"/>
  <c r="DB45" i="17"/>
  <c r="AG44" i="15" s="1"/>
  <c r="AR44" i="15" s="1"/>
  <c r="Q12" i="17"/>
  <c r="AC12" i="17"/>
  <c r="AC30" i="17"/>
  <c r="Q30" i="17"/>
  <c r="AD22" i="17"/>
  <c r="R22" i="17"/>
  <c r="Q22" i="17"/>
  <c r="AC22" i="17"/>
  <c r="R10" i="17"/>
  <c r="AD10" i="17"/>
  <c r="AR34" i="17"/>
  <c r="AZ34" i="17" s="1"/>
  <c r="AK34" i="17"/>
  <c r="AD6" i="17"/>
  <c r="R6" i="17"/>
  <c r="Z6" i="17" s="1"/>
  <c r="AK45" i="17"/>
  <c r="AR45" i="17"/>
  <c r="AZ45" i="17" s="1"/>
  <c r="M11" i="22"/>
  <c r="N11" i="22" s="1"/>
  <c r="CX34" i="17"/>
  <c r="AC33" i="15" s="1"/>
  <c r="AN33" i="15" s="1"/>
  <c r="CU34" i="17"/>
  <c r="Z33" i="15" s="1"/>
  <c r="AK33" i="15" s="1"/>
  <c r="CY34" i="17"/>
  <c r="AD33" i="15" s="1"/>
  <c r="AO33" i="15" s="1"/>
  <c r="DA34" i="17"/>
  <c r="AF33" i="15" s="1"/>
  <c r="AQ33" i="15" s="1"/>
  <c r="CZ34" i="17"/>
  <c r="AE33" i="15" s="1"/>
  <c r="AP33" i="15" s="1"/>
  <c r="K33" i="15"/>
  <c r="CW34" i="17"/>
  <c r="AB33" i="15" s="1"/>
  <c r="AM33" i="15" s="1"/>
  <c r="CR34" i="17"/>
  <c r="W33" i="15" s="1"/>
  <c r="AH33" i="15" s="1"/>
  <c r="CT34" i="17"/>
  <c r="Y33" i="15" s="1"/>
  <c r="AJ33" i="15" s="1"/>
  <c r="CV34" i="17"/>
  <c r="AA33" i="15" s="1"/>
  <c r="AL33" i="15" s="1"/>
  <c r="DB34" i="17"/>
  <c r="AG33" i="15" s="1"/>
  <c r="AR33" i="15" s="1"/>
  <c r="CS34" i="17"/>
  <c r="X33" i="15" s="1"/>
  <c r="AI33" i="15" s="1"/>
  <c r="Q20" i="17"/>
  <c r="W21" i="17"/>
  <c r="W23" i="17"/>
  <c r="AC20" i="17"/>
  <c r="R25" i="17"/>
  <c r="AD25" i="17"/>
  <c r="X26" i="17"/>
  <c r="X24" i="17"/>
  <c r="AC7" i="17"/>
  <c r="Q7" i="17"/>
  <c r="Q43" i="17"/>
  <c r="AC43" i="17"/>
  <c r="R8" i="17"/>
  <c r="AB8" i="17" s="1"/>
  <c r="AF8" i="17" s="1" a="1"/>
  <c r="AF8" i="17" s="1"/>
  <c r="AD8" i="17"/>
  <c r="AC10" i="17"/>
  <c r="Q10" i="17"/>
  <c r="Q15" i="17"/>
  <c r="W49" i="17"/>
  <c r="AC15" i="17"/>
  <c r="AD42" i="17"/>
  <c r="R42" i="17"/>
  <c r="AC47" i="17"/>
  <c r="Q47" i="17"/>
  <c r="X31" i="17"/>
  <c r="R30" i="17"/>
  <c r="AD30" i="17"/>
  <c r="Q6" i="17"/>
  <c r="J5" i="15" s="1"/>
  <c r="AC6" i="17"/>
  <c r="C24" i="35"/>
  <c r="C25" i="35"/>
  <c r="C30" i="35"/>
  <c r="C65" i="35"/>
  <c r="C15" i="35"/>
  <c r="C10" i="35"/>
  <c r="C5" i="35"/>
  <c r="AA30" i="17"/>
  <c r="AE30" i="17" s="1" a="1"/>
  <c r="AE30" i="17" s="1"/>
  <c r="G29" i="15" s="1"/>
  <c r="Y10" i="17"/>
  <c r="AE10" i="17" s="1" a="1"/>
  <c r="AE10" i="17" s="1"/>
  <c r="AJ10" i="17" s="1"/>
  <c r="M13" i="22"/>
  <c r="N13" i="22" s="1"/>
  <c r="G7" i="35"/>
  <c r="G5" i="35"/>
  <c r="G24" i="35"/>
  <c r="G65" i="35"/>
  <c r="G15" i="35"/>
  <c r="G25" i="35"/>
  <c r="G10" i="35"/>
  <c r="Q14" i="17"/>
  <c r="AC14" i="17"/>
  <c r="AC42" i="17"/>
  <c r="Q42" i="17"/>
  <c r="AD9" i="17"/>
  <c r="R9" i="17"/>
  <c r="AD14" i="17"/>
  <c r="R14" i="17"/>
  <c r="Q9" i="17"/>
  <c r="AC9" i="17"/>
  <c r="AG46" i="17"/>
  <c r="AJ46" i="17"/>
  <c r="G45" i="15"/>
  <c r="N5" i="22"/>
  <c r="CY40" i="17"/>
  <c r="AD39" i="15" s="1"/>
  <c r="AO39" i="15" s="1"/>
  <c r="CW40" i="17"/>
  <c r="AB39" i="15" s="1"/>
  <c r="AM39" i="15" s="1"/>
  <c r="CT40" i="17"/>
  <c r="Y39" i="15" s="1"/>
  <c r="AJ39" i="15" s="1"/>
  <c r="K39" i="15"/>
  <c r="CX40" i="17"/>
  <c r="AC39" i="15" s="1"/>
  <c r="AN39" i="15" s="1"/>
  <c r="DA40" i="17"/>
  <c r="AF39" i="15" s="1"/>
  <c r="AQ39" i="15" s="1"/>
  <c r="CR40" i="17"/>
  <c r="W39" i="15" s="1"/>
  <c r="AH39" i="15" s="1"/>
  <c r="CU40" i="17"/>
  <c r="Z39" i="15" s="1"/>
  <c r="AK39" i="15" s="1"/>
  <c r="DB40" i="17"/>
  <c r="AG39" i="15" s="1"/>
  <c r="AR39" i="15" s="1"/>
  <c r="CZ40" i="17"/>
  <c r="AE39" i="15" s="1"/>
  <c r="AP39" i="15" s="1"/>
  <c r="CS40" i="17"/>
  <c r="X39" i="15" s="1"/>
  <c r="AI39" i="15" s="1"/>
  <c r="CV40" i="17"/>
  <c r="AA39" i="15" s="1"/>
  <c r="AL39" i="15" s="1"/>
  <c r="AB6" i="17"/>
  <c r="AF6" i="17" s="1" a="1"/>
  <c r="AF6" i="17" s="1"/>
  <c r="L23" i="35"/>
  <c r="K30" i="35"/>
  <c r="M23" i="35"/>
  <c r="M30" i="35" s="1"/>
  <c r="AA22" i="17"/>
  <c r="AE22" i="17" s="1" a="1"/>
  <c r="AE22" i="17" s="1"/>
  <c r="BQ22" i="17" s="1"/>
  <c r="Z43" i="17"/>
  <c r="H43" i="15"/>
  <c r="AG44" i="17"/>
  <c r="W24" i="17"/>
  <c r="W26" i="17"/>
  <c r="AC25" i="17"/>
  <c r="Q25" i="17"/>
  <c r="Q28" i="17"/>
  <c r="AC28" i="17"/>
  <c r="Q8" i="17"/>
  <c r="AC8" i="17"/>
  <c r="AD29" i="17"/>
  <c r="R29" i="17"/>
  <c r="R13" i="17"/>
  <c r="AD13" i="17"/>
  <c r="C7" i="35"/>
  <c r="O20" i="35"/>
  <c r="AD15" i="17"/>
  <c r="R15" i="17"/>
  <c r="AB15" i="17" s="1"/>
  <c r="X49" i="17"/>
  <c r="AD47" i="17"/>
  <c r="R47" i="17"/>
  <c r="R12" i="17"/>
  <c r="AD12" i="17"/>
  <c r="Q29" i="17"/>
  <c r="AC29" i="17"/>
  <c r="AD20" i="17"/>
  <c r="R20" i="17"/>
  <c r="Z20" i="17" s="1"/>
  <c r="X23" i="17"/>
  <c r="X21" i="17"/>
  <c r="AR19" i="17"/>
  <c r="AZ19" i="17" s="1"/>
  <c r="BV19" i="17" s="1"/>
  <c r="AK19" i="17"/>
  <c r="J65" i="35"/>
  <c r="J5" i="35"/>
  <c r="J7" i="35"/>
  <c r="J24" i="35"/>
  <c r="J10" i="35"/>
  <c r="J25" i="35"/>
  <c r="J26" i="35" s="1"/>
  <c r="J29" i="35" s="1"/>
  <c r="J30" i="35"/>
  <c r="J15" i="35"/>
  <c r="D7" i="35"/>
  <c r="D65" i="35"/>
  <c r="D15" i="35"/>
  <c r="D5" i="35"/>
  <c r="D25" i="35"/>
  <c r="D24" i="35"/>
  <c r="D10" i="35"/>
  <c r="AK48" i="17"/>
  <c r="AR48" i="17"/>
  <c r="AZ48" i="17" s="1"/>
  <c r="AK39" i="17"/>
  <c r="AR39" i="17"/>
  <c r="AZ39" i="17" s="1"/>
  <c r="AS38" i="17"/>
  <c r="BA38" i="17" s="1"/>
  <c r="AL38" i="17"/>
  <c r="CX48" i="17"/>
  <c r="AC47" i="15" s="1"/>
  <c r="AN47" i="15" s="1"/>
  <c r="CS48" i="17"/>
  <c r="X47" i="15" s="1"/>
  <c r="AI47" i="15" s="1"/>
  <c r="DB48" i="17"/>
  <c r="AG47" i="15" s="1"/>
  <c r="AR47" i="15" s="1"/>
  <c r="CU48" i="17"/>
  <c r="Z47" i="15" s="1"/>
  <c r="AK47" i="15" s="1"/>
  <c r="CV48" i="17"/>
  <c r="AA47" i="15" s="1"/>
  <c r="AL47" i="15" s="1"/>
  <c r="CR48" i="17"/>
  <c r="W47" i="15" s="1"/>
  <c r="AH47" i="15" s="1"/>
  <c r="CW48" i="17"/>
  <c r="AB47" i="15" s="1"/>
  <c r="AM47" i="15" s="1"/>
  <c r="CY48" i="17"/>
  <c r="AD47" i="15" s="1"/>
  <c r="AO47" i="15" s="1"/>
  <c r="DA48" i="17"/>
  <c r="AF47" i="15" s="1"/>
  <c r="AQ47" i="15" s="1"/>
  <c r="K47" i="15"/>
  <c r="CT48" i="17"/>
  <c r="Y47" i="15" s="1"/>
  <c r="AJ47" i="15" s="1"/>
  <c r="CZ48" i="17"/>
  <c r="AE47" i="15" s="1"/>
  <c r="AP47" i="15" s="1"/>
  <c r="CU39" i="17"/>
  <c r="Z38" i="15" s="1"/>
  <c r="AK38" i="15" s="1"/>
  <c r="DA39" i="17"/>
  <c r="AF38" i="15" s="1"/>
  <c r="AQ38" i="15" s="1"/>
  <c r="DB39" i="17"/>
  <c r="AG38" i="15" s="1"/>
  <c r="AR38" i="15" s="1"/>
  <c r="CY39" i="17"/>
  <c r="AD38" i="15" s="1"/>
  <c r="AO38" i="15" s="1"/>
  <c r="CT39" i="17"/>
  <c r="Y38" i="15" s="1"/>
  <c r="AJ38" i="15" s="1"/>
  <c r="CR39" i="17"/>
  <c r="W38" i="15" s="1"/>
  <c r="AH38" i="15" s="1"/>
  <c r="K38" i="15"/>
  <c r="CX39" i="17"/>
  <c r="AC38" i="15" s="1"/>
  <c r="AN38" i="15" s="1"/>
  <c r="CZ39" i="17"/>
  <c r="AE38" i="15" s="1"/>
  <c r="AP38" i="15" s="1"/>
  <c r="CW39" i="17"/>
  <c r="AB38" i="15" s="1"/>
  <c r="AM38" i="15" s="1"/>
  <c r="CS39" i="17"/>
  <c r="X38" i="15" s="1"/>
  <c r="AI38" i="15" s="1"/>
  <c r="CV39" i="17"/>
  <c r="AA38" i="15" s="1"/>
  <c r="AL38" i="15" s="1"/>
  <c r="BR6" i="17"/>
  <c r="BQ10" i="17"/>
  <c r="G21" i="15"/>
  <c r="H5" i="15"/>
  <c r="AJ30" i="17"/>
  <c r="AR30" i="17" s="1"/>
  <c r="AZ30" i="17" s="1"/>
  <c r="BQ30" i="17"/>
  <c r="G9" i="15"/>
  <c r="R22" i="35"/>
  <c r="AL44" i="17"/>
  <c r="AS44" i="17"/>
  <c r="BA44" i="17" s="1"/>
  <c r="AR10" i="17"/>
  <c r="AZ10" i="17" s="1"/>
  <c r="N21" i="35" l="1"/>
  <c r="O21" i="35" s="1"/>
  <c r="P21" i="35" s="1"/>
  <c r="Q21" i="35" s="1"/>
  <c r="R21" i="35" s="1"/>
  <c r="AA6" i="17"/>
  <c r="AE6" i="17" s="1" a="1"/>
  <c r="AE6" i="17" s="1"/>
  <c r="AJ6" i="17" s="1"/>
  <c r="AK6" i="17" s="1"/>
  <c r="AG35" i="17"/>
  <c r="H34" i="15"/>
  <c r="CT19" i="17"/>
  <c r="Y18" i="15" s="1"/>
  <c r="AJ18" i="15" s="1"/>
  <c r="CU19" i="17"/>
  <c r="Z18" i="15" s="1"/>
  <c r="AK18" i="15" s="1"/>
  <c r="K18" i="15"/>
  <c r="CZ19" i="17"/>
  <c r="AE18" i="15" s="1"/>
  <c r="AP18" i="15" s="1"/>
  <c r="CX19" i="17"/>
  <c r="AC18" i="15" s="1"/>
  <c r="AN18" i="15" s="1"/>
  <c r="CV19" i="17"/>
  <c r="AA18" i="15" s="1"/>
  <c r="AL18" i="15" s="1"/>
  <c r="DB19" i="17"/>
  <c r="AG18" i="15" s="1"/>
  <c r="AR18" i="15" s="1"/>
  <c r="CY19" i="17"/>
  <c r="AD18" i="15" s="1"/>
  <c r="AO18" i="15" s="1"/>
  <c r="CW19" i="17"/>
  <c r="AB18" i="15" s="1"/>
  <c r="AM18" i="15" s="1"/>
  <c r="DA19" i="17"/>
  <c r="AF18" i="15" s="1"/>
  <c r="AQ18" i="15" s="1"/>
  <c r="CR19" i="17"/>
  <c r="W18" i="15" s="1"/>
  <c r="AH18" i="15" s="1"/>
  <c r="CS19" i="17"/>
  <c r="X18" i="15" s="1"/>
  <c r="AI18" i="15" s="1"/>
  <c r="BR11" i="17"/>
  <c r="AG11" i="17"/>
  <c r="H10" i="15"/>
  <c r="AJ22" i="17"/>
  <c r="AK36" i="17"/>
  <c r="AR36" i="17"/>
  <c r="AZ36" i="17" s="1"/>
  <c r="AJ37" i="17"/>
  <c r="AG37" i="17"/>
  <c r="G36" i="15"/>
  <c r="BQ11" i="17"/>
  <c r="AJ11" i="17"/>
  <c r="G10" i="15"/>
  <c r="AJ35" i="17"/>
  <c r="G34" i="15"/>
  <c r="K35" i="15"/>
  <c r="CX36" i="17"/>
  <c r="AC35" i="15" s="1"/>
  <c r="AN35" i="15" s="1"/>
  <c r="CU36" i="17"/>
  <c r="Z35" i="15" s="1"/>
  <c r="AK35" i="15" s="1"/>
  <c r="CT36" i="17"/>
  <c r="Y35" i="15" s="1"/>
  <c r="AJ35" i="15" s="1"/>
  <c r="DA36" i="17"/>
  <c r="AF35" i="15" s="1"/>
  <c r="AQ35" i="15" s="1"/>
  <c r="CR36" i="17"/>
  <c r="W35" i="15" s="1"/>
  <c r="AH35" i="15" s="1"/>
  <c r="CV36" i="17"/>
  <c r="AA35" i="15" s="1"/>
  <c r="AL35" i="15" s="1"/>
  <c r="DB36" i="17"/>
  <c r="AG35" i="15" s="1"/>
  <c r="AR35" i="15" s="1"/>
  <c r="CY36" i="17"/>
  <c r="AD35" i="15" s="1"/>
  <c r="AO35" i="15" s="1"/>
  <c r="CS36" i="17"/>
  <c r="X35" i="15" s="1"/>
  <c r="AI35" i="15" s="1"/>
  <c r="CW36" i="17"/>
  <c r="AB35" i="15" s="1"/>
  <c r="AM35" i="15" s="1"/>
  <c r="CZ36" i="17"/>
  <c r="AE35" i="15" s="1"/>
  <c r="AP35" i="15" s="1"/>
  <c r="N4" i="22"/>
  <c r="C26" i="35"/>
  <c r="C29" i="35" s="1"/>
  <c r="E25" i="35"/>
  <c r="E10" i="35"/>
  <c r="E65" i="35"/>
  <c r="E15" i="35"/>
  <c r="E7" i="35"/>
  <c r="E24" i="35"/>
  <c r="E5" i="35"/>
  <c r="E30" i="35"/>
  <c r="H24" i="35"/>
  <c r="H25" i="35"/>
  <c r="H26" i="35" s="1"/>
  <c r="H29" i="35" s="1"/>
  <c r="H10" i="35"/>
  <c r="H7" i="35"/>
  <c r="H65" i="35"/>
  <c r="H30" i="35"/>
  <c r="H5" i="35"/>
  <c r="H15" i="35"/>
  <c r="AD21" i="17"/>
  <c r="R21" i="17"/>
  <c r="AB12" i="17"/>
  <c r="AF12" i="17" s="1" a="1"/>
  <c r="AF12" i="17" s="1"/>
  <c r="Z12" i="17"/>
  <c r="J24" i="15"/>
  <c r="Y25" i="17"/>
  <c r="AA25" i="17"/>
  <c r="AE25" i="17" s="1" a="1"/>
  <c r="AE25" i="17" s="1"/>
  <c r="G26" i="35"/>
  <c r="G29" i="35" s="1"/>
  <c r="R26" i="17"/>
  <c r="AD26" i="17"/>
  <c r="AS34" i="17"/>
  <c r="BA34" i="17" s="1"/>
  <c r="AL34" i="17"/>
  <c r="J29" i="15"/>
  <c r="Y30" i="17"/>
  <c r="AB28" i="17"/>
  <c r="AF28" i="17" s="1" a="1"/>
  <c r="AF28" i="17" s="1"/>
  <c r="Z28" i="17"/>
  <c r="J12" i="15"/>
  <c r="Y13" i="17"/>
  <c r="AA13" i="17"/>
  <c r="AE13" i="17" s="1" a="1"/>
  <c r="AE13" i="17" s="1"/>
  <c r="R23" i="17"/>
  <c r="AD23" i="17"/>
  <c r="AR6" i="17"/>
  <c r="AZ6" i="17" s="1"/>
  <c r="AD49" i="17"/>
  <c r="R49" i="17"/>
  <c r="AC24" i="17"/>
  <c r="Q24" i="17"/>
  <c r="L30" i="35"/>
  <c r="N23" i="35"/>
  <c r="N30" i="35" s="1"/>
  <c r="AR46" i="17"/>
  <c r="AZ46" i="17" s="1"/>
  <c r="AK46" i="17"/>
  <c r="J41" i="15"/>
  <c r="AA42" i="17"/>
  <c r="AE42" i="17" s="1" a="1"/>
  <c r="AE42" i="17" s="1"/>
  <c r="AB10" i="17"/>
  <c r="Z10" i="17"/>
  <c r="AF10" i="17" s="1" a="1"/>
  <c r="AF10" i="17" s="1"/>
  <c r="J11" i="15"/>
  <c r="AA12" i="17"/>
  <c r="AE12" i="17" s="1" a="1"/>
  <c r="AE12" i="17" s="1"/>
  <c r="Y12" i="17"/>
  <c r="AB7" i="17"/>
  <c r="AF7" i="17" s="1" a="1"/>
  <c r="AF7" i="17" s="1"/>
  <c r="Z7" i="17"/>
  <c r="AB42" i="17"/>
  <c r="AF42" i="17" s="1" a="1"/>
  <c r="AF42" i="17" s="1"/>
  <c r="Z42" i="17"/>
  <c r="AS40" i="17"/>
  <c r="BA40" i="17" s="1"/>
  <c r="AL40" i="17"/>
  <c r="AB29" i="17"/>
  <c r="AF29" i="17" s="1" a="1"/>
  <c r="AF29" i="17" s="1"/>
  <c r="Z29" i="17"/>
  <c r="Q26" i="17"/>
  <c r="J25" i="15" s="1"/>
  <c r="AC26" i="17"/>
  <c r="CZ44" i="17"/>
  <c r="AE43" i="15" s="1"/>
  <c r="AP43" i="15" s="1"/>
  <c r="CV44" i="17"/>
  <c r="AA43" i="15" s="1"/>
  <c r="AL43" i="15" s="1"/>
  <c r="CS44" i="17"/>
  <c r="X43" i="15" s="1"/>
  <c r="AI43" i="15" s="1"/>
  <c r="DA44" i="17"/>
  <c r="AF43" i="15" s="1"/>
  <c r="AQ43" i="15" s="1"/>
  <c r="CY44" i="17"/>
  <c r="AD43" i="15" s="1"/>
  <c r="AO43" i="15" s="1"/>
  <c r="CT44" i="17"/>
  <c r="Y43" i="15" s="1"/>
  <c r="AJ43" i="15" s="1"/>
  <c r="CU44" i="17"/>
  <c r="Z43" i="15" s="1"/>
  <c r="AK43" i="15" s="1"/>
  <c r="CW44" i="17"/>
  <c r="AB43" i="15" s="1"/>
  <c r="AM43" i="15" s="1"/>
  <c r="DB44" i="17"/>
  <c r="AG43" i="15" s="1"/>
  <c r="AR43" i="15" s="1"/>
  <c r="K43" i="15"/>
  <c r="CR44" i="17"/>
  <c r="W43" i="15" s="1"/>
  <c r="AH43" i="15" s="1"/>
  <c r="CX44" i="17"/>
  <c r="AC43" i="15" s="1"/>
  <c r="AN43" i="15" s="1"/>
  <c r="AG6" i="17"/>
  <c r="CZ46" i="17"/>
  <c r="AE45" i="15" s="1"/>
  <c r="AP45" i="15" s="1"/>
  <c r="CS46" i="17"/>
  <c r="X45" i="15" s="1"/>
  <c r="AI45" i="15" s="1"/>
  <c r="DA46" i="17"/>
  <c r="AF45" i="15" s="1"/>
  <c r="AQ45" i="15" s="1"/>
  <c r="CU46" i="17"/>
  <c r="Z45" i="15" s="1"/>
  <c r="AK45" i="15" s="1"/>
  <c r="DB46" i="17"/>
  <c r="AG45" i="15" s="1"/>
  <c r="AR45" i="15" s="1"/>
  <c r="CY46" i="17"/>
  <c r="AD45" i="15" s="1"/>
  <c r="AO45" i="15" s="1"/>
  <c r="CR46" i="17"/>
  <c r="W45" i="15" s="1"/>
  <c r="AH45" i="15" s="1"/>
  <c r="CV46" i="17"/>
  <c r="AA45" i="15" s="1"/>
  <c r="AL45" i="15" s="1"/>
  <c r="CT46" i="17"/>
  <c r="Y45" i="15" s="1"/>
  <c r="AJ45" i="15" s="1"/>
  <c r="CW46" i="17"/>
  <c r="AB45" i="15" s="1"/>
  <c r="AM45" i="15" s="1"/>
  <c r="CX46" i="17"/>
  <c r="AC45" i="15" s="1"/>
  <c r="AN45" i="15" s="1"/>
  <c r="K45" i="15"/>
  <c r="Q49" i="17"/>
  <c r="AC49" i="17"/>
  <c r="J42" i="15"/>
  <c r="Y43" i="17"/>
  <c r="AA43" i="17"/>
  <c r="AE43" i="17" s="1" a="1"/>
  <c r="AE43" i="17" s="1"/>
  <c r="AC23" i="17"/>
  <c r="Q23" i="17"/>
  <c r="AB47" i="17"/>
  <c r="AF47" i="17" s="1" a="1"/>
  <c r="AF47" i="17" s="1"/>
  <c r="Z47" i="17"/>
  <c r="Z9" i="17"/>
  <c r="AB9" i="17"/>
  <c r="AF9" i="17" s="1" a="1"/>
  <c r="AF9" i="17" s="1"/>
  <c r="D26" i="35"/>
  <c r="D29" i="35" s="1"/>
  <c r="H7" i="15"/>
  <c r="BR8" i="17"/>
  <c r="BQ6" i="17"/>
  <c r="J7" i="15"/>
  <c r="Y8" i="17"/>
  <c r="AA8" i="17"/>
  <c r="AE8" i="17" s="1" a="1"/>
  <c r="AE8" i="17" s="1"/>
  <c r="AG8" i="17" s="1"/>
  <c r="Z30" i="17"/>
  <c r="AB30" i="17"/>
  <c r="AF30" i="17" s="1" a="1"/>
  <c r="AF30" i="17" s="1"/>
  <c r="AK30" i="17" s="1"/>
  <c r="J14" i="15"/>
  <c r="AA15" i="17"/>
  <c r="Y15" i="17"/>
  <c r="AE15" i="17" s="1" a="1"/>
  <c r="AE15" i="17" s="1"/>
  <c r="J6" i="15"/>
  <c r="AA7" i="17"/>
  <c r="AE7" i="17" s="1" a="1"/>
  <c r="AE7" i="17" s="1"/>
  <c r="Y7" i="17"/>
  <c r="AC21" i="17"/>
  <c r="Q21" i="17"/>
  <c r="AS45" i="17"/>
  <c r="BA45" i="17" s="1"/>
  <c r="AL45" i="17"/>
  <c r="J21" i="15"/>
  <c r="Y22" i="17"/>
  <c r="Z41" i="17"/>
  <c r="AB41" i="17"/>
  <c r="AF41" i="17" s="1" a="1"/>
  <c r="AF41" i="17" s="1"/>
  <c r="Z15" i="17"/>
  <c r="AF15" i="17" s="1" a="1"/>
  <c r="AF15" i="17" s="1"/>
  <c r="Z13" i="17"/>
  <c r="AB13" i="17"/>
  <c r="AF13" i="17" s="1" a="1"/>
  <c r="AF13" i="17" s="1"/>
  <c r="Z25" i="17"/>
  <c r="AB25" i="17"/>
  <c r="AF25" i="17" s="1" a="1"/>
  <c r="AF25" i="17" s="1"/>
  <c r="G5" i="15"/>
  <c r="J28" i="15"/>
  <c r="Y29" i="17"/>
  <c r="AA29" i="17"/>
  <c r="AE29" i="17" s="1" a="1"/>
  <c r="AE29" i="17" s="1"/>
  <c r="P20" i="35"/>
  <c r="Q20" i="35" s="1"/>
  <c r="J8" i="15"/>
  <c r="Y9" i="17"/>
  <c r="AA9" i="17"/>
  <c r="AE9" i="17" s="1" a="1"/>
  <c r="AE9" i="17" s="1"/>
  <c r="J13" i="15"/>
  <c r="Y14" i="17"/>
  <c r="AE14" i="17" s="1" a="1"/>
  <c r="AE14" i="17" s="1"/>
  <c r="AA14" i="17"/>
  <c r="AD31" i="17"/>
  <c r="R31" i="17"/>
  <c r="J9" i="15"/>
  <c r="AA10" i="17"/>
  <c r="J19" i="15"/>
  <c r="AA20" i="17"/>
  <c r="AE20" i="17" s="1" a="1"/>
  <c r="AE20" i="17" s="1"/>
  <c r="Y20" i="17"/>
  <c r="Z22" i="17"/>
  <c r="AB22" i="17"/>
  <c r="AF22" i="17" s="1" a="1"/>
  <c r="AF22" i="17" s="1"/>
  <c r="AK22" i="17" s="1"/>
  <c r="AB20" i="17"/>
  <c r="AF20" i="17" s="1" a="1"/>
  <c r="AF20" i="17" s="1"/>
  <c r="AS19" i="17"/>
  <c r="BA19" i="17" s="1"/>
  <c r="AL19" i="17"/>
  <c r="J27" i="15"/>
  <c r="Y28" i="17"/>
  <c r="AA28" i="17"/>
  <c r="AE28" i="17" s="1" a="1"/>
  <c r="AE28" i="17" s="1"/>
  <c r="Y6" i="17"/>
  <c r="Z14" i="17"/>
  <c r="AF14" i="17" s="1" a="1"/>
  <c r="AF14" i="17" s="1"/>
  <c r="H13" i="15" s="1"/>
  <c r="AB14" i="17"/>
  <c r="J46" i="15"/>
  <c r="AA47" i="17"/>
  <c r="AE47" i="17" s="1" a="1"/>
  <c r="AE47" i="17" s="1"/>
  <c r="Y47" i="17"/>
  <c r="R24" i="17"/>
  <c r="AD24" i="17"/>
  <c r="Z8" i="17"/>
  <c r="AT38" i="17"/>
  <c r="BB38" i="17" s="1"/>
  <c r="AM38" i="17"/>
  <c r="AR22" i="17"/>
  <c r="AZ22" i="17" s="1"/>
  <c r="AL39" i="17"/>
  <c r="AS39" i="17"/>
  <c r="BA39" i="17" s="1"/>
  <c r="AL48" i="17"/>
  <c r="AS48" i="17"/>
  <c r="BA48" i="17" s="1"/>
  <c r="AT44" i="17"/>
  <c r="BB44" i="17" s="1"/>
  <c r="AM44" i="17"/>
  <c r="AS6" i="17"/>
  <c r="BA6" i="17" s="1"/>
  <c r="AL6" i="17"/>
  <c r="CT8" i="17" l="1"/>
  <c r="Y7" i="15" s="1"/>
  <c r="AJ7" i="15" s="1"/>
  <c r="DB8" i="17"/>
  <c r="AG7" i="15" s="1"/>
  <c r="AR7" i="15" s="1"/>
  <c r="DA8" i="17"/>
  <c r="AF7" i="15" s="1"/>
  <c r="AQ7" i="15" s="1"/>
  <c r="CZ8" i="17"/>
  <c r="AE7" i="15" s="1"/>
  <c r="AP7" i="15" s="1"/>
  <c r="CX8" i="17"/>
  <c r="AC7" i="15" s="1"/>
  <c r="AN7" i="15" s="1"/>
  <c r="K7" i="15"/>
  <c r="CU8" i="17"/>
  <c r="Z7" i="15" s="1"/>
  <c r="AK7" i="15" s="1"/>
  <c r="CY8" i="17"/>
  <c r="AD7" i="15" s="1"/>
  <c r="AO7" i="15" s="1"/>
  <c r="CS8" i="17"/>
  <c r="X7" i="15" s="1"/>
  <c r="AI7" i="15" s="1"/>
  <c r="CV8" i="17"/>
  <c r="AA7" i="15" s="1"/>
  <c r="AL7" i="15" s="1"/>
  <c r="CR8" i="17"/>
  <c r="W7" i="15" s="1"/>
  <c r="AH7" i="15" s="1"/>
  <c r="CW8" i="17"/>
  <c r="AB7" i="15" s="1"/>
  <c r="AM7" i="15" s="1"/>
  <c r="AK37" i="17"/>
  <c r="AR37" i="17"/>
  <c r="AZ37" i="17" s="1"/>
  <c r="E26" i="35"/>
  <c r="E29" i="35" s="1"/>
  <c r="AR35" i="17"/>
  <c r="AZ35" i="17" s="1"/>
  <c r="AK35" i="17"/>
  <c r="AS36" i="17"/>
  <c r="BA36" i="17" s="1"/>
  <c r="AL36" i="17"/>
  <c r="AR11" i="17"/>
  <c r="AZ11" i="17" s="1"/>
  <c r="AK11" i="17"/>
  <c r="CU35" i="17"/>
  <c r="Z34" i="15" s="1"/>
  <c r="AK34" i="15" s="1"/>
  <c r="CW35" i="17"/>
  <c r="AB34" i="15" s="1"/>
  <c r="AM34" i="15" s="1"/>
  <c r="CS35" i="17"/>
  <c r="X34" i="15" s="1"/>
  <c r="AI34" i="15" s="1"/>
  <c r="CV35" i="17"/>
  <c r="AA34" i="15" s="1"/>
  <c r="AL34" i="15" s="1"/>
  <c r="DB35" i="17"/>
  <c r="AG34" i="15" s="1"/>
  <c r="AR34" i="15" s="1"/>
  <c r="K34" i="15"/>
  <c r="CY35" i="17"/>
  <c r="AD34" i="15" s="1"/>
  <c r="AO34" i="15" s="1"/>
  <c r="CT35" i="17"/>
  <c r="Y34" i="15" s="1"/>
  <c r="AJ34" i="15" s="1"/>
  <c r="CZ35" i="17"/>
  <c r="AE34" i="15" s="1"/>
  <c r="AP34" i="15" s="1"/>
  <c r="CR35" i="17"/>
  <c r="W34" i="15" s="1"/>
  <c r="AH34" i="15" s="1"/>
  <c r="CX35" i="17"/>
  <c r="AC34" i="15" s="1"/>
  <c r="AN34" i="15" s="1"/>
  <c r="DA35" i="17"/>
  <c r="AF34" i="15" s="1"/>
  <c r="AQ34" i="15" s="1"/>
  <c r="CS11" i="17"/>
  <c r="X10" i="15" s="1"/>
  <c r="AI10" i="15" s="1"/>
  <c r="DB11" i="17"/>
  <c r="AG10" i="15" s="1"/>
  <c r="AR10" i="15" s="1"/>
  <c r="CY11" i="17"/>
  <c r="AD10" i="15" s="1"/>
  <c r="AO10" i="15" s="1"/>
  <c r="CV11" i="17"/>
  <c r="AA10" i="15" s="1"/>
  <c r="AL10" i="15" s="1"/>
  <c r="CX11" i="17"/>
  <c r="AC10" i="15" s="1"/>
  <c r="AN10" i="15" s="1"/>
  <c r="CW11" i="17"/>
  <c r="AB10" i="15" s="1"/>
  <c r="AM10" i="15" s="1"/>
  <c r="CR11" i="17"/>
  <c r="W10" i="15" s="1"/>
  <c r="AH10" i="15" s="1"/>
  <c r="DA11" i="17"/>
  <c r="AF10" i="15" s="1"/>
  <c r="AQ10" i="15" s="1"/>
  <c r="CT11" i="17"/>
  <c r="Y10" i="15" s="1"/>
  <c r="AJ10" i="15" s="1"/>
  <c r="CZ11" i="17"/>
  <c r="AE10" i="15" s="1"/>
  <c r="AP10" i="15" s="1"/>
  <c r="K10" i="15"/>
  <c r="CU11" i="17"/>
  <c r="Z10" i="15" s="1"/>
  <c r="AK10" i="15" s="1"/>
  <c r="CW37" i="17"/>
  <c r="AB36" i="15" s="1"/>
  <c r="AM36" i="15" s="1"/>
  <c r="CV37" i="17"/>
  <c r="AA36" i="15" s="1"/>
  <c r="AL36" i="15" s="1"/>
  <c r="CX37" i="17"/>
  <c r="AC36" i="15" s="1"/>
  <c r="AN36" i="15" s="1"/>
  <c r="CY37" i="17"/>
  <c r="AD36" i="15" s="1"/>
  <c r="AO36" i="15" s="1"/>
  <c r="CR37" i="17"/>
  <c r="W36" i="15" s="1"/>
  <c r="AH36" i="15" s="1"/>
  <c r="DA37" i="17"/>
  <c r="AF36" i="15" s="1"/>
  <c r="AQ36" i="15" s="1"/>
  <c r="K36" i="15"/>
  <c r="CZ37" i="17"/>
  <c r="AE36" i="15" s="1"/>
  <c r="AP36" i="15" s="1"/>
  <c r="CU37" i="17"/>
  <c r="Z36" i="15" s="1"/>
  <c r="AK36" i="15" s="1"/>
  <c r="CS37" i="17"/>
  <c r="X36" i="15" s="1"/>
  <c r="AI36" i="15" s="1"/>
  <c r="DB37" i="17"/>
  <c r="AG36" i="15" s="1"/>
  <c r="AR36" i="15" s="1"/>
  <c r="CT37" i="17"/>
  <c r="Y36" i="15" s="1"/>
  <c r="AJ36" i="15" s="1"/>
  <c r="AL30" i="17"/>
  <c r="AS30" i="17"/>
  <c r="BA30" i="17" s="1"/>
  <c r="AS22" i="17"/>
  <c r="BA22" i="17" s="1"/>
  <c r="AL22" i="17"/>
  <c r="AG29" i="17"/>
  <c r="G28" i="15"/>
  <c r="BQ29" i="17"/>
  <c r="AJ29" i="17"/>
  <c r="BQ28" i="17"/>
  <c r="AJ28" i="17"/>
  <c r="G27" i="15"/>
  <c r="AG14" i="17"/>
  <c r="AJ14" i="17"/>
  <c r="G13" i="15"/>
  <c r="AG41" i="17"/>
  <c r="H40" i="15"/>
  <c r="AK41" i="17"/>
  <c r="BQ8" i="17"/>
  <c r="G7" i="15"/>
  <c r="AJ8" i="17"/>
  <c r="H8" i="15"/>
  <c r="AG9" i="17"/>
  <c r="BR9" i="17"/>
  <c r="AJ9" i="17"/>
  <c r="BQ9" i="17"/>
  <c r="G8" i="15"/>
  <c r="J48" i="15"/>
  <c r="Y49" i="17"/>
  <c r="AA49" i="17"/>
  <c r="AE49" i="17" s="1" a="1"/>
  <c r="AE49" i="17" s="1"/>
  <c r="AT40" i="17"/>
  <c r="BB40" i="17" s="1"/>
  <c r="AM40" i="17"/>
  <c r="BQ13" i="17"/>
  <c r="G12" i="15"/>
  <c r="AJ13" i="17"/>
  <c r="BR12" i="17"/>
  <c r="H11" i="15"/>
  <c r="AG12" i="17"/>
  <c r="Z24" i="17"/>
  <c r="AB24" i="17"/>
  <c r="H28" i="15"/>
  <c r="BR29" i="17"/>
  <c r="AM34" i="17"/>
  <c r="AT34" i="17"/>
  <c r="BB34" i="17" s="1"/>
  <c r="G46" i="15"/>
  <c r="AJ47" i="17"/>
  <c r="AM19" i="17"/>
  <c r="AT19" i="17"/>
  <c r="BB19" i="17" s="1"/>
  <c r="BW19" i="17" s="1"/>
  <c r="H24" i="15"/>
  <c r="AG25" i="17"/>
  <c r="BR25" i="17"/>
  <c r="AJ15" i="17"/>
  <c r="G14" i="15"/>
  <c r="AG47" i="17"/>
  <c r="H46" i="15"/>
  <c r="BR10" i="17"/>
  <c r="H9" i="15"/>
  <c r="AG10" i="17"/>
  <c r="AK10" i="17"/>
  <c r="J23" i="15"/>
  <c r="Y24" i="17"/>
  <c r="AA24" i="17"/>
  <c r="O23" i="35"/>
  <c r="O30" i="35" s="1"/>
  <c r="AJ20" i="17"/>
  <c r="G19" i="15"/>
  <c r="BQ20" i="17"/>
  <c r="G11" i="15"/>
  <c r="AJ12" i="17"/>
  <c r="BQ12" i="17"/>
  <c r="AM45" i="17"/>
  <c r="AT45" i="17"/>
  <c r="BB45" i="17" s="1"/>
  <c r="Y26" i="17"/>
  <c r="J22" i="15"/>
  <c r="Y23" i="17"/>
  <c r="AA23" i="17"/>
  <c r="AE23" i="17" s="1" a="1"/>
  <c r="AE23" i="17" s="1"/>
  <c r="AA26" i="17"/>
  <c r="AE26" i="17" s="1" a="1"/>
  <c r="AE26" i="17" s="1"/>
  <c r="Z26" i="17"/>
  <c r="AB26" i="17"/>
  <c r="AF26" i="17" s="1" a="1"/>
  <c r="AF26" i="17" s="1"/>
  <c r="AJ7" i="17"/>
  <c r="BQ7" i="17"/>
  <c r="G6" i="15"/>
  <c r="Z23" i="17"/>
  <c r="AB23" i="17"/>
  <c r="AF23" i="17" s="1" a="1"/>
  <c r="AF23" i="17" s="1"/>
  <c r="BR20" i="17"/>
  <c r="AG20" i="17"/>
  <c r="H19" i="15"/>
  <c r="Z31" i="17"/>
  <c r="AB31" i="17"/>
  <c r="R20" i="35"/>
  <c r="BR13" i="17"/>
  <c r="H12" i="15"/>
  <c r="AG13" i="17"/>
  <c r="H41" i="15"/>
  <c r="AG42" i="17"/>
  <c r="AJ42" i="17"/>
  <c r="G41" i="15"/>
  <c r="AB49" i="17"/>
  <c r="AF49" i="17" s="1" a="1"/>
  <c r="AF49" i="17" s="1"/>
  <c r="Z49" i="17"/>
  <c r="AB21" i="17"/>
  <c r="AF21" i="17" s="1" a="1"/>
  <c r="AF21" i="17" s="1"/>
  <c r="Z21" i="17"/>
  <c r="AG22" i="17"/>
  <c r="BR22" i="17"/>
  <c r="H21" i="15"/>
  <c r="J20" i="15"/>
  <c r="AA21" i="17"/>
  <c r="AE21" i="17" s="1" a="1"/>
  <c r="AE21" i="17" s="1"/>
  <c r="Y21" i="17"/>
  <c r="H29" i="15"/>
  <c r="BR30" i="17"/>
  <c r="AG30" i="17"/>
  <c r="AG43" i="17"/>
  <c r="G42" i="15"/>
  <c r="AJ43" i="17"/>
  <c r="H27" i="15"/>
  <c r="BR28" i="17"/>
  <c r="AG28" i="17"/>
  <c r="BQ25" i="17"/>
  <c r="G24" i="15"/>
  <c r="AJ25" i="17"/>
  <c r="H14" i="15"/>
  <c r="AG15" i="17"/>
  <c r="CW6" i="17"/>
  <c r="AB5" i="15" s="1"/>
  <c r="AM5" i="15" s="1"/>
  <c r="CT6" i="17"/>
  <c r="Y5" i="15" s="1"/>
  <c r="AJ5" i="15" s="1"/>
  <c r="CY6" i="17"/>
  <c r="AD5" i="15" s="1"/>
  <c r="AO5" i="15" s="1"/>
  <c r="CR6" i="17"/>
  <c r="W5" i="15" s="1"/>
  <c r="AH5" i="15" s="1"/>
  <c r="DB6" i="17"/>
  <c r="AG5" i="15" s="1"/>
  <c r="AR5" i="15" s="1"/>
  <c r="CZ6" i="17"/>
  <c r="AE5" i="15" s="1"/>
  <c r="AP5" i="15" s="1"/>
  <c r="CS6" i="17"/>
  <c r="X5" i="15" s="1"/>
  <c r="AI5" i="15" s="1"/>
  <c r="CU6" i="17"/>
  <c r="Z5" i="15" s="1"/>
  <c r="AK5" i="15" s="1"/>
  <c r="CV6" i="17"/>
  <c r="AA5" i="15" s="1"/>
  <c r="AL5" i="15" s="1"/>
  <c r="CX6" i="17"/>
  <c r="AC5" i="15" s="1"/>
  <c r="AN5" i="15" s="1"/>
  <c r="K5" i="15"/>
  <c r="DA6" i="17"/>
  <c r="AF5" i="15" s="1"/>
  <c r="AQ5" i="15" s="1"/>
  <c r="H6" i="15"/>
  <c r="BR7" i="17"/>
  <c r="AG7" i="17"/>
  <c r="AL46" i="17"/>
  <c r="AS46" i="17"/>
  <c r="BA46" i="17" s="1"/>
  <c r="AM48" i="17"/>
  <c r="AT48" i="17"/>
  <c r="BB48" i="17" s="1"/>
  <c r="AN38" i="17"/>
  <c r="AU38" i="17"/>
  <c r="BC38" i="17" s="1"/>
  <c r="AT39" i="17"/>
  <c r="BB39" i="17" s="1"/>
  <c r="AM39" i="17"/>
  <c r="AM6" i="17"/>
  <c r="AT6" i="17"/>
  <c r="BB6" i="17" s="1"/>
  <c r="AT30" i="17"/>
  <c r="BB30" i="17" s="1"/>
  <c r="AM30" i="17"/>
  <c r="AT22" i="17"/>
  <c r="BB22" i="17" s="1"/>
  <c r="AM22" i="17"/>
  <c r="AU44" i="17"/>
  <c r="BC44" i="17" s="1"/>
  <c r="AN44" i="17"/>
  <c r="AL11" i="17" l="1"/>
  <c r="AS11" i="17"/>
  <c r="BA11" i="17" s="1"/>
  <c r="AS37" i="17"/>
  <c r="BA37" i="17" s="1"/>
  <c r="AL37" i="17"/>
  <c r="AM36" i="17"/>
  <c r="AT36" i="17"/>
  <c r="BB36" i="17" s="1"/>
  <c r="AL35" i="17"/>
  <c r="AS35" i="17"/>
  <c r="BA35" i="17" s="1"/>
  <c r="AR42" i="17"/>
  <c r="AZ42" i="17" s="1"/>
  <c r="AK42" i="17"/>
  <c r="AT46" i="17"/>
  <c r="BB46" i="17" s="1"/>
  <c r="AM46" i="17"/>
  <c r="CR15" i="17"/>
  <c r="W14" i="15" s="1"/>
  <c r="AH14" i="15" s="1"/>
  <c r="CZ15" i="17"/>
  <c r="AE14" i="15" s="1"/>
  <c r="AP14" i="15" s="1"/>
  <c r="CT15" i="17"/>
  <c r="Y14" i="15" s="1"/>
  <c r="AJ14" i="15" s="1"/>
  <c r="CU15" i="17"/>
  <c r="Z14" i="15" s="1"/>
  <c r="AK14" i="15" s="1"/>
  <c r="CY15" i="17"/>
  <c r="AD14" i="15" s="1"/>
  <c r="AO14" i="15" s="1"/>
  <c r="DB15" i="17"/>
  <c r="AG14" i="15" s="1"/>
  <c r="AR14" i="15" s="1"/>
  <c r="DA15" i="17"/>
  <c r="AF14" i="15" s="1"/>
  <c r="AQ14" i="15" s="1"/>
  <c r="CS15" i="17"/>
  <c r="X14" i="15" s="1"/>
  <c r="AI14" i="15" s="1"/>
  <c r="CV15" i="17"/>
  <c r="AA14" i="15" s="1"/>
  <c r="AL14" i="15" s="1"/>
  <c r="CX15" i="17"/>
  <c r="AC14" i="15" s="1"/>
  <c r="AN14" i="15" s="1"/>
  <c r="CW15" i="17"/>
  <c r="AB14" i="15" s="1"/>
  <c r="AM14" i="15" s="1"/>
  <c r="K14" i="15"/>
  <c r="AR43" i="17"/>
  <c r="AZ43" i="17" s="1"/>
  <c r="AK43" i="17"/>
  <c r="AK9" i="17"/>
  <c r="AR9" i="17"/>
  <c r="AZ9" i="17" s="1"/>
  <c r="AR29" i="17"/>
  <c r="AZ29" i="17" s="1"/>
  <c r="AK29" i="17"/>
  <c r="CX43" i="17"/>
  <c r="AC42" i="15" s="1"/>
  <c r="AN42" i="15" s="1"/>
  <c r="CR43" i="17"/>
  <c r="W42" i="15" s="1"/>
  <c r="AH42" i="15" s="1"/>
  <c r="CY43" i="17"/>
  <c r="AD42" i="15" s="1"/>
  <c r="AO42" i="15" s="1"/>
  <c r="CZ43" i="17"/>
  <c r="AE42" i="15" s="1"/>
  <c r="AP42" i="15" s="1"/>
  <c r="CS43" i="17"/>
  <c r="X42" i="15" s="1"/>
  <c r="AI42" i="15" s="1"/>
  <c r="CT43" i="17"/>
  <c r="Y42" i="15" s="1"/>
  <c r="AJ42" i="15" s="1"/>
  <c r="DB43" i="17"/>
  <c r="AG42" i="15" s="1"/>
  <c r="AR42" i="15" s="1"/>
  <c r="CU43" i="17"/>
  <c r="Z42" i="15" s="1"/>
  <c r="AK42" i="15" s="1"/>
  <c r="CV43" i="17"/>
  <c r="AA42" i="15" s="1"/>
  <c r="AL42" i="15" s="1"/>
  <c r="K42" i="15"/>
  <c r="CW43" i="17"/>
  <c r="AB42" i="15" s="1"/>
  <c r="AM42" i="15" s="1"/>
  <c r="DA43" i="17"/>
  <c r="AF42" i="15" s="1"/>
  <c r="AQ42" i="15" s="1"/>
  <c r="CU42" i="17"/>
  <c r="Z41" i="15" s="1"/>
  <c r="AK41" i="15" s="1"/>
  <c r="DA42" i="17"/>
  <c r="AF41" i="15" s="1"/>
  <c r="AQ41" i="15" s="1"/>
  <c r="CT42" i="17"/>
  <c r="Y41" i="15" s="1"/>
  <c r="AJ41" i="15" s="1"/>
  <c r="CV42" i="17"/>
  <c r="AA41" i="15" s="1"/>
  <c r="AL41" i="15" s="1"/>
  <c r="CW42" i="17"/>
  <c r="AB41" i="15" s="1"/>
  <c r="AM41" i="15" s="1"/>
  <c r="CR42" i="17"/>
  <c r="W41" i="15" s="1"/>
  <c r="AH41" i="15" s="1"/>
  <c r="CS42" i="17"/>
  <c r="X41" i="15" s="1"/>
  <c r="AI41" i="15" s="1"/>
  <c r="DB42" i="17"/>
  <c r="AG41" i="15" s="1"/>
  <c r="AR41" i="15" s="1"/>
  <c r="CY42" i="17"/>
  <c r="AD41" i="15" s="1"/>
  <c r="AO41" i="15" s="1"/>
  <c r="K41" i="15"/>
  <c r="CX42" i="17"/>
  <c r="AC41" i="15" s="1"/>
  <c r="AN41" i="15" s="1"/>
  <c r="CZ42" i="17"/>
  <c r="AE41" i="15" s="1"/>
  <c r="AP41" i="15" s="1"/>
  <c r="AK7" i="17"/>
  <c r="AR7" i="17"/>
  <c r="AZ7" i="17" s="1"/>
  <c r="AN19" i="17"/>
  <c r="AU19" i="17"/>
  <c r="BC19" i="17" s="1"/>
  <c r="CT9" i="17"/>
  <c r="Y8" i="15" s="1"/>
  <c r="AJ8" i="15" s="1"/>
  <c r="DA9" i="17"/>
  <c r="AF8" i="15" s="1"/>
  <c r="AQ8" i="15" s="1"/>
  <c r="CS9" i="17"/>
  <c r="X8" i="15" s="1"/>
  <c r="AI8" i="15" s="1"/>
  <c r="DB9" i="17"/>
  <c r="AG8" i="15" s="1"/>
  <c r="AR8" i="15" s="1"/>
  <c r="K8" i="15"/>
  <c r="CW9" i="17"/>
  <c r="AB8" i="15" s="1"/>
  <c r="AM8" i="15" s="1"/>
  <c r="CR9" i="17"/>
  <c r="W8" i="15" s="1"/>
  <c r="AH8" i="15" s="1"/>
  <c r="CY9" i="17"/>
  <c r="AD8" i="15" s="1"/>
  <c r="AO8" i="15" s="1"/>
  <c r="CX9" i="17"/>
  <c r="AC8" i="15" s="1"/>
  <c r="AN8" i="15" s="1"/>
  <c r="CV9" i="17"/>
  <c r="AA8" i="15" s="1"/>
  <c r="AL8" i="15" s="1"/>
  <c r="CU9" i="17"/>
  <c r="Z8" i="15" s="1"/>
  <c r="AK8" i="15" s="1"/>
  <c r="CZ9" i="17"/>
  <c r="AE8" i="15" s="1"/>
  <c r="AP8" i="15" s="1"/>
  <c r="CW7" i="17"/>
  <c r="AB6" i="15" s="1"/>
  <c r="AM6" i="15" s="1"/>
  <c r="CV7" i="17"/>
  <c r="AA6" i="15" s="1"/>
  <c r="AL6" i="15" s="1"/>
  <c r="CS7" i="17"/>
  <c r="X6" i="15" s="1"/>
  <c r="AI6" i="15" s="1"/>
  <c r="CT7" i="17"/>
  <c r="Y6" i="15" s="1"/>
  <c r="AJ6" i="15" s="1"/>
  <c r="CR7" i="17"/>
  <c r="W6" i="15" s="1"/>
  <c r="AH6" i="15" s="1"/>
  <c r="K6" i="15"/>
  <c r="CU7" i="17"/>
  <c r="Z6" i="15" s="1"/>
  <c r="AK6" i="15" s="1"/>
  <c r="CZ7" i="17"/>
  <c r="AE6" i="15" s="1"/>
  <c r="AP6" i="15" s="1"/>
  <c r="DA7" i="17"/>
  <c r="AF6" i="15" s="1"/>
  <c r="AQ6" i="15" s="1"/>
  <c r="CY7" i="17"/>
  <c r="AD6" i="15" s="1"/>
  <c r="AO6" i="15" s="1"/>
  <c r="CX7" i="17"/>
  <c r="AC6" i="15" s="1"/>
  <c r="AN6" i="15" s="1"/>
  <c r="DB7" i="17"/>
  <c r="AG6" i="15" s="1"/>
  <c r="AR6" i="15" s="1"/>
  <c r="DB30" i="17"/>
  <c r="AG29" i="15" s="1"/>
  <c r="AR29" i="15" s="1"/>
  <c r="CZ30" i="17"/>
  <c r="AE29" i="15" s="1"/>
  <c r="AP29" i="15" s="1"/>
  <c r="CU30" i="17"/>
  <c r="Z29" i="15" s="1"/>
  <c r="AK29" i="15" s="1"/>
  <c r="CY30" i="17"/>
  <c r="AD29" i="15" s="1"/>
  <c r="AO29" i="15" s="1"/>
  <c r="DA30" i="17"/>
  <c r="AF29" i="15" s="1"/>
  <c r="AQ29" i="15" s="1"/>
  <c r="CV30" i="17"/>
  <c r="AA29" i="15" s="1"/>
  <c r="AL29" i="15" s="1"/>
  <c r="CR30" i="17"/>
  <c r="W29" i="15" s="1"/>
  <c r="AH29" i="15" s="1"/>
  <c r="K29" i="15"/>
  <c r="CT30" i="17"/>
  <c r="Y29" i="15" s="1"/>
  <c r="AJ29" i="15" s="1"/>
  <c r="CX30" i="17"/>
  <c r="AC29" i="15" s="1"/>
  <c r="AN29" i="15" s="1"/>
  <c r="CW30" i="17"/>
  <c r="AB29" i="15" s="1"/>
  <c r="AM29" i="15" s="1"/>
  <c r="CS30" i="17"/>
  <c r="X29" i="15" s="1"/>
  <c r="AI29" i="15" s="1"/>
  <c r="CU22" i="17"/>
  <c r="Z21" i="15" s="1"/>
  <c r="AK21" i="15" s="1"/>
  <c r="DA22" i="17"/>
  <c r="AF21" i="15" s="1"/>
  <c r="AQ21" i="15" s="1"/>
  <c r="CT22" i="17"/>
  <c r="Y21" i="15" s="1"/>
  <c r="AJ21" i="15" s="1"/>
  <c r="CW22" i="17"/>
  <c r="AB21" i="15" s="1"/>
  <c r="AM21" i="15" s="1"/>
  <c r="CS22" i="17"/>
  <c r="X21" i="15" s="1"/>
  <c r="AI21" i="15" s="1"/>
  <c r="DB22" i="17"/>
  <c r="AG21" i="15" s="1"/>
  <c r="AR21" i="15" s="1"/>
  <c r="CY22" i="17"/>
  <c r="AD21" i="15" s="1"/>
  <c r="AO21" i="15" s="1"/>
  <c r="CV22" i="17"/>
  <c r="AA21" i="15" s="1"/>
  <c r="AL21" i="15" s="1"/>
  <c r="CX22" i="17"/>
  <c r="AC21" i="15" s="1"/>
  <c r="AN21" i="15" s="1"/>
  <c r="K21" i="15"/>
  <c r="CZ22" i="17"/>
  <c r="AE21" i="15" s="1"/>
  <c r="AP21" i="15" s="1"/>
  <c r="CR22" i="17"/>
  <c r="W21" i="15" s="1"/>
  <c r="AH21" i="15" s="1"/>
  <c r="CY20" i="17"/>
  <c r="AD19" i="15" s="1"/>
  <c r="AO19" i="15" s="1"/>
  <c r="DB20" i="17"/>
  <c r="AG19" i="15" s="1"/>
  <c r="AR19" i="15" s="1"/>
  <c r="CZ20" i="17"/>
  <c r="AE19" i="15" s="1"/>
  <c r="AP19" i="15" s="1"/>
  <c r="K19" i="15"/>
  <c r="CX20" i="17"/>
  <c r="AC19" i="15" s="1"/>
  <c r="AN19" i="15" s="1"/>
  <c r="CV20" i="17"/>
  <c r="AA19" i="15" s="1"/>
  <c r="AL19" i="15" s="1"/>
  <c r="CS20" i="17"/>
  <c r="X19" i="15" s="1"/>
  <c r="AI19" i="15" s="1"/>
  <c r="CR20" i="17"/>
  <c r="W19" i="15" s="1"/>
  <c r="AH19" i="15" s="1"/>
  <c r="CT20" i="17"/>
  <c r="Y19" i="15" s="1"/>
  <c r="AJ19" i="15" s="1"/>
  <c r="CU20" i="17"/>
  <c r="Z19" i="15" s="1"/>
  <c r="AK19" i="15" s="1"/>
  <c r="CW20" i="17"/>
  <c r="AB19" i="15" s="1"/>
  <c r="AM19" i="15" s="1"/>
  <c r="DA20" i="17"/>
  <c r="AF19" i="15" s="1"/>
  <c r="AQ19" i="15" s="1"/>
  <c r="BR26" i="17"/>
  <c r="H25" i="15"/>
  <c r="AG26" i="17"/>
  <c r="AU45" i="17"/>
  <c r="BC45" i="17" s="1"/>
  <c r="AN45" i="17"/>
  <c r="CW47" i="17"/>
  <c r="AB46" i="15" s="1"/>
  <c r="AM46" i="15" s="1"/>
  <c r="CT47" i="17"/>
  <c r="Y46" i="15" s="1"/>
  <c r="AJ46" i="15" s="1"/>
  <c r="CR47" i="17"/>
  <c r="W46" i="15" s="1"/>
  <c r="AH46" i="15" s="1"/>
  <c r="CU47" i="17"/>
  <c r="Z46" i="15" s="1"/>
  <c r="AK46" i="15" s="1"/>
  <c r="CY47" i="17"/>
  <c r="AD46" i="15" s="1"/>
  <c r="AO46" i="15" s="1"/>
  <c r="CZ47" i="17"/>
  <c r="AE46" i="15" s="1"/>
  <c r="AP46" i="15" s="1"/>
  <c r="K46" i="15"/>
  <c r="CV47" i="17"/>
  <c r="AA46" i="15" s="1"/>
  <c r="AL46" i="15" s="1"/>
  <c r="CX47" i="17"/>
  <c r="AC46" i="15" s="1"/>
  <c r="AN46" i="15" s="1"/>
  <c r="DB47" i="17"/>
  <c r="AG46" i="15" s="1"/>
  <c r="AR46" i="15" s="1"/>
  <c r="CS47" i="17"/>
  <c r="X46" i="15" s="1"/>
  <c r="AI46" i="15" s="1"/>
  <c r="DA47" i="17"/>
  <c r="AF46" i="15" s="1"/>
  <c r="AQ46" i="15" s="1"/>
  <c r="AR47" i="17"/>
  <c r="AZ47" i="17" s="1"/>
  <c r="AK47" i="17"/>
  <c r="CT12" i="17"/>
  <c r="Y11" i="15" s="1"/>
  <c r="AJ11" i="15" s="1"/>
  <c r="CZ12" i="17"/>
  <c r="AE11" i="15" s="1"/>
  <c r="AP11" i="15" s="1"/>
  <c r="CV12" i="17"/>
  <c r="AA11" i="15" s="1"/>
  <c r="AL11" i="15" s="1"/>
  <c r="DB12" i="17"/>
  <c r="AG11" i="15" s="1"/>
  <c r="AR11" i="15" s="1"/>
  <c r="CX12" i="17"/>
  <c r="AC11" i="15" s="1"/>
  <c r="AN11" i="15" s="1"/>
  <c r="K11" i="15"/>
  <c r="CR12" i="17"/>
  <c r="W11" i="15" s="1"/>
  <c r="AH11" i="15" s="1"/>
  <c r="CS12" i="17"/>
  <c r="X11" i="15" s="1"/>
  <c r="AI11" i="15" s="1"/>
  <c r="DA12" i="17"/>
  <c r="AF11" i="15" s="1"/>
  <c r="AQ11" i="15" s="1"/>
  <c r="CY12" i="17"/>
  <c r="AD11" i="15" s="1"/>
  <c r="AO11" i="15" s="1"/>
  <c r="CU12" i="17"/>
  <c r="Z11" i="15" s="1"/>
  <c r="AK11" i="15" s="1"/>
  <c r="CW12" i="17"/>
  <c r="AB11" i="15" s="1"/>
  <c r="AM11" i="15" s="1"/>
  <c r="BQ49" i="17"/>
  <c r="AJ49" i="17"/>
  <c r="G48" i="15"/>
  <c r="AR14" i="17"/>
  <c r="AZ14" i="17" s="1"/>
  <c r="AK14" i="17"/>
  <c r="CZ29" i="17"/>
  <c r="AE28" i="15" s="1"/>
  <c r="AP28" i="15" s="1"/>
  <c r="CY29" i="17"/>
  <c r="AD28" i="15" s="1"/>
  <c r="AO28" i="15" s="1"/>
  <c r="CT29" i="17"/>
  <c r="Y28" i="15" s="1"/>
  <c r="AJ28" i="15" s="1"/>
  <c r="CR29" i="17"/>
  <c r="W28" i="15" s="1"/>
  <c r="AH28" i="15" s="1"/>
  <c r="DB29" i="17"/>
  <c r="AG28" i="15" s="1"/>
  <c r="AR28" i="15" s="1"/>
  <c r="DA29" i="17"/>
  <c r="AF28" i="15" s="1"/>
  <c r="AQ28" i="15" s="1"/>
  <c r="CV29" i="17"/>
  <c r="AA28" i="15" s="1"/>
  <c r="AL28" i="15" s="1"/>
  <c r="CX29" i="17"/>
  <c r="AC28" i="15" s="1"/>
  <c r="AN28" i="15" s="1"/>
  <c r="K28" i="15"/>
  <c r="CW29" i="17"/>
  <c r="AB28" i="15" s="1"/>
  <c r="AM28" i="15" s="1"/>
  <c r="CU29" i="17"/>
  <c r="Z28" i="15" s="1"/>
  <c r="AK28" i="15" s="1"/>
  <c r="CS29" i="17"/>
  <c r="X28" i="15" s="1"/>
  <c r="AI28" i="15" s="1"/>
  <c r="DA41" i="17"/>
  <c r="AF40" i="15" s="1"/>
  <c r="AQ40" i="15" s="1"/>
  <c r="CU41" i="17"/>
  <c r="Z40" i="15" s="1"/>
  <c r="AK40" i="15" s="1"/>
  <c r="CX41" i="17"/>
  <c r="AC40" i="15" s="1"/>
  <c r="AN40" i="15" s="1"/>
  <c r="CR41" i="17"/>
  <c r="W40" i="15" s="1"/>
  <c r="AH40" i="15" s="1"/>
  <c r="CV41" i="17"/>
  <c r="AA40" i="15" s="1"/>
  <c r="AL40" i="15" s="1"/>
  <c r="CW41" i="17"/>
  <c r="AB40" i="15" s="1"/>
  <c r="AM40" i="15" s="1"/>
  <c r="CT41" i="17"/>
  <c r="Y40" i="15" s="1"/>
  <c r="AJ40" i="15" s="1"/>
  <c r="CS41" i="17"/>
  <c r="X40" i="15" s="1"/>
  <c r="AI40" i="15" s="1"/>
  <c r="DB41" i="17"/>
  <c r="AG40" i="15" s="1"/>
  <c r="AR40" i="15" s="1"/>
  <c r="CZ41" i="17"/>
  <c r="AE40" i="15" s="1"/>
  <c r="AP40" i="15" s="1"/>
  <c r="CY41" i="17"/>
  <c r="AD40" i="15" s="1"/>
  <c r="AO40" i="15" s="1"/>
  <c r="K40" i="15"/>
  <c r="K12" i="15"/>
  <c r="DA13" i="17"/>
  <c r="AF12" i="15" s="1"/>
  <c r="AQ12" i="15" s="1"/>
  <c r="CZ13" i="17"/>
  <c r="AE12" i="15" s="1"/>
  <c r="AP12" i="15" s="1"/>
  <c r="CT13" i="17"/>
  <c r="Y12" i="15" s="1"/>
  <c r="AJ12" i="15" s="1"/>
  <c r="DB13" i="17"/>
  <c r="AG12" i="15" s="1"/>
  <c r="AR12" i="15" s="1"/>
  <c r="CW13" i="17"/>
  <c r="AB12" i="15" s="1"/>
  <c r="AM12" i="15" s="1"/>
  <c r="CR13" i="17"/>
  <c r="W12" i="15" s="1"/>
  <c r="AH12" i="15" s="1"/>
  <c r="CX13" i="17"/>
  <c r="AC12" i="15" s="1"/>
  <c r="AN12" i="15" s="1"/>
  <c r="CU13" i="17"/>
  <c r="Z12" i="15" s="1"/>
  <c r="AK12" i="15" s="1"/>
  <c r="CV13" i="17"/>
  <c r="AA12" i="15" s="1"/>
  <c r="AL12" i="15" s="1"/>
  <c r="CS13" i="17"/>
  <c r="X12" i="15" s="1"/>
  <c r="AI12" i="15" s="1"/>
  <c r="CY13" i="17"/>
  <c r="AD12" i="15" s="1"/>
  <c r="AO12" i="15" s="1"/>
  <c r="AR8" i="17"/>
  <c r="AZ8" i="17" s="1"/>
  <c r="AK8" i="17"/>
  <c r="DB14" i="17"/>
  <c r="AG13" i="15" s="1"/>
  <c r="AR13" i="15" s="1"/>
  <c r="CX14" i="17"/>
  <c r="AC13" i="15" s="1"/>
  <c r="AN13" i="15" s="1"/>
  <c r="CY14" i="17"/>
  <c r="AD13" i="15" s="1"/>
  <c r="AO13" i="15" s="1"/>
  <c r="CZ14" i="17"/>
  <c r="AE13" i="15" s="1"/>
  <c r="AP13" i="15" s="1"/>
  <c r="CT14" i="17"/>
  <c r="Y13" i="15" s="1"/>
  <c r="AJ13" i="15" s="1"/>
  <c r="DA14" i="17"/>
  <c r="AF13" i="15" s="1"/>
  <c r="AQ13" i="15" s="1"/>
  <c r="K13" i="15"/>
  <c r="CS14" i="17"/>
  <c r="X13" i="15" s="1"/>
  <c r="AI13" i="15" s="1"/>
  <c r="CW14" i="17"/>
  <c r="AB13" i="15" s="1"/>
  <c r="AM13" i="15" s="1"/>
  <c r="CR14" i="17"/>
  <c r="W13" i="15" s="1"/>
  <c r="AH13" i="15" s="1"/>
  <c r="CU14" i="17"/>
  <c r="Z13" i="15" s="1"/>
  <c r="AK13" i="15" s="1"/>
  <c r="CV14" i="17"/>
  <c r="AA13" i="15" s="1"/>
  <c r="AL13" i="15" s="1"/>
  <c r="AN40" i="17"/>
  <c r="AU40" i="17"/>
  <c r="BC40" i="17" s="1"/>
  <c r="K27" i="15"/>
  <c r="DA28" i="17"/>
  <c r="AF27" i="15" s="1"/>
  <c r="AQ27" i="15" s="1"/>
  <c r="CS28" i="17"/>
  <c r="X27" i="15" s="1"/>
  <c r="AI27" i="15" s="1"/>
  <c r="CR28" i="17"/>
  <c r="W27" i="15" s="1"/>
  <c r="AH27" i="15" s="1"/>
  <c r="CU28" i="17"/>
  <c r="Z27" i="15" s="1"/>
  <c r="AK27" i="15" s="1"/>
  <c r="CT28" i="17"/>
  <c r="Y27" i="15" s="1"/>
  <c r="AJ27" i="15" s="1"/>
  <c r="CY28" i="17"/>
  <c r="AD27" i="15" s="1"/>
  <c r="AO27" i="15" s="1"/>
  <c r="CZ28" i="17"/>
  <c r="AE27" i="15" s="1"/>
  <c r="AP27" i="15" s="1"/>
  <c r="DB28" i="17"/>
  <c r="AG27" i="15" s="1"/>
  <c r="AR27" i="15" s="1"/>
  <c r="CW28" i="17"/>
  <c r="AB27" i="15" s="1"/>
  <c r="AM27" i="15" s="1"/>
  <c r="CV28" i="17"/>
  <c r="AA27" i="15" s="1"/>
  <c r="AL27" i="15" s="1"/>
  <c r="CX28" i="17"/>
  <c r="AC27" i="15" s="1"/>
  <c r="AN27" i="15" s="1"/>
  <c r="H20" i="15"/>
  <c r="BR21" i="17"/>
  <c r="AG21" i="17"/>
  <c r="P23" i="35"/>
  <c r="BQ26" i="17"/>
  <c r="G25" i="15"/>
  <c r="AJ26" i="17"/>
  <c r="AR12" i="17"/>
  <c r="AZ12" i="17" s="1"/>
  <c r="AK12" i="17"/>
  <c r="AR15" i="17"/>
  <c r="AZ15" i="17" s="1"/>
  <c r="AK15" i="17"/>
  <c r="H22" i="15"/>
  <c r="BR23" i="17"/>
  <c r="AG23" i="17"/>
  <c r="BQ23" i="17"/>
  <c r="AJ23" i="17"/>
  <c r="G22" i="15"/>
  <c r="AL10" i="17"/>
  <c r="AS10" i="17"/>
  <c r="BA10" i="17" s="1"/>
  <c r="AU34" i="17"/>
  <c r="BC34" i="17" s="1"/>
  <c r="AN34" i="17"/>
  <c r="AK13" i="17"/>
  <c r="AR13" i="17"/>
  <c r="AZ13" i="17" s="1"/>
  <c r="AK28" i="17"/>
  <c r="AR28" i="17"/>
  <c r="AZ28" i="17" s="1"/>
  <c r="AR20" i="17"/>
  <c r="AZ20" i="17" s="1"/>
  <c r="AK20" i="17"/>
  <c r="AR25" i="17"/>
  <c r="AZ25" i="17" s="1"/>
  <c r="AK25" i="17"/>
  <c r="G20" i="15"/>
  <c r="BQ21" i="17"/>
  <c r="AJ21" i="17"/>
  <c r="H48" i="15"/>
  <c r="BR49" i="17"/>
  <c r="AG49" i="17"/>
  <c r="CW10" i="17"/>
  <c r="AB9" i="15" s="1"/>
  <c r="AM9" i="15" s="1"/>
  <c r="CV10" i="17"/>
  <c r="AA9" i="15" s="1"/>
  <c r="AL9" i="15" s="1"/>
  <c r="DA10" i="17"/>
  <c r="AF9" i="15" s="1"/>
  <c r="AQ9" i="15" s="1"/>
  <c r="CX10" i="17"/>
  <c r="AC9" i="15" s="1"/>
  <c r="AN9" i="15" s="1"/>
  <c r="K9" i="15"/>
  <c r="DB10" i="17"/>
  <c r="AG9" i="15" s="1"/>
  <c r="AR9" i="15" s="1"/>
  <c r="CZ10" i="17"/>
  <c r="AE9" i="15" s="1"/>
  <c r="AP9" i="15" s="1"/>
  <c r="CU10" i="17"/>
  <c r="Z9" i="15" s="1"/>
  <c r="AK9" i="15" s="1"/>
  <c r="CS10" i="17"/>
  <c r="X9" i="15" s="1"/>
  <c r="AI9" i="15" s="1"/>
  <c r="CY10" i="17"/>
  <c r="AD9" i="15" s="1"/>
  <c r="AO9" i="15" s="1"/>
  <c r="CT10" i="17"/>
  <c r="Y9" i="15" s="1"/>
  <c r="AJ9" i="15" s="1"/>
  <c r="CR10" i="17"/>
  <c r="W9" i="15" s="1"/>
  <c r="AH9" i="15" s="1"/>
  <c r="CS25" i="17"/>
  <c r="X24" i="15" s="1"/>
  <c r="AI24" i="15" s="1"/>
  <c r="CU25" i="17"/>
  <c r="Z24" i="15" s="1"/>
  <c r="AK24" i="15" s="1"/>
  <c r="DB25" i="17"/>
  <c r="AG24" i="15" s="1"/>
  <c r="AR24" i="15" s="1"/>
  <c r="CR25" i="17"/>
  <c r="W24" i="15" s="1"/>
  <c r="AH24" i="15" s="1"/>
  <c r="K24" i="15"/>
  <c r="CT25" i="17"/>
  <c r="Y24" i="15" s="1"/>
  <c r="AJ24" i="15" s="1"/>
  <c r="CV25" i="17"/>
  <c r="AA24" i="15" s="1"/>
  <c r="AL24" i="15" s="1"/>
  <c r="CW25" i="17"/>
  <c r="AB24" i="15" s="1"/>
  <c r="AM24" i="15" s="1"/>
  <c r="DA25" i="17"/>
  <c r="AF24" i="15" s="1"/>
  <c r="AQ24" i="15" s="1"/>
  <c r="CX25" i="17"/>
  <c r="AC24" i="15" s="1"/>
  <c r="AN24" i="15" s="1"/>
  <c r="CZ25" i="17"/>
  <c r="AE24" i="15" s="1"/>
  <c r="AP24" i="15" s="1"/>
  <c r="CY25" i="17"/>
  <c r="AD24" i="15" s="1"/>
  <c r="AO24" i="15" s="1"/>
  <c r="AS41" i="17"/>
  <c r="BA41" i="17" s="1"/>
  <c r="AL41" i="17"/>
  <c r="AU39" i="17"/>
  <c r="BC39" i="17" s="1"/>
  <c r="AN39" i="17"/>
  <c r="AO38" i="17"/>
  <c r="AV38" i="17"/>
  <c r="BD38" i="17" s="1"/>
  <c r="BG38" i="17" s="1" a="1"/>
  <c r="BG38" i="17" s="1"/>
  <c r="AN48" i="17"/>
  <c r="AU48" i="17"/>
  <c r="BC48" i="17" s="1"/>
  <c r="AN30" i="17"/>
  <c r="AU30" i="17"/>
  <c r="BC30" i="17" s="1"/>
  <c r="AN6" i="17"/>
  <c r="AU6" i="17"/>
  <c r="BC6" i="17" s="1"/>
  <c r="AO44" i="17"/>
  <c r="AV44" i="17"/>
  <c r="BD44" i="17" s="1"/>
  <c r="BG44" i="17" s="1" a="1"/>
  <c r="BG44" i="17" s="1"/>
  <c r="AU22" i="17"/>
  <c r="BC22" i="17" s="1"/>
  <c r="AN22" i="17"/>
  <c r="AT35" i="17" l="1"/>
  <c r="BB35" i="17" s="1"/>
  <c r="AM35" i="17"/>
  <c r="AU36" i="17"/>
  <c r="BC36" i="17" s="1"/>
  <c r="AN36" i="17"/>
  <c r="AT37" i="17"/>
  <c r="BB37" i="17" s="1"/>
  <c r="AM37" i="17"/>
  <c r="AT11" i="17"/>
  <c r="BB11" i="17" s="1"/>
  <c r="AM11" i="17"/>
  <c r="AS7" i="17"/>
  <c r="BA7" i="17" s="1"/>
  <c r="AL7" i="17"/>
  <c r="AL13" i="17"/>
  <c r="AS13" i="17"/>
  <c r="BA13" i="17" s="1"/>
  <c r="AL8" i="17"/>
  <c r="AS8" i="17"/>
  <c r="BA8" i="17" s="1"/>
  <c r="Q23" i="35"/>
  <c r="Q30" i="35" s="1"/>
  <c r="P30" i="35"/>
  <c r="AS29" i="17"/>
  <c r="BA29" i="17" s="1"/>
  <c r="AL29" i="17"/>
  <c r="AT41" i="17"/>
  <c r="BB41" i="17" s="1"/>
  <c r="AM41" i="17"/>
  <c r="AK49" i="17"/>
  <c r="AR49" i="17"/>
  <c r="AZ49" i="17" s="1"/>
  <c r="AS25" i="17"/>
  <c r="BA25" i="17" s="1"/>
  <c r="AL25" i="17"/>
  <c r="AO34" i="17"/>
  <c r="AV34" i="17"/>
  <c r="BD34" i="17" s="1"/>
  <c r="BG34" i="17" s="1" a="1"/>
  <c r="BG34" i="17" s="1"/>
  <c r="CZ49" i="17"/>
  <c r="AE48" i="15" s="1"/>
  <c r="AP48" i="15" s="1"/>
  <c r="CW49" i="17"/>
  <c r="AB48" i="15" s="1"/>
  <c r="AM48" i="15" s="1"/>
  <c r="CR49" i="17"/>
  <c r="W48" i="15" s="1"/>
  <c r="AH48" i="15" s="1"/>
  <c r="CS49" i="17"/>
  <c r="X48" i="15" s="1"/>
  <c r="AI48" i="15" s="1"/>
  <c r="CT49" i="17"/>
  <c r="Y48" i="15" s="1"/>
  <c r="AJ48" i="15" s="1"/>
  <c r="CV49" i="17"/>
  <c r="AA48" i="15" s="1"/>
  <c r="AL48" i="15" s="1"/>
  <c r="CY49" i="17"/>
  <c r="AD48" i="15" s="1"/>
  <c r="AO48" i="15" s="1"/>
  <c r="DB49" i="17"/>
  <c r="AG48" i="15" s="1"/>
  <c r="AR48" i="15" s="1"/>
  <c r="CX49" i="17"/>
  <c r="AC48" i="15" s="1"/>
  <c r="AN48" i="15" s="1"/>
  <c r="DA49" i="17"/>
  <c r="AF48" i="15" s="1"/>
  <c r="AQ48" i="15" s="1"/>
  <c r="CU49" i="17"/>
  <c r="Z48" i="15" s="1"/>
  <c r="AK48" i="15" s="1"/>
  <c r="K48" i="15"/>
  <c r="AS20" i="17"/>
  <c r="BA20" i="17" s="1"/>
  <c r="AL20" i="17"/>
  <c r="AL15" i="17"/>
  <c r="AS15" i="17"/>
  <c r="BA15" i="17" s="1"/>
  <c r="DA21" i="17"/>
  <c r="AF20" i="15" s="1"/>
  <c r="AQ20" i="15" s="1"/>
  <c r="CZ21" i="17"/>
  <c r="AE20" i="15" s="1"/>
  <c r="AP20" i="15" s="1"/>
  <c r="K20" i="15"/>
  <c r="CU21" i="17"/>
  <c r="Z20" i="15" s="1"/>
  <c r="AK20" i="15" s="1"/>
  <c r="DB21" i="17"/>
  <c r="AG20" i="15" s="1"/>
  <c r="AR20" i="15" s="1"/>
  <c r="CW21" i="17"/>
  <c r="AB20" i="15" s="1"/>
  <c r="AM20" i="15" s="1"/>
  <c r="CR21" i="17"/>
  <c r="W20" i="15" s="1"/>
  <c r="AH20" i="15" s="1"/>
  <c r="CV21" i="17"/>
  <c r="AA20" i="15" s="1"/>
  <c r="AL20" i="15" s="1"/>
  <c r="CT21" i="17"/>
  <c r="Y20" i="15" s="1"/>
  <c r="AJ20" i="15" s="1"/>
  <c r="CY21" i="17"/>
  <c r="AD20" i="15" s="1"/>
  <c r="AO20" i="15" s="1"/>
  <c r="CX21" i="17"/>
  <c r="AC20" i="15" s="1"/>
  <c r="AN20" i="15" s="1"/>
  <c r="CS21" i="17"/>
  <c r="X20" i="15" s="1"/>
  <c r="AI20" i="15" s="1"/>
  <c r="AO40" i="17"/>
  <c r="AV40" i="17"/>
  <c r="BD40" i="17" s="1"/>
  <c r="BG40" i="17" s="1" a="1"/>
  <c r="BG40" i="17" s="1"/>
  <c r="AT10" i="17"/>
  <c r="BB10" i="17" s="1"/>
  <c r="AM10" i="17"/>
  <c r="AN46" i="17"/>
  <c r="AU46" i="17"/>
  <c r="BC46" i="17" s="1"/>
  <c r="CT23" i="17"/>
  <c r="Y22" i="15" s="1"/>
  <c r="AJ22" i="15" s="1"/>
  <c r="CS23" i="17"/>
  <c r="X22" i="15" s="1"/>
  <c r="AI22" i="15" s="1"/>
  <c r="CV23" i="17"/>
  <c r="AA22" i="15" s="1"/>
  <c r="AL22" i="15" s="1"/>
  <c r="K22" i="15"/>
  <c r="DB23" i="17"/>
  <c r="AG22" i="15" s="1"/>
  <c r="AR22" i="15" s="1"/>
  <c r="CY23" i="17"/>
  <c r="AD22" i="15" s="1"/>
  <c r="AO22" i="15" s="1"/>
  <c r="CW23" i="17"/>
  <c r="AB22" i="15" s="1"/>
  <c r="AM22" i="15" s="1"/>
  <c r="CX23" i="17"/>
  <c r="AC22" i="15" s="1"/>
  <c r="AN22" i="15" s="1"/>
  <c r="CR23" i="17"/>
  <c r="W22" i="15" s="1"/>
  <c r="AH22" i="15" s="1"/>
  <c r="CU23" i="17"/>
  <c r="Z22" i="15" s="1"/>
  <c r="AK22" i="15" s="1"/>
  <c r="DA23" i="17"/>
  <c r="AF22" i="15" s="1"/>
  <c r="AQ22" i="15" s="1"/>
  <c r="CZ23" i="17"/>
  <c r="AE22" i="15" s="1"/>
  <c r="AP22" i="15" s="1"/>
  <c r="AL12" i="17"/>
  <c r="AS12" i="17"/>
  <c r="BA12" i="17" s="1"/>
  <c r="AO45" i="17"/>
  <c r="AV45" i="17"/>
  <c r="BD45" i="17" s="1"/>
  <c r="BG45" i="17" s="1" a="1"/>
  <c r="BG45" i="17" s="1"/>
  <c r="AS9" i="17"/>
  <c r="BA9" i="17" s="1"/>
  <c r="AL9" i="17"/>
  <c r="AS14" i="17"/>
  <c r="BA14" i="17" s="1"/>
  <c r="AL14" i="17"/>
  <c r="AS43" i="17"/>
  <c r="BA43" i="17" s="1"/>
  <c r="AL43" i="17"/>
  <c r="AS42" i="17"/>
  <c r="BA42" i="17" s="1"/>
  <c r="AL42" i="17"/>
  <c r="AK21" i="17"/>
  <c r="AR21" i="17"/>
  <c r="AZ21" i="17" s="1"/>
  <c r="AS28" i="17"/>
  <c r="BA28" i="17" s="1"/>
  <c r="AL28" i="17"/>
  <c r="AK23" i="17"/>
  <c r="AR23" i="17"/>
  <c r="AZ23" i="17" s="1"/>
  <c r="AR26" i="17"/>
  <c r="AZ26" i="17" s="1"/>
  <c r="AK26" i="17"/>
  <c r="AS47" i="17"/>
  <c r="BA47" i="17" s="1"/>
  <c r="AL47" i="17"/>
  <c r="CT26" i="17"/>
  <c r="Y25" i="15" s="1"/>
  <c r="AJ25" i="15" s="1"/>
  <c r="CS26" i="17"/>
  <c r="X25" i="15" s="1"/>
  <c r="AI25" i="15" s="1"/>
  <c r="CR26" i="17"/>
  <c r="W25" i="15" s="1"/>
  <c r="AH25" i="15" s="1"/>
  <c r="CZ26" i="17"/>
  <c r="AE25" i="15" s="1"/>
  <c r="AP25" i="15" s="1"/>
  <c r="DA26" i="17"/>
  <c r="AF25" i="15" s="1"/>
  <c r="AQ25" i="15" s="1"/>
  <c r="CV26" i="17"/>
  <c r="AA25" i="15" s="1"/>
  <c r="AL25" i="15" s="1"/>
  <c r="DB26" i="17"/>
  <c r="AG25" i="15" s="1"/>
  <c r="AR25" i="15" s="1"/>
  <c r="K25" i="15"/>
  <c r="CU26" i="17"/>
  <c r="Z25" i="15" s="1"/>
  <c r="AK25" i="15" s="1"/>
  <c r="CW26" i="17"/>
  <c r="AB25" i="15" s="1"/>
  <c r="AM25" i="15" s="1"/>
  <c r="CY26" i="17"/>
  <c r="AD25" i="15" s="1"/>
  <c r="AO25" i="15" s="1"/>
  <c r="CX26" i="17"/>
  <c r="AC25" i="15" s="1"/>
  <c r="AN25" i="15" s="1"/>
  <c r="AO19" i="17"/>
  <c r="AV19" i="17"/>
  <c r="BD19" i="17" s="1"/>
  <c r="BG19" i="17" s="1" a="1"/>
  <c r="BG19" i="17" s="1"/>
  <c r="AO39" i="17"/>
  <c r="AV39" i="17"/>
  <c r="BD39" i="17" s="1"/>
  <c r="BG39" i="17" s="1" a="1"/>
  <c r="BG39" i="17" s="1"/>
  <c r="AW38" i="17"/>
  <c r="BE38" i="17" s="1"/>
  <c r="AP38" i="17"/>
  <c r="AV48" i="17"/>
  <c r="BD48" i="17" s="1"/>
  <c r="BG48" i="17" s="1" a="1"/>
  <c r="BG48" i="17" s="1"/>
  <c r="AO48" i="17"/>
  <c r="AO22" i="17"/>
  <c r="AV22" i="17"/>
  <c r="BD22" i="17" s="1"/>
  <c r="BG22" i="17" s="1" a="1"/>
  <c r="BG22" i="17" s="1"/>
  <c r="AO6" i="17"/>
  <c r="AV6" i="17"/>
  <c r="BD6" i="17" s="1"/>
  <c r="BG6" i="17" s="1" a="1"/>
  <c r="BG6" i="17" s="1"/>
  <c r="AP44" i="17"/>
  <c r="AW44" i="17"/>
  <c r="BE44" i="17" s="1"/>
  <c r="AV30" i="17"/>
  <c r="BD30" i="17" s="1"/>
  <c r="BG30" i="17" s="1" a="1"/>
  <c r="BG30" i="17" s="1"/>
  <c r="AO30" i="17"/>
  <c r="AU11" i="17" l="1"/>
  <c r="BC11" i="17" s="1"/>
  <c r="AN11" i="17"/>
  <c r="AN37" i="17"/>
  <c r="AU37" i="17"/>
  <c r="BC37" i="17" s="1"/>
  <c r="AV36" i="17"/>
  <c r="BD36" i="17" s="1"/>
  <c r="BG36" i="17" s="1" a="1"/>
  <c r="BG36" i="17" s="1"/>
  <c r="AO36" i="17"/>
  <c r="AU35" i="17"/>
  <c r="BC35" i="17" s="1"/>
  <c r="AN35" i="17"/>
  <c r="AT28" i="17"/>
  <c r="BB28" i="17" s="1"/>
  <c r="AM28" i="17"/>
  <c r="AW40" i="17"/>
  <c r="BE40" i="17" s="1"/>
  <c r="AP40" i="17"/>
  <c r="AT47" i="17"/>
  <c r="BB47" i="17" s="1"/>
  <c r="AM47" i="17"/>
  <c r="AS49" i="17"/>
  <c r="BA49" i="17" s="1"/>
  <c r="AL49" i="17"/>
  <c r="AU41" i="17"/>
  <c r="BC41" i="17" s="1"/>
  <c r="AN41" i="17"/>
  <c r="AM8" i="17"/>
  <c r="AT8" i="17"/>
  <c r="BB8" i="17" s="1"/>
  <c r="AT9" i="17"/>
  <c r="BB9" i="17" s="1"/>
  <c r="AM9" i="17"/>
  <c r="AW45" i="17"/>
  <c r="BE45" i="17" s="1"/>
  <c r="AP45" i="17"/>
  <c r="AX45" i="17" s="1"/>
  <c r="AO46" i="17"/>
  <c r="AV46" i="17"/>
  <c r="BD46" i="17" s="1"/>
  <c r="BG46" i="17" s="1" a="1"/>
  <c r="BG46" i="17" s="1"/>
  <c r="AL21" i="17"/>
  <c r="AS21" i="17"/>
  <c r="BA21" i="17" s="1"/>
  <c r="AY19" i="17" a="1"/>
  <c r="AY19" i="17" s="1"/>
  <c r="AT43" i="17"/>
  <c r="BB43" i="17" s="1"/>
  <c r="AM43" i="17"/>
  <c r="AN10" i="17"/>
  <c r="AU10" i="17"/>
  <c r="BC10" i="17" s="1"/>
  <c r="AM29" i="17"/>
  <c r="AT29" i="17"/>
  <c r="BB29" i="17" s="1"/>
  <c r="AM13" i="17"/>
  <c r="AT13" i="17"/>
  <c r="BB13" i="17" s="1"/>
  <c r="AL26" i="17"/>
  <c r="AS26" i="17"/>
  <c r="BA26" i="17" s="1"/>
  <c r="AM42" i="17"/>
  <c r="AT42" i="17"/>
  <c r="BB42" i="17" s="1"/>
  <c r="AW19" i="17"/>
  <c r="BE19" i="17" s="1"/>
  <c r="AP19" i="17"/>
  <c r="AX19" i="17" s="1"/>
  <c r="BF19" i="17" s="1"/>
  <c r="AQ19" i="17" a="1"/>
  <c r="AQ19" i="17" s="1"/>
  <c r="BH19" i="17" s="1" a="1"/>
  <c r="BH19" i="17" s="1"/>
  <c r="AS23" i="17"/>
  <c r="BA23" i="17" s="1"/>
  <c r="AL23" i="17"/>
  <c r="AM12" i="17"/>
  <c r="AT12" i="17"/>
  <c r="BB12" i="17" s="1"/>
  <c r="AT15" i="17"/>
  <c r="BB15" i="17" s="1"/>
  <c r="AM15" i="17"/>
  <c r="AP34" i="17"/>
  <c r="AW34" i="17"/>
  <c r="BE34" i="17" s="1"/>
  <c r="AT7" i="17"/>
  <c r="BB7" i="17" s="1"/>
  <c r="AM7" i="17"/>
  <c r="AT14" i="17"/>
  <c r="BB14" i="17" s="1"/>
  <c r="AM14" i="17"/>
  <c r="AT20" i="17"/>
  <c r="BB20" i="17" s="1"/>
  <c r="AM20" i="17"/>
  <c r="AM25" i="17"/>
  <c r="AT25" i="17"/>
  <c r="BB25" i="17" s="1"/>
  <c r="R23" i="35"/>
  <c r="R30" i="35" s="1"/>
  <c r="AX38" i="17"/>
  <c r="AQ38" i="17" a="1"/>
  <c r="AQ38" i="17" s="1"/>
  <c r="BH38" i="17" s="1" a="1"/>
  <c r="BH38" i="17" s="1"/>
  <c r="AW48" i="17"/>
  <c r="BE48" i="17" s="1"/>
  <c r="AP48" i="17"/>
  <c r="AX48" i="17" s="1"/>
  <c r="BF48" i="17" s="1"/>
  <c r="AP39" i="17"/>
  <c r="AW39" i="17"/>
  <c r="BE39" i="17" s="1"/>
  <c r="AW6" i="17"/>
  <c r="BE6" i="17" s="1"/>
  <c r="AP6" i="17"/>
  <c r="AX44" i="17"/>
  <c r="AQ44" i="17" a="1"/>
  <c r="AQ44" i="17" s="1"/>
  <c r="AW30" i="17"/>
  <c r="BE30" i="17" s="1"/>
  <c r="AP30" i="17"/>
  <c r="AX30" i="17" s="1"/>
  <c r="AY30" i="17" s="1" a="1"/>
  <c r="AY30" i="17" s="1"/>
  <c r="BH30" i="17" s="1" a="1"/>
  <c r="BH30" i="17" s="1"/>
  <c r="AP22" i="17"/>
  <c r="AW22" i="17"/>
  <c r="BE22" i="17" s="1"/>
  <c r="AO35" i="17" l="1"/>
  <c r="AV35" i="17"/>
  <c r="BD35" i="17" s="1"/>
  <c r="BG35" i="17" s="1" a="1"/>
  <c r="BG35" i="17" s="1"/>
  <c r="AP36" i="17"/>
  <c r="AX36" i="17" s="1"/>
  <c r="AW36" i="17"/>
  <c r="BE36" i="17" s="1"/>
  <c r="AQ36" i="17" a="1"/>
  <c r="AQ36" i="17" s="1"/>
  <c r="BH36" i="17" s="1" a="1"/>
  <c r="BH36" i="17" s="1"/>
  <c r="AO37" i="17"/>
  <c r="AV37" i="17"/>
  <c r="AO11" i="17"/>
  <c r="AV11" i="17"/>
  <c r="BD11" i="17" s="1"/>
  <c r="BG11" i="17" s="1" a="1"/>
  <c r="BG11" i="17" s="1"/>
  <c r="AQ45" i="17" a="1"/>
  <c r="AQ45" i="17" s="1"/>
  <c r="BH45" i="17" s="1" a="1"/>
  <c r="BH45" i="17" s="1"/>
  <c r="AU7" i="17"/>
  <c r="BC7" i="17" s="1"/>
  <c r="AN7" i="17"/>
  <c r="AT23" i="17"/>
  <c r="BB23" i="17" s="1"/>
  <c r="AM23" i="17"/>
  <c r="AM26" i="17"/>
  <c r="AT26" i="17"/>
  <c r="BB26" i="17" s="1"/>
  <c r="AM49" i="17"/>
  <c r="AT49" i="17"/>
  <c r="BB49" i="17" s="1"/>
  <c r="AN13" i="17"/>
  <c r="AU13" i="17"/>
  <c r="BC13" i="17" s="1"/>
  <c r="AN47" i="17"/>
  <c r="AU47" i="17"/>
  <c r="BC47" i="17" s="1"/>
  <c r="AU9" i="17"/>
  <c r="BC9" i="17" s="1"/>
  <c r="AN9" i="17"/>
  <c r="AU25" i="17"/>
  <c r="BC25" i="17" s="1"/>
  <c r="AN25" i="17"/>
  <c r="AX34" i="17"/>
  <c r="AQ34" i="17" a="1"/>
  <c r="AQ34" i="17" s="1"/>
  <c r="BH34" i="17" s="1" a="1"/>
  <c r="BH34" i="17" s="1"/>
  <c r="AT21" i="17"/>
  <c r="BB21" i="17" s="1"/>
  <c r="AM21" i="17"/>
  <c r="AN8" i="17"/>
  <c r="AU8" i="17"/>
  <c r="BC8" i="17" s="1"/>
  <c r="AX40" i="17"/>
  <c r="AQ40" i="17" a="1"/>
  <c r="AQ40" i="17" s="1"/>
  <c r="BH40" i="17" s="1" a="1"/>
  <c r="BH40" i="17" s="1"/>
  <c r="AN20" i="17"/>
  <c r="AU20" i="17"/>
  <c r="BC20" i="17" s="1"/>
  <c r="AN15" i="17"/>
  <c r="AU15" i="17"/>
  <c r="BC15" i="17" s="1"/>
  <c r="AN29" i="17"/>
  <c r="AU29" i="17"/>
  <c r="BC29" i="17" s="1"/>
  <c r="AW46" i="17"/>
  <c r="BE46" i="17" s="1"/>
  <c r="AP46" i="17"/>
  <c r="AX46" i="17" s="1"/>
  <c r="AO41" i="17"/>
  <c r="AV41" i="17"/>
  <c r="BD41" i="17" s="1"/>
  <c r="BG41" i="17" s="1" a="1"/>
  <c r="BG41" i="17" s="1"/>
  <c r="AN28" i="17"/>
  <c r="AU28" i="17"/>
  <c r="BC28" i="17" s="1"/>
  <c r="AN14" i="17"/>
  <c r="AU14" i="17"/>
  <c r="BC14" i="17" s="1"/>
  <c r="AU42" i="17"/>
  <c r="BC42" i="17" s="1"/>
  <c r="AN42" i="17"/>
  <c r="AO10" i="17"/>
  <c r="AV10" i="17"/>
  <c r="BD10" i="17" s="1"/>
  <c r="BG10" i="17" s="1" a="1"/>
  <c r="BG10" i="17" s="1"/>
  <c r="BH10" i="17" s="1" a="1"/>
  <c r="BH10" i="17" s="1"/>
  <c r="AY48" i="17" a="1"/>
  <c r="AY48" i="17" s="1"/>
  <c r="BH48" i="17" s="1" a="1"/>
  <c r="BH48" i="17" s="1"/>
  <c r="AN12" i="17"/>
  <c r="AU12" i="17"/>
  <c r="BC12" i="17" s="1"/>
  <c r="AN43" i="17"/>
  <c r="AU43" i="17"/>
  <c r="BC43" i="17" s="1"/>
  <c r="AY45" i="17" a="1"/>
  <c r="AY45" i="17" s="1"/>
  <c r="BF45" i="17"/>
  <c r="AX39" i="17"/>
  <c r="AQ39" i="17" a="1"/>
  <c r="AQ39" i="17" s="1"/>
  <c r="BF36" i="17"/>
  <c r="AY36" i="17" a="1"/>
  <c r="AY36" i="17" s="1"/>
  <c r="AQ48" i="17" a="1"/>
  <c r="AQ48" i="17" s="1"/>
  <c r="AY38" i="17" a="1"/>
  <c r="AY38" i="17" s="1"/>
  <c r="BF38" i="17"/>
  <c r="AQ30" i="17" a="1"/>
  <c r="AQ30" i="17" s="1"/>
  <c r="BF30" i="17"/>
  <c r="BF44" i="17"/>
  <c r="AY44" i="17" a="1"/>
  <c r="AY44" i="17" s="1"/>
  <c r="BH44" i="17" s="1" a="1"/>
  <c r="BH44" i="17" s="1"/>
  <c r="AX6" i="17"/>
  <c r="AQ6" i="17" a="1"/>
  <c r="AQ6" i="17" s="1"/>
  <c r="AX22" i="17"/>
  <c r="AQ22" i="17" a="1"/>
  <c r="AQ22" i="17" s="1"/>
  <c r="AW11" i="17" l="1"/>
  <c r="BE11" i="17" s="1"/>
  <c r="AP11" i="17"/>
  <c r="BD37" i="17"/>
  <c r="BG37" i="17" s="1" a="1"/>
  <c r="BG37" i="17" s="1"/>
  <c r="AW37" i="17"/>
  <c r="BE37" i="17" s="1"/>
  <c r="AP37" i="17"/>
  <c r="AX37" i="17" s="1"/>
  <c r="BF37" i="17" s="1"/>
  <c r="AQ37" i="17" a="1"/>
  <c r="AQ37" i="17" s="1"/>
  <c r="AP35" i="17"/>
  <c r="AW35" i="17"/>
  <c r="BE35" i="17" s="1"/>
  <c r="BF46" i="17"/>
  <c r="AY46" i="17" a="1"/>
  <c r="AY46" i="17" s="1"/>
  <c r="BH46" i="17" s="1" a="1"/>
  <c r="BH46" i="17" s="1"/>
  <c r="AO43" i="17"/>
  <c r="AV43" i="17"/>
  <c r="BD43" i="17" s="1"/>
  <c r="BG43" i="17" s="1" a="1"/>
  <c r="BG43" i="17" s="1"/>
  <c r="BF40" i="17"/>
  <c r="AY40" i="17" a="1"/>
  <c r="AY40" i="17" s="1"/>
  <c r="AN49" i="17"/>
  <c r="AU49" i="17"/>
  <c r="BC49" i="17" s="1"/>
  <c r="AV14" i="17"/>
  <c r="BD14" i="17" s="1"/>
  <c r="BG14" i="17" s="1" a="1"/>
  <c r="BG14" i="17" s="1"/>
  <c r="BH14" i="17" s="1" a="1"/>
  <c r="BH14" i="17" s="1"/>
  <c r="AO14" i="17"/>
  <c r="AO9" i="17"/>
  <c r="AV9" i="17"/>
  <c r="AV25" i="17"/>
  <c r="BD25" i="17" s="1"/>
  <c r="BG25" i="17" s="1" a="1"/>
  <c r="BG25" i="17" s="1"/>
  <c r="AO25" i="17"/>
  <c r="AO12" i="17"/>
  <c r="AV12" i="17"/>
  <c r="BD12" i="17" s="1"/>
  <c r="BG12" i="17" s="1" a="1"/>
  <c r="BG12" i="17" s="1"/>
  <c r="AO29" i="17"/>
  <c r="AV29" i="17"/>
  <c r="AV8" i="17"/>
  <c r="BD8" i="17" s="1"/>
  <c r="BG8" i="17" s="1" a="1"/>
  <c r="BG8" i="17" s="1"/>
  <c r="AO8" i="17"/>
  <c r="AN26" i="17"/>
  <c r="AU26" i="17"/>
  <c r="BC26" i="17" s="1"/>
  <c r="AV15" i="17"/>
  <c r="BD15" i="17" s="1"/>
  <c r="BG15" i="17" s="1" a="1"/>
  <c r="BG15" i="17" s="1"/>
  <c r="BH15" i="17" s="1" a="1"/>
  <c r="BH15" i="17" s="1"/>
  <c r="AO15" i="17"/>
  <c r="AV47" i="17"/>
  <c r="BD47" i="17" s="1"/>
  <c r="BG47" i="17" s="1" a="1"/>
  <c r="BG47" i="17" s="1"/>
  <c r="AO47" i="17"/>
  <c r="AO28" i="17"/>
  <c r="AV28" i="17"/>
  <c r="BD28" i="17" s="1"/>
  <c r="BG28" i="17" s="1" a="1"/>
  <c r="BG28" i="17" s="1"/>
  <c r="AU21" i="17"/>
  <c r="BC21" i="17" s="1"/>
  <c r="AN21" i="17"/>
  <c r="AU23" i="17"/>
  <c r="BC23" i="17" s="1"/>
  <c r="AN23" i="17"/>
  <c r="AW10" i="17"/>
  <c r="BE10" i="17" s="1"/>
  <c r="AP10" i="17"/>
  <c r="AW41" i="17"/>
  <c r="BE41" i="17" s="1"/>
  <c r="AP41" i="17"/>
  <c r="AO7" i="17"/>
  <c r="AV7" i="17"/>
  <c r="BD7" i="17" s="1"/>
  <c r="BG7" i="17" s="1" a="1"/>
  <c r="BG7" i="17" s="1"/>
  <c r="AO42" i="17"/>
  <c r="AV42" i="17"/>
  <c r="BD42" i="17" s="1"/>
  <c r="BG42" i="17" s="1" a="1"/>
  <c r="BG42" i="17" s="1"/>
  <c r="AQ46" i="17" a="1"/>
  <c r="AQ46" i="17" s="1"/>
  <c r="AV20" i="17"/>
  <c r="BD20" i="17" s="1"/>
  <c r="BG20" i="17" s="1" a="1"/>
  <c r="BG20" i="17" s="1"/>
  <c r="AO20" i="17"/>
  <c r="BF34" i="17"/>
  <c r="AY34" i="17" a="1"/>
  <c r="AY34" i="17" s="1"/>
  <c r="AV13" i="17"/>
  <c r="BD13" i="17" s="1"/>
  <c r="BG13" i="17" s="1" a="1"/>
  <c r="BG13" i="17" s="1"/>
  <c r="AO13" i="17"/>
  <c r="BF39" i="17"/>
  <c r="AY39" i="17" a="1"/>
  <c r="AY39" i="17" s="1"/>
  <c r="BH39" i="17" s="1" a="1"/>
  <c r="BH39" i="17" s="1"/>
  <c r="AY6" i="17" a="1"/>
  <c r="AY6" i="17" s="1"/>
  <c r="BH6" i="17" s="1" a="1"/>
  <c r="BH6" i="17" s="1"/>
  <c r="BF6" i="17"/>
  <c r="BF22" i="17"/>
  <c r="AY22" i="17" a="1"/>
  <c r="AY22" i="17" s="1"/>
  <c r="BH22" i="17" s="1" a="1"/>
  <c r="BH22" i="17" s="1"/>
  <c r="AX35" i="17" l="1"/>
  <c r="AQ35" i="17" a="1"/>
  <c r="AQ35" i="17" s="1"/>
  <c r="AY37" i="17" a="1"/>
  <c r="AY37" i="17" s="1"/>
  <c r="BH37" i="17" s="1" a="1"/>
  <c r="BH37" i="17" s="1"/>
  <c r="AQ11" i="17" a="1"/>
  <c r="AQ11" i="17" s="1"/>
  <c r="AX11" i="17"/>
  <c r="AP12" i="17"/>
  <c r="AX12" i="17" s="1"/>
  <c r="AW12" i="17"/>
  <c r="BE12" i="17" s="1"/>
  <c r="AQ12" i="17" a="1"/>
  <c r="AQ12" i="17" s="1"/>
  <c r="AW13" i="17"/>
  <c r="BE13" i="17" s="1"/>
  <c r="AP13" i="17"/>
  <c r="AW42" i="17"/>
  <c r="BE42" i="17" s="1"/>
  <c r="AP42" i="17"/>
  <c r="AO23" i="17"/>
  <c r="AV23" i="17"/>
  <c r="BD23" i="17" s="1"/>
  <c r="BG23" i="17" s="1" a="1"/>
  <c r="BG23" i="17" s="1"/>
  <c r="AP15" i="17"/>
  <c r="AX15" i="17" s="1"/>
  <c r="BF15" i="17" s="1"/>
  <c r="AW15" i="17"/>
  <c r="BE15" i="17" s="1"/>
  <c r="AO49" i="17"/>
  <c r="AV49" i="17"/>
  <c r="BD49" i="17" s="1"/>
  <c r="BG49" i="17" s="1" a="1"/>
  <c r="BG49" i="17" s="1"/>
  <c r="AO21" i="17"/>
  <c r="AV21" i="17"/>
  <c r="BD21" i="17" s="1"/>
  <c r="BG21" i="17" s="1" a="1"/>
  <c r="BG21" i="17" s="1"/>
  <c r="AW25" i="17"/>
  <c r="BE25" i="17" s="1"/>
  <c r="AP25" i="17"/>
  <c r="AW7" i="17"/>
  <c r="BE7" i="17" s="1"/>
  <c r="AP7" i="17"/>
  <c r="AX7" i="17" s="1"/>
  <c r="AV26" i="17"/>
  <c r="AO26" i="17"/>
  <c r="AP20" i="17"/>
  <c r="AW20" i="17"/>
  <c r="BE20" i="17" s="1"/>
  <c r="AX41" i="17"/>
  <c r="AQ41" i="17" a="1"/>
  <c r="AQ41" i="17" s="1"/>
  <c r="AP8" i="17"/>
  <c r="AW8" i="17"/>
  <c r="BE8" i="17" s="1"/>
  <c r="BD9" i="17"/>
  <c r="BG9" i="17" s="1" a="1"/>
  <c r="BG9" i="17" s="1"/>
  <c r="AW28" i="17"/>
  <c r="BE28" i="17" s="1"/>
  <c r="AP28" i="17"/>
  <c r="AW9" i="17"/>
  <c r="BE9" i="17" s="1"/>
  <c r="AP9" i="17"/>
  <c r="AX9" i="17" s="1"/>
  <c r="BF9" i="17" s="1"/>
  <c r="AP43" i="17"/>
  <c r="AW43" i="17"/>
  <c r="BE43" i="17" s="1"/>
  <c r="AQ10" i="17" a="1"/>
  <c r="AQ10" i="17" s="1"/>
  <c r="AX10" i="17"/>
  <c r="AW47" i="17"/>
  <c r="BE47" i="17" s="1"/>
  <c r="AP47" i="17"/>
  <c r="AX47" i="17" s="1"/>
  <c r="AQ47" i="17" a="1"/>
  <c r="AQ47" i="17" s="1"/>
  <c r="BD29" i="17"/>
  <c r="BG29" i="17" s="1" a="1"/>
  <c r="BG29" i="17" s="1"/>
  <c r="AY29" i="17" a="1"/>
  <c r="AY29" i="17" s="1"/>
  <c r="BH29" i="17" s="1" a="1"/>
  <c r="BH29" i="17" s="1"/>
  <c r="AP14" i="17"/>
  <c r="AX14" i="17" s="1"/>
  <c r="AW14" i="17"/>
  <c r="BE14" i="17" s="1"/>
  <c r="AQ7" i="17" a="1"/>
  <c r="AQ7" i="17" s="1"/>
  <c r="AP29" i="17"/>
  <c r="AX29" i="17" s="1"/>
  <c r="BF29" i="17" s="1"/>
  <c r="AW29" i="17"/>
  <c r="BE29" i="17" s="1"/>
  <c r="AQ29" i="17" a="1"/>
  <c r="AQ29" i="17" s="1"/>
  <c r="AY11" i="17" l="1" a="1"/>
  <c r="AY11" i="17" s="1"/>
  <c r="BH11" i="17" s="1" a="1"/>
  <c r="BH11" i="17" s="1"/>
  <c r="BF11" i="17"/>
  <c r="AQ15" i="17" a="1"/>
  <c r="AQ15" i="17" s="1"/>
  <c r="BF35" i="17"/>
  <c r="AY35" i="17" a="1"/>
  <c r="AY35" i="17" s="1"/>
  <c r="BH35" i="17" s="1" a="1"/>
  <c r="BH35" i="17" s="1"/>
  <c r="AY14" i="17" a="1"/>
  <c r="AY14" i="17" s="1"/>
  <c r="BF14" i="17"/>
  <c r="AY9" i="17" a="1"/>
  <c r="AY9" i="17" s="1"/>
  <c r="BH9" i="17" s="1" a="1"/>
  <c r="BH9" i="17" s="1"/>
  <c r="AW26" i="17"/>
  <c r="BE26" i="17" s="1"/>
  <c r="AP26" i="17"/>
  <c r="AX26" i="17" s="1"/>
  <c r="BF26" i="17" s="1"/>
  <c r="AQ26" i="17" a="1"/>
  <c r="AQ26" i="17" s="1"/>
  <c r="AX42" i="17"/>
  <c r="AQ42" i="17" a="1"/>
  <c r="AQ42" i="17" s="1"/>
  <c r="AQ9" i="17" a="1"/>
  <c r="AQ9" i="17" s="1"/>
  <c r="BF7" i="17"/>
  <c r="AY7" i="17" a="1"/>
  <c r="AY7" i="17" s="1"/>
  <c r="BH7" i="17" s="1" a="1"/>
  <c r="BH7" i="17" s="1"/>
  <c r="AP49" i="17"/>
  <c r="AX49" i="17" s="1"/>
  <c r="BF49" i="17" s="1"/>
  <c r="AW49" i="17"/>
  <c r="BE49" i="17" s="1"/>
  <c r="AX13" i="17"/>
  <c r="AQ13" i="17" a="1"/>
  <c r="AQ13" i="17" s="1"/>
  <c r="AX43" i="17"/>
  <c r="AQ43" i="17" a="1"/>
  <c r="AQ43" i="17" s="1"/>
  <c r="BD26" i="17"/>
  <c r="BG26" i="17" s="1" a="1"/>
  <c r="BG26" i="17" s="1"/>
  <c r="AY26" i="17" a="1"/>
  <c r="AY26" i="17" s="1"/>
  <c r="BH26" i="17" s="1" a="1"/>
  <c r="BH26" i="17" s="1"/>
  <c r="AX8" i="17"/>
  <c r="AQ8" i="17" a="1"/>
  <c r="AQ8" i="17" s="1"/>
  <c r="AX25" i="17"/>
  <c r="AQ25" i="17" a="1"/>
  <c r="AQ25" i="17" s="1"/>
  <c r="AY15" i="17" a="1"/>
  <c r="AY15" i="17" s="1"/>
  <c r="AY49" i="17" a="1"/>
  <c r="AY49" i="17" s="1"/>
  <c r="BH49" i="17" s="1" a="1"/>
  <c r="BH49" i="17" s="1"/>
  <c r="BF47" i="17"/>
  <c r="AY47" i="17" a="1"/>
  <c r="AY47" i="17" s="1"/>
  <c r="BH47" i="17" s="1" a="1"/>
  <c r="BH47" i="17" s="1"/>
  <c r="AY41" i="17" a="1"/>
  <c r="AY41" i="17" s="1"/>
  <c r="BH41" i="17" s="1" a="1"/>
  <c r="BH41" i="17" s="1"/>
  <c r="BF41" i="17"/>
  <c r="AQ14" i="17" a="1"/>
  <c r="AQ14" i="17" s="1"/>
  <c r="AY10" i="17" a="1"/>
  <c r="AY10" i="17" s="1"/>
  <c r="BF10" i="17"/>
  <c r="AX28" i="17"/>
  <c r="AQ28" i="17" a="1"/>
  <c r="AQ28" i="17" s="1"/>
  <c r="AQ49" i="17" a="1"/>
  <c r="AQ49" i="17" s="1"/>
  <c r="AX20" i="17"/>
  <c r="AQ20" i="17" a="1"/>
  <c r="AQ20" i="17" s="1"/>
  <c r="AP21" i="17"/>
  <c r="AX21" i="17" s="1"/>
  <c r="AW21" i="17"/>
  <c r="BE21" i="17" s="1"/>
  <c r="AQ21" i="17" a="1"/>
  <c r="AQ21" i="17" s="1"/>
  <c r="AP23" i="17"/>
  <c r="AW23" i="17"/>
  <c r="BE23" i="17" s="1"/>
  <c r="AY12" i="17" a="1"/>
  <c r="AY12" i="17" s="1"/>
  <c r="BH12" i="17" s="1" a="1"/>
  <c r="BH12" i="17" s="1"/>
  <c r="BF12" i="17"/>
  <c r="BF28" i="17" l="1"/>
  <c r="AY28" i="17" a="1"/>
  <c r="AY28" i="17" s="1"/>
  <c r="BH28" i="17" s="1" a="1"/>
  <c r="BH28" i="17" s="1"/>
  <c r="AY43" i="17" a="1"/>
  <c r="AY43" i="17" s="1"/>
  <c r="BH43" i="17" s="1" a="1"/>
  <c r="BH43" i="17" s="1"/>
  <c r="BF43" i="17"/>
  <c r="AY42" i="17" a="1"/>
  <c r="AY42" i="17" s="1"/>
  <c r="BH42" i="17" s="1" a="1"/>
  <c r="BH42" i="17" s="1"/>
  <c r="BF42" i="17"/>
  <c r="AY21" i="17" a="1"/>
  <c r="AY21" i="17" s="1"/>
  <c r="BH21" i="17" s="1" a="1"/>
  <c r="BH21" i="17" s="1"/>
  <c r="BF21" i="17"/>
  <c r="AX23" i="17"/>
  <c r="AQ23" i="17" a="1"/>
  <c r="AQ23" i="17" s="1"/>
  <c r="BF20" i="17"/>
  <c r="AY20" i="17" a="1"/>
  <c r="AY20" i="17" s="1"/>
  <c r="BH20" i="17" s="1" a="1"/>
  <c r="BH20" i="17" s="1"/>
  <c r="BF8" i="17"/>
  <c r="AY8" i="17" a="1"/>
  <c r="AY8" i="17" s="1"/>
  <c r="BH8" i="17" s="1" a="1"/>
  <c r="BH8" i="17" s="1"/>
  <c r="AY25" i="17" a="1"/>
  <c r="AY25" i="17" s="1"/>
  <c r="BH25" i="17" s="1" a="1"/>
  <c r="BH25" i="17" s="1"/>
  <c r="BF25" i="17"/>
  <c r="BF13" i="17"/>
  <c r="AY13" i="17" a="1"/>
  <c r="AY13" i="17" s="1"/>
  <c r="BH13" i="17" s="1" a="1"/>
  <c r="BH13" i="17" s="1"/>
  <c r="BF23" i="17" l="1"/>
  <c r="AY23" i="17" a="1"/>
  <c r="AY23" i="17" s="1"/>
  <c r="BH23" i="17" s="1" a="1"/>
  <c r="BH2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<sst xmlns="http://schemas.openxmlformats.org/spreadsheetml/2006/main" count="1304" uniqueCount="596">
  <si>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</si>
  <si>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</si>
  <si>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</si>
  <si>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</si>
  <si>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</si>
  <si>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</si>
  <si>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</si>
  <si>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</si>
  <si>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</si>
  <si>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</si>
  <si>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</si>
  <si>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</si>
  <si>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</si>
  <si>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</si>
  <si>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</si>
  <si>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</si>
  <si>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</si>
  <si>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</si>
  <si>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</si>
  <si>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</si>
  <si>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</si>
  <si>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</si>
  <si>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</si>
  <si>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</si>
  <si>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</si>
  <si>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</si>
  <si>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</si>
  <si>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</si>
  <si>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</si>
  <si>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</si>
  <si>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</si>
  <si>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</si>
  <si>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</si>
  <si>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</si>
  <si>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</si>
  <si>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</si>
  <si>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</si>
  <si>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</si>
  <si>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</si>
  <si>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</si>
  <si>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</si>
  <si>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</si>
  <si>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</si>
  <si>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</si>
  <si>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</si>
  <si>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</si>
  <si>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</si>
  <si>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</si>
  <si>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</si>
  <si>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</si>
  <si>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</si>
  <si>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</si>
  <si>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</si>
  <si>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</si>
  <si>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</si>
  <si>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</si>
  <si>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</si>
  <si>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</si>
  <si>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</si>
  <si>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</si>
  <si>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</si>
  <si>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</si>
  <si>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</si>
  <si>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</si>
  <si>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</si>
  <si>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</si>
  <si>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</si>
  <si>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</si>
  <si>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</si>
  <si>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</si>
  <si>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</si>
  <si>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</si>
  <si>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</si>
  <si>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</si>
  <si>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</si>
  <si>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</si>
  <si>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</si>
  <si>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</si>
  <si>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</si>
  <si>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</si>
  <si>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</si>
  <si>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</si>
  <si>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</si>
  <si>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</si>
  <si>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</si>
  <si>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</si>
  <si>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</si>
  <si>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</si>
  <si>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</si>
  <si>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</si>
  <si>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</si>
  <si>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</si>
  <si>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</si>
  <si>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</si>
  <si>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</si>
  <si>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</si>
  <si>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</si>
  <si>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</si>
  <si>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</si>
  <si>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</si>
  <si>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</si>
  <si>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</si>
  <si>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</si>
  <si>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</si>
  <si>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</si>
  <si>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</si>
  <si>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</si>
  <si>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</si>
  <si>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</si>
  <si>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</si>
  <si>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</si>
  <si>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</si>
  <si>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</si>
  <si>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</si>
  <si>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</si>
  <si>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</si>
  <si>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</si>
  <si>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</si>
  <si>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</si>
  <si>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</si>
  <si>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</si>
  <si>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</si>
  <si>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</si>
  <si>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</si>
  <si>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</si>
  <si>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</si>
  <si>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</si>
  <si>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</si>
  <si>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</si>
  <si>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</si>
  <si>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</si>
  <si>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</si>
  <si>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</si>
  <si>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</si>
  <si>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</si>
  <si>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</si>
  <si>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</si>
  <si>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</si>
  <si>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</si>
  <si>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</si>
  <si>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</si>
  <si>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</si>
  <si>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</si>
  <si>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</si>
  <si>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</si>
  <si>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</si>
  <si>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</si>
  <si>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</si>
  <si>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</si>
  <si>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</si>
  <si>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</si>
  <si>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</si>
  <si>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</si>
  <si>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</si>
  <si>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</si>
  <si>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</si>
  <si>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</si>
  <si>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</si>
  <si>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</si>
  <si>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</si>
  <si>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</si>
  <si>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</si>
  <si>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</si>
  <si>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</si>
  <si>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</si>
  <si>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</si>
  <si>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</si>
  <si>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</si>
  <si>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</si>
  <si>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</si>
  <si>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</si>
  <si>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</si>
  <si>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</si>
  <si>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</si>
  <si>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</si>
  <si>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</si>
  <si>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</si>
  <si>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</si>
  <si>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</si>
  <si>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</si>
  <si>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</si>
  <si>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</si>
  <si>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</si>
  <si>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</si>
  <si>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</si>
  <si>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</si>
  <si>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</si>
  <si>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</si>
  <si>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</si>
  <si>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</si>
  <si>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</si>
  <si>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</si>
  <si>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</si>
  <si>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</si>
  <si>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</si>
  <si>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</si>
  <si>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</si>
  <si>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</si>
  <si>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</si>
  <si>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</si>
  <si>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</si>
  <si>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</si>
  <si>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</si>
  <si>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</si>
  <si>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</si>
  <si>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</si>
  <si>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</si>
  <si>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</si>
  <si>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</si>
  <si>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</si>
  <si>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</si>
  <si>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</si>
  <si>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</si>
  <si>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</si>
  <si>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</si>
  <si>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</si>
  <si>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</si>
  <si>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</si>
  <si>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</si>
  <si>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</si>
  <si>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</si>
  <si>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</si>
  <si>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</si>
  <si>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</si>
  <si>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</si>
  <si>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</si>
  <si>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</si>
  <si>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</si>
  <si>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</si>
  <si>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</si>
  <si>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</si>
  <si>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</si>
  <si>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</si>
  <si>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</si>
  <si>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</si>
  <si>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</si>
  <si>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</si>
  <si>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</si>
  <si>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</si>
  <si>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</si>
  <si>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</si>
  <si>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</si>
  <si>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</si>
  <si>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</si>
  <si>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</si>
  <si>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</si>
  <si>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</si>
  <si>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</si>
  <si>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</si>
  <si>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</si>
  <si>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</si>
  <si>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</si>
  <si>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</si>
  <si>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</si>
  <si>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</si>
  <si>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</si>
  <si>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</si>
  <si>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</si>
  <si>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</si>
  <si>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</si>
  <si>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</si>
  <si>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</si>
  <si>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</si>
  <si>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</si>
  <si>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</si>
  <si>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</si>
  <si>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</si>
  <si>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</si>
  <si>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</si>
  <si>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</si>
  <si>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</si>
  <si>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</si>
  <si>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</si>
  <si>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</si>
  <si>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</si>
  <si>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</si>
  <si>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</si>
  <si>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</si>
  <si>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</si>
  <si>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</si>
  <si>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</si>
  <si>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</si>
  <si>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</si>
  <si>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</si>
  <si>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</si>
  <si>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</si>
  <si>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</si>
  <si>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</si>
  <si>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</si>
  <si>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</si>
  <si>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</si>
  <si>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</si>
  <si>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</si>
  <si>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</si>
  <si>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</si>
  <si>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</si>
  <si>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</si>
  <si>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</si>
  <si>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</si>
  <si>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</si>
  <si>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</si>
  <si>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</si>
  <si>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</si>
  <si>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</si>
  <si>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</si>
  <si>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</si>
  <si>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</si>
  <si>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</si>
  <si>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</si>
  <si>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</si>
  <si>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</si>
  <si>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</si>
  <si>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</si>
  <si>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</si>
  <si>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</si>
  <si>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</si>
  <si>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</si>
  <si>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</si>
  <si>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</si>
  <si>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</si>
  <si>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</si>
  <si>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</si>
  <si>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</si>
  <si>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</si>
  <si>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</si>
  <si>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</si>
  <si>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</si>
  <si>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</si>
  <si>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</si>
  <si>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</si>
  <si>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</si>
  <si>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</si>
  <si>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</si>
  <si>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</si>
  <si>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</si>
  <si>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</si>
  <si>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</si>
  <si>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</si>
  <si>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</si>
  <si>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</si>
  <si>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</si>
  <si>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</si>
  <si>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</si>
  <si>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</si>
  <si>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</si>
  <si>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</si>
  <si>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</si>
  <si>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</si>
  <si>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</si>
  <si>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</si>
  <si>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</si>
  <si>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</si>
  <si>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</si>
  <si>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</si>
  <si>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</si>
  <si>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</si>
  <si>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</si>
  <si>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</si>
  <si>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</si>
  <si>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</si>
  <si>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</si>
  <si>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</si>
  <si>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</si>
  <si>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</si>
  <si>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</si>
  <si>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</si>
  <si>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</si>
  <si>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</si>
  <si>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</si>
  <si>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</si>
  <si>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</si>
  <si>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</si>
  <si>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</si>
  <si>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</si>
  <si>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</si>
  <si>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</si>
  <si>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</si>
  <si>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</si>
  <si>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</si>
  <si>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</si>
  <si>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</si>
  <si>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</si>
  <si>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</si>
  <si>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</si>
  <si>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</si>
  <si>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</si>
  <si>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</si>
  <si>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</si>
  <si>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</si>
  <si>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</si>
  <si>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</si>
  <si>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</si>
  <si>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</si>
  <si>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</si>
  <si>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</si>
  <si>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</si>
  <si>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</si>
  <si>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</si>
  <si>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</si>
  <si>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</si>
  <si>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</si>
  <si>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</si>
  <si>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</si>
  <si>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</si>
  <si>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</si>
  <si>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</si>
  <si>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</si>
  <si>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</si>
  <si>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</si>
  <si>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</si>
  <si>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</si>
  <si>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</si>
  <si>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</si>
  <si>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</si>
  <si>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</si>
  <si>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</si>
  <si>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</si>
  <si>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</si>
  <si>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</si>
  <si>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</si>
  <si>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</si>
  <si>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</si>
  <si>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</si>
  <si>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</si>
  <si>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</si>
  <si>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</si>
  <si>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</si>
  <si>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</si>
  <si>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</si>
  <si>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</si>
  <si>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</si>
  <si>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</si>
  <si>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</si>
  <si>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</si>
  <si>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</si>
  <si>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</si>
  <si>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</si>
  <si>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</si>
  <si>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</si>
  <si>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</si>
  <si>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</si>
  <si>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</si>
  <si>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</si>
  <si>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</si>
  <si>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</si>
  <si>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</si>
  <si>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</si>
  <si>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</si>
  <si>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</si>
  <si>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</si>
  <si>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</si>
  <si>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</si>
  <si>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</si>
  <si>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</si>
  <si>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</si>
  <si>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</si>
  <si>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</si>
  <si>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</si>
  <si>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</si>
  <si>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</si>
  <si>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</si>
  <si>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</si>
  <si>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</si>
  <si>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</si>
  <si>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</si>
  <si>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</si>
  <si>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</si>
  <si>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</si>
  <si>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</si>
  <si>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</si>
  <si>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</si>
  <si>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</si>
  <si>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</si>
  <si>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</si>
  <si>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</si>
  <si>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</si>
  <si>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</si>
  <si>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</si>
  <si>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</si>
  <si>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</si>
  <si>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</si>
  <si>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</si>
  <si>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</si>
  <si>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</si>
  <si>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</si>
  <si>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</si>
  <si>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</si>
  <si>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</si>
  <si>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</si>
  <si>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</si>
  <si>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</si>
  <si>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</si>
  <si>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</si>
  <si>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</si>
  <si>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</si>
  <si>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</si>
  <si>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</si>
  <si>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</si>
  <si>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</si>
  <si>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</si>
  <si>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</si>
  <si>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</si>
  <si>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</si>
  <si>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</si>
  <si>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</si>
  <si>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</si>
  <si>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</si>
  <si>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</si>
  <si>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</si>
  <si>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</si>
  <si>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</si>
  <si>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</si>
  <si>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</si>
  <si>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</si>
  <si>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</si>
  <si>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</si>
  <si>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</si>
  <si>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</si>
  <si>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</si>
  <si>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</si>
  <si>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</si>
  <si>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</si>
  <si>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</si>
  <si>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</si>
  <si>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</si>
  <si>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</si>
  <si>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</si>
  <si>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</si>
  <si>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</si>
  <si>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</si>
  <si>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</si>
  <si>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</si>
  <si>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</si>
  <si>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</si>
  <si>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</si>
  <si>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</si>
  <si>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</si>
  <si>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</si>
  <si>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</si>
  <si>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</si>
  <si>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</si>
  <si>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</si>
  <si>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</si>
  <si>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</si>
  <si>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</si>
  <si>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</si>
  <si>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</si>
  <si>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</si>
  <si>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</si>
  <si>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</si>
  <si>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</si>
  <si>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cost to operate Fixed and Admin cost (without salaries) like insurance, audit, rent… others…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</si>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</sst>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3" fontId="0" fillId="9" borderId="0" xfId="0" applyNumberFormat="1" applyFill="1"/>
    <xf numFmtId="3" fontId="8" fillId="0" borderId="0" xfId="0" applyNumberFormat="1" applyFont="1" applyAlignment="1">
      <alignment vertical="center"/>
    </xf>
    <xf numFmtId="10" fontId="2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0.19800000000000001</c:v>
                </c:pt>
                <c:pt idx="1">
                  <c:v>0.19800000000000001</c:v>
                </c:pt>
                <c:pt idx="2">
                  <c:v>0.19800000000000001</c:v>
                </c:pt>
                <c:pt idx="3">
                  <c:v>0.19800000000000001</c:v>
                </c:pt>
                <c:pt idx="4">
                  <c:v>0.19800000000000001</c:v>
                </c:pt>
                <c:pt idx="5">
                  <c:v>0.19800000000000001</c:v>
                </c:pt>
                <c:pt idx="6">
                  <c:v>0.19800000000000001</c:v>
                </c:pt>
                <c:pt idx="7">
                  <c:v>0.19800000000000001</c:v>
                </c:pt>
                <c:pt idx="8">
                  <c:v>0.19800000000000001</c:v>
                </c:pt>
                <c:pt idx="9">
                  <c:v>0.19800000000000001</c:v>
                </c:pt>
                <c:pt idx="10">
                  <c:v>0.19800000000000001</c:v>
                </c:pt>
                <c:pt idx="11">
                  <c:v>0.19800000000000001</c:v>
                </c:pt>
                <c:pt idx="12">
                  <c:v>0.19800000000000001</c:v>
                </c:pt>
                <c:pt idx="13">
                  <c:v>0.19800000000000001</c:v>
                </c:pt>
                <c:pt idx="14">
                  <c:v>0.19800000000000001</c:v>
                </c:pt>
                <c:pt idx="15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0.12360652173913043</c:v>
                </c:pt>
                <c:pt idx="1">
                  <c:v>0.18257547169811322</c:v>
                </c:pt>
                <c:pt idx="2">
                  <c:v>0.2283212669683258</c:v>
                </c:pt>
                <c:pt idx="3">
                  <c:v>0.33084180790960455</c:v>
                </c:pt>
                <c:pt idx="4">
                  <c:v>8.7090019569471627E-2</c:v>
                </c:pt>
                <c:pt idx="5">
                  <c:v>0.2097919708029197</c:v>
                </c:pt>
                <c:pt idx="6">
                  <c:v>0.10695222929936306</c:v>
                </c:pt>
                <c:pt idx="7">
                  <c:v>0.23162439024390241</c:v>
                </c:pt>
                <c:pt idx="8">
                  <c:v>7.6271666666666668E-2</c:v>
                </c:pt>
                <c:pt idx="9">
                  <c:v>7.4319354838709675E-2</c:v>
                </c:pt>
                <c:pt idx="10">
                  <c:v>7.0863524590163943E-2</c:v>
                </c:pt>
                <c:pt idx="11">
                  <c:v>7.0211826923076925E-2</c:v>
                </c:pt>
                <c:pt idx="12">
                  <c:v>7.286509576612904E-2</c:v>
                </c:pt>
                <c:pt idx="13">
                  <c:v>7.1475713045634923E-2</c:v>
                </c:pt>
                <c:pt idx="14">
                  <c:v>7.7185558661099149E-2</c:v>
                </c:pt>
                <c:pt idx="15">
                  <c:v>7.5254737548828124E-2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0.17510000000000001</c:v>
                </c:pt>
                <c:pt idx="1">
                  <c:v>0.17510000000000001</c:v>
                </c:pt>
                <c:pt idx="2">
                  <c:v>0.17510000000000001</c:v>
                </c:pt>
                <c:pt idx="3">
                  <c:v>0.17510000000000001</c:v>
                </c:pt>
                <c:pt idx="4">
                  <c:v>0.17510000000000001</c:v>
                </c:pt>
                <c:pt idx="5">
                  <c:v>0.17510000000000001</c:v>
                </c:pt>
                <c:pt idx="6">
                  <c:v>0.17510000000000001</c:v>
                </c:pt>
                <c:pt idx="7">
                  <c:v>0.17510000000000001</c:v>
                </c:pt>
                <c:pt idx="8">
                  <c:v>0.17510000000000001</c:v>
                </c:pt>
                <c:pt idx="9">
                  <c:v>0.17510000000000001</c:v>
                </c:pt>
                <c:pt idx="10">
                  <c:v>0.17510000000000001</c:v>
                </c:pt>
                <c:pt idx="11">
                  <c:v>0.17510000000000001</c:v>
                </c:pt>
                <c:pt idx="12">
                  <c:v>0.17510000000000001</c:v>
                </c:pt>
                <c:pt idx="13">
                  <c:v>0.17510000000000001</c:v>
                </c:pt>
                <c:pt idx="14">
                  <c:v>0.17510000000000001</c:v>
                </c:pt>
                <c:pt idx="15">
                  <c:v>0.17510000000000001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45.459000000000003</c:v>
                </c:pt>
                <c:pt idx="1">
                  <c:v>45.459000000000003</c:v>
                </c:pt>
                <c:pt idx="2">
                  <c:v>45.459000000000003</c:v>
                </c:pt>
                <c:pt idx="3">
                  <c:v>45.459000000000003</c:v>
                </c:pt>
                <c:pt idx="4">
                  <c:v>42.082999999999998</c:v>
                </c:pt>
                <c:pt idx="5">
                  <c:v>42.082999999999998</c:v>
                </c:pt>
                <c:pt idx="6">
                  <c:v>42.082999999999998</c:v>
                </c:pt>
                <c:pt idx="7">
                  <c:v>42.082999999999998</c:v>
                </c:pt>
                <c:pt idx="8">
                  <c:v>42.082999999999998</c:v>
                </c:pt>
                <c:pt idx="9">
                  <c:v>42.082999999999998</c:v>
                </c:pt>
                <c:pt idx="10">
                  <c:v>42.082999999999998</c:v>
                </c:pt>
                <c:pt idx="11">
                  <c:v>42.082999999999998</c:v>
                </c:pt>
                <c:pt idx="12">
                  <c:v>42.082999999999998</c:v>
                </c:pt>
                <c:pt idx="13">
                  <c:v>42.082999999999998</c:v>
                </c:pt>
                <c:pt idx="14">
                  <c:v>42.082999999999998</c:v>
                </c:pt>
                <c:pt idx="15">
                  <c:v>42.082999999999998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10.9</c:v>
                </c:pt>
                <c:pt idx="1">
                  <c:v>12.1</c:v>
                </c:pt>
                <c:pt idx="2">
                  <c:v>4.5</c:v>
                </c:pt>
                <c:pt idx="3">
                  <c:v>12.6</c:v>
                </c:pt>
                <c:pt idx="4">
                  <c:v>1.92</c:v>
                </c:pt>
                <c:pt idx="5">
                  <c:v>14.9</c:v>
                </c:pt>
                <c:pt idx="6">
                  <c:v>-9</c:v>
                </c:pt>
                <c:pt idx="7">
                  <c:v>4.9000000000000004</c:v>
                </c:pt>
                <c:pt idx="8">
                  <c:v>3.18</c:v>
                </c:pt>
                <c:pt idx="9">
                  <c:v>3.4950000000000001</c:v>
                </c:pt>
                <c:pt idx="10">
                  <c:v>0.64375000000000016</c:v>
                </c:pt>
                <c:pt idx="11">
                  <c:v>3.0546875</c:v>
                </c:pt>
                <c:pt idx="12">
                  <c:v>2.5933593750000004</c:v>
                </c:pt>
                <c:pt idx="13">
                  <c:v>2.4466992187500001</c:v>
                </c:pt>
                <c:pt idx="14">
                  <c:v>2.1846240234375003</c:v>
                </c:pt>
                <c:pt idx="15">
                  <c:v>2.5698425292968752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91.08</c:v>
                </c:pt>
                <c:pt idx="1">
                  <c:v>62.964000000000006</c:v>
                </c:pt>
                <c:pt idx="2">
                  <c:v>43.758000000000003</c:v>
                </c:pt>
                <c:pt idx="3">
                  <c:v>35.045999999999999</c:v>
                </c:pt>
                <c:pt idx="4">
                  <c:v>101.17800000000001</c:v>
                </c:pt>
                <c:pt idx="5">
                  <c:v>54.252000000000002</c:v>
                </c:pt>
                <c:pt idx="6">
                  <c:v>62.172000000000004</c:v>
                </c:pt>
                <c:pt idx="7">
                  <c:v>40.590000000000003</c:v>
                </c:pt>
                <c:pt idx="8">
                  <c:v>118.80000000000001</c:v>
                </c:pt>
                <c:pt idx="9">
                  <c:v>122.76</c:v>
                </c:pt>
                <c:pt idx="10">
                  <c:v>120.78</c:v>
                </c:pt>
                <c:pt idx="11">
                  <c:v>128.70000000000002</c:v>
                </c:pt>
                <c:pt idx="12">
                  <c:v>122.76</c:v>
                </c:pt>
                <c:pt idx="13">
                  <c:v>124.74000000000001</c:v>
                </c:pt>
                <c:pt idx="14">
                  <c:v>114.84</c:v>
                </c:pt>
                <c:pt idx="15">
                  <c:v>118.80000000000001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85.813000000000002</c:v>
                </c:pt>
                <c:pt idx="1">
                  <c:v>59.322900000000004</c:v>
                </c:pt>
                <c:pt idx="2">
                  <c:v>41.227550000000001</c:v>
                </c:pt>
                <c:pt idx="3">
                  <c:v>33.019350000000003</c:v>
                </c:pt>
                <c:pt idx="4">
                  <c:v>95.327050000000014</c:v>
                </c:pt>
                <c:pt idx="5">
                  <c:v>51.114699999999999</c:v>
                </c:pt>
                <c:pt idx="6">
                  <c:v>58.576700000000002</c:v>
                </c:pt>
                <c:pt idx="7">
                  <c:v>38.242750000000001</c:v>
                </c:pt>
                <c:pt idx="8">
                  <c:v>111.93</c:v>
                </c:pt>
                <c:pt idx="9">
                  <c:v>115.661</c:v>
                </c:pt>
                <c:pt idx="10">
                  <c:v>113.7955</c:v>
                </c:pt>
                <c:pt idx="11">
                  <c:v>121.25750000000001</c:v>
                </c:pt>
                <c:pt idx="12">
                  <c:v>115.661</c:v>
                </c:pt>
                <c:pt idx="13">
                  <c:v>117.5265</c:v>
                </c:pt>
                <c:pt idx="14">
                  <c:v>108.19900000000001</c:v>
                </c:pt>
                <c:pt idx="15">
                  <c:v>111.93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460</c:v>
                </c:pt>
                <c:pt idx="1">
                  <c:v>318</c:v>
                </c:pt>
                <c:pt idx="2">
                  <c:v>221</c:v>
                </c:pt>
                <c:pt idx="3">
                  <c:v>177</c:v>
                </c:pt>
                <c:pt idx="4">
                  <c:v>511</c:v>
                </c:pt>
                <c:pt idx="5">
                  <c:v>274</c:v>
                </c:pt>
                <c:pt idx="6">
                  <c:v>314</c:v>
                </c:pt>
                <c:pt idx="7">
                  <c:v>205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0.53934782608695653</c:v>
                </c:pt>
                <c:pt idx="1">
                  <c:v>0.15723270440251572</c:v>
                </c:pt>
                <c:pt idx="2">
                  <c:v>0.18099547511312217</c:v>
                </c:pt>
                <c:pt idx="3">
                  <c:v>0.22598870056497175</c:v>
                </c:pt>
                <c:pt idx="4">
                  <c:v>5.8708414872798431E-2</c:v>
                </c:pt>
                <c:pt idx="5">
                  <c:v>7.2992700729927001E-2</c:v>
                </c:pt>
                <c:pt idx="6">
                  <c:v>9.5541401273885357E-2</c:v>
                </c:pt>
                <c:pt idx="7">
                  <c:v>0.12195121951219512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9.3905460060667352</c:v>
                </c:pt>
                <c:pt idx="1">
                  <c:v>13.360757642240751</c:v>
                </c:pt>
                <c:pt idx="2">
                  <c:v>21.054403872461329</c:v>
                </c:pt>
                <c:pt idx="3">
                  <c:v>32.058862173170411</c:v>
                </c:pt>
                <c:pt idx="4">
                  <c:v>9.5082601374414057</c:v>
                </c:pt>
                <c:pt idx="5">
                  <c:v>16.800628076727211</c:v>
                </c:pt>
                <c:pt idx="6">
                  <c:v>14.886313138794252</c:v>
                </c:pt>
                <c:pt idx="7">
                  <c:v>23.874078275666477</c:v>
                </c:pt>
                <c:pt idx="8">
                  <c:v>8.0978682170542644</c:v>
                </c:pt>
                <c:pt idx="9">
                  <c:v>7.8366466616654167</c:v>
                </c:pt>
                <c:pt idx="10">
                  <c:v>7.9651162790697674</c:v>
                </c:pt>
                <c:pt idx="11">
                  <c:v>7.4749552772808583</c:v>
                </c:pt>
                <c:pt idx="12">
                  <c:v>7.8366466616654167</c:v>
                </c:pt>
                <c:pt idx="13">
                  <c:v>7.712255444813584</c:v>
                </c:pt>
                <c:pt idx="14">
                  <c:v>8.3771050521251009</c:v>
                </c:pt>
                <c:pt idx="15">
                  <c:v>8.0978682170542644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1.1500000000000001</c:v>
                </c:pt>
                <c:pt idx="1">
                  <c:v>0.79500000000000004</c:v>
                </c:pt>
                <c:pt idx="2">
                  <c:v>0.55249999999999999</c:v>
                </c:pt>
                <c:pt idx="3">
                  <c:v>0.4425</c:v>
                </c:pt>
                <c:pt idx="4">
                  <c:v>1.2775000000000001</c:v>
                </c:pt>
                <c:pt idx="5">
                  <c:v>0.68500000000000005</c:v>
                </c:pt>
                <c:pt idx="6">
                  <c:v>0.78500000000000003</c:v>
                </c:pt>
                <c:pt idx="7">
                  <c:v>0.51249999999999996</c:v>
                </c:pt>
                <c:pt idx="8">
                  <c:v>1.5</c:v>
                </c:pt>
                <c:pt idx="9">
                  <c:v>1.55</c:v>
                </c:pt>
                <c:pt idx="10">
                  <c:v>1.5250000000000001</c:v>
                </c:pt>
                <c:pt idx="11">
                  <c:v>1.625</c:v>
                </c:pt>
                <c:pt idx="12">
                  <c:v>1.55</c:v>
                </c:pt>
                <c:pt idx="13">
                  <c:v>1.575</c:v>
                </c:pt>
                <c:pt idx="14">
                  <c:v>1.45</c:v>
                </c:pt>
                <c:pt idx="15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1.8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Germany/KPI_WeeklyPlantIndicators_Germany.xlsx" TargetMode="External"/><Relationship Id="rId1" Type="http://schemas.openxmlformats.org/officeDocument/2006/relationships/externalLinkPath" Target="/sites/BI_Report/KPIReport/Germany/KPI_WeeklyPlantIndicators_Germa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PRS5B6EKBUR5BYATHXFI7BGRLQ">
      <xxl21:absoluteUrl r:id="rId2"/>
    </xxl21:alternateUrls>
    <sheetNames>
      <sheetName val="Warning"/>
      <sheetName val="Instructions"/>
      <sheetName val="Translation"/>
      <sheetName val="PowerBIData"/>
      <sheetName val="Data"/>
      <sheetName val="Dashboard"/>
      <sheetName val="Indicator"/>
      <sheetName val="Krankenstand"/>
      <sheetName val="Gutschriften"/>
      <sheetName val="Tabelle1"/>
      <sheetName val="Aktionsplan"/>
    </sheetNames>
    <sheetDataSet>
      <sheetData sheetId="0"/>
      <sheetData sheetId="1"/>
      <sheetData sheetId="2"/>
      <sheetData sheetId="3"/>
      <sheetData sheetId="4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105</v>
          </cell>
          <cell r="W8">
            <v>202</v>
          </cell>
          <cell r="X8">
            <v>30</v>
          </cell>
          <cell r="Y8">
            <v>171</v>
          </cell>
          <cell r="Z8">
            <v>145</v>
          </cell>
          <cell r="AA8">
            <v>187</v>
          </cell>
          <cell r="AB8">
            <v>122</v>
          </cell>
          <cell r="AC8">
            <v>159</v>
          </cell>
          <cell r="AD8">
            <v>174</v>
          </cell>
          <cell r="AE8">
            <v>165</v>
          </cell>
          <cell r="AF8">
            <v>122</v>
          </cell>
          <cell r="AG8">
            <v>205</v>
          </cell>
          <cell r="AH8">
            <v>122</v>
          </cell>
          <cell r="AI8">
            <v>116</v>
          </cell>
          <cell r="AJ8">
            <v>171</v>
          </cell>
          <cell r="AK8">
            <v>135</v>
          </cell>
          <cell r="AL8">
            <v>159</v>
          </cell>
          <cell r="AM8">
            <v>45</v>
          </cell>
          <cell r="AN8">
            <v>0.75900000000000001</v>
          </cell>
          <cell r="AO8">
            <v>90</v>
          </cell>
          <cell r="AP8">
            <v>153</v>
          </cell>
          <cell r="AQ8">
            <v>126</v>
          </cell>
          <cell r="AR8">
            <v>150</v>
          </cell>
          <cell r="AS8">
            <v>223</v>
          </cell>
          <cell r="AT8">
            <v>110</v>
          </cell>
          <cell r="AU8">
            <v>150</v>
          </cell>
          <cell r="AV8">
            <v>165</v>
          </cell>
          <cell r="AW8">
            <v>196</v>
          </cell>
          <cell r="AX8">
            <v>142</v>
          </cell>
          <cell r="AY8">
            <v>143</v>
          </cell>
          <cell r="AZ8">
            <v>203</v>
          </cell>
          <cell r="BA8">
            <v>142</v>
          </cell>
          <cell r="BB8">
            <v>244</v>
          </cell>
          <cell r="BC8">
            <v>105</v>
          </cell>
          <cell r="BD8">
            <v>101</v>
          </cell>
          <cell r="BE8">
            <v>206</v>
          </cell>
          <cell r="BF8">
            <v>96</v>
          </cell>
          <cell r="BG8">
            <v>153</v>
          </cell>
          <cell r="BH8">
            <v>171</v>
          </cell>
          <cell r="BI8">
            <v>169</v>
          </cell>
          <cell r="BJ8">
            <v>221</v>
          </cell>
          <cell r="BK8">
            <v>178</v>
          </cell>
          <cell r="BL8">
            <v>119</v>
          </cell>
          <cell r="BM8">
            <v>164</v>
          </cell>
          <cell r="BN8">
            <v>207</v>
          </cell>
          <cell r="BO8">
            <v>218</v>
          </cell>
          <cell r="BP8">
            <v>163</v>
          </cell>
          <cell r="BQ8">
            <v>133</v>
          </cell>
          <cell r="BR8">
            <v>62</v>
          </cell>
          <cell r="BS8">
            <v>259</v>
          </cell>
          <cell r="BT8">
            <v>68</v>
          </cell>
          <cell r="BU8">
            <v>187</v>
          </cell>
          <cell r="BV8">
            <v>59</v>
          </cell>
        </row>
        <row r="9">
          <cell r="V9">
            <v>236</v>
          </cell>
          <cell r="W9">
            <v>144</v>
          </cell>
          <cell r="X9">
            <v>158</v>
          </cell>
          <cell r="Y9">
            <v>187</v>
          </cell>
          <cell r="Z9">
            <v>144</v>
          </cell>
          <cell r="AA9">
            <v>127</v>
          </cell>
          <cell r="AB9">
            <v>228</v>
          </cell>
          <cell r="AC9">
            <v>147</v>
          </cell>
          <cell r="AD9">
            <v>180</v>
          </cell>
          <cell r="AE9">
            <v>237</v>
          </cell>
          <cell r="AF9">
            <v>191</v>
          </cell>
          <cell r="AG9">
            <v>154</v>
          </cell>
          <cell r="AH9">
            <v>228</v>
          </cell>
          <cell r="AI9">
            <v>188</v>
          </cell>
          <cell r="AJ9">
            <v>155</v>
          </cell>
          <cell r="AK9">
            <v>165</v>
          </cell>
          <cell r="AL9">
            <v>197</v>
          </cell>
          <cell r="AM9">
            <v>140</v>
          </cell>
          <cell r="AN9">
            <v>56</v>
          </cell>
          <cell r="AO9">
            <v>50</v>
          </cell>
          <cell r="AP9">
            <v>296</v>
          </cell>
          <cell r="AQ9">
            <v>200</v>
          </cell>
          <cell r="AR9">
            <v>256</v>
          </cell>
          <cell r="AS9">
            <v>192</v>
          </cell>
          <cell r="AT9">
            <v>176</v>
          </cell>
          <cell r="AU9">
            <v>231</v>
          </cell>
          <cell r="AV9">
            <v>195</v>
          </cell>
          <cell r="AW9">
            <v>145</v>
          </cell>
          <cell r="AX9">
            <v>123</v>
          </cell>
          <cell r="AY9">
            <v>188</v>
          </cell>
          <cell r="AZ9">
            <v>132</v>
          </cell>
          <cell r="BA9">
            <v>177</v>
          </cell>
          <cell r="BB9">
            <v>186</v>
          </cell>
          <cell r="BC9">
            <v>103</v>
          </cell>
          <cell r="BD9">
            <v>85</v>
          </cell>
          <cell r="BE9">
            <v>141</v>
          </cell>
          <cell r="BF9">
            <v>141</v>
          </cell>
          <cell r="BG9">
            <v>124</v>
          </cell>
          <cell r="BH9">
            <v>214</v>
          </cell>
          <cell r="BI9">
            <v>96</v>
          </cell>
          <cell r="BJ9">
            <v>219</v>
          </cell>
          <cell r="BK9">
            <v>56</v>
          </cell>
          <cell r="BL9">
            <v>164</v>
          </cell>
          <cell r="BM9">
            <v>95</v>
          </cell>
          <cell r="BN9">
            <v>95</v>
          </cell>
          <cell r="BO9">
            <v>242</v>
          </cell>
          <cell r="BP9">
            <v>155</v>
          </cell>
          <cell r="BQ9">
            <v>88</v>
          </cell>
          <cell r="BR9">
            <v>115</v>
          </cell>
          <cell r="BS9">
            <v>252</v>
          </cell>
          <cell r="BT9">
            <v>206</v>
          </cell>
          <cell r="BU9">
            <v>127</v>
          </cell>
          <cell r="BV9">
            <v>146</v>
          </cell>
        </row>
        <row r="10">
          <cell r="B10" t="str">
            <v>A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</row>
        <row r="11">
          <cell r="B11" t="str">
            <v>A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6</v>
          </cell>
          <cell r="W14">
            <v>9</v>
          </cell>
          <cell r="X14">
            <v>14</v>
          </cell>
          <cell r="Y14">
            <v>0</v>
          </cell>
          <cell r="Z14">
            <v>0</v>
          </cell>
          <cell r="AA14">
            <v>8</v>
          </cell>
          <cell r="AB14">
            <v>3</v>
          </cell>
          <cell r="AC14">
            <v>21</v>
          </cell>
          <cell r="AD14">
            <v>11</v>
          </cell>
          <cell r="AE14">
            <v>2</v>
          </cell>
          <cell r="AF14">
            <v>24</v>
          </cell>
          <cell r="AG14">
            <v>6</v>
          </cell>
          <cell r="AH14">
            <v>12</v>
          </cell>
          <cell r="AI14">
            <v>4</v>
          </cell>
          <cell r="AJ14">
            <v>16</v>
          </cell>
          <cell r="AK14">
            <v>22</v>
          </cell>
          <cell r="AL14">
            <v>8</v>
          </cell>
          <cell r="AM14">
            <v>6</v>
          </cell>
          <cell r="AN14">
            <v>0</v>
          </cell>
          <cell r="AO14">
            <v>1</v>
          </cell>
          <cell r="AP14">
            <v>4</v>
          </cell>
          <cell r="AQ14">
            <v>5</v>
          </cell>
          <cell r="AR14">
            <v>25</v>
          </cell>
          <cell r="AS14">
            <v>3</v>
          </cell>
          <cell r="AT14">
            <v>6</v>
          </cell>
          <cell r="AU14">
            <v>6.4</v>
          </cell>
          <cell r="AV14">
            <v>11</v>
          </cell>
          <cell r="AW14">
            <v>4.4000000000000004</v>
          </cell>
          <cell r="AX14">
            <v>21</v>
          </cell>
          <cell r="AY14">
            <v>2</v>
          </cell>
          <cell r="AZ14">
            <v>7</v>
          </cell>
          <cell r="BA14">
            <v>8</v>
          </cell>
          <cell r="BB14">
            <v>7</v>
          </cell>
          <cell r="BC14">
            <v>0.1</v>
          </cell>
          <cell r="BD14">
            <v>0.5</v>
          </cell>
          <cell r="BE14">
            <v>16</v>
          </cell>
          <cell r="BF14">
            <v>0.7</v>
          </cell>
          <cell r="BG14">
            <v>2</v>
          </cell>
          <cell r="BH14">
            <v>4</v>
          </cell>
          <cell r="BI14">
            <v>16</v>
          </cell>
          <cell r="BJ14">
            <v>1.6</v>
          </cell>
          <cell r="BK14">
            <v>6.1</v>
          </cell>
          <cell r="BL14">
            <v>7</v>
          </cell>
          <cell r="BM14">
            <v>11</v>
          </cell>
          <cell r="BN14">
            <v>0.7</v>
          </cell>
          <cell r="BO14">
            <v>11.4</v>
          </cell>
          <cell r="BP14">
            <v>2</v>
          </cell>
          <cell r="BQ14">
            <v>3</v>
          </cell>
          <cell r="BR14">
            <v>0.2</v>
          </cell>
          <cell r="BS14">
            <v>0</v>
          </cell>
          <cell r="BT14">
            <v>11</v>
          </cell>
          <cell r="BU14">
            <v>0</v>
          </cell>
          <cell r="BV14">
            <v>6.4</v>
          </cell>
        </row>
        <row r="15">
          <cell r="V15">
            <v>10</v>
          </cell>
          <cell r="W15">
            <v>5</v>
          </cell>
          <cell r="X15">
            <v>9</v>
          </cell>
          <cell r="Y15">
            <v>7</v>
          </cell>
          <cell r="Z15">
            <v>12</v>
          </cell>
          <cell r="AA15">
            <v>20</v>
          </cell>
          <cell r="AB15">
            <v>1</v>
          </cell>
          <cell r="AC15">
            <v>10</v>
          </cell>
          <cell r="AD15">
            <v>7</v>
          </cell>
          <cell r="AE15">
            <v>5</v>
          </cell>
          <cell r="AF15">
            <v>9</v>
          </cell>
          <cell r="AG15">
            <v>15</v>
          </cell>
          <cell r="AH15">
            <v>15</v>
          </cell>
          <cell r="AI15">
            <v>12</v>
          </cell>
          <cell r="AJ15">
            <v>12</v>
          </cell>
          <cell r="AK15">
            <v>14</v>
          </cell>
          <cell r="AL15">
            <v>16.149999999999999</v>
          </cell>
          <cell r="AM15">
            <v>8.3699999999999992</v>
          </cell>
          <cell r="AN15">
            <v>0</v>
          </cell>
          <cell r="AO15">
            <v>3.2</v>
          </cell>
          <cell r="AP15">
            <v>9.18</v>
          </cell>
          <cell r="AQ15">
            <v>9.9220000000000006</v>
          </cell>
          <cell r="AR15">
            <v>6.87</v>
          </cell>
          <cell r="AS15">
            <v>10.9</v>
          </cell>
          <cell r="AT15">
            <v>4.2</v>
          </cell>
          <cell r="AU15">
            <v>16.100000000000001</v>
          </cell>
          <cell r="AV15">
            <v>8.8650000000000002</v>
          </cell>
          <cell r="AW15">
            <v>12.6</v>
          </cell>
          <cell r="AX15">
            <v>5</v>
          </cell>
          <cell r="AY15">
            <v>2</v>
          </cell>
          <cell r="AZ15">
            <v>19.3</v>
          </cell>
          <cell r="BA15">
            <v>2</v>
          </cell>
          <cell r="BB15">
            <v>5.4</v>
          </cell>
          <cell r="BC15">
            <v>10.6</v>
          </cell>
          <cell r="BD15">
            <v>4.8</v>
          </cell>
          <cell r="BE15">
            <v>4.5999999999999996</v>
          </cell>
          <cell r="BF15">
            <v>3.17</v>
          </cell>
          <cell r="BG15">
            <v>7.77</v>
          </cell>
          <cell r="BH15">
            <v>3.37</v>
          </cell>
          <cell r="BI15">
            <v>11.5</v>
          </cell>
          <cell r="BJ15">
            <v>12.6</v>
          </cell>
          <cell r="BK15">
            <v>1.26</v>
          </cell>
          <cell r="BL15">
            <v>9.9</v>
          </cell>
          <cell r="BM15">
            <v>5.56</v>
          </cell>
          <cell r="BN15">
            <v>3.6</v>
          </cell>
          <cell r="BO15">
            <v>8</v>
          </cell>
          <cell r="BP15">
            <v>3.99</v>
          </cell>
          <cell r="BQ15">
            <v>10.6</v>
          </cell>
          <cell r="BR15">
            <v>2.8</v>
          </cell>
          <cell r="BS15">
            <v>4.2</v>
          </cell>
          <cell r="BT15">
            <v>3.15</v>
          </cell>
          <cell r="BU15">
            <v>3</v>
          </cell>
          <cell r="BV15">
            <v>12.4</v>
          </cell>
        </row>
        <row r="16"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1</v>
          </cell>
          <cell r="AJ16">
            <v>1</v>
          </cell>
          <cell r="AK16">
            <v>1</v>
          </cell>
          <cell r="AL16">
            <v>1</v>
          </cell>
          <cell r="AM16">
            <v>1</v>
          </cell>
          <cell r="AN16">
            <v>1</v>
          </cell>
          <cell r="AO16">
            <v>1</v>
          </cell>
          <cell r="AP16">
            <v>1</v>
          </cell>
          <cell r="AQ16">
            <v>1</v>
          </cell>
          <cell r="AR16">
            <v>1</v>
          </cell>
          <cell r="AS16">
            <v>1</v>
          </cell>
          <cell r="AT16">
            <v>1</v>
          </cell>
          <cell r="AU16">
            <v>1</v>
          </cell>
          <cell r="AV16">
            <v>1</v>
          </cell>
          <cell r="AW16">
            <v>1</v>
          </cell>
          <cell r="AX16">
            <v>1</v>
          </cell>
          <cell r="AY16">
            <v>1</v>
          </cell>
          <cell r="AZ16">
            <v>1</v>
          </cell>
          <cell r="BA16">
            <v>1</v>
          </cell>
          <cell r="BB16">
            <v>1</v>
          </cell>
          <cell r="BC16">
            <v>1</v>
          </cell>
          <cell r="BD16">
            <v>1</v>
          </cell>
          <cell r="BE16">
            <v>1</v>
          </cell>
          <cell r="BF16">
            <v>1</v>
          </cell>
          <cell r="BG16">
            <v>1</v>
          </cell>
          <cell r="BH16">
            <v>1</v>
          </cell>
          <cell r="BI16">
            <v>1</v>
          </cell>
          <cell r="BJ16">
            <v>1</v>
          </cell>
          <cell r="BK16">
            <v>1</v>
          </cell>
          <cell r="BL16">
            <v>1</v>
          </cell>
          <cell r="BM16">
            <v>1</v>
          </cell>
          <cell r="BN16">
            <v>1</v>
          </cell>
          <cell r="BO16">
            <v>1</v>
          </cell>
          <cell r="BP16">
            <v>1</v>
          </cell>
          <cell r="BQ16">
            <v>1</v>
          </cell>
          <cell r="BR16">
            <v>1</v>
          </cell>
          <cell r="BS16">
            <v>1</v>
          </cell>
          <cell r="BT16">
            <v>1</v>
          </cell>
          <cell r="BU16">
            <v>1</v>
          </cell>
          <cell r="BV16">
            <v>1</v>
          </cell>
        </row>
        <row r="17"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1</v>
          </cell>
          <cell r="AF17">
            <v>1</v>
          </cell>
          <cell r="AG17">
            <v>1</v>
          </cell>
          <cell r="AH17">
            <v>1</v>
          </cell>
          <cell r="AI17">
            <v>1</v>
          </cell>
          <cell r="AJ17">
            <v>1</v>
          </cell>
          <cell r="AK17">
            <v>1</v>
          </cell>
          <cell r="AL17">
            <v>1</v>
          </cell>
          <cell r="AM17">
            <v>1</v>
          </cell>
          <cell r="AN17">
            <v>1</v>
          </cell>
          <cell r="AO17">
            <v>1</v>
          </cell>
          <cell r="AP17">
            <v>1</v>
          </cell>
          <cell r="AQ17">
            <v>1</v>
          </cell>
          <cell r="AR17">
            <v>1</v>
          </cell>
          <cell r="AS17">
            <v>1</v>
          </cell>
          <cell r="AT17">
            <v>1</v>
          </cell>
          <cell r="AU17">
            <v>1</v>
          </cell>
          <cell r="AV17">
            <v>1</v>
          </cell>
          <cell r="AW17">
            <v>1</v>
          </cell>
          <cell r="AX17">
            <v>1</v>
          </cell>
          <cell r="AY17">
            <v>1</v>
          </cell>
          <cell r="AZ17">
            <v>1</v>
          </cell>
          <cell r="BA17">
            <v>1</v>
          </cell>
          <cell r="BB17">
            <v>1</v>
          </cell>
          <cell r="BC17">
            <v>1</v>
          </cell>
          <cell r="BD17">
            <v>1</v>
          </cell>
          <cell r="BE17">
            <v>1</v>
          </cell>
          <cell r="BF17">
            <v>1</v>
          </cell>
          <cell r="BG17">
            <v>1</v>
          </cell>
          <cell r="BH17">
            <v>1</v>
          </cell>
          <cell r="BI17">
            <v>1</v>
          </cell>
          <cell r="BJ17">
            <v>1</v>
          </cell>
          <cell r="BK17">
            <v>1</v>
          </cell>
          <cell r="BL17">
            <v>1</v>
          </cell>
          <cell r="BM17">
            <v>1</v>
          </cell>
          <cell r="BN17">
            <v>1</v>
          </cell>
          <cell r="BO17">
            <v>1</v>
          </cell>
          <cell r="BP17">
            <v>1</v>
          </cell>
          <cell r="BQ17">
            <v>1</v>
          </cell>
          <cell r="BR17">
            <v>1</v>
          </cell>
          <cell r="BS17">
            <v>1</v>
          </cell>
          <cell r="BT17">
            <v>1</v>
          </cell>
          <cell r="BU17">
            <v>1</v>
          </cell>
          <cell r="BV17">
            <v>1</v>
          </cell>
        </row>
        <row r="18">
          <cell r="V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1</v>
          </cell>
          <cell r="AF18">
            <v>1</v>
          </cell>
          <cell r="AG18">
            <v>1</v>
          </cell>
          <cell r="AH18">
            <v>1</v>
          </cell>
          <cell r="AI18">
            <v>1</v>
          </cell>
          <cell r="AJ18">
            <v>1</v>
          </cell>
          <cell r="AK18">
            <v>1</v>
          </cell>
          <cell r="AL18">
            <v>1</v>
          </cell>
          <cell r="AM18">
            <v>1</v>
          </cell>
          <cell r="AN18">
            <v>1</v>
          </cell>
          <cell r="AO18">
            <v>1</v>
          </cell>
          <cell r="AP18">
            <v>1</v>
          </cell>
          <cell r="AQ18">
            <v>1</v>
          </cell>
          <cell r="AR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X18">
            <v>1</v>
          </cell>
          <cell r="AY18">
            <v>1</v>
          </cell>
          <cell r="AZ18">
            <v>1</v>
          </cell>
          <cell r="BA18">
            <v>1</v>
          </cell>
          <cell r="BB18">
            <v>1</v>
          </cell>
          <cell r="BC18">
            <v>1</v>
          </cell>
          <cell r="BD18">
            <v>1</v>
          </cell>
          <cell r="BE18">
            <v>1</v>
          </cell>
          <cell r="BF18">
            <v>1</v>
          </cell>
          <cell r="BG18">
            <v>1</v>
          </cell>
          <cell r="BH18">
            <v>1</v>
          </cell>
          <cell r="BI18">
            <v>1</v>
          </cell>
          <cell r="BJ18">
            <v>1</v>
          </cell>
          <cell r="BK18">
            <v>1</v>
          </cell>
          <cell r="BL18">
            <v>1</v>
          </cell>
          <cell r="BM18">
            <v>1</v>
          </cell>
          <cell r="BN18">
            <v>1</v>
          </cell>
          <cell r="BO18">
            <v>1</v>
          </cell>
          <cell r="BP18">
            <v>1</v>
          </cell>
          <cell r="BQ18">
            <v>1</v>
          </cell>
          <cell r="BR18">
            <v>1</v>
          </cell>
          <cell r="BS18">
            <v>1</v>
          </cell>
          <cell r="BT18">
            <v>1</v>
          </cell>
          <cell r="BU18">
            <v>1</v>
          </cell>
          <cell r="BV18">
            <v>1</v>
          </cell>
        </row>
        <row r="19"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I19">
            <v>1</v>
          </cell>
          <cell r="BJ19">
            <v>1</v>
          </cell>
          <cell r="BK19">
            <v>1</v>
          </cell>
          <cell r="BL19">
            <v>1</v>
          </cell>
          <cell r="BM19">
            <v>1</v>
          </cell>
          <cell r="BN19">
            <v>1</v>
          </cell>
          <cell r="BO19">
            <v>1</v>
          </cell>
          <cell r="BP19">
            <v>1</v>
          </cell>
          <cell r="BQ19">
            <v>1</v>
          </cell>
          <cell r="BR19">
            <v>1</v>
          </cell>
          <cell r="BS19">
            <v>1</v>
          </cell>
          <cell r="BT19">
            <v>1</v>
          </cell>
          <cell r="BU19">
            <v>1</v>
          </cell>
          <cell r="BV19">
            <v>1</v>
          </cell>
        </row>
        <row r="20"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  <cell r="AB20">
            <v>1</v>
          </cell>
          <cell r="AC20">
            <v>1</v>
          </cell>
          <cell r="AD20">
            <v>1</v>
          </cell>
          <cell r="AE20">
            <v>1</v>
          </cell>
          <cell r="AF20">
            <v>1</v>
          </cell>
          <cell r="AG20">
            <v>1</v>
          </cell>
          <cell r="AH20">
            <v>1</v>
          </cell>
          <cell r="AI20">
            <v>1</v>
          </cell>
          <cell r="AJ20">
            <v>1</v>
          </cell>
          <cell r="AK20">
            <v>1</v>
          </cell>
          <cell r="AL20">
            <v>1</v>
          </cell>
          <cell r="AM20">
            <v>1</v>
          </cell>
          <cell r="AN20">
            <v>1</v>
          </cell>
          <cell r="AO20">
            <v>1</v>
          </cell>
          <cell r="AP20">
            <v>1</v>
          </cell>
          <cell r="AQ20">
            <v>1</v>
          </cell>
          <cell r="AR20">
            <v>1</v>
          </cell>
          <cell r="AS20">
            <v>1</v>
          </cell>
          <cell r="AT20">
            <v>1</v>
          </cell>
          <cell r="AU20">
            <v>1</v>
          </cell>
          <cell r="AV20">
            <v>1</v>
          </cell>
          <cell r="AW20">
            <v>1</v>
          </cell>
          <cell r="AX20">
            <v>1</v>
          </cell>
          <cell r="AY20">
            <v>1</v>
          </cell>
          <cell r="AZ20">
            <v>1</v>
          </cell>
          <cell r="BA20">
            <v>1</v>
          </cell>
          <cell r="BB20">
            <v>1</v>
          </cell>
          <cell r="BC20">
            <v>1</v>
          </cell>
          <cell r="BD20">
            <v>1</v>
          </cell>
          <cell r="BE20">
            <v>1</v>
          </cell>
          <cell r="BF20">
            <v>1</v>
          </cell>
          <cell r="BG20">
            <v>1</v>
          </cell>
          <cell r="BH20">
            <v>1</v>
          </cell>
          <cell r="BI20">
            <v>1</v>
          </cell>
          <cell r="BJ20">
            <v>1</v>
          </cell>
          <cell r="BK20">
            <v>1</v>
          </cell>
          <cell r="BL20">
            <v>1</v>
          </cell>
          <cell r="BM20">
            <v>1</v>
          </cell>
          <cell r="BN20">
            <v>1</v>
          </cell>
          <cell r="BO20">
            <v>1</v>
          </cell>
          <cell r="BP20">
            <v>1</v>
          </cell>
          <cell r="BQ20">
            <v>1</v>
          </cell>
          <cell r="BR20">
            <v>1</v>
          </cell>
          <cell r="BS20">
            <v>1</v>
          </cell>
          <cell r="BT20">
            <v>1</v>
          </cell>
          <cell r="BU20">
            <v>1</v>
          </cell>
          <cell r="BV20">
            <v>1</v>
          </cell>
        </row>
        <row r="21"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</row>
        <row r="23">
          <cell r="V23">
            <v>5777220</v>
          </cell>
          <cell r="W23">
            <v>6896131</v>
          </cell>
          <cell r="X23">
            <v>5779057</v>
          </cell>
          <cell r="Y23">
            <v>5083120</v>
          </cell>
          <cell r="Z23">
            <v>5386748</v>
          </cell>
          <cell r="AA23">
            <v>6172073</v>
          </cell>
          <cell r="AB23">
            <v>4309920</v>
          </cell>
          <cell r="AC23">
            <v>7530907</v>
          </cell>
          <cell r="AD23">
            <v>6870976</v>
          </cell>
          <cell r="AE23">
            <v>6845881</v>
          </cell>
          <cell r="AF23">
            <v>5805467</v>
          </cell>
          <cell r="AG23">
            <v>5695699</v>
          </cell>
          <cell r="AH23">
            <v>7036127</v>
          </cell>
          <cell r="AI23">
            <v>7036127</v>
          </cell>
          <cell r="AJ23">
            <v>7888135</v>
          </cell>
          <cell r="AK23">
            <v>6655840</v>
          </cell>
          <cell r="AL23">
            <v>6415923</v>
          </cell>
          <cell r="AM23" t="str">
            <v>3.737.688</v>
          </cell>
          <cell r="AN23">
            <v>268167</v>
          </cell>
          <cell r="AO23">
            <v>268167</v>
          </cell>
          <cell r="AP23">
            <v>1560449</v>
          </cell>
          <cell r="AQ23">
            <v>7412287</v>
          </cell>
          <cell r="AR23">
            <v>779828</v>
          </cell>
          <cell r="AS23">
            <v>7600288</v>
          </cell>
          <cell r="AT23">
            <v>7498807</v>
          </cell>
          <cell r="AU23">
            <v>7111686</v>
          </cell>
          <cell r="AV23">
            <v>4839584</v>
          </cell>
          <cell r="AW23">
            <v>7602065</v>
          </cell>
          <cell r="AX23">
            <v>6349439</v>
          </cell>
          <cell r="AY23">
            <v>5158472</v>
          </cell>
          <cell r="AZ23">
            <v>5065217</v>
          </cell>
          <cell r="BA23">
            <v>5561930</v>
          </cell>
          <cell r="BB23">
            <v>3611182</v>
          </cell>
          <cell r="BC23">
            <v>4353242</v>
          </cell>
          <cell r="BD23">
            <v>2685329</v>
          </cell>
          <cell r="BE23">
            <v>2840582</v>
          </cell>
          <cell r="BF23">
            <v>3970633</v>
          </cell>
          <cell r="BG23">
            <v>5160969</v>
          </cell>
          <cell r="BH23">
            <v>6293460</v>
          </cell>
          <cell r="BI23">
            <v>6340813</v>
          </cell>
          <cell r="BJ23">
            <v>4820890</v>
          </cell>
          <cell r="BK23">
            <v>5366857</v>
          </cell>
          <cell r="BL23">
            <v>3949087</v>
          </cell>
          <cell r="BM23">
            <v>4321363</v>
          </cell>
          <cell r="BN23">
            <v>5541668</v>
          </cell>
          <cell r="BO23">
            <v>4842771</v>
          </cell>
          <cell r="BP23">
            <v>4813226</v>
          </cell>
          <cell r="BQ23">
            <v>4333804</v>
          </cell>
          <cell r="BR23">
            <v>2108453</v>
          </cell>
          <cell r="BS23">
            <v>2001611</v>
          </cell>
          <cell r="BT23">
            <v>2350721</v>
          </cell>
          <cell r="BU23">
            <v>5206664</v>
          </cell>
          <cell r="BV23">
            <v>6146334</v>
          </cell>
        </row>
        <row r="24">
          <cell r="V24">
            <v>0.72</v>
          </cell>
          <cell r="W24">
            <v>0.86</v>
          </cell>
          <cell r="X24">
            <v>0.72</v>
          </cell>
          <cell r="Y24">
            <v>0.63</v>
          </cell>
          <cell r="Z24">
            <v>0.67</v>
          </cell>
          <cell r="AA24">
            <v>0.77</v>
          </cell>
          <cell r="AB24">
            <v>0.5</v>
          </cell>
          <cell r="AC24">
            <v>0.94</v>
          </cell>
          <cell r="AD24">
            <v>0.86</v>
          </cell>
          <cell r="AE24">
            <v>0.85</v>
          </cell>
          <cell r="AF24">
            <v>0.72</v>
          </cell>
          <cell r="AG24">
            <v>0.71</v>
          </cell>
          <cell r="AH24">
            <v>0.88</v>
          </cell>
          <cell r="AI24">
            <v>0.88</v>
          </cell>
          <cell r="AJ24">
            <v>0.98</v>
          </cell>
          <cell r="AK24">
            <v>0.83</v>
          </cell>
          <cell r="AL24">
            <v>0.8</v>
          </cell>
          <cell r="AM24">
            <v>0.46</v>
          </cell>
          <cell r="AN24">
            <v>0.06</v>
          </cell>
          <cell r="AO24">
            <v>0.06</v>
          </cell>
          <cell r="AP24">
            <v>0.19</v>
          </cell>
          <cell r="AQ24">
            <v>0.92</v>
          </cell>
          <cell r="AR24">
            <v>0.97</v>
          </cell>
          <cell r="AS24">
            <v>0.94</v>
          </cell>
          <cell r="AT24">
            <v>0.94</v>
          </cell>
          <cell r="AU24">
            <v>0.89</v>
          </cell>
          <cell r="AV24">
            <v>0.6</v>
          </cell>
          <cell r="AW24">
            <v>0.94</v>
          </cell>
          <cell r="AX24">
            <v>0.79</v>
          </cell>
          <cell r="AY24">
            <v>0.64</v>
          </cell>
          <cell r="AZ24">
            <v>0.76</v>
          </cell>
          <cell r="BA24">
            <v>0.83</v>
          </cell>
          <cell r="BB24">
            <v>0.54</v>
          </cell>
          <cell r="BC24">
            <v>0.65</v>
          </cell>
          <cell r="BD24">
            <v>0.4</v>
          </cell>
          <cell r="BE24">
            <v>0.43</v>
          </cell>
          <cell r="BF24">
            <v>0.6</v>
          </cell>
          <cell r="BG24">
            <v>0.78</v>
          </cell>
          <cell r="BH24">
            <v>0.94</v>
          </cell>
          <cell r="BI24">
            <v>0.95</v>
          </cell>
          <cell r="BJ24">
            <v>0.73</v>
          </cell>
          <cell r="BK24">
            <v>0.81</v>
          </cell>
          <cell r="BL24">
            <v>0.74</v>
          </cell>
          <cell r="BM24">
            <v>0.81</v>
          </cell>
          <cell r="BN24">
            <v>0.83</v>
          </cell>
          <cell r="BO24">
            <v>0.73</v>
          </cell>
          <cell r="BP24">
            <v>0.72</v>
          </cell>
          <cell r="BQ24">
            <v>0.65</v>
          </cell>
          <cell r="BR24">
            <v>0.32</v>
          </cell>
          <cell r="BS24">
            <v>0.3</v>
          </cell>
          <cell r="BT24">
            <v>0.35</v>
          </cell>
          <cell r="BU24">
            <v>0.78</v>
          </cell>
          <cell r="BV24">
            <v>0.93</v>
          </cell>
        </row>
        <row r="25">
          <cell r="V25">
            <v>0.75</v>
          </cell>
          <cell r="W25">
            <v>0.82</v>
          </cell>
          <cell r="X25">
            <v>0.84</v>
          </cell>
          <cell r="Y25">
            <v>0.73</v>
          </cell>
          <cell r="Z25">
            <v>0.7</v>
          </cell>
          <cell r="AA25">
            <v>0.78</v>
          </cell>
          <cell r="AB25">
            <v>0.76</v>
          </cell>
          <cell r="AC25">
            <v>0.84</v>
          </cell>
          <cell r="AD25">
            <v>0.88</v>
          </cell>
          <cell r="AE25">
            <v>0.72</v>
          </cell>
          <cell r="AF25">
            <v>0.66</v>
          </cell>
          <cell r="AG25">
            <v>0.69</v>
          </cell>
          <cell r="AH25">
            <v>0.72</v>
          </cell>
          <cell r="AI25">
            <v>0.72</v>
          </cell>
          <cell r="AJ25">
            <v>0.79</v>
          </cell>
          <cell r="AK25">
            <v>0.68</v>
          </cell>
          <cell r="AL25">
            <v>0.74</v>
          </cell>
          <cell r="AM25">
            <v>0.42</v>
          </cell>
          <cell r="AN25">
            <v>0.56999999999999995</v>
          </cell>
          <cell r="AO25">
            <v>0.56999999999999995</v>
          </cell>
          <cell r="AP25">
            <v>0.64</v>
          </cell>
          <cell r="AQ25">
            <v>0.84</v>
          </cell>
          <cell r="AR25">
            <v>0.79</v>
          </cell>
          <cell r="AS25">
            <v>0.76</v>
          </cell>
          <cell r="AT25">
            <v>0.73</v>
          </cell>
          <cell r="AU25">
            <v>0.76</v>
          </cell>
          <cell r="AV25">
            <v>0.65</v>
          </cell>
          <cell r="AW25">
            <v>0.71</v>
          </cell>
          <cell r="AX25">
            <v>0.62</v>
          </cell>
          <cell r="AY25">
            <v>0.59</v>
          </cell>
          <cell r="AZ25">
            <v>0.39</v>
          </cell>
          <cell r="BA25">
            <v>0.63</v>
          </cell>
          <cell r="BB25">
            <v>0.71</v>
          </cell>
          <cell r="BC25">
            <v>0.62</v>
          </cell>
          <cell r="BD25">
            <v>0.46</v>
          </cell>
          <cell r="BE25">
            <v>0.38</v>
          </cell>
          <cell r="BF25">
            <v>0.51</v>
          </cell>
          <cell r="BG25">
            <v>0.77</v>
          </cell>
          <cell r="BH25">
            <v>0.79</v>
          </cell>
          <cell r="BI25">
            <v>0.74</v>
          </cell>
          <cell r="BJ25">
            <v>0.72</v>
          </cell>
          <cell r="BK25">
            <v>0.88</v>
          </cell>
          <cell r="BL25">
            <v>0.77</v>
          </cell>
          <cell r="BM25">
            <v>0.75</v>
          </cell>
          <cell r="BN25">
            <v>0.74</v>
          </cell>
          <cell r="BO25">
            <v>0.65</v>
          </cell>
          <cell r="BP25">
            <v>0.59</v>
          </cell>
          <cell r="BQ25">
            <v>0.51</v>
          </cell>
          <cell r="BR25">
            <v>0.37</v>
          </cell>
          <cell r="BS25">
            <v>0.47</v>
          </cell>
          <cell r="BT25">
            <v>0.54</v>
          </cell>
          <cell r="BU25">
            <v>0.57999999999999996</v>
          </cell>
          <cell r="BV25">
            <v>0.65</v>
          </cell>
        </row>
        <row r="26">
          <cell r="V26">
            <v>0.49</v>
          </cell>
          <cell r="W26">
            <v>0.54</v>
          </cell>
          <cell r="X26">
            <v>0.62</v>
          </cell>
          <cell r="Y26">
            <v>0.43</v>
          </cell>
          <cell r="Z26">
            <v>0.59</v>
          </cell>
          <cell r="AA26">
            <v>0.53</v>
          </cell>
          <cell r="AB26">
            <v>0.6</v>
          </cell>
          <cell r="AC26">
            <v>0.59</v>
          </cell>
          <cell r="AD26">
            <v>0.53</v>
          </cell>
          <cell r="AE26">
            <v>0.55000000000000004</v>
          </cell>
          <cell r="AF26">
            <v>0.53</v>
          </cell>
          <cell r="AG26">
            <v>0.59</v>
          </cell>
          <cell r="AH26">
            <v>0.62</v>
          </cell>
          <cell r="AI26">
            <v>0.62</v>
          </cell>
          <cell r="AJ26">
            <v>0.54</v>
          </cell>
          <cell r="AK26">
            <v>0.53</v>
          </cell>
          <cell r="AL26">
            <v>0.46</v>
          </cell>
          <cell r="AM26">
            <v>0.34</v>
          </cell>
          <cell r="AN26">
            <v>0.56999999999999995</v>
          </cell>
          <cell r="AO26">
            <v>0.56999999999999995</v>
          </cell>
          <cell r="AP26">
            <v>0.56000000000000005</v>
          </cell>
          <cell r="AQ26">
            <v>0.52</v>
          </cell>
          <cell r="AR26">
            <v>0.52</v>
          </cell>
          <cell r="AS26">
            <v>0.53</v>
          </cell>
          <cell r="AT26">
            <v>0.53</v>
          </cell>
          <cell r="AU26">
            <v>0.55000000000000004</v>
          </cell>
          <cell r="AV26">
            <v>0.51</v>
          </cell>
          <cell r="AW26">
            <v>0.63</v>
          </cell>
          <cell r="AX26">
            <v>0.48</v>
          </cell>
          <cell r="AY26">
            <v>0.55000000000000004</v>
          </cell>
          <cell r="AZ26">
            <v>0.49</v>
          </cell>
          <cell r="BA26">
            <v>0.46</v>
          </cell>
          <cell r="BB26">
            <v>0.45</v>
          </cell>
          <cell r="BC26">
            <v>0.41</v>
          </cell>
          <cell r="BD26">
            <v>0.39</v>
          </cell>
          <cell r="BE26">
            <v>0.46</v>
          </cell>
          <cell r="BF26">
            <v>0.55000000000000004</v>
          </cell>
          <cell r="BG26">
            <v>0.48</v>
          </cell>
          <cell r="BH26">
            <v>0.47</v>
          </cell>
          <cell r="BI26">
            <v>0.53</v>
          </cell>
          <cell r="BJ26">
            <v>0.49</v>
          </cell>
          <cell r="BK26">
            <v>0.57999999999999996</v>
          </cell>
          <cell r="BL26">
            <v>0.5</v>
          </cell>
          <cell r="BM26">
            <v>0.52</v>
          </cell>
          <cell r="BN26">
            <v>0.64</v>
          </cell>
          <cell r="BO26">
            <v>0.6</v>
          </cell>
          <cell r="BP26">
            <v>0.62</v>
          </cell>
          <cell r="BQ26">
            <v>0.56000000000000005</v>
          </cell>
          <cell r="BR26">
            <v>0.5</v>
          </cell>
          <cell r="BS26">
            <v>0.5</v>
          </cell>
          <cell r="BT26">
            <v>0.49</v>
          </cell>
          <cell r="BU26">
            <v>0.54</v>
          </cell>
          <cell r="BV26">
            <v>0.54</v>
          </cell>
        </row>
        <row r="27">
          <cell r="V27">
            <v>211403</v>
          </cell>
          <cell r="W27">
            <v>205132</v>
          </cell>
          <cell r="X27">
            <v>178319</v>
          </cell>
          <cell r="Y27">
            <v>163942</v>
          </cell>
          <cell r="Z27">
            <v>147799</v>
          </cell>
          <cell r="AA27">
            <v>197598</v>
          </cell>
          <cell r="AB27">
            <v>114953</v>
          </cell>
          <cell r="AC27">
            <v>221250</v>
          </cell>
          <cell r="AD27">
            <v>192788</v>
          </cell>
          <cell r="AE27">
            <v>183765</v>
          </cell>
          <cell r="AF27">
            <v>147475</v>
          </cell>
          <cell r="AG27">
            <v>162291</v>
          </cell>
          <cell r="AH27">
            <v>224571</v>
          </cell>
          <cell r="AI27">
            <v>224571</v>
          </cell>
          <cell r="AJ27">
            <v>215351</v>
          </cell>
          <cell r="AK27">
            <v>159307</v>
          </cell>
          <cell r="AL27">
            <v>191125</v>
          </cell>
          <cell r="AM27">
            <v>101122</v>
          </cell>
          <cell r="AN27">
            <v>6613</v>
          </cell>
          <cell r="AO27">
            <v>6613</v>
          </cell>
          <cell r="AP27">
            <v>39764</v>
          </cell>
          <cell r="AQ27">
            <v>203209</v>
          </cell>
          <cell r="AR27">
            <v>212830</v>
          </cell>
          <cell r="AS27">
            <v>186839</v>
          </cell>
          <cell r="AT27">
            <v>193271</v>
          </cell>
          <cell r="AU27">
            <v>187832</v>
          </cell>
          <cell r="AV27">
            <v>146862</v>
          </cell>
          <cell r="AW27">
            <v>164130</v>
          </cell>
          <cell r="AX27">
            <v>157531</v>
          </cell>
          <cell r="AY27">
            <v>103388</v>
          </cell>
          <cell r="AZ27">
            <v>83899</v>
          </cell>
          <cell r="BA27">
            <v>114767</v>
          </cell>
          <cell r="BB27">
            <v>114713</v>
          </cell>
          <cell r="BC27">
            <v>101818</v>
          </cell>
          <cell r="BD27">
            <v>81224</v>
          </cell>
          <cell r="BE27">
            <v>59018</v>
          </cell>
          <cell r="BF27">
            <v>80366</v>
          </cell>
          <cell r="BG27">
            <v>98185</v>
          </cell>
          <cell r="BH27">
            <v>115112</v>
          </cell>
          <cell r="BI27">
            <v>137539</v>
          </cell>
          <cell r="BJ27">
            <v>102209</v>
          </cell>
          <cell r="BK27">
            <v>109604</v>
          </cell>
          <cell r="BL27">
            <v>116325</v>
          </cell>
          <cell r="BM27">
            <v>89064</v>
          </cell>
          <cell r="BN27">
            <v>108582</v>
          </cell>
          <cell r="BO27">
            <v>124059</v>
          </cell>
          <cell r="BP27">
            <v>82870</v>
          </cell>
          <cell r="BQ27">
            <v>122192</v>
          </cell>
          <cell r="BR27">
            <v>44270</v>
          </cell>
          <cell r="BS27">
            <v>52578</v>
          </cell>
          <cell r="BT27">
            <v>57030</v>
          </cell>
          <cell r="BU27">
            <v>162852</v>
          </cell>
          <cell r="BV27">
            <v>148762</v>
          </cell>
        </row>
        <row r="29">
          <cell r="V29">
            <v>8.8000000000000007</v>
          </cell>
          <cell r="W29">
            <v>9</v>
          </cell>
          <cell r="X29">
            <v>14.5</v>
          </cell>
          <cell r="Y29">
            <v>9.4</v>
          </cell>
          <cell r="Z29">
            <v>10.8</v>
          </cell>
          <cell r="AA29">
            <v>5.9</v>
          </cell>
          <cell r="AB29">
            <v>5.5</v>
          </cell>
          <cell r="AC29">
            <v>8.4</v>
          </cell>
          <cell r="AD29">
            <v>9.1</v>
          </cell>
          <cell r="AE29">
            <v>13</v>
          </cell>
          <cell r="AF29">
            <v>9.9</v>
          </cell>
          <cell r="AG29">
            <v>15.6</v>
          </cell>
          <cell r="AH29">
            <v>11.8</v>
          </cell>
          <cell r="AI29">
            <v>8.8000000000000007</v>
          </cell>
          <cell r="AJ29">
            <v>6.4</v>
          </cell>
          <cell r="AK29">
            <v>1.9</v>
          </cell>
          <cell r="AL29">
            <v>13.5</v>
          </cell>
          <cell r="AM29">
            <v>4</v>
          </cell>
          <cell r="AN29">
            <v>0</v>
          </cell>
          <cell r="AO29">
            <v>0</v>
          </cell>
          <cell r="AP29">
            <v>2.4</v>
          </cell>
          <cell r="AQ29">
            <v>11.2</v>
          </cell>
          <cell r="AR29">
            <v>16.7</v>
          </cell>
          <cell r="AS29">
            <v>18.399999999999999</v>
          </cell>
          <cell r="AT29">
            <v>6.2</v>
          </cell>
          <cell r="AU29">
            <v>4.5</v>
          </cell>
          <cell r="AV29">
            <v>14.4</v>
          </cell>
          <cell r="AW29">
            <v>28</v>
          </cell>
          <cell r="AX29">
            <v>6.3</v>
          </cell>
          <cell r="AY29">
            <v>6.4</v>
          </cell>
          <cell r="AZ29">
            <v>12.2</v>
          </cell>
          <cell r="BA29">
            <v>6</v>
          </cell>
          <cell r="BB29">
            <v>2.9</v>
          </cell>
          <cell r="BC29">
            <v>13.4</v>
          </cell>
          <cell r="BD29">
            <v>2.4</v>
          </cell>
          <cell r="BE29">
            <v>5.4</v>
          </cell>
          <cell r="BF29">
            <v>2.9</v>
          </cell>
          <cell r="BG29">
            <v>7.2</v>
          </cell>
          <cell r="BH29">
            <v>8</v>
          </cell>
          <cell r="BI29">
            <v>38.799999999999997</v>
          </cell>
          <cell r="BJ29">
            <v>1.4</v>
          </cell>
          <cell r="BK29">
            <v>0</v>
          </cell>
          <cell r="BL29">
            <v>3.5</v>
          </cell>
          <cell r="BM29">
            <v>5.3</v>
          </cell>
          <cell r="BN29">
            <v>12.3</v>
          </cell>
          <cell r="BO29">
            <v>9.6999999999999993</v>
          </cell>
          <cell r="BP29">
            <v>2.8</v>
          </cell>
          <cell r="BQ29">
            <v>3.2</v>
          </cell>
          <cell r="BR29">
            <v>4.2</v>
          </cell>
          <cell r="BS29">
            <v>12.1</v>
          </cell>
          <cell r="BT29">
            <v>34.700000000000003</v>
          </cell>
          <cell r="BU29">
            <v>2.4</v>
          </cell>
          <cell r="BV29">
            <v>3.8</v>
          </cell>
        </row>
        <row r="35">
          <cell r="V35">
            <v>1</v>
          </cell>
          <cell r="W35">
            <v>2</v>
          </cell>
          <cell r="X35">
            <v>4</v>
          </cell>
          <cell r="Y35">
            <v>4</v>
          </cell>
          <cell r="Z35">
            <v>3</v>
          </cell>
          <cell r="AA35">
            <v>3</v>
          </cell>
          <cell r="AB35">
            <v>3</v>
          </cell>
          <cell r="AC35">
            <v>2</v>
          </cell>
          <cell r="AD35">
            <v>1</v>
          </cell>
          <cell r="AE35">
            <v>1</v>
          </cell>
          <cell r="AF35">
            <v>0</v>
          </cell>
          <cell r="AG35">
            <v>0</v>
          </cell>
          <cell r="AH35">
            <v>2</v>
          </cell>
          <cell r="AI35">
            <v>2</v>
          </cell>
          <cell r="AJ35">
            <v>0</v>
          </cell>
          <cell r="AK35">
            <v>0</v>
          </cell>
          <cell r="AL35">
            <v>3</v>
          </cell>
          <cell r="AM35">
            <v>2</v>
          </cell>
          <cell r="AN35">
            <v>1</v>
          </cell>
          <cell r="AO35">
            <v>1</v>
          </cell>
          <cell r="AP35">
            <v>0</v>
          </cell>
          <cell r="AQ35">
            <v>2</v>
          </cell>
          <cell r="AR35">
            <v>2</v>
          </cell>
          <cell r="AS35">
            <v>0</v>
          </cell>
          <cell r="AT35">
            <v>1</v>
          </cell>
          <cell r="AU35">
            <v>1</v>
          </cell>
          <cell r="AV35">
            <v>3</v>
          </cell>
          <cell r="AW35">
            <v>3</v>
          </cell>
          <cell r="AX35">
            <v>3</v>
          </cell>
          <cell r="AY35">
            <v>3</v>
          </cell>
          <cell r="AZ35">
            <v>1</v>
          </cell>
          <cell r="BA35">
            <v>1</v>
          </cell>
          <cell r="BB35">
            <v>0</v>
          </cell>
          <cell r="BC35">
            <v>0</v>
          </cell>
          <cell r="BD35">
            <v>1</v>
          </cell>
          <cell r="BE35">
            <v>1</v>
          </cell>
          <cell r="BF35">
            <v>1</v>
          </cell>
          <cell r="BG35">
            <v>0</v>
          </cell>
          <cell r="BH35">
            <v>3</v>
          </cell>
          <cell r="BI35">
            <v>0</v>
          </cell>
          <cell r="BJ35">
            <v>2</v>
          </cell>
          <cell r="BK35">
            <v>0</v>
          </cell>
          <cell r="BL35">
            <v>1</v>
          </cell>
          <cell r="BM35">
            <v>1</v>
          </cell>
          <cell r="BN35">
            <v>1</v>
          </cell>
          <cell r="BO35">
            <v>5</v>
          </cell>
          <cell r="BP35">
            <v>1</v>
          </cell>
          <cell r="BQ35">
            <v>2</v>
          </cell>
          <cell r="BR35">
            <v>0</v>
          </cell>
          <cell r="BS35">
            <v>1</v>
          </cell>
          <cell r="BT35">
            <v>1</v>
          </cell>
          <cell r="BU35">
            <v>0</v>
          </cell>
          <cell r="BV35">
            <v>1</v>
          </cell>
        </row>
        <row r="36"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3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</row>
        <row r="37">
          <cell r="V37">
            <v>4.5</v>
          </cell>
          <cell r="W37">
            <v>0</v>
          </cell>
          <cell r="X37">
            <v>7.5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7.6</v>
          </cell>
          <cell r="AE37">
            <v>0</v>
          </cell>
          <cell r="AF37">
            <v>0</v>
          </cell>
          <cell r="AG37">
            <v>0</v>
          </cell>
          <cell r="AH37">
            <v>8.8000000000000007</v>
          </cell>
          <cell r="AI37">
            <v>0.63600000000000001</v>
          </cell>
          <cell r="AJ37">
            <v>0</v>
          </cell>
          <cell r="AK37">
            <v>0</v>
          </cell>
          <cell r="AL37">
            <v>0</v>
          </cell>
          <cell r="AM37">
            <v>1.28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6.1</v>
          </cell>
          <cell r="AT37">
            <v>1.7</v>
          </cell>
          <cell r="AU37">
            <v>0</v>
          </cell>
          <cell r="AV37">
            <v>3.6</v>
          </cell>
          <cell r="AW37">
            <v>5.2220000000000004</v>
          </cell>
          <cell r="AX37">
            <v>0</v>
          </cell>
          <cell r="AY37">
            <v>1.1499999999999999</v>
          </cell>
          <cell r="AZ37">
            <v>0</v>
          </cell>
          <cell r="BA37">
            <v>0</v>
          </cell>
          <cell r="BB37">
            <v>0.3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1.38</v>
          </cell>
          <cell r="BN37">
            <v>0</v>
          </cell>
          <cell r="BO37">
            <v>1.8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5.26</v>
          </cell>
          <cell r="BV37">
            <v>0</v>
          </cell>
        </row>
        <row r="39">
          <cell r="V39">
            <v>0.3</v>
          </cell>
          <cell r="W39">
            <v>0.3</v>
          </cell>
          <cell r="X39">
            <v>0.3</v>
          </cell>
          <cell r="Y39">
            <v>0.3</v>
          </cell>
          <cell r="Z39">
            <v>0.3</v>
          </cell>
          <cell r="AA39">
            <v>0.3</v>
          </cell>
          <cell r="AB39">
            <v>0.3</v>
          </cell>
          <cell r="AC39">
            <v>0.3</v>
          </cell>
          <cell r="AD39">
            <v>0.3</v>
          </cell>
          <cell r="AE39">
            <v>0.3</v>
          </cell>
          <cell r="AF39">
            <v>0.3</v>
          </cell>
          <cell r="AG39">
            <v>0.3</v>
          </cell>
          <cell r="AH39">
            <v>0.3</v>
          </cell>
          <cell r="AI39">
            <v>0.3</v>
          </cell>
          <cell r="AJ39">
            <v>0.3</v>
          </cell>
          <cell r="AK39">
            <v>0.3</v>
          </cell>
          <cell r="AL39">
            <v>0.3</v>
          </cell>
          <cell r="AM39">
            <v>0.27</v>
          </cell>
          <cell r="AN39">
            <v>0.3</v>
          </cell>
          <cell r="AO39">
            <v>0.3</v>
          </cell>
          <cell r="AP39">
            <v>0.3</v>
          </cell>
          <cell r="AQ39">
            <v>0.27</v>
          </cell>
          <cell r="AR39">
            <v>0.3</v>
          </cell>
          <cell r="AS39">
            <v>0.3</v>
          </cell>
          <cell r="AT39">
            <v>0.3</v>
          </cell>
          <cell r="AU39">
            <v>0.3</v>
          </cell>
          <cell r="AV39">
            <v>0.3</v>
          </cell>
          <cell r="AW39">
            <v>0.3</v>
          </cell>
          <cell r="AX39">
            <v>0.3</v>
          </cell>
          <cell r="AY39">
            <v>0.3</v>
          </cell>
          <cell r="AZ39">
            <v>0.3</v>
          </cell>
          <cell r="BA39">
            <v>0.3</v>
          </cell>
          <cell r="BB39">
            <v>0.3</v>
          </cell>
          <cell r="BC39">
            <v>0.3</v>
          </cell>
          <cell r="BD39">
            <v>0.3</v>
          </cell>
          <cell r="BE39">
            <v>0.3</v>
          </cell>
          <cell r="BF39">
            <v>0.3</v>
          </cell>
          <cell r="BG39">
            <v>0.3</v>
          </cell>
          <cell r="BH39">
            <v>0.3</v>
          </cell>
          <cell r="BI39">
            <v>0.3</v>
          </cell>
          <cell r="BJ39">
            <v>0.3</v>
          </cell>
          <cell r="BK39">
            <v>0.3</v>
          </cell>
          <cell r="BL39">
            <v>0.3</v>
          </cell>
          <cell r="BM39">
            <v>0.3</v>
          </cell>
          <cell r="BN39">
            <v>0.3</v>
          </cell>
          <cell r="BO39">
            <v>0.3</v>
          </cell>
          <cell r="BP39">
            <v>0.3</v>
          </cell>
          <cell r="BQ39">
            <v>0.3</v>
          </cell>
          <cell r="BR39">
            <v>0.3</v>
          </cell>
          <cell r="BS39">
            <v>0.3</v>
          </cell>
          <cell r="BT39">
            <v>0.3</v>
          </cell>
          <cell r="BU39">
            <v>0.3</v>
          </cell>
          <cell r="BV39">
            <v>0.3</v>
          </cell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</row>
        <row r="43">
          <cell r="V43">
            <v>0.65</v>
          </cell>
          <cell r="W43">
            <v>0.82</v>
          </cell>
          <cell r="X43">
            <v>0.73</v>
          </cell>
          <cell r="Y43">
            <v>0.63</v>
          </cell>
          <cell r="Z43">
            <v>0.78</v>
          </cell>
          <cell r="AA43">
            <v>0.83</v>
          </cell>
          <cell r="AB43">
            <v>0.81</v>
          </cell>
          <cell r="AC43">
            <v>0.7</v>
          </cell>
          <cell r="AD43">
            <v>0.7</v>
          </cell>
          <cell r="AE43">
            <v>0.84</v>
          </cell>
          <cell r="AF43">
            <v>0.84</v>
          </cell>
          <cell r="AG43">
            <v>0.96</v>
          </cell>
          <cell r="AH43">
            <v>0.73</v>
          </cell>
          <cell r="AI43">
            <v>0.89</v>
          </cell>
          <cell r="AJ43">
            <v>0.89</v>
          </cell>
          <cell r="AK43">
            <v>0.76</v>
          </cell>
          <cell r="AL43">
            <v>0.82769999999999999</v>
          </cell>
          <cell r="AM43">
            <v>0.86560000000000004</v>
          </cell>
          <cell r="AN43">
            <v>1</v>
          </cell>
          <cell r="AO43">
            <v>0.92449999999999999</v>
          </cell>
          <cell r="AP43">
            <v>0.754</v>
          </cell>
          <cell r="AQ43">
            <v>0.62390000000000001</v>
          </cell>
          <cell r="AR43">
            <v>0.54</v>
          </cell>
          <cell r="AS43">
            <v>0.57999999999999996</v>
          </cell>
          <cell r="AT43">
            <v>0.89200000000000002</v>
          </cell>
          <cell r="AU43">
            <v>0.85529999999999995</v>
          </cell>
          <cell r="AV43">
            <v>0.88</v>
          </cell>
          <cell r="AW43">
            <v>0.92300000000000004</v>
          </cell>
          <cell r="AX43">
            <v>0.95</v>
          </cell>
          <cell r="AY43">
            <v>0.91</v>
          </cell>
          <cell r="AZ43">
            <v>0.97250000000000003</v>
          </cell>
          <cell r="BA43">
            <v>0.90600000000000003</v>
          </cell>
          <cell r="BB43">
            <v>0.95220000000000005</v>
          </cell>
          <cell r="BC43">
            <v>0.98</v>
          </cell>
          <cell r="BD43">
            <v>0.87280000000000002</v>
          </cell>
          <cell r="BE43">
            <v>0.9133</v>
          </cell>
          <cell r="BF43">
            <v>0.996</v>
          </cell>
          <cell r="BG43">
            <v>0.98540000000000005</v>
          </cell>
          <cell r="BH43">
            <v>0.94699999999999995</v>
          </cell>
          <cell r="BI43">
            <v>0.93</v>
          </cell>
          <cell r="BJ43">
            <v>0.98580000000000001</v>
          </cell>
          <cell r="BK43">
            <v>0.98299999999999998</v>
          </cell>
          <cell r="BL43">
            <v>0.96499999999999997</v>
          </cell>
          <cell r="BM43">
            <v>0.98350000000000004</v>
          </cell>
          <cell r="BN43">
            <v>0.98599999999999999</v>
          </cell>
          <cell r="BO43">
            <v>0.96199999999999997</v>
          </cell>
          <cell r="BP43">
            <v>0.99139999999999995</v>
          </cell>
          <cell r="BQ43">
            <v>0.99299999999999999</v>
          </cell>
          <cell r="BR43">
            <v>0.98760000000000003</v>
          </cell>
          <cell r="BS43">
            <v>0.91869999999999996</v>
          </cell>
          <cell r="BT43">
            <v>0.98</v>
          </cell>
          <cell r="BU43">
            <v>0.80400000000000005</v>
          </cell>
          <cell r="BV43">
            <v>0.8548</v>
          </cell>
        </row>
        <row r="44">
          <cell r="V44">
            <v>188.7</v>
          </cell>
          <cell r="W44">
            <v>193.9</v>
          </cell>
          <cell r="X44">
            <v>275.60000000000002</v>
          </cell>
          <cell r="Y44">
            <v>358.3</v>
          </cell>
          <cell r="Z44">
            <v>388</v>
          </cell>
          <cell r="AA44">
            <v>287.60000000000002</v>
          </cell>
          <cell r="AB44">
            <v>562.20000000000005</v>
          </cell>
          <cell r="AC44">
            <v>385</v>
          </cell>
          <cell r="AD44">
            <v>291.5</v>
          </cell>
          <cell r="AE44">
            <v>284.5</v>
          </cell>
          <cell r="AF44">
            <v>287.89999999999998</v>
          </cell>
          <cell r="AG44">
            <v>371.4</v>
          </cell>
          <cell r="AH44">
            <v>330.2</v>
          </cell>
          <cell r="AI44">
            <v>423</v>
          </cell>
          <cell r="AJ44">
            <v>451</v>
          </cell>
          <cell r="AK44">
            <v>513.6</v>
          </cell>
          <cell r="AL44">
            <v>476.74</v>
          </cell>
          <cell r="AM44">
            <v>401.38</v>
          </cell>
          <cell r="AN44">
            <v>357</v>
          </cell>
          <cell r="AO44">
            <v>435</v>
          </cell>
          <cell r="AP44">
            <v>477.48</v>
          </cell>
          <cell r="AQ44">
            <v>611</v>
          </cell>
          <cell r="AR44">
            <v>308</v>
          </cell>
          <cell r="AS44">
            <v>424</v>
          </cell>
          <cell r="AT44">
            <v>376.35</v>
          </cell>
          <cell r="AU44">
            <v>344.13</v>
          </cell>
          <cell r="AV44">
            <v>319</v>
          </cell>
          <cell r="AW44">
            <v>273.89999999999998</v>
          </cell>
          <cell r="AX44">
            <v>287.39999999999998</v>
          </cell>
          <cell r="AY44">
            <v>277.5</v>
          </cell>
          <cell r="AZ44">
            <v>264.89999999999998</v>
          </cell>
          <cell r="BA44">
            <v>205</v>
          </cell>
          <cell r="BB44">
            <v>209.14099999999999</v>
          </cell>
          <cell r="BC44">
            <v>275</v>
          </cell>
          <cell r="BD44">
            <v>350.6</v>
          </cell>
          <cell r="BE44">
            <v>298.60000000000002</v>
          </cell>
          <cell r="BF44">
            <v>333.39</v>
          </cell>
          <cell r="BG44">
            <v>391.08</v>
          </cell>
          <cell r="BH44">
            <v>432</v>
          </cell>
          <cell r="BI44">
            <v>320.5</v>
          </cell>
          <cell r="BJ44">
            <v>386.7</v>
          </cell>
          <cell r="BK44">
            <v>397.86</v>
          </cell>
          <cell r="BL44">
            <v>335.6</v>
          </cell>
          <cell r="BM44">
            <v>293.88</v>
          </cell>
          <cell r="BN44">
            <v>264.13</v>
          </cell>
          <cell r="BO44">
            <v>248.1</v>
          </cell>
          <cell r="BP44">
            <v>269.39999999999998</v>
          </cell>
          <cell r="BQ44">
            <v>302.5</v>
          </cell>
          <cell r="BR44">
            <v>325.05</v>
          </cell>
          <cell r="BS44">
            <v>172.2</v>
          </cell>
          <cell r="BT44">
            <v>172.1</v>
          </cell>
          <cell r="BU44">
            <v>284.85000000000002</v>
          </cell>
          <cell r="BV44">
            <v>297.13</v>
          </cell>
        </row>
        <row r="45">
          <cell r="V45">
            <v>1.6</v>
          </cell>
          <cell r="W45">
            <v>1.6</v>
          </cell>
          <cell r="X45">
            <v>1.6</v>
          </cell>
          <cell r="Y45">
            <v>1.6</v>
          </cell>
          <cell r="Z45">
            <v>1.6</v>
          </cell>
          <cell r="AA45">
            <v>1.6</v>
          </cell>
          <cell r="AB45">
            <v>1.6</v>
          </cell>
          <cell r="AC45">
            <v>1.6</v>
          </cell>
          <cell r="AD45">
            <v>1.6</v>
          </cell>
          <cell r="AE45">
            <v>1.6</v>
          </cell>
          <cell r="AF45">
            <v>1.6</v>
          </cell>
          <cell r="AG45">
            <v>1.6</v>
          </cell>
          <cell r="AH45">
            <v>1.6</v>
          </cell>
          <cell r="AI45">
            <v>1.6</v>
          </cell>
          <cell r="AJ45">
            <v>1.6</v>
          </cell>
          <cell r="AK45">
            <v>1.6</v>
          </cell>
          <cell r="AL45">
            <v>1.6</v>
          </cell>
          <cell r="AM45">
            <v>1.6</v>
          </cell>
          <cell r="AN45">
            <v>0</v>
          </cell>
          <cell r="AO45">
            <v>1.6</v>
          </cell>
          <cell r="AP45">
            <v>1.6</v>
          </cell>
          <cell r="AQ45">
            <v>1.6</v>
          </cell>
          <cell r="AR45">
            <v>1.6</v>
          </cell>
          <cell r="AS45">
            <v>1.6</v>
          </cell>
          <cell r="AT45">
            <v>1.6</v>
          </cell>
          <cell r="AU45">
            <v>1.6</v>
          </cell>
          <cell r="AV45">
            <v>1.6</v>
          </cell>
          <cell r="AW45">
            <v>1.6</v>
          </cell>
          <cell r="AX45">
            <v>1.6</v>
          </cell>
          <cell r="AY45">
            <v>1.6</v>
          </cell>
          <cell r="AZ45">
            <v>1.6</v>
          </cell>
          <cell r="BA45">
            <v>1.6</v>
          </cell>
          <cell r="BB45">
            <v>1.6</v>
          </cell>
          <cell r="BC45">
            <v>1.6</v>
          </cell>
          <cell r="BD45">
            <v>1.6</v>
          </cell>
          <cell r="BE45">
            <v>1.6</v>
          </cell>
          <cell r="BF45">
            <v>1.6</v>
          </cell>
          <cell r="BG45">
            <v>1.6</v>
          </cell>
          <cell r="BH45">
            <v>1.6</v>
          </cell>
          <cell r="BI45">
            <v>1.6</v>
          </cell>
          <cell r="BJ45">
            <v>1.6</v>
          </cell>
          <cell r="BK45">
            <v>1.6</v>
          </cell>
          <cell r="BL45">
            <v>1.6</v>
          </cell>
          <cell r="BM45">
            <v>1.6</v>
          </cell>
          <cell r="BN45">
            <v>1.6</v>
          </cell>
          <cell r="BO45">
            <v>1.6</v>
          </cell>
          <cell r="BP45">
            <v>1.6</v>
          </cell>
          <cell r="BQ45">
            <v>1.6</v>
          </cell>
          <cell r="BR45">
            <v>1.6</v>
          </cell>
          <cell r="BS45">
            <v>1.6</v>
          </cell>
          <cell r="BT45">
            <v>1.6</v>
          </cell>
          <cell r="BU45">
            <v>1.6</v>
          </cell>
          <cell r="BV45">
            <v>1.6</v>
          </cell>
        </row>
        <row r="46">
          <cell r="V46">
            <v>4.0999999999999996</v>
          </cell>
          <cell r="W46">
            <v>14</v>
          </cell>
          <cell r="X46">
            <v>1.1000000000000001</v>
          </cell>
          <cell r="Y46">
            <v>1.3</v>
          </cell>
          <cell r="Z46">
            <v>4</v>
          </cell>
          <cell r="AA46">
            <v>2.7</v>
          </cell>
          <cell r="AB46">
            <v>4.5</v>
          </cell>
          <cell r="AC46">
            <v>1.3</v>
          </cell>
          <cell r="AD46">
            <v>1.8</v>
          </cell>
          <cell r="AE46">
            <v>0</v>
          </cell>
          <cell r="AF46">
            <v>0.9</v>
          </cell>
          <cell r="AG46">
            <v>5</v>
          </cell>
          <cell r="AH46">
            <v>5</v>
          </cell>
          <cell r="AI46">
            <v>1.9</v>
          </cell>
          <cell r="AJ46">
            <v>2.6</v>
          </cell>
          <cell r="AK46">
            <v>5</v>
          </cell>
          <cell r="AL46">
            <v>2.6</v>
          </cell>
          <cell r="AM46">
            <v>6.1</v>
          </cell>
          <cell r="AN46">
            <v>0</v>
          </cell>
          <cell r="AO46">
            <v>0</v>
          </cell>
          <cell r="AP46">
            <v>4.2</v>
          </cell>
          <cell r="AQ46">
            <v>0</v>
          </cell>
          <cell r="AR46">
            <v>1.1499999999999999</v>
          </cell>
          <cell r="AS46">
            <v>0</v>
          </cell>
          <cell r="AT46">
            <v>0</v>
          </cell>
          <cell r="AU46">
            <v>1.1299999999999999</v>
          </cell>
          <cell r="AV46">
            <v>0.61899999999999999</v>
          </cell>
          <cell r="AW46">
            <v>0</v>
          </cell>
          <cell r="AX46">
            <v>0.22</v>
          </cell>
          <cell r="AY46">
            <v>0</v>
          </cell>
          <cell r="AZ46">
            <v>0.68</v>
          </cell>
          <cell r="BA46">
            <v>0</v>
          </cell>
          <cell r="BB46">
            <v>1.46</v>
          </cell>
          <cell r="BC46">
            <v>0</v>
          </cell>
          <cell r="BD46">
            <v>1.6</v>
          </cell>
          <cell r="BE46">
            <v>0.48499999999999999</v>
          </cell>
          <cell r="BF46">
            <v>1.1000000000000001</v>
          </cell>
          <cell r="BG46">
            <v>0.5</v>
          </cell>
          <cell r="BH46">
            <v>2.46</v>
          </cell>
          <cell r="BI46">
            <v>1.8</v>
          </cell>
          <cell r="BJ46">
            <v>1.6</v>
          </cell>
          <cell r="BK46">
            <v>1.425</v>
          </cell>
          <cell r="BL46">
            <v>0</v>
          </cell>
          <cell r="BM46">
            <v>0.13300000000000001</v>
          </cell>
          <cell r="BN46">
            <v>0.68</v>
          </cell>
          <cell r="BO46">
            <v>0.9</v>
          </cell>
          <cell r="BP46">
            <v>0.24</v>
          </cell>
          <cell r="BQ46">
            <v>0.96</v>
          </cell>
          <cell r="BR46">
            <v>2.9</v>
          </cell>
          <cell r="BS46">
            <v>0.96699999999999997</v>
          </cell>
          <cell r="BT46">
            <v>0</v>
          </cell>
          <cell r="BU46">
            <v>2.57</v>
          </cell>
          <cell r="BV46">
            <v>0.59</v>
          </cell>
        </row>
        <row r="47"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</row>
        <row r="48">
          <cell r="V48">
            <v>3</v>
          </cell>
          <cell r="W48">
            <v>3</v>
          </cell>
          <cell r="X48">
            <v>3</v>
          </cell>
          <cell r="Y48">
            <v>3</v>
          </cell>
          <cell r="Z48">
            <v>3</v>
          </cell>
          <cell r="AA48">
            <v>3</v>
          </cell>
          <cell r="AB48">
            <v>3</v>
          </cell>
          <cell r="AC48">
            <v>3</v>
          </cell>
          <cell r="AD48">
            <v>3</v>
          </cell>
          <cell r="AE48">
            <v>3</v>
          </cell>
          <cell r="AF48">
            <v>3</v>
          </cell>
          <cell r="AG48">
            <v>3</v>
          </cell>
          <cell r="AH48">
            <v>3</v>
          </cell>
          <cell r="AI48">
            <v>3</v>
          </cell>
          <cell r="AJ48">
            <v>3</v>
          </cell>
          <cell r="AK48">
            <v>3</v>
          </cell>
          <cell r="AL48">
            <v>3</v>
          </cell>
          <cell r="AM48">
            <v>3</v>
          </cell>
          <cell r="AN48">
            <v>0</v>
          </cell>
          <cell r="AO48">
            <v>3</v>
          </cell>
          <cell r="AP48">
            <v>3</v>
          </cell>
          <cell r="AQ48">
            <v>3</v>
          </cell>
          <cell r="AR48">
            <v>3</v>
          </cell>
          <cell r="AS48">
            <v>3</v>
          </cell>
          <cell r="AT48">
            <v>3</v>
          </cell>
          <cell r="AU48">
            <v>3</v>
          </cell>
          <cell r="AV48">
            <v>3</v>
          </cell>
          <cell r="AW48">
            <v>3</v>
          </cell>
          <cell r="AX48">
            <v>3</v>
          </cell>
          <cell r="AY48">
            <v>3</v>
          </cell>
          <cell r="AZ48">
            <v>3</v>
          </cell>
          <cell r="BA48">
            <v>3</v>
          </cell>
          <cell r="BB48">
            <v>3</v>
          </cell>
          <cell r="BC48">
            <v>3</v>
          </cell>
          <cell r="BD48">
            <v>3</v>
          </cell>
          <cell r="BE48">
            <v>3</v>
          </cell>
          <cell r="BF48">
            <v>3</v>
          </cell>
          <cell r="BG48">
            <v>3</v>
          </cell>
          <cell r="BH48">
            <v>3</v>
          </cell>
          <cell r="BI48">
            <v>3</v>
          </cell>
          <cell r="BJ48">
            <v>3</v>
          </cell>
          <cell r="BK48">
            <v>3</v>
          </cell>
          <cell r="BL48">
            <v>3</v>
          </cell>
          <cell r="BM48">
            <v>3</v>
          </cell>
          <cell r="BN48">
            <v>3</v>
          </cell>
          <cell r="BO48">
            <v>3</v>
          </cell>
          <cell r="BP48">
            <v>3</v>
          </cell>
          <cell r="BQ48">
            <v>3</v>
          </cell>
          <cell r="BR48">
            <v>3</v>
          </cell>
          <cell r="BS48">
            <v>3</v>
          </cell>
          <cell r="BT48">
            <v>3</v>
          </cell>
          <cell r="BU48">
            <v>3</v>
          </cell>
          <cell r="BV48">
            <v>3</v>
          </cell>
        </row>
        <row r="49">
          <cell r="V49">
            <v>0.36</v>
          </cell>
          <cell r="W49">
            <v>0.46</v>
          </cell>
          <cell r="X49">
            <v>0.59</v>
          </cell>
          <cell r="Y49">
            <v>0.63</v>
          </cell>
          <cell r="Z49">
            <v>0.56000000000000005</v>
          </cell>
          <cell r="AA49">
            <v>0.56000000000000005</v>
          </cell>
          <cell r="AB49">
            <v>0.56999999999999995</v>
          </cell>
          <cell r="AC49">
            <v>0.63</v>
          </cell>
          <cell r="AD49">
            <v>0.65</v>
          </cell>
          <cell r="AE49">
            <v>0.78</v>
          </cell>
          <cell r="AF49">
            <v>0.64</v>
          </cell>
          <cell r="AG49">
            <v>0.59</v>
          </cell>
          <cell r="AH49">
            <v>0.56999999999999995</v>
          </cell>
          <cell r="AI49">
            <v>0.55000000000000004</v>
          </cell>
          <cell r="AJ49">
            <v>0.55000000000000004</v>
          </cell>
          <cell r="AK49">
            <v>0.59</v>
          </cell>
          <cell r="AL49">
            <v>0.63600000000000001</v>
          </cell>
          <cell r="AM49">
            <v>0.68200000000000005</v>
          </cell>
          <cell r="AN49">
            <v>0</v>
          </cell>
          <cell r="AO49">
            <v>0.59299999999999997</v>
          </cell>
          <cell r="AP49">
            <v>0.61299999999999999</v>
          </cell>
          <cell r="AQ49">
            <v>0.39</v>
          </cell>
          <cell r="AR49">
            <v>0.64300000000000002</v>
          </cell>
          <cell r="AS49">
            <v>0.7</v>
          </cell>
          <cell r="AT49">
            <v>0.69</v>
          </cell>
          <cell r="AU49">
            <v>0.56699999999999995</v>
          </cell>
          <cell r="AV49">
            <v>0.55000000000000004</v>
          </cell>
          <cell r="AW49">
            <v>0.6</v>
          </cell>
          <cell r="AX49">
            <v>0.65</v>
          </cell>
          <cell r="AY49">
            <v>0.67</v>
          </cell>
          <cell r="AZ49">
            <v>0.69399999999999995</v>
          </cell>
          <cell r="BA49">
            <v>0.73299999999999998</v>
          </cell>
          <cell r="BB49">
            <v>0.73</v>
          </cell>
          <cell r="BC49">
            <v>0.74</v>
          </cell>
          <cell r="BD49">
            <v>0.75900000000000001</v>
          </cell>
          <cell r="BE49">
            <v>0.66700000000000004</v>
          </cell>
          <cell r="BF49">
            <v>0.65500000000000003</v>
          </cell>
          <cell r="BG49">
            <v>0.7</v>
          </cell>
          <cell r="BH49">
            <v>0.71</v>
          </cell>
          <cell r="BI49">
            <v>0.73299999999999998</v>
          </cell>
          <cell r="BJ49">
            <v>0.72399999999999998</v>
          </cell>
          <cell r="BK49">
            <v>0.79300000000000004</v>
          </cell>
          <cell r="BL49">
            <v>0.65500000000000003</v>
          </cell>
          <cell r="BM49">
            <v>0.64300000000000002</v>
          </cell>
          <cell r="BN49">
            <v>0.71809999999999996</v>
          </cell>
          <cell r="BO49">
            <v>0.63300000000000001</v>
          </cell>
          <cell r="BP49">
            <v>0.58099999999999996</v>
          </cell>
          <cell r="BQ49">
            <v>0.6</v>
          </cell>
          <cell r="BR49">
            <v>0.60599999999999998</v>
          </cell>
          <cell r="BS49">
            <v>0.35499999999999998</v>
          </cell>
          <cell r="BT49">
            <v>0.34</v>
          </cell>
          <cell r="BU49">
            <v>0.33300000000000002</v>
          </cell>
          <cell r="BV49">
            <v>0.46899999999999997</v>
          </cell>
        </row>
        <row r="56"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</row>
        <row r="58">
          <cell r="V58">
            <v>131</v>
          </cell>
          <cell r="W58">
            <v>131</v>
          </cell>
          <cell r="X58">
            <v>129</v>
          </cell>
          <cell r="Y58">
            <v>129</v>
          </cell>
          <cell r="Z58">
            <v>129</v>
          </cell>
          <cell r="AA58">
            <v>129</v>
          </cell>
          <cell r="AB58">
            <v>129</v>
          </cell>
          <cell r="AC58">
            <v>129</v>
          </cell>
          <cell r="AD58">
            <v>129</v>
          </cell>
          <cell r="AE58">
            <v>129</v>
          </cell>
          <cell r="AF58">
            <v>127</v>
          </cell>
          <cell r="AG58">
            <v>127</v>
          </cell>
          <cell r="AH58">
            <v>127</v>
          </cell>
          <cell r="AI58">
            <v>127</v>
          </cell>
          <cell r="AJ58">
            <v>126</v>
          </cell>
          <cell r="AK58">
            <v>126</v>
          </cell>
          <cell r="AL58">
            <v>126</v>
          </cell>
          <cell r="AM58">
            <v>126</v>
          </cell>
          <cell r="AN58">
            <v>126</v>
          </cell>
          <cell r="AO58">
            <v>126</v>
          </cell>
          <cell r="AP58">
            <v>126</v>
          </cell>
          <cell r="AQ58">
            <v>126</v>
          </cell>
          <cell r="AR58">
            <v>126</v>
          </cell>
          <cell r="AS58">
            <v>126</v>
          </cell>
          <cell r="AT58">
            <v>125</v>
          </cell>
          <cell r="AU58">
            <v>125</v>
          </cell>
          <cell r="AV58">
            <v>125</v>
          </cell>
          <cell r="AW58">
            <v>125</v>
          </cell>
          <cell r="AX58">
            <v>124</v>
          </cell>
          <cell r="AY58">
            <v>124</v>
          </cell>
          <cell r="AZ58">
            <v>124</v>
          </cell>
          <cell r="BA58">
            <v>124</v>
          </cell>
          <cell r="BB58">
            <v>123</v>
          </cell>
          <cell r="BC58">
            <v>123</v>
          </cell>
          <cell r="BD58">
            <v>123</v>
          </cell>
          <cell r="BE58">
            <v>123</v>
          </cell>
          <cell r="BF58">
            <v>123</v>
          </cell>
          <cell r="BG58">
            <v>122</v>
          </cell>
          <cell r="BH58">
            <v>122</v>
          </cell>
          <cell r="BI58">
            <v>122</v>
          </cell>
          <cell r="BJ58">
            <v>122</v>
          </cell>
          <cell r="BK58">
            <v>121</v>
          </cell>
          <cell r="BL58">
            <v>121</v>
          </cell>
          <cell r="BM58">
            <v>121</v>
          </cell>
          <cell r="BN58">
            <v>121</v>
          </cell>
          <cell r="BO58">
            <v>121</v>
          </cell>
          <cell r="BP58">
            <v>118</v>
          </cell>
        </row>
        <row r="65">
          <cell r="V65">
            <v>42.75</v>
          </cell>
          <cell r="W65">
            <v>42.75</v>
          </cell>
          <cell r="X65">
            <v>42.75</v>
          </cell>
          <cell r="Y65">
            <v>42.75</v>
          </cell>
          <cell r="Z65">
            <v>46.01</v>
          </cell>
          <cell r="AA65">
            <v>42.98</v>
          </cell>
          <cell r="AB65">
            <v>42.98</v>
          </cell>
          <cell r="AC65">
            <v>42.98</v>
          </cell>
          <cell r="AD65">
            <v>42.98</v>
          </cell>
          <cell r="AE65">
            <v>62.5</v>
          </cell>
          <cell r="AF65">
            <v>62.5</v>
          </cell>
          <cell r="AG65">
            <v>62.5</v>
          </cell>
          <cell r="AH65">
            <v>62.5</v>
          </cell>
          <cell r="AI65">
            <v>42.65</v>
          </cell>
          <cell r="AJ65">
            <v>42.65</v>
          </cell>
          <cell r="AK65">
            <v>42.65</v>
          </cell>
          <cell r="AL65">
            <v>42.65</v>
          </cell>
          <cell r="AM65">
            <v>49.38</v>
          </cell>
          <cell r="AN65">
            <v>41.357999999999997</v>
          </cell>
          <cell r="AO65">
            <v>84.052000000000007</v>
          </cell>
          <cell r="AP65">
            <v>84.052000000000007</v>
          </cell>
          <cell r="AQ65">
            <v>84.052000000000007</v>
          </cell>
          <cell r="AR65">
            <v>84.052000000000007</v>
          </cell>
          <cell r="AS65">
            <v>87.688000000000002</v>
          </cell>
          <cell r="AT65">
            <v>87.688000000000002</v>
          </cell>
          <cell r="AU65">
            <v>87.688000000000002</v>
          </cell>
          <cell r="AV65">
            <v>87.688000000000002</v>
          </cell>
          <cell r="AW65">
            <v>82.114000000000004</v>
          </cell>
          <cell r="AX65">
            <v>82.114000000000004</v>
          </cell>
          <cell r="AY65">
            <v>82.114000000000004</v>
          </cell>
          <cell r="AZ65">
            <v>82.114000000000004</v>
          </cell>
          <cell r="BA65">
            <v>82.114000000000004</v>
          </cell>
          <cell r="BB65">
            <v>106.914</v>
          </cell>
          <cell r="BC65">
            <v>106.914</v>
          </cell>
          <cell r="BD65">
            <v>106.914</v>
          </cell>
          <cell r="BE65">
            <v>106.914</v>
          </cell>
          <cell r="BF65">
            <v>106.914</v>
          </cell>
          <cell r="BG65">
            <v>75.064999999999998</v>
          </cell>
          <cell r="BH65">
            <v>75.064999999999998</v>
          </cell>
          <cell r="BI65">
            <v>75.064999999999998</v>
          </cell>
          <cell r="BJ65">
            <v>75.064999999999998</v>
          </cell>
          <cell r="BK65">
            <v>88.507999999999996</v>
          </cell>
          <cell r="BL65">
            <v>88.507999999999996</v>
          </cell>
          <cell r="BM65">
            <v>88.507999999999996</v>
          </cell>
          <cell r="BN65">
            <v>88.507999999999996</v>
          </cell>
          <cell r="BO65">
            <v>100.05500000000001</v>
          </cell>
          <cell r="BP65">
            <v>100.05500000000001</v>
          </cell>
          <cell r="BQ65">
            <v>100.05500000000001</v>
          </cell>
          <cell r="BR65">
            <v>100.05500000000001</v>
          </cell>
          <cell r="BS65">
            <v>64.364000000000004</v>
          </cell>
          <cell r="BT65">
            <v>64.364000000000004</v>
          </cell>
          <cell r="BU65">
            <v>64.364000000000004</v>
          </cell>
          <cell r="BV65">
            <v>64.364000000000004</v>
          </cell>
        </row>
        <row r="66">
          <cell r="V66">
            <v>69.87</v>
          </cell>
          <cell r="W66">
            <v>69.87</v>
          </cell>
          <cell r="X66">
            <v>69.87</v>
          </cell>
          <cell r="Y66">
            <v>69.87</v>
          </cell>
          <cell r="Z66">
            <v>79.81</v>
          </cell>
          <cell r="AA66">
            <v>76.84</v>
          </cell>
          <cell r="AB66">
            <v>76.84</v>
          </cell>
          <cell r="AC66">
            <v>76.84</v>
          </cell>
          <cell r="AD66">
            <v>76.84</v>
          </cell>
          <cell r="AE66">
            <v>111.23</v>
          </cell>
          <cell r="AF66">
            <v>111.23</v>
          </cell>
          <cell r="AG66">
            <v>111.23</v>
          </cell>
          <cell r="AH66">
            <v>111.23</v>
          </cell>
          <cell r="AI66">
            <v>73.2</v>
          </cell>
          <cell r="AJ66">
            <v>73.2</v>
          </cell>
          <cell r="AK66">
            <v>73.2</v>
          </cell>
          <cell r="AL66">
            <v>73.2</v>
          </cell>
          <cell r="AM66">
            <v>87.09</v>
          </cell>
          <cell r="AN66">
            <v>84.68</v>
          </cell>
          <cell r="AO66">
            <v>45.631999999999998</v>
          </cell>
          <cell r="AP66">
            <v>45.631999999999998</v>
          </cell>
          <cell r="AQ66">
            <v>45.631999999999998</v>
          </cell>
          <cell r="AR66">
            <v>45.631999999999998</v>
          </cell>
          <cell r="AS66">
            <v>40.509</v>
          </cell>
          <cell r="AT66">
            <v>40.509</v>
          </cell>
          <cell r="AU66">
            <v>40.509</v>
          </cell>
          <cell r="AV66">
            <v>40.509</v>
          </cell>
          <cell r="AW66">
            <v>45.389000000000003</v>
          </cell>
          <cell r="AX66">
            <v>45.389000000000003</v>
          </cell>
          <cell r="AY66">
            <v>45.389000000000003</v>
          </cell>
          <cell r="AZ66">
            <v>45.389000000000003</v>
          </cell>
          <cell r="BA66">
            <v>45.389000000000003</v>
          </cell>
          <cell r="BB66">
            <v>58.040999999999997</v>
          </cell>
          <cell r="BC66">
            <v>58.040999999999997</v>
          </cell>
          <cell r="BD66">
            <v>58.040999999999997</v>
          </cell>
          <cell r="BE66">
            <v>58.040999999999997</v>
          </cell>
          <cell r="BF66">
            <v>58.040999999999997</v>
          </cell>
          <cell r="BG66">
            <v>32.561</v>
          </cell>
          <cell r="BH66">
            <v>32.561</v>
          </cell>
          <cell r="BI66">
            <v>32.561</v>
          </cell>
          <cell r="BJ66">
            <v>32.561</v>
          </cell>
          <cell r="BK66">
            <v>37.402999999999999</v>
          </cell>
          <cell r="BL66">
            <v>37.402999999999999</v>
          </cell>
          <cell r="BM66">
            <v>37.402999999999999</v>
          </cell>
          <cell r="BN66">
            <v>37.402999999999999</v>
          </cell>
          <cell r="BO66">
            <v>45.459000000000003</v>
          </cell>
          <cell r="BP66">
            <v>45.459000000000003</v>
          </cell>
          <cell r="BQ66">
            <v>45.459000000000003</v>
          </cell>
          <cell r="BR66">
            <v>45.459000000000003</v>
          </cell>
          <cell r="BS66">
            <v>42.082999999999998</v>
          </cell>
          <cell r="BT66">
            <v>42.082999999999998</v>
          </cell>
          <cell r="BU66">
            <v>42.082999999999998</v>
          </cell>
          <cell r="BV66">
            <v>42.082999999999998</v>
          </cell>
        </row>
        <row r="68">
          <cell r="V68">
            <v>0</v>
          </cell>
        </row>
        <row r="69">
          <cell r="V69">
            <v>0</v>
          </cell>
        </row>
        <row r="70"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  <row r="71">
          <cell r="V71">
            <v>0.5</v>
          </cell>
          <cell r="W71">
            <v>1</v>
          </cell>
          <cell r="X71">
            <v>0</v>
          </cell>
          <cell r="Y71">
            <v>1</v>
          </cell>
          <cell r="Z71">
            <v>-1</v>
          </cell>
          <cell r="AA71">
            <v>1.4</v>
          </cell>
          <cell r="AB71">
            <v>0.4</v>
          </cell>
          <cell r="AC71">
            <v>1.5</v>
          </cell>
          <cell r="AD71">
            <v>1.6</v>
          </cell>
          <cell r="AE71">
            <v>2.4</v>
          </cell>
          <cell r="AF71">
            <v>1.6</v>
          </cell>
          <cell r="AG71">
            <v>1.6</v>
          </cell>
          <cell r="AH71">
            <v>5.3</v>
          </cell>
          <cell r="AI71">
            <v>-0.1</v>
          </cell>
          <cell r="AJ71">
            <v>0.6</v>
          </cell>
          <cell r="AK71">
            <v>2.7</v>
          </cell>
          <cell r="AL71">
            <v>0.5</v>
          </cell>
          <cell r="AM71">
            <v>-11</v>
          </cell>
          <cell r="AN71">
            <v>-5</v>
          </cell>
          <cell r="AO71">
            <v>0</v>
          </cell>
          <cell r="AP71">
            <v>0</v>
          </cell>
          <cell r="AQ71">
            <v>3.6</v>
          </cell>
          <cell r="AR71">
            <v>5.2</v>
          </cell>
          <cell r="AS71">
            <v>-7.4</v>
          </cell>
          <cell r="AT71">
            <v>1.2</v>
          </cell>
          <cell r="AU71">
            <v>-0.4</v>
          </cell>
          <cell r="AV71">
            <v>0.8</v>
          </cell>
          <cell r="AW71">
            <v>-23</v>
          </cell>
          <cell r="AX71">
            <v>0</v>
          </cell>
          <cell r="AY71">
            <v>0.2</v>
          </cell>
          <cell r="AZ71">
            <v>3.4</v>
          </cell>
          <cell r="BA71">
            <v>-5.0999999999999996</v>
          </cell>
          <cell r="BB71">
            <v>0.8</v>
          </cell>
          <cell r="BC71">
            <v>0.6</v>
          </cell>
          <cell r="BD71">
            <v>0</v>
          </cell>
          <cell r="BE71">
            <v>-10.199999999999999</v>
          </cell>
          <cell r="BF71">
            <v>0.01</v>
          </cell>
          <cell r="BG71">
            <v>2.2000000000000002</v>
          </cell>
          <cell r="BH71">
            <v>-5.01</v>
          </cell>
          <cell r="BI71">
            <v>0.22</v>
          </cell>
          <cell r="BJ71">
            <v>0</v>
          </cell>
          <cell r="BK71">
            <v>10</v>
          </cell>
          <cell r="BL71">
            <v>7.5</v>
          </cell>
          <cell r="BM71">
            <v>11.7</v>
          </cell>
          <cell r="BN71">
            <v>7.7</v>
          </cell>
          <cell r="BO71">
            <v>10.9</v>
          </cell>
          <cell r="BP71">
            <v>12.1</v>
          </cell>
          <cell r="BQ71">
            <v>4.5</v>
          </cell>
          <cell r="BR71">
            <v>12.6</v>
          </cell>
          <cell r="BS71">
            <v>1.92</v>
          </cell>
          <cell r="BT71">
            <v>14.9</v>
          </cell>
          <cell r="BU71">
            <v>-9</v>
          </cell>
          <cell r="BV71">
            <v>4.9000000000000004</v>
          </cell>
        </row>
        <row r="80">
          <cell r="V80">
            <v>7</v>
          </cell>
          <cell r="W80">
            <v>7</v>
          </cell>
          <cell r="X80">
            <v>7</v>
          </cell>
          <cell r="Y80">
            <v>7</v>
          </cell>
          <cell r="Z80">
            <v>7</v>
          </cell>
          <cell r="AA80">
            <v>7</v>
          </cell>
          <cell r="AB80">
            <v>7</v>
          </cell>
          <cell r="AC80">
            <v>7</v>
          </cell>
          <cell r="AD80">
            <v>8</v>
          </cell>
          <cell r="AE80">
            <v>8</v>
          </cell>
          <cell r="AF80">
            <v>8</v>
          </cell>
          <cell r="AG80">
            <v>9</v>
          </cell>
          <cell r="AH80">
            <v>9</v>
          </cell>
          <cell r="AI80">
            <v>9</v>
          </cell>
          <cell r="AJ80">
            <v>9</v>
          </cell>
          <cell r="AK80">
            <v>9</v>
          </cell>
          <cell r="AL80">
            <v>10</v>
          </cell>
          <cell r="AM80">
            <v>10</v>
          </cell>
          <cell r="AN80">
            <v>10</v>
          </cell>
          <cell r="AO80">
            <v>2.2000000000000002</v>
          </cell>
          <cell r="AP80">
            <v>14.1</v>
          </cell>
          <cell r="AQ80">
            <v>14</v>
          </cell>
          <cell r="AR80">
            <v>14.2</v>
          </cell>
          <cell r="AS80">
            <v>18</v>
          </cell>
          <cell r="AT80">
            <v>12.6</v>
          </cell>
          <cell r="AU80">
            <v>17</v>
          </cell>
          <cell r="AV80">
            <v>17</v>
          </cell>
          <cell r="AW80">
            <v>16.600000000000001</v>
          </cell>
          <cell r="AX80">
            <v>15</v>
          </cell>
          <cell r="AY80">
            <v>16.8</v>
          </cell>
          <cell r="AZ80">
            <v>15</v>
          </cell>
          <cell r="BA80">
            <v>11.6</v>
          </cell>
          <cell r="BB80">
            <v>8.6</v>
          </cell>
          <cell r="BC80">
            <v>15.8</v>
          </cell>
          <cell r="BD80">
            <v>18</v>
          </cell>
          <cell r="BE80">
            <v>10.4</v>
          </cell>
          <cell r="BF80">
            <v>9.1999999999999993</v>
          </cell>
          <cell r="BG80">
            <v>18</v>
          </cell>
          <cell r="BH80">
            <v>13.6</v>
          </cell>
          <cell r="BI80">
            <v>9.6</v>
          </cell>
          <cell r="BJ80">
            <v>9.6</v>
          </cell>
          <cell r="BK80">
            <v>12.9</v>
          </cell>
          <cell r="BL80">
            <v>13.2</v>
          </cell>
          <cell r="BM80">
            <v>9.9</v>
          </cell>
          <cell r="BN80">
            <v>11.6</v>
          </cell>
          <cell r="BO80">
            <v>14</v>
          </cell>
          <cell r="BP80">
            <v>15</v>
          </cell>
          <cell r="BQ80">
            <v>13</v>
          </cell>
          <cell r="BR80">
            <v>5.6</v>
          </cell>
          <cell r="BS80">
            <v>9.4</v>
          </cell>
          <cell r="BT80">
            <v>8.6</v>
          </cell>
          <cell r="BU80">
            <v>12.4</v>
          </cell>
          <cell r="BV80">
            <v>18</v>
          </cell>
        </row>
        <row r="84">
          <cell r="V84">
            <v>736</v>
          </cell>
          <cell r="W84">
            <v>665</v>
          </cell>
          <cell r="X84">
            <v>622</v>
          </cell>
          <cell r="Y84">
            <v>589</v>
          </cell>
          <cell r="Z84">
            <v>616</v>
          </cell>
          <cell r="AA84">
            <v>568</v>
          </cell>
          <cell r="AB84">
            <v>607</v>
          </cell>
          <cell r="AC84">
            <v>668</v>
          </cell>
          <cell r="AD84">
            <v>650</v>
          </cell>
          <cell r="AE84">
            <v>657</v>
          </cell>
          <cell r="AF84">
            <v>643</v>
          </cell>
          <cell r="AG84">
            <v>662</v>
          </cell>
          <cell r="AH84">
            <v>664</v>
          </cell>
          <cell r="AI84">
            <v>660</v>
          </cell>
          <cell r="AJ84">
            <v>660</v>
          </cell>
          <cell r="AK84">
            <v>653</v>
          </cell>
          <cell r="AL84">
            <v>688</v>
          </cell>
          <cell r="AM84">
            <v>773</v>
          </cell>
          <cell r="AN84">
            <v>759</v>
          </cell>
          <cell r="AO84">
            <v>759</v>
          </cell>
          <cell r="AP84">
            <v>734</v>
          </cell>
          <cell r="AQ84">
            <v>680</v>
          </cell>
          <cell r="AR84">
            <v>711</v>
          </cell>
          <cell r="AS84">
            <v>662</v>
          </cell>
          <cell r="AT84">
            <v>684</v>
          </cell>
          <cell r="AU84">
            <v>662</v>
          </cell>
          <cell r="AV84">
            <v>621</v>
          </cell>
          <cell r="AW84">
            <v>627</v>
          </cell>
          <cell r="AX84">
            <v>675</v>
          </cell>
          <cell r="AY84">
            <v>648</v>
          </cell>
          <cell r="AZ84">
            <v>654</v>
          </cell>
          <cell r="BA84">
            <v>638</v>
          </cell>
          <cell r="BB84">
            <v>628</v>
          </cell>
          <cell r="BC84">
            <v>551</v>
          </cell>
          <cell r="BD84">
            <v>551</v>
          </cell>
          <cell r="BE84">
            <v>696</v>
          </cell>
          <cell r="BF84">
            <v>659</v>
          </cell>
          <cell r="BG84">
            <v>665</v>
          </cell>
          <cell r="BH84">
            <v>803</v>
          </cell>
          <cell r="BI84">
            <v>809</v>
          </cell>
          <cell r="BJ84">
            <v>695</v>
          </cell>
          <cell r="BK84">
            <v>678</v>
          </cell>
          <cell r="BL84">
            <v>633</v>
          </cell>
          <cell r="BM84">
            <v>606</v>
          </cell>
          <cell r="BN84">
            <v>541</v>
          </cell>
          <cell r="BO84">
            <v>535</v>
          </cell>
          <cell r="BP84">
            <v>553</v>
          </cell>
          <cell r="BQ84">
            <v>527</v>
          </cell>
          <cell r="BR84">
            <v>517</v>
          </cell>
          <cell r="BS84">
            <v>676</v>
          </cell>
          <cell r="BT84">
            <v>1159</v>
          </cell>
          <cell r="BU84">
            <v>1146</v>
          </cell>
          <cell r="BV84">
            <v>1141</v>
          </cell>
        </row>
        <row r="85"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</row>
        <row r="86">
          <cell r="V86">
            <v>437</v>
          </cell>
        </row>
        <row r="87">
          <cell r="V87">
            <v>428</v>
          </cell>
          <cell r="W87">
            <v>421</v>
          </cell>
          <cell r="X87">
            <v>435</v>
          </cell>
          <cell r="Y87">
            <v>436</v>
          </cell>
          <cell r="Z87">
            <v>415</v>
          </cell>
          <cell r="AA87">
            <v>415</v>
          </cell>
          <cell r="AB87">
            <v>419</v>
          </cell>
          <cell r="AC87">
            <v>367</v>
          </cell>
          <cell r="AD87">
            <v>407</v>
          </cell>
          <cell r="AE87">
            <v>493</v>
          </cell>
          <cell r="AF87">
            <v>418</v>
          </cell>
          <cell r="AG87">
            <v>454</v>
          </cell>
          <cell r="AH87">
            <v>453</v>
          </cell>
          <cell r="AI87">
            <v>474</v>
          </cell>
          <cell r="AJ87">
            <v>521</v>
          </cell>
          <cell r="AK87">
            <v>540</v>
          </cell>
          <cell r="AL87">
            <v>519</v>
          </cell>
          <cell r="AM87">
            <v>552</v>
          </cell>
          <cell r="AN87">
            <v>552</v>
          </cell>
          <cell r="AO87">
            <v>532</v>
          </cell>
          <cell r="AP87">
            <v>521</v>
          </cell>
          <cell r="AQ87">
            <v>529</v>
          </cell>
          <cell r="AR87">
            <v>479</v>
          </cell>
          <cell r="AS87">
            <v>483</v>
          </cell>
          <cell r="AT87">
            <v>501</v>
          </cell>
          <cell r="AU87">
            <v>625</v>
          </cell>
          <cell r="AV87">
            <v>567</v>
          </cell>
          <cell r="AW87">
            <v>573</v>
          </cell>
          <cell r="AX87">
            <v>586</v>
          </cell>
          <cell r="AY87">
            <v>622</v>
          </cell>
          <cell r="AZ87">
            <v>629</v>
          </cell>
          <cell r="BA87">
            <v>653</v>
          </cell>
          <cell r="BB87">
            <v>604</v>
          </cell>
          <cell r="BC87">
            <v>724</v>
          </cell>
          <cell r="BD87">
            <v>724</v>
          </cell>
          <cell r="BE87">
            <v>605</v>
          </cell>
          <cell r="BF87">
            <v>602</v>
          </cell>
          <cell r="BG87">
            <v>629</v>
          </cell>
          <cell r="BH87">
            <v>617</v>
          </cell>
          <cell r="BI87">
            <v>642</v>
          </cell>
          <cell r="BJ87">
            <v>595</v>
          </cell>
          <cell r="BK87">
            <v>671</v>
          </cell>
          <cell r="BL87">
            <v>641</v>
          </cell>
          <cell r="BM87">
            <v>663</v>
          </cell>
          <cell r="BN87">
            <v>629</v>
          </cell>
          <cell r="BO87">
            <v>609</v>
          </cell>
          <cell r="BP87">
            <v>599</v>
          </cell>
          <cell r="BQ87">
            <v>656</v>
          </cell>
          <cell r="BR87">
            <v>800</v>
          </cell>
          <cell r="BS87">
            <v>685</v>
          </cell>
          <cell r="BT87">
            <v>649</v>
          </cell>
          <cell r="BU87">
            <v>659</v>
          </cell>
          <cell r="BV87">
            <v>690</v>
          </cell>
        </row>
        <row r="88"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</row>
        <row r="89">
          <cell r="V89">
            <v>410</v>
          </cell>
          <cell r="W89">
            <v>414</v>
          </cell>
          <cell r="X89">
            <v>477</v>
          </cell>
          <cell r="Y89">
            <v>464</v>
          </cell>
          <cell r="Z89">
            <v>461</v>
          </cell>
          <cell r="AA89">
            <v>443</v>
          </cell>
          <cell r="AB89">
            <v>454</v>
          </cell>
          <cell r="AC89">
            <v>468</v>
          </cell>
          <cell r="AD89">
            <v>449</v>
          </cell>
          <cell r="AE89">
            <v>443</v>
          </cell>
          <cell r="AF89">
            <v>437</v>
          </cell>
          <cell r="AG89">
            <v>453</v>
          </cell>
          <cell r="AH89">
            <v>427</v>
          </cell>
          <cell r="AI89">
            <v>430</v>
          </cell>
          <cell r="AJ89">
            <v>425</v>
          </cell>
          <cell r="AK89">
            <v>432</v>
          </cell>
          <cell r="AL89">
            <v>423</v>
          </cell>
          <cell r="AM89">
            <v>434</v>
          </cell>
          <cell r="AN89">
            <v>498</v>
          </cell>
          <cell r="AO89">
            <v>432</v>
          </cell>
          <cell r="AP89">
            <v>436</v>
          </cell>
          <cell r="AQ89">
            <v>429</v>
          </cell>
          <cell r="AR89">
            <v>447</v>
          </cell>
          <cell r="AS89">
            <v>465</v>
          </cell>
          <cell r="AT89">
            <v>468</v>
          </cell>
          <cell r="AU89">
            <v>475</v>
          </cell>
          <cell r="AV89">
            <v>493</v>
          </cell>
          <cell r="AW89">
            <v>459</v>
          </cell>
          <cell r="AX89">
            <v>464</v>
          </cell>
          <cell r="AY89">
            <v>462</v>
          </cell>
          <cell r="AZ89">
            <v>472</v>
          </cell>
          <cell r="BA89">
            <v>473</v>
          </cell>
          <cell r="BB89">
            <v>483</v>
          </cell>
          <cell r="BC89">
            <v>489</v>
          </cell>
          <cell r="BD89">
            <v>489</v>
          </cell>
          <cell r="BE89">
            <v>501</v>
          </cell>
          <cell r="BF89">
            <v>499</v>
          </cell>
          <cell r="BG89">
            <v>490</v>
          </cell>
          <cell r="BH89">
            <v>475</v>
          </cell>
          <cell r="BI89">
            <v>461</v>
          </cell>
          <cell r="BJ89">
            <v>472</v>
          </cell>
          <cell r="BK89">
            <v>476</v>
          </cell>
          <cell r="BL89">
            <v>468</v>
          </cell>
          <cell r="BM89">
            <v>470</v>
          </cell>
          <cell r="BN89">
            <v>445</v>
          </cell>
          <cell r="BO89">
            <v>454</v>
          </cell>
          <cell r="BP89">
            <v>449</v>
          </cell>
          <cell r="BQ89">
            <v>460</v>
          </cell>
          <cell r="BR89">
            <v>464</v>
          </cell>
          <cell r="BS89">
            <v>462</v>
          </cell>
          <cell r="BT89">
            <v>481</v>
          </cell>
          <cell r="BU89">
            <v>485</v>
          </cell>
          <cell r="BV89">
            <v>494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>
            <v>0</v>
          </cell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>
            <v>1606</v>
          </cell>
          <cell r="W95">
            <v>1915</v>
          </cell>
          <cell r="X95">
            <v>1414</v>
          </cell>
          <cell r="Y95">
            <v>1504</v>
          </cell>
          <cell r="Z95">
            <v>1702</v>
          </cell>
          <cell r="AA95">
            <v>1980</v>
          </cell>
          <cell r="AB95">
            <v>1851</v>
          </cell>
          <cell r="AC95">
            <v>1918</v>
          </cell>
          <cell r="AD95">
            <v>1741</v>
          </cell>
          <cell r="AE95">
            <v>1719</v>
          </cell>
          <cell r="AF95">
            <v>2044</v>
          </cell>
          <cell r="AG95">
            <v>2204</v>
          </cell>
          <cell r="AH95">
            <v>2256</v>
          </cell>
          <cell r="AI95">
            <v>2523</v>
          </cell>
          <cell r="AJ95">
            <v>2730</v>
          </cell>
          <cell r="AK95">
            <v>2413</v>
          </cell>
          <cell r="AL95">
            <v>2413</v>
          </cell>
          <cell r="AM95">
            <v>2413</v>
          </cell>
          <cell r="AN95">
            <v>2823</v>
          </cell>
          <cell r="AO95">
            <v>1768</v>
          </cell>
          <cell r="AP95">
            <v>1870</v>
          </cell>
          <cell r="AQ95">
            <v>1970</v>
          </cell>
          <cell r="AR95">
            <v>2202</v>
          </cell>
          <cell r="AS95">
            <v>2248</v>
          </cell>
          <cell r="AT95">
            <v>2005</v>
          </cell>
          <cell r="AU95">
            <v>2246</v>
          </cell>
          <cell r="AV95">
            <v>2457</v>
          </cell>
          <cell r="AW95">
            <v>2614</v>
          </cell>
          <cell r="AX95">
            <v>1977</v>
          </cell>
          <cell r="AY95">
            <v>2059</v>
          </cell>
          <cell r="AZ95">
            <v>2051</v>
          </cell>
          <cell r="BA95">
            <v>2226</v>
          </cell>
          <cell r="BB95">
            <v>2080</v>
          </cell>
          <cell r="BC95">
            <v>2196</v>
          </cell>
          <cell r="BD95">
            <v>2411</v>
          </cell>
          <cell r="BE95">
            <v>2563</v>
          </cell>
          <cell r="BF95">
            <v>2822</v>
          </cell>
          <cell r="BG95">
            <v>2631</v>
          </cell>
          <cell r="BH95">
            <v>2356</v>
          </cell>
          <cell r="BI95">
            <v>2185</v>
          </cell>
          <cell r="BJ95">
            <v>1191.0520000000001</v>
          </cell>
          <cell r="BK95">
            <v>2122</v>
          </cell>
          <cell r="BL95">
            <v>2365</v>
          </cell>
          <cell r="BM95">
            <v>2274</v>
          </cell>
          <cell r="BN95">
            <v>2498</v>
          </cell>
          <cell r="BO95">
            <v>2448</v>
          </cell>
          <cell r="BP95">
            <v>2310</v>
          </cell>
          <cell r="BQ95">
            <v>2346</v>
          </cell>
          <cell r="BR95">
            <v>2091</v>
          </cell>
          <cell r="BS95">
            <v>2472</v>
          </cell>
          <cell r="BT95">
            <v>2407</v>
          </cell>
          <cell r="BU95">
            <v>2577</v>
          </cell>
          <cell r="BV95">
            <v>2292</v>
          </cell>
        </row>
        <row r="96">
          <cell r="V96">
            <v>550</v>
          </cell>
          <cell r="W96">
            <v>648</v>
          </cell>
          <cell r="X96">
            <v>622</v>
          </cell>
          <cell r="Y96">
            <v>590</v>
          </cell>
          <cell r="Z96">
            <v>720</v>
          </cell>
          <cell r="AA96">
            <v>712</v>
          </cell>
          <cell r="AB96">
            <v>667</v>
          </cell>
          <cell r="AC96">
            <v>711</v>
          </cell>
          <cell r="AD96">
            <v>769</v>
          </cell>
          <cell r="AE96">
            <v>673</v>
          </cell>
          <cell r="AF96">
            <v>714</v>
          </cell>
          <cell r="AG96">
            <v>806</v>
          </cell>
          <cell r="AH96">
            <v>805</v>
          </cell>
          <cell r="AI96">
            <v>839</v>
          </cell>
          <cell r="AJ96">
            <v>648</v>
          </cell>
          <cell r="AK96">
            <v>648</v>
          </cell>
          <cell r="AL96">
            <v>648</v>
          </cell>
          <cell r="AM96">
            <v>648</v>
          </cell>
          <cell r="AN96">
            <v>419</v>
          </cell>
          <cell r="AO96">
            <v>438</v>
          </cell>
          <cell r="AP96">
            <v>472</v>
          </cell>
          <cell r="AQ96">
            <v>528</v>
          </cell>
          <cell r="AR96">
            <v>528</v>
          </cell>
          <cell r="AS96">
            <v>631</v>
          </cell>
          <cell r="AT96">
            <v>657</v>
          </cell>
          <cell r="AU96">
            <v>740</v>
          </cell>
          <cell r="AV96">
            <v>856</v>
          </cell>
          <cell r="AW96">
            <v>898</v>
          </cell>
          <cell r="AX96">
            <v>810</v>
          </cell>
          <cell r="AY96">
            <v>793</v>
          </cell>
          <cell r="AZ96">
            <v>827</v>
          </cell>
          <cell r="BA96">
            <v>829</v>
          </cell>
          <cell r="BB96">
            <v>950</v>
          </cell>
          <cell r="BC96">
            <v>900</v>
          </cell>
          <cell r="BD96">
            <v>900</v>
          </cell>
          <cell r="BE96">
            <v>985</v>
          </cell>
          <cell r="BF96">
            <v>523</v>
          </cell>
          <cell r="BG96">
            <v>1038</v>
          </cell>
          <cell r="BH96">
            <v>971</v>
          </cell>
          <cell r="BI96">
            <v>957</v>
          </cell>
          <cell r="BJ96">
            <v>1.052</v>
          </cell>
          <cell r="BK96">
            <v>1041</v>
          </cell>
          <cell r="BL96">
            <v>1027</v>
          </cell>
          <cell r="BM96">
            <v>1099</v>
          </cell>
          <cell r="BN96">
            <v>1088</v>
          </cell>
          <cell r="BO96">
            <v>1189</v>
          </cell>
          <cell r="BP96">
            <v>1058</v>
          </cell>
          <cell r="BQ96">
            <v>1113</v>
          </cell>
          <cell r="BR96">
            <v>1053</v>
          </cell>
          <cell r="BS96">
            <v>1146</v>
          </cell>
          <cell r="BT96">
            <v>906</v>
          </cell>
          <cell r="BU96">
            <v>995</v>
          </cell>
          <cell r="BV96">
            <v>969</v>
          </cell>
        </row>
        <row r="97">
          <cell r="V97">
            <v>148</v>
          </cell>
          <cell r="W97">
            <v>93</v>
          </cell>
          <cell r="X97">
            <v>139</v>
          </cell>
          <cell r="Y97">
            <v>118</v>
          </cell>
          <cell r="Z97">
            <v>48</v>
          </cell>
          <cell r="AA97">
            <v>224</v>
          </cell>
          <cell r="AB97">
            <v>78</v>
          </cell>
          <cell r="AC97">
            <v>195</v>
          </cell>
          <cell r="AD97">
            <v>119</v>
          </cell>
          <cell r="AE97">
            <v>120</v>
          </cell>
          <cell r="AF97">
            <v>99</v>
          </cell>
          <cell r="AG97">
            <v>133</v>
          </cell>
          <cell r="AH97">
            <v>102</v>
          </cell>
          <cell r="AI97">
            <v>143</v>
          </cell>
          <cell r="AJ97">
            <v>207</v>
          </cell>
          <cell r="AK97">
            <v>207</v>
          </cell>
          <cell r="AL97">
            <v>207</v>
          </cell>
          <cell r="AM97">
            <v>207</v>
          </cell>
          <cell r="AN97">
            <v>439</v>
          </cell>
          <cell r="AO97">
            <v>259</v>
          </cell>
          <cell r="AP97">
            <v>100</v>
          </cell>
          <cell r="AQ97">
            <v>91</v>
          </cell>
          <cell r="AR97">
            <v>91</v>
          </cell>
          <cell r="AS97">
            <v>140</v>
          </cell>
          <cell r="AT97">
            <v>116</v>
          </cell>
          <cell r="AU97">
            <v>140</v>
          </cell>
          <cell r="AV97">
            <v>58</v>
          </cell>
          <cell r="AW97">
            <v>95</v>
          </cell>
          <cell r="AX97">
            <v>124</v>
          </cell>
          <cell r="AY97">
            <v>119</v>
          </cell>
          <cell r="AZ97">
            <v>215</v>
          </cell>
          <cell r="BA97">
            <v>256</v>
          </cell>
          <cell r="BB97">
            <v>169</v>
          </cell>
          <cell r="BC97">
            <v>137</v>
          </cell>
          <cell r="BD97">
            <v>137</v>
          </cell>
          <cell r="BE97">
            <v>214</v>
          </cell>
          <cell r="BF97">
            <v>490</v>
          </cell>
          <cell r="BG97">
            <v>185</v>
          </cell>
          <cell r="BH97">
            <v>88</v>
          </cell>
          <cell r="BI97">
            <v>154</v>
          </cell>
          <cell r="BJ97">
            <v>133</v>
          </cell>
          <cell r="BK97">
            <v>133</v>
          </cell>
          <cell r="BL97">
            <v>199</v>
          </cell>
          <cell r="BM97">
            <v>171</v>
          </cell>
          <cell r="BN97">
            <v>250</v>
          </cell>
          <cell r="BO97">
            <v>299</v>
          </cell>
          <cell r="BP97">
            <v>269</v>
          </cell>
          <cell r="BQ97">
            <v>163</v>
          </cell>
          <cell r="BR97">
            <v>166</v>
          </cell>
          <cell r="BS97">
            <v>152</v>
          </cell>
          <cell r="BT97">
            <v>131</v>
          </cell>
          <cell r="BU97">
            <v>170</v>
          </cell>
          <cell r="BV97">
            <v>111</v>
          </cell>
        </row>
        <row r="98">
          <cell r="V98">
            <v>168</v>
          </cell>
          <cell r="W98">
            <v>163</v>
          </cell>
          <cell r="X98">
            <v>172</v>
          </cell>
          <cell r="Y98">
            <v>164</v>
          </cell>
          <cell r="Z98">
            <v>192</v>
          </cell>
          <cell r="AA98">
            <v>201</v>
          </cell>
          <cell r="AB98">
            <v>145</v>
          </cell>
          <cell r="AC98">
            <v>112</v>
          </cell>
          <cell r="AD98">
            <v>117</v>
          </cell>
          <cell r="AE98">
            <v>114</v>
          </cell>
          <cell r="AF98">
            <v>116</v>
          </cell>
          <cell r="AG98">
            <v>120</v>
          </cell>
          <cell r="AH98">
            <v>124</v>
          </cell>
          <cell r="AI98">
            <v>166</v>
          </cell>
          <cell r="AJ98">
            <v>130</v>
          </cell>
          <cell r="AK98">
            <v>130</v>
          </cell>
          <cell r="AL98">
            <v>130</v>
          </cell>
          <cell r="AM98">
            <v>130</v>
          </cell>
          <cell r="AN98">
            <v>153</v>
          </cell>
          <cell r="AO98">
            <v>168</v>
          </cell>
          <cell r="AP98">
            <v>164</v>
          </cell>
          <cell r="AQ98">
            <v>167</v>
          </cell>
          <cell r="AR98">
            <v>167</v>
          </cell>
          <cell r="AS98">
            <v>162</v>
          </cell>
          <cell r="AT98">
            <v>166</v>
          </cell>
          <cell r="AU98">
            <v>177</v>
          </cell>
          <cell r="AV98">
            <v>125</v>
          </cell>
          <cell r="AW98">
            <v>114</v>
          </cell>
          <cell r="AX98">
            <v>113</v>
          </cell>
          <cell r="AY98">
            <v>78</v>
          </cell>
          <cell r="AZ98">
            <v>78</v>
          </cell>
          <cell r="BA98">
            <v>67</v>
          </cell>
          <cell r="BB98">
            <v>113</v>
          </cell>
          <cell r="BC98">
            <v>128</v>
          </cell>
          <cell r="BD98">
            <v>128</v>
          </cell>
          <cell r="BE98">
            <v>132</v>
          </cell>
          <cell r="BF98">
            <v>243</v>
          </cell>
          <cell r="BG98">
            <v>61</v>
          </cell>
          <cell r="BH98">
            <v>201</v>
          </cell>
          <cell r="BI98">
            <v>178</v>
          </cell>
          <cell r="BJ98">
            <v>205</v>
          </cell>
          <cell r="BK98">
            <v>206</v>
          </cell>
          <cell r="BL98">
            <v>208</v>
          </cell>
          <cell r="BM98">
            <v>158</v>
          </cell>
          <cell r="BN98">
            <v>183</v>
          </cell>
          <cell r="BO98">
            <v>179</v>
          </cell>
          <cell r="BP98">
            <v>157</v>
          </cell>
          <cell r="BQ98">
            <v>158</v>
          </cell>
          <cell r="BR98">
            <v>185</v>
          </cell>
          <cell r="BS98">
            <v>267</v>
          </cell>
          <cell r="BT98">
            <v>275</v>
          </cell>
          <cell r="BU98">
            <v>190</v>
          </cell>
          <cell r="BV98">
            <v>196</v>
          </cell>
        </row>
        <row r="100">
          <cell r="V100">
            <v>-11</v>
          </cell>
          <cell r="W100">
            <v>53</v>
          </cell>
          <cell r="X100">
            <v>63</v>
          </cell>
          <cell r="Y100">
            <v>66</v>
          </cell>
          <cell r="Z100">
            <v>66</v>
          </cell>
          <cell r="AA100">
            <v>24</v>
          </cell>
          <cell r="AB100">
            <v>20</v>
          </cell>
          <cell r="AC100">
            <v>27</v>
          </cell>
          <cell r="AD100">
            <v>17</v>
          </cell>
          <cell r="AE100">
            <v>4</v>
          </cell>
          <cell r="AF100">
            <v>89</v>
          </cell>
          <cell r="AG100">
            <v>100</v>
          </cell>
          <cell r="AH100">
            <v>38</v>
          </cell>
          <cell r="AI100">
            <v>44</v>
          </cell>
          <cell r="AJ100">
            <v>231</v>
          </cell>
          <cell r="AK100">
            <v>231</v>
          </cell>
          <cell r="AL100">
            <v>231</v>
          </cell>
          <cell r="AM100">
            <v>231</v>
          </cell>
          <cell r="AN100">
            <v>615</v>
          </cell>
          <cell r="AO100">
            <v>106</v>
          </cell>
          <cell r="AP100">
            <v>146</v>
          </cell>
          <cell r="AQ100">
            <v>154</v>
          </cell>
          <cell r="AR100">
            <v>154</v>
          </cell>
          <cell r="AS100">
            <v>53</v>
          </cell>
          <cell r="AT100">
            <v>31</v>
          </cell>
          <cell r="AU100">
            <v>32</v>
          </cell>
          <cell r="AV100">
            <v>32</v>
          </cell>
          <cell r="AW100">
            <v>75</v>
          </cell>
          <cell r="AX100">
            <v>15</v>
          </cell>
          <cell r="AY100">
            <v>10</v>
          </cell>
          <cell r="AZ100">
            <v>-2</v>
          </cell>
          <cell r="BA100">
            <v>41</v>
          </cell>
          <cell r="BB100">
            <v>36</v>
          </cell>
          <cell r="BC100">
            <v>33</v>
          </cell>
          <cell r="BD100">
            <v>33</v>
          </cell>
          <cell r="BE100">
            <v>19</v>
          </cell>
          <cell r="BF100">
            <v>355</v>
          </cell>
          <cell r="BG100">
            <v>357</v>
          </cell>
          <cell r="BH100">
            <v>184</v>
          </cell>
          <cell r="BI100">
            <v>52</v>
          </cell>
          <cell r="BJ100">
            <v>172</v>
          </cell>
          <cell r="BK100">
            <v>23</v>
          </cell>
          <cell r="BL100">
            <v>25</v>
          </cell>
          <cell r="BM100">
            <v>8</v>
          </cell>
          <cell r="BN100">
            <v>13</v>
          </cell>
          <cell r="BO100">
            <v>19</v>
          </cell>
          <cell r="BP100">
            <v>20</v>
          </cell>
          <cell r="BQ100">
            <v>44</v>
          </cell>
          <cell r="BR100">
            <v>55</v>
          </cell>
          <cell r="BS100">
            <v>52</v>
          </cell>
          <cell r="BT100">
            <v>54</v>
          </cell>
          <cell r="BU100">
            <v>60</v>
          </cell>
          <cell r="BV100">
            <v>77</v>
          </cell>
        </row>
        <row r="101">
          <cell r="V101">
            <v>4257</v>
          </cell>
          <cell r="W101">
            <v>4264</v>
          </cell>
          <cell r="X101">
            <v>4419</v>
          </cell>
          <cell r="Y101">
            <v>4473</v>
          </cell>
          <cell r="Z101">
            <v>4705</v>
          </cell>
          <cell r="AA101">
            <v>4601</v>
          </cell>
          <cell r="AB101">
            <v>4786</v>
          </cell>
          <cell r="AC101">
            <v>4795</v>
          </cell>
          <cell r="AD101">
            <v>5003</v>
          </cell>
          <cell r="AE101">
            <v>5405</v>
          </cell>
          <cell r="AF101">
            <v>5214</v>
          </cell>
          <cell r="AG101">
            <v>6032</v>
          </cell>
          <cell r="AH101">
            <v>4751</v>
          </cell>
          <cell r="AI101">
            <v>5867</v>
          </cell>
          <cell r="AJ101">
            <v>4642.277</v>
          </cell>
          <cell r="AK101">
            <v>6185</v>
          </cell>
          <cell r="AL101">
            <v>6185</v>
          </cell>
          <cell r="AM101">
            <v>6185</v>
          </cell>
          <cell r="AN101">
            <v>5926</v>
          </cell>
          <cell r="AO101">
            <v>5957</v>
          </cell>
          <cell r="AP101">
            <v>6019</v>
          </cell>
          <cell r="AQ101">
            <v>6088</v>
          </cell>
          <cell r="AR101">
            <v>6088</v>
          </cell>
          <cell r="AS101">
            <v>6313</v>
          </cell>
          <cell r="AT101">
            <v>6391</v>
          </cell>
          <cell r="AU101">
            <v>6683</v>
          </cell>
          <cell r="AV101">
            <v>6765</v>
          </cell>
          <cell r="AW101">
            <v>6611</v>
          </cell>
          <cell r="AX101">
            <v>6687</v>
          </cell>
          <cell r="AY101">
            <v>7038</v>
          </cell>
          <cell r="AZ101">
            <v>7274</v>
          </cell>
          <cell r="BA101">
            <v>7263</v>
          </cell>
          <cell r="BB101">
            <v>7157</v>
          </cell>
          <cell r="BC101">
            <v>7105</v>
          </cell>
          <cell r="BD101">
            <v>7202</v>
          </cell>
          <cell r="BE101">
            <v>7012</v>
          </cell>
          <cell r="BF101">
            <v>7112</v>
          </cell>
          <cell r="BG101">
            <v>7272</v>
          </cell>
          <cell r="BH101">
            <v>7637</v>
          </cell>
          <cell r="BI101">
            <v>7293</v>
          </cell>
          <cell r="BJ101">
            <v>7315</v>
          </cell>
          <cell r="BK101">
            <v>6217.0860000000002</v>
          </cell>
          <cell r="BL101">
            <v>7203</v>
          </cell>
          <cell r="BM101">
            <v>7594</v>
          </cell>
          <cell r="BN101">
            <v>7612</v>
          </cell>
          <cell r="BO101">
            <v>7932</v>
          </cell>
          <cell r="BP101">
            <v>7561</v>
          </cell>
          <cell r="BQ101">
            <v>8122</v>
          </cell>
          <cell r="BR101">
            <v>8108</v>
          </cell>
          <cell r="BS101">
            <v>8426</v>
          </cell>
          <cell r="BT101">
            <v>8868</v>
          </cell>
          <cell r="BU101">
            <v>8666</v>
          </cell>
          <cell r="BV101">
            <v>8441</v>
          </cell>
        </row>
        <row r="102">
          <cell r="V102">
            <v>997</v>
          </cell>
          <cell r="W102">
            <v>1071</v>
          </cell>
          <cell r="X102">
            <v>1003</v>
          </cell>
          <cell r="Y102">
            <v>1121</v>
          </cell>
          <cell r="Z102">
            <v>1114</v>
          </cell>
          <cell r="AA102">
            <v>1219</v>
          </cell>
          <cell r="AB102">
            <v>1396</v>
          </cell>
          <cell r="AC102">
            <v>1248</v>
          </cell>
          <cell r="AD102">
            <v>1418</v>
          </cell>
          <cell r="AE102">
            <v>1536</v>
          </cell>
          <cell r="AF102">
            <v>1536</v>
          </cell>
          <cell r="AG102">
            <v>1231</v>
          </cell>
          <cell r="AH102" t="str">
            <v> </v>
          </cell>
          <cell r="AI102">
            <v>1429</v>
          </cell>
          <cell r="AJ102">
            <v>1.2769999999999999</v>
          </cell>
          <cell r="AK102">
            <v>1247</v>
          </cell>
          <cell r="AL102">
            <v>1247</v>
          </cell>
          <cell r="AM102">
            <v>1247</v>
          </cell>
          <cell r="AN102">
            <v>1034</v>
          </cell>
          <cell r="AO102">
            <v>930</v>
          </cell>
          <cell r="AP102">
            <v>912</v>
          </cell>
          <cell r="AQ102">
            <v>954</v>
          </cell>
          <cell r="AR102">
            <v>954</v>
          </cell>
          <cell r="AS102">
            <v>969</v>
          </cell>
          <cell r="AT102">
            <v>1188</v>
          </cell>
          <cell r="AU102">
            <v>893</v>
          </cell>
          <cell r="AV102">
            <v>1199</v>
          </cell>
          <cell r="AW102">
            <v>1177</v>
          </cell>
          <cell r="AX102">
            <v>1012</v>
          </cell>
          <cell r="AY102">
            <v>1212</v>
          </cell>
          <cell r="AZ102">
            <v>1412</v>
          </cell>
          <cell r="BA102">
            <v>1186</v>
          </cell>
          <cell r="BB102">
            <v>1083</v>
          </cell>
          <cell r="BC102">
            <v>1127</v>
          </cell>
          <cell r="BD102">
            <v>945</v>
          </cell>
          <cell r="BE102">
            <v>726</v>
          </cell>
          <cell r="BF102">
            <v>907</v>
          </cell>
          <cell r="BG102">
            <v>946</v>
          </cell>
          <cell r="BH102">
            <v>1131</v>
          </cell>
          <cell r="BI102">
            <v>1078</v>
          </cell>
          <cell r="BJ102">
            <v>958</v>
          </cell>
          <cell r="BK102">
            <v>1.0860000000000001</v>
          </cell>
          <cell r="BL102">
            <v>963</v>
          </cell>
          <cell r="BM102">
            <v>820</v>
          </cell>
          <cell r="BN102">
            <v>849</v>
          </cell>
          <cell r="BO102">
            <v>926</v>
          </cell>
          <cell r="BP102">
            <v>696</v>
          </cell>
          <cell r="BQ102">
            <v>773</v>
          </cell>
          <cell r="BR102">
            <v>847</v>
          </cell>
          <cell r="BS102">
            <v>897</v>
          </cell>
          <cell r="BT102">
            <v>1154</v>
          </cell>
          <cell r="BU102">
            <v>1069</v>
          </cell>
          <cell r="BV102">
            <v>1156</v>
          </cell>
        </row>
        <row r="103">
          <cell r="V103">
            <v>1176</v>
          </cell>
          <cell r="W103">
            <v>1100</v>
          </cell>
          <cell r="X103">
            <v>1316</v>
          </cell>
          <cell r="Y103">
            <v>1210</v>
          </cell>
          <cell r="Z103">
            <v>1108</v>
          </cell>
          <cell r="AA103">
            <v>1018</v>
          </cell>
          <cell r="AB103">
            <v>1023</v>
          </cell>
          <cell r="AC103">
            <v>958</v>
          </cell>
          <cell r="AD103">
            <v>1053</v>
          </cell>
          <cell r="AE103">
            <v>1336</v>
          </cell>
          <cell r="AF103">
            <v>1189</v>
          </cell>
          <cell r="AG103">
            <v>1515</v>
          </cell>
          <cell r="AH103">
            <v>1472</v>
          </cell>
          <cell r="AI103">
            <v>1122</v>
          </cell>
          <cell r="AJ103">
            <v>1230</v>
          </cell>
          <cell r="AK103">
            <v>1324</v>
          </cell>
          <cell r="AL103">
            <v>1324</v>
          </cell>
          <cell r="AM103">
            <v>1324</v>
          </cell>
          <cell r="AN103">
            <v>1277</v>
          </cell>
          <cell r="AO103">
            <v>1367</v>
          </cell>
          <cell r="AP103">
            <v>1423</v>
          </cell>
          <cell r="AQ103">
            <v>1375</v>
          </cell>
          <cell r="AR103">
            <v>1375</v>
          </cell>
          <cell r="AS103">
            <v>1582</v>
          </cell>
          <cell r="AT103">
            <v>1284</v>
          </cell>
          <cell r="AU103">
            <v>1304</v>
          </cell>
          <cell r="AV103">
            <v>996</v>
          </cell>
          <cell r="AW103">
            <v>747</v>
          </cell>
          <cell r="AX103">
            <v>1056</v>
          </cell>
          <cell r="AY103">
            <v>1141</v>
          </cell>
          <cell r="AZ103">
            <v>1131</v>
          </cell>
          <cell r="BA103">
            <v>1232</v>
          </cell>
          <cell r="BB103">
            <v>1255</v>
          </cell>
          <cell r="BC103">
            <v>1108</v>
          </cell>
          <cell r="BD103">
            <v>1317</v>
          </cell>
          <cell r="BE103">
            <v>1342</v>
          </cell>
          <cell r="BF103">
            <v>1249</v>
          </cell>
          <cell r="BG103">
            <v>1124</v>
          </cell>
          <cell r="BH103">
            <v>1323</v>
          </cell>
          <cell r="BI103">
            <v>1023</v>
          </cell>
          <cell r="BJ103">
            <v>991</v>
          </cell>
          <cell r="BK103">
            <v>982</v>
          </cell>
          <cell r="BL103">
            <v>879</v>
          </cell>
          <cell r="BM103">
            <v>1022</v>
          </cell>
          <cell r="BN103">
            <v>1011</v>
          </cell>
          <cell r="BO103">
            <v>1115</v>
          </cell>
          <cell r="BP103">
            <v>1201</v>
          </cell>
          <cell r="BQ103">
            <v>1232</v>
          </cell>
          <cell r="BR103">
            <v>1241</v>
          </cell>
          <cell r="BS103">
            <v>1291</v>
          </cell>
          <cell r="BT103">
            <v>1454</v>
          </cell>
          <cell r="BU103">
            <v>1285</v>
          </cell>
          <cell r="BV103">
            <v>1126</v>
          </cell>
        </row>
        <row r="116">
          <cell r="V116">
            <v>0.49</v>
          </cell>
          <cell r="W116">
            <v>0.49</v>
          </cell>
          <cell r="X116">
            <v>0.49</v>
          </cell>
          <cell r="Y116">
            <v>0.49</v>
          </cell>
          <cell r="Z116">
            <v>0.49</v>
          </cell>
          <cell r="AA116">
            <v>0.49</v>
          </cell>
          <cell r="AB116">
            <v>0.49</v>
          </cell>
          <cell r="AC116">
            <v>0.49</v>
          </cell>
          <cell r="AD116">
            <v>0.49</v>
          </cell>
          <cell r="AE116">
            <v>0.49</v>
          </cell>
          <cell r="AF116">
            <v>0.49</v>
          </cell>
          <cell r="AG116">
            <v>0.49</v>
          </cell>
          <cell r="AH116">
            <v>0.49</v>
          </cell>
          <cell r="AI116">
            <v>0.49</v>
          </cell>
          <cell r="AJ116">
            <v>0.49</v>
          </cell>
          <cell r="AK116">
            <v>0.49</v>
          </cell>
          <cell r="AL116">
            <v>0.49</v>
          </cell>
          <cell r="AM116">
            <v>0.49</v>
          </cell>
          <cell r="AN116">
            <v>0.49</v>
          </cell>
          <cell r="AO116">
            <v>0.49</v>
          </cell>
          <cell r="AP116">
            <v>0.49</v>
          </cell>
          <cell r="AQ116">
            <v>0.49</v>
          </cell>
          <cell r="AR116">
            <v>0.49</v>
          </cell>
          <cell r="AS116">
            <v>0.49</v>
          </cell>
          <cell r="AT116">
            <v>0.49</v>
          </cell>
          <cell r="AU116">
            <v>0.49</v>
          </cell>
          <cell r="AV116">
            <v>0.49</v>
          </cell>
          <cell r="AW116">
            <v>0.49</v>
          </cell>
          <cell r="AX116">
            <v>0.49</v>
          </cell>
          <cell r="AY116">
            <v>0.49</v>
          </cell>
          <cell r="AZ116">
            <v>0.49</v>
          </cell>
          <cell r="BA116">
            <v>0.49</v>
          </cell>
          <cell r="BB116">
            <v>0.49</v>
          </cell>
          <cell r="BC116">
            <v>0.49</v>
          </cell>
          <cell r="BD116">
            <v>0.49</v>
          </cell>
          <cell r="BE116">
            <v>0.49</v>
          </cell>
          <cell r="BF116">
            <v>0.49</v>
          </cell>
          <cell r="BG116">
            <v>0.49</v>
          </cell>
          <cell r="BH116">
            <v>0.49</v>
          </cell>
          <cell r="BI116">
            <v>0.49</v>
          </cell>
          <cell r="BJ116">
            <v>0.49</v>
          </cell>
          <cell r="BK116">
            <v>0.49</v>
          </cell>
          <cell r="BL116">
            <v>0.49</v>
          </cell>
          <cell r="BM116">
            <v>0.49</v>
          </cell>
          <cell r="BN116">
            <v>0.49</v>
          </cell>
          <cell r="BO116">
            <v>0.49</v>
          </cell>
          <cell r="BP116">
            <v>0.49</v>
          </cell>
          <cell r="BQ116">
            <v>0.49</v>
          </cell>
          <cell r="BR116">
            <v>0.49</v>
          </cell>
          <cell r="BS116">
            <v>0.49</v>
          </cell>
          <cell r="BT116">
            <v>0.49</v>
          </cell>
          <cell r="BU116">
            <v>0.49</v>
          </cell>
          <cell r="BV116">
            <v>0.49</v>
          </cell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/>
          <cell r="BI117"/>
          <cell r="BJ117"/>
          <cell r="BK117"/>
          <cell r="BL117"/>
          <cell r="BM117"/>
          <cell r="BN117">
            <v>0</v>
          </cell>
          <cell r="BO117">
            <v>0</v>
          </cell>
          <cell r="BP117"/>
          <cell r="BQ117"/>
          <cell r="BR117">
            <v>0</v>
          </cell>
          <cell r="BS117"/>
          <cell r="BT117"/>
          <cell r="BU117">
            <v>0</v>
          </cell>
          <cell r="BV117">
            <v>0</v>
          </cell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/>
          <cell r="BI119"/>
          <cell r="BJ119">
            <v>0</v>
          </cell>
          <cell r="BK119"/>
          <cell r="BL119"/>
          <cell r="BM119"/>
          <cell r="BN119">
            <v>0</v>
          </cell>
          <cell r="BO119">
            <v>0</v>
          </cell>
          <cell r="BP119">
            <v>0</v>
          </cell>
          <cell r="BQ119">
            <v>8.4</v>
          </cell>
          <cell r="BR119"/>
          <cell r="BS119"/>
          <cell r="BT119"/>
          <cell r="BU119">
            <v>0</v>
          </cell>
          <cell r="BV119">
            <v>0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3" t="s">
        <v>2</v>
      </c>
      <c r="B2" s="573"/>
      <c r="C2" s="573"/>
      <c r="D2" s="573"/>
      <c r="E2" s="573"/>
      <c r="F2" s="573"/>
      <c r="G2" s="573"/>
      <c r="H2" s="573"/>
      <c r="I2" s="573"/>
    </row>
    <row r="3" spans="1:9" ht="23.4" x14ac:dyDescent="0.45">
      <c r="A3" s="11"/>
    </row>
    <row r="4" spans="1:9" ht="18" x14ac:dyDescent="0.35">
      <c r="A4" s="574" t="s">
        <v>3</v>
      </c>
      <c r="B4" s="574"/>
      <c r="C4" s="574"/>
      <c r="D4" s="574"/>
      <c r="E4" s="574"/>
      <c r="F4" s="574"/>
      <c r="G4" s="574"/>
      <c r="H4" s="574"/>
      <c r="I4" s="574"/>
    </row>
    <row r="5" spans="1:9" ht="18" x14ac:dyDescent="0.35">
      <c r="A5" s="575" t="s">
        <v>4</v>
      </c>
      <c r="B5" s="575"/>
      <c r="C5" s="575"/>
      <c r="D5" s="575"/>
      <c r="E5" s="575"/>
      <c r="F5" s="575"/>
      <c r="G5" s="575"/>
      <c r="H5" s="575"/>
      <c r="I5" s="575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4982636C-BE48-4C36-9EF2-05DE1E7B27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E3133719-D75A-4D9B-908C-EEA59285FE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F75"/>
  <sheetViews>
    <sheetView zoomScale="90" zoomScaleNormal="90" workbookViewId="0">
      <pane xSplit="2" ySplit="2" topLeftCell="S46" activePane="bottomRight" state="frozen"/>
      <selection pane="topRight" activeCell="C1" sqref="C1"/>
      <selection pane="bottomLeft" activeCell="A3" sqref="A3"/>
      <selection pane="bottomRight" activeCell="A66" sqref="A66:XFD66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33203125" style="44" customWidth="1"/>
    <col min="34" max="34" width="2.55468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8" width="34.6640625" hidden="1" customWidth="1"/>
    <col min="69" max="70" width="10.33203125" hidden="1" customWidth="1"/>
    <col min="71" max="72" width="0" hidden="1" customWidth="1"/>
    <col min="73" max="81" width="20.33203125" style="52" hidden="1" customWidth="1"/>
    <col min="82" max="82" width="8.5546875" hidden="1" customWidth="1"/>
    <col min="83" max="107" width="12" customWidth="1"/>
    <col min="108" max="108" width="29.88671875" customWidth="1"/>
    <col min="109" max="109" width="9.109375" customWidth="1"/>
    <col min="110" max="110" width="6.88671875" customWidth="1"/>
    <col min="111" max="111" width="11.88671875" customWidth="1"/>
    <col min="112" max="113" width="6.88671875" customWidth="1"/>
    <col min="114" max="114" width="8.33203125" customWidth="1"/>
    <col min="11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13" customWidth="1"/>
    <col min="161" max="161" width="9.88671875" customWidth="1"/>
  </cols>
  <sheetData>
    <row r="1" spans="1:161" ht="16.5" customHeight="1" thickBot="1" x14ac:dyDescent="0.35">
      <c r="A1" s="605" t="s">
        <v>267</v>
      </c>
      <c r="B1" s="607" t="s">
        <v>81</v>
      </c>
      <c r="C1" s="617" t="s">
        <v>268</v>
      </c>
      <c r="D1" s="615" t="s">
        <v>269</v>
      </c>
      <c r="E1" s="609" t="s">
        <v>270</v>
      </c>
      <c r="F1" s="611" t="s">
        <v>271</v>
      </c>
      <c r="G1" s="613" t="s">
        <v>272</v>
      </c>
      <c r="H1" s="588" t="s">
        <v>273</v>
      </c>
      <c r="I1" s="588" t="s">
        <v>274</v>
      </c>
      <c r="J1" s="590" t="s">
        <v>275</v>
      </c>
      <c r="K1" s="591"/>
      <c r="L1" s="592" t="s">
        <v>276</v>
      </c>
      <c r="M1" s="594" t="s">
        <v>277</v>
      </c>
      <c r="N1" s="596" t="s">
        <v>278</v>
      </c>
      <c r="O1" s="598" t="s">
        <v>279</v>
      </c>
      <c r="P1" s="599"/>
      <c r="Q1" s="598" t="s">
        <v>280</v>
      </c>
      <c r="R1" s="599"/>
      <c r="S1" s="600" t="s">
        <v>281</v>
      </c>
      <c r="T1" s="586" t="s">
        <v>282</v>
      </c>
      <c r="U1" s="602"/>
      <c r="V1" s="602"/>
      <c r="W1" s="602"/>
      <c r="X1" s="587"/>
      <c r="Y1" s="603" t="s">
        <v>283</v>
      </c>
      <c r="Z1" s="604"/>
      <c r="AA1" s="603" t="s">
        <v>284</v>
      </c>
      <c r="AB1" s="604"/>
      <c r="AC1" s="586" t="s">
        <v>285</v>
      </c>
      <c r="AD1" s="587"/>
      <c r="AE1" s="576" t="s">
        <v>286</v>
      </c>
      <c r="AF1" s="577"/>
      <c r="AG1" s="359"/>
      <c r="AJ1" s="578" t="s">
        <v>287</v>
      </c>
      <c r="AK1" s="579"/>
      <c r="AL1" s="579"/>
      <c r="AM1" s="579"/>
      <c r="AN1" s="579"/>
      <c r="AO1" s="579"/>
      <c r="AP1" s="580"/>
      <c r="AQ1" s="35"/>
      <c r="AR1" s="584" t="s">
        <v>288</v>
      </c>
      <c r="AS1" s="584"/>
      <c r="AT1" s="584"/>
      <c r="AU1" s="584"/>
      <c r="AV1" s="584"/>
      <c r="AW1" s="584"/>
      <c r="AX1" s="584"/>
      <c r="AY1" s="35" t="e">
        <f>+CONCATENATE(#REF!)</f>
        <v>#REF!</v>
      </c>
      <c r="AZ1" s="584" t="s">
        <v>289</v>
      </c>
      <c r="BA1" s="584"/>
      <c r="BB1" s="584"/>
      <c r="BC1" s="584"/>
      <c r="BD1" s="584"/>
      <c r="BE1" s="584"/>
      <c r="BF1" s="584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585"/>
      <c r="CU1" s="585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606"/>
      <c r="B2" s="608"/>
      <c r="C2" s="618"/>
      <c r="D2" s="616"/>
      <c r="E2" s="610"/>
      <c r="F2" s="612"/>
      <c r="G2" s="614"/>
      <c r="H2" s="589"/>
      <c r="I2" s="589"/>
      <c r="J2" s="39" t="s">
        <v>289</v>
      </c>
      <c r="K2" s="40" t="s">
        <v>288</v>
      </c>
      <c r="L2" s="593"/>
      <c r="M2" s="595"/>
      <c r="N2" s="597"/>
      <c r="O2" s="41" t="s">
        <v>290</v>
      </c>
      <c r="P2" s="42" t="s">
        <v>291</v>
      </c>
      <c r="Q2" s="41" t="s">
        <v>290</v>
      </c>
      <c r="R2" s="42" t="s">
        <v>291</v>
      </c>
      <c r="S2" s="601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581"/>
      <c r="AK2" s="582"/>
      <c r="AL2" s="582"/>
      <c r="AM2" s="582"/>
      <c r="AN2" s="582"/>
      <c r="AO2" s="582"/>
      <c r="AP2" s="583"/>
      <c r="AQ2" s="51" t="s">
        <v>293</v>
      </c>
      <c r="AR2" s="582"/>
      <c r="AS2" s="582"/>
      <c r="AT2" s="582"/>
      <c r="AU2" s="582"/>
      <c r="AV2" s="582"/>
      <c r="AW2" s="582"/>
      <c r="AX2" s="582"/>
      <c r="AY2" s="51" t="s">
        <v>294</v>
      </c>
      <c r="AZ2" s="582"/>
      <c r="BA2" s="582"/>
      <c r="BB2" s="582"/>
      <c r="BC2" s="582"/>
      <c r="BD2" s="582"/>
      <c r="BE2" s="582"/>
      <c r="BF2" s="582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160</v>
      </c>
      <c r="FE2" s="2" cm="1">
        <f t="array" aca="1" ref="FE2" ca="1">+IF(SUM(FE3)&lt;&gt;0,CELL("colonne",FE2),0)</f>
        <v>161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205</v>
      </c>
      <c r="M3" s="343">
        <f ca="1">IFERROR(MEDIAN(INDIRECT(ADDRESS($A3, BJ$2-V3) &amp; ":" &amp; ADDRESS($A3, BJ$2))),0)</f>
        <v>283</v>
      </c>
      <c r="N3" s="61">
        <f t="shared" ref="N3" ca="1" si="1">IFERROR(MAX(INDIRECT(ADDRESS($A3, BJ$2-V3) &amp; ":" &amp; ADDRESS($A3, BJ$2)))-MIN(INDIRECT(ADDRESS($A3, BJ$2-V3) &amp; ":" &amp; ADDRESS($A3, BJ$2))),0)/6</f>
        <v>55.666666666666664</v>
      </c>
      <c r="O3" s="62">
        <f ca="1">+M3-3*N3</f>
        <v>116</v>
      </c>
      <c r="P3" s="61">
        <f ca="1">+M3+3*N3</f>
        <v>450</v>
      </c>
      <c r="Q3" s="62">
        <f ca="1">+W3</f>
        <v>268.84999999999997</v>
      </c>
      <c r="R3" s="63">
        <f ca="1">+X3</f>
        <v>297.15000000000003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268.84999999999997</v>
      </c>
      <c r="X3" s="68">
        <f ca="1">U3*M3</f>
        <v>297.15000000000003</v>
      </c>
      <c r="Y3" s="62">
        <f t="shared" ref="Y3:Y4" ca="1" si="2">IF($W3&gt;$Q3,$W3,$Q3)</f>
        <v>268.84999999999997</v>
      </c>
      <c r="Z3" s="61">
        <f t="shared" ref="Z3:Z4" ca="1" si="3">IF($X3&gt;$R3,$X3,$R3)</f>
        <v>297.15000000000003</v>
      </c>
      <c r="AA3" s="62">
        <f t="shared" ref="AA3:AA4" ca="1" si="4">IF($W3&gt;$Q3,$Q3,$W3)</f>
        <v>268.84999999999997</v>
      </c>
      <c r="AB3" s="61">
        <f t="shared" ref="AB3:AB4" ca="1" si="5">IF($X3&gt;$R3,$R3,$X3)</f>
        <v>297.15000000000003</v>
      </c>
      <c r="AC3" s="62">
        <f t="shared" ref="AC3:AD5" ca="1" si="6">+W3</f>
        <v>268.84999999999997</v>
      </c>
      <c r="AD3" s="61">
        <f t="shared" ca="1" si="6"/>
        <v>297.15000000000003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205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283</v>
      </c>
      <c r="CF3" s="53" cm="1">
        <f t="array" aca="1" ref="CF3" ca="1">+INDIRECT(ADDRESS($A3,$BJ$2-9))</f>
        <v>259</v>
      </c>
      <c r="CG3" s="53" cm="1">
        <f t="array" aca="1" ref="CG3" ca="1">+INDIRECT(ADDRESS($A3,$BJ$2-8))</f>
        <v>302</v>
      </c>
      <c r="CH3" s="53" cm="1">
        <f t="array" aca="1" ref="CH3" ca="1">+INDIRECT(ADDRESS($A3,$BJ$2-7))</f>
        <v>460</v>
      </c>
      <c r="CI3" s="53" cm="1">
        <f t="array" aca="1" ref="CI3" ca="1">+INDIRECT(ADDRESS($A3,$BJ$2-6))</f>
        <v>318</v>
      </c>
      <c r="CJ3" s="53" cm="1">
        <f t="array" aca="1" ref="CJ3" ca="1">+INDIRECT(ADDRESS($A3,$BJ$2-5))</f>
        <v>221</v>
      </c>
      <c r="CK3" s="53" cm="1">
        <f t="array" aca="1" ref="CK3" ca="1">+INDIRECT(ADDRESS($A3,$BJ$2-4))</f>
        <v>177</v>
      </c>
      <c r="CL3" s="53" cm="1">
        <f t="array" aca="1" ref="CL3" ca="1">+INDIRECT(ADDRESS($A3,$BJ$2-3))</f>
        <v>511</v>
      </c>
      <c r="CM3" s="53" cm="1">
        <f t="array" aca="1" ref="CM3" ca="1">+INDIRECT(ADDRESS($A3,$BJ$2-2))</f>
        <v>274</v>
      </c>
      <c r="CN3" s="53" cm="1">
        <f t="array" aca="1" ref="CN3" ca="1">+INDIRECT(ADDRESS($A3,$BJ$2-1))</f>
        <v>314</v>
      </c>
      <c r="CO3" s="389" cm="1">
        <f t="array" aca="1" ref="CO3" ca="1">+INDIRECT(ADDRESS($A3,$BJ$2))</f>
        <v>205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341</v>
      </c>
      <c r="DF3" s="88">
        <f>+SUM(DF16:DF19)</f>
        <v>346</v>
      </c>
      <c r="DG3" s="88">
        <f t="shared" si="15"/>
        <v>188</v>
      </c>
      <c r="DH3" s="88">
        <f t="shared" si="15"/>
        <v>358</v>
      </c>
      <c r="DI3" s="88">
        <f t="shared" si="15"/>
        <v>289</v>
      </c>
      <c r="DJ3" s="88">
        <f t="shared" si="15"/>
        <v>314</v>
      </c>
      <c r="DK3" s="88">
        <f t="shared" si="15"/>
        <v>350</v>
      </c>
      <c r="DL3" s="88">
        <f t="shared" si="15"/>
        <v>306</v>
      </c>
      <c r="DM3" s="88">
        <f t="shared" si="15"/>
        <v>354</v>
      </c>
      <c r="DN3" s="88">
        <f t="shared" si="15"/>
        <v>402</v>
      </c>
      <c r="DO3" s="88">
        <f t="shared" si="15"/>
        <v>313</v>
      </c>
      <c r="DP3" s="88">
        <f t="shared" si="15"/>
        <v>359</v>
      </c>
      <c r="DQ3" s="88">
        <f t="shared" si="15"/>
        <v>350</v>
      </c>
      <c r="DR3" s="88">
        <f t="shared" si="15"/>
        <v>304</v>
      </c>
      <c r="DS3" s="88">
        <f t="shared" si="15"/>
        <v>326</v>
      </c>
      <c r="DT3" s="88">
        <f t="shared" si="15"/>
        <v>300</v>
      </c>
      <c r="DU3" s="88">
        <f t="shared" si="15"/>
        <v>356</v>
      </c>
      <c r="DV3" s="88">
        <f t="shared" si="15"/>
        <v>185</v>
      </c>
      <c r="DW3" s="88">
        <f t="shared" si="15"/>
        <v>56.759</v>
      </c>
      <c r="DX3" s="88">
        <f t="shared" si="15"/>
        <v>140</v>
      </c>
      <c r="DY3" s="88">
        <f t="shared" si="15"/>
        <v>449</v>
      </c>
      <c r="DZ3" s="88">
        <f t="shared" si="15"/>
        <v>326</v>
      </c>
      <c r="EA3" s="88">
        <f t="shared" si="15"/>
        <v>406</v>
      </c>
      <c r="EB3" s="88">
        <f t="shared" si="15"/>
        <v>415</v>
      </c>
      <c r="EC3" s="88">
        <f t="shared" si="15"/>
        <v>286</v>
      </c>
      <c r="ED3" s="88">
        <f t="shared" si="15"/>
        <v>381</v>
      </c>
      <c r="EE3" s="88">
        <f t="shared" si="15"/>
        <v>360</v>
      </c>
      <c r="EF3" s="88">
        <f t="shared" si="15"/>
        <v>341</v>
      </c>
      <c r="EG3" s="88">
        <f t="shared" si="15"/>
        <v>265</v>
      </c>
      <c r="EH3" s="88">
        <f t="shared" si="15"/>
        <v>331</v>
      </c>
      <c r="EI3" s="88">
        <f t="shared" si="15"/>
        <v>335</v>
      </c>
      <c r="EJ3" s="88">
        <f t="shared" si="15"/>
        <v>319</v>
      </c>
      <c r="EK3" s="88">
        <f t="shared" ref="EK3:FC3" si="16">+SUM(EK16:EK19)</f>
        <v>430</v>
      </c>
      <c r="EL3" s="88">
        <f t="shared" si="16"/>
        <v>208</v>
      </c>
      <c r="EM3" s="88">
        <f t="shared" si="16"/>
        <v>186</v>
      </c>
      <c r="EN3" s="88">
        <f t="shared" si="16"/>
        <v>347</v>
      </c>
      <c r="EO3" s="88">
        <f t="shared" si="16"/>
        <v>237</v>
      </c>
      <c r="EP3" s="88">
        <f t="shared" si="16"/>
        <v>277</v>
      </c>
      <c r="EQ3" s="88">
        <f t="shared" si="16"/>
        <v>385</v>
      </c>
      <c r="ER3" s="88">
        <f t="shared" si="16"/>
        <v>265</v>
      </c>
      <c r="ES3" s="88">
        <f t="shared" si="16"/>
        <v>440</v>
      </c>
      <c r="ET3" s="88">
        <f t="shared" si="16"/>
        <v>234</v>
      </c>
      <c r="EU3" s="88">
        <f t="shared" si="16"/>
        <v>283</v>
      </c>
      <c r="EV3" s="88">
        <f t="shared" si="16"/>
        <v>259</v>
      </c>
      <c r="EW3" s="88">
        <f t="shared" si="16"/>
        <v>302</v>
      </c>
      <c r="EX3" s="88">
        <f t="shared" si="16"/>
        <v>460</v>
      </c>
      <c r="EY3" s="88">
        <f t="shared" si="16"/>
        <v>318</v>
      </c>
      <c r="EZ3" s="88">
        <f t="shared" si="16"/>
        <v>221</v>
      </c>
      <c r="FA3" s="88">
        <f t="shared" si="16"/>
        <v>177</v>
      </c>
      <c r="FB3" s="88">
        <f t="shared" si="16"/>
        <v>511</v>
      </c>
      <c r="FC3" s="88">
        <f t="shared" si="16"/>
        <v>274</v>
      </c>
      <c r="FD3" s="88">
        <f>+SUM(FD16:FD19)</f>
        <v>314</v>
      </c>
      <c r="FE3" s="88">
        <f>+SUM(FE16:FE19)</f>
        <v>205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-40.801790243902445</v>
      </c>
      <c r="M4" s="343">
        <f t="shared" ref="M4" ca="1" si="18">IFERROR(MEDIAN(INDIRECT(ADDRESS($A4, BJ$2-V4) &amp; ":" &amp; ADDRESS($A4, BJ$2))),0)</f>
        <v>-8.312060700974957</v>
      </c>
      <c r="N4" s="61">
        <f t="shared" ref="N4" ca="1" si="19">IFERROR(MAX(INDIRECT(ADDRESS($A4, BJ$2-V4) &amp; ":" &amp; ADDRESS($A4, BJ$2)))-MIN(INDIRECT(ADDRESS($A4, BJ$2-V4) &amp; ":" &amp; ADDRESS($A4, BJ$2))),0)/6</f>
        <v>26.429571142834835</v>
      </c>
      <c r="O4" s="62">
        <f ca="1">+M4-3*N4</f>
        <v>-87.600774129479461</v>
      </c>
      <c r="P4" s="61">
        <f ca="1">+M4+3*N4</f>
        <v>70.976652727529554</v>
      </c>
      <c r="Q4" s="62">
        <f ca="1">+W4</f>
        <v>-7.0750000000000002</v>
      </c>
      <c r="R4" s="63">
        <f ca="1">+X4</f>
        <v>7.0750000000000002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-7.0750000000000002</v>
      </c>
      <c r="X4" s="68">
        <f ca="1">+U4*M3</f>
        <v>7.0750000000000002</v>
      </c>
      <c r="Y4" s="62">
        <f t="shared" ca="1" si="2"/>
        <v>-7.0750000000000002</v>
      </c>
      <c r="Z4" s="61">
        <f t="shared" ca="1" si="3"/>
        <v>7.0750000000000002</v>
      </c>
      <c r="AA4" s="62">
        <f t="shared" ca="1" si="4"/>
        <v>-7.0750000000000002</v>
      </c>
      <c r="AB4" s="61">
        <f t="shared" ca="1" si="5"/>
        <v>7.0750000000000002</v>
      </c>
      <c r="AC4" s="62">
        <f t="shared" ca="1" si="6"/>
        <v>-7.0750000000000002</v>
      </c>
      <c r="AD4" s="61">
        <f t="shared" ca="1" si="6"/>
        <v>7.0750000000000002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-40.801790243902445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-9.1206095406360461</v>
      </c>
      <c r="CF4" s="53" cm="1">
        <f t="array" aca="1" ref="CF4" ca="1">+INDIRECT(ADDRESS($A4,$BJ$2-9))</f>
        <v>-17.097220077220079</v>
      </c>
      <c r="CG4" s="53" cm="1">
        <f t="array" aca="1" ref="CG4" ca="1">+INDIRECT(ADDRESS($A4,$BJ$2-8))</f>
        <v>12.343220198675498</v>
      </c>
      <c r="CH4" s="53" cm="1">
        <f t="array" aca="1" ref="CH4" ca="1">+INDIRECT(ADDRESS($A4,$BJ$2-7))</f>
        <v>69.342378260869566</v>
      </c>
      <c r="CI4" s="53" cm="1">
        <f t="array" aca="1" ref="CI4" ca="1">+INDIRECT(ADDRESS($A4,$BJ$2-6))</f>
        <v>-7.4969944968553452</v>
      </c>
      <c r="CJ4" s="53" cm="1">
        <f t="array" aca="1" ref="CJ4" ca="1">+INDIRECT(ADDRESS($A4,$BJ$2-5))</f>
        <v>-40.294747737556555</v>
      </c>
      <c r="CK4" s="53" cm="1">
        <f t="array" aca="1" ref="CK4" ca="1">+INDIRECT(ADDRESS($A4,$BJ$2-4))</f>
        <v>-30.02405084745763</v>
      </c>
      <c r="CL4" s="53" cm="1">
        <f t="array" aca="1" ref="CL4" ca="1">+INDIRECT(ADDRESS($A4,$BJ$2-3))</f>
        <v>117.30185420743638</v>
      </c>
      <c r="CM4" s="53" cm="1">
        <f t="array" aca="1" ref="CM4" ca="1">+INDIRECT(ADDRESS($A4,$BJ$2-2))</f>
        <v>-7.5035118613138687</v>
      </c>
      <c r="CN4" s="53" cm="1">
        <f t="array" aca="1" ref="CN4" ca="1">+INDIRECT(ADDRESS($A4,$BJ$2-1))</f>
        <v>-2.6017038216560509</v>
      </c>
      <c r="CO4" s="389" cm="1">
        <f t="array" aca="1" ref="CO4" ca="1">+INDIRECT(ADDRESS($A4,$BJ$2))</f>
        <v>-40.801790243902445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6.6551273885350302</v>
      </c>
      <c r="DK4" s="88">
        <f t="shared" si="50"/>
        <v>10.003599999999999</v>
      </c>
      <c r="DL4" s="88">
        <f t="shared" si="50"/>
        <v>-2.8594771241830061</v>
      </c>
      <c r="DM4" s="88">
        <f t="shared" si="50"/>
        <v>6.4335028248587571</v>
      </c>
      <c r="DN4" s="88">
        <f t="shared" si="50"/>
        <v>16.631965174129355</v>
      </c>
      <c r="DO4" s="88">
        <f t="shared" si="50"/>
        <v>-4.6753753993610196</v>
      </c>
      <c r="DP4" s="88">
        <f>+(DP3-AVERAGE(DM3:DP3))*(DP10)/DP3</f>
        <v>0.58958217270195001</v>
      </c>
      <c r="DQ4" s="88">
        <f t="shared" si="50"/>
        <v>-0.57719999999999982</v>
      </c>
      <c r="DR4" s="88">
        <f t="shared" si="50"/>
        <v>-9.5425000000000004</v>
      </c>
      <c r="DS4" s="88">
        <f>+(DS3-AVERAGE(DP3:DS3))*(DS10)/DS3</f>
        <v>-2.7924846625766859</v>
      </c>
      <c r="DT4" s="88">
        <f>+(DT3-AVERAGE(DQ3:DT3))*(DT10)/DT3</f>
        <v>-5.92</v>
      </c>
      <c r="DU4" s="88">
        <f t="shared" si="50"/>
        <v>11.541025280898877</v>
      </c>
      <c r="DV4" s="88">
        <f t="shared" si="50"/>
        <v>-13.508202702702702</v>
      </c>
      <c r="DW4" s="88">
        <f t="shared" si="50"/>
        <v>-28.12944361325955</v>
      </c>
      <c r="DX4" s="88">
        <f t="shared" si="50"/>
        <v>10.675697657142859</v>
      </c>
      <c r="DY4" s="88">
        <f t="shared" si="50"/>
        <v>134.06316089532291</v>
      </c>
      <c r="DZ4" s="88">
        <f t="shared" si="50"/>
        <v>35.037157481595088</v>
      </c>
      <c r="EA4" s="88">
        <f t="shared" si="50"/>
        <v>36.660014778325127</v>
      </c>
      <c r="EB4" s="88">
        <f t="shared" si="50"/>
        <v>8.7167614457831331</v>
      </c>
      <c r="EC4" s="88">
        <f t="shared" si="50"/>
        <v>-33.278198426573432</v>
      </c>
      <c r="ED4" s="88">
        <f t="shared" si="50"/>
        <v>4.7078976377952761</v>
      </c>
      <c r="EE4" s="88">
        <f t="shared" si="50"/>
        <v>-0.24945416666666667</v>
      </c>
      <c r="EF4" s="88">
        <f t="shared" si="50"/>
        <v>-0.34928739002932557</v>
      </c>
      <c r="EG4" s="88">
        <f t="shared" si="50"/>
        <v>-27.56039339622642</v>
      </c>
      <c r="EH4" s="88">
        <f t="shared" si="50"/>
        <v>3.3291367069486406</v>
      </c>
      <c r="EI4" s="88">
        <f t="shared" si="50"/>
        <v>7.5373940298507467</v>
      </c>
      <c r="EJ4" s="88">
        <f t="shared" si="50"/>
        <v>3.2473714733542325</v>
      </c>
      <c r="EK4" s="88">
        <f t="shared" si="50"/>
        <v>40.891101744186045</v>
      </c>
      <c r="EL4" s="88">
        <f t="shared" si="50"/>
        <v>-30.839350961538457</v>
      </c>
      <c r="EM4" s="88">
        <f t="shared" si="50"/>
        <v>-26.224060483870975</v>
      </c>
      <c r="EN4" s="88">
        <f t="shared" si="50"/>
        <v>27.055272334293942</v>
      </c>
      <c r="EO4" s="88">
        <f t="shared" si="50"/>
        <v>-2.7233860759493669</v>
      </c>
      <c r="EP4" s="88">
        <f t="shared" si="50"/>
        <v>6.7358203971119144</v>
      </c>
      <c r="EQ4" s="88">
        <f t="shared" si="50"/>
        <v>38.777263636363628</v>
      </c>
      <c r="ER4" s="88">
        <f t="shared" si="50"/>
        <v>-5.8690339622641519</v>
      </c>
      <c r="ES4" s="88">
        <f t="shared" si="50"/>
        <v>59.271322159090907</v>
      </c>
      <c r="ET4" s="88">
        <f t="shared" si="50"/>
        <v>-41.275572649572652</v>
      </c>
      <c r="EU4" s="88">
        <f t="shared" si="50"/>
        <v>-9.1206095406360461</v>
      </c>
      <c r="EV4" s="88">
        <f t="shared" si="50"/>
        <v>-17.097220077220079</v>
      </c>
      <c r="EW4" s="88">
        <f t="shared" si="50"/>
        <v>12.343220198675498</v>
      </c>
      <c r="EX4" s="88">
        <f t="shared" si="50"/>
        <v>69.342378260869566</v>
      </c>
      <c r="EY4" s="88">
        <f t="shared" si="50"/>
        <v>-7.4969944968553452</v>
      </c>
      <c r="EZ4" s="88">
        <f t="shared" si="50"/>
        <v>-40.294747737556555</v>
      </c>
      <c r="FA4" s="88">
        <f>+(FA3-AVERAGE(EX3:FA3))*(FA10)/FA3</f>
        <v>-30.02405084745763</v>
      </c>
      <c r="FB4" s="88">
        <f>+(FB3-AVERAGE(EY3:FB3))*(FB10)/FB3</f>
        <v>117.30185420743638</v>
      </c>
      <c r="FC4" s="88">
        <f>+(FC3-AVERAGE(EZ3:FC3))*(FC10)/FC3</f>
        <v>-7.5035118613138687</v>
      </c>
      <c r="FD4" s="88">
        <f>+(FD3-AVERAGE(FA3:FD3))*(FD10)/FD3</f>
        <v>-2.6017038216560509</v>
      </c>
      <c r="FE4" s="88">
        <f>+(FE3-AVERAGE(FB3:FE3))*(FE10)/FE3</f>
        <v>-40.801790243902445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0.87666666666666659</v>
      </c>
      <c r="O5" s="146">
        <f ca="1">+M5-3*N5</f>
        <v>-2.63</v>
      </c>
      <c r="P5" s="146">
        <f ca="1">+M5+3*N5</f>
        <v>2.63</v>
      </c>
      <c r="Q5" s="62">
        <f t="shared" ref="Q5:Q65" ca="1" si="51">+W5</f>
        <v>0</v>
      </c>
      <c r="R5" s="63">
        <f t="shared" ref="R5:R65" ca="1" si="52">+X5</f>
        <v>0.70750000000000002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2.5000000000000001E-3</v>
      </c>
      <c r="V5" s="191">
        <v>10</v>
      </c>
      <c r="W5" s="192">
        <f ca="1">T5*M3</f>
        <v>0</v>
      </c>
      <c r="X5" s="192">
        <f ca="1">U5*M3</f>
        <v>0.70750000000000002</v>
      </c>
      <c r="Y5" s="146">
        <f ca="1">IF($W5&gt;$Q5,$W5,$Q5)</f>
        <v>0</v>
      </c>
      <c r="Z5" s="146">
        <f ca="1">IF($X5&gt;$R5,$X5,$R5)</f>
        <v>0.70750000000000002</v>
      </c>
      <c r="AA5" s="146">
        <f ca="1">IF($W5&gt;$Q5,$Q5,$W5)</f>
        <v>0</v>
      </c>
      <c r="AB5" s="146">
        <f ca="1">IF($X5&gt;$R5,$R5,$X5)</f>
        <v>0.70750000000000002</v>
      </c>
      <c r="AC5" s="146">
        <f t="shared" ca="1" si="6"/>
        <v>0</v>
      </c>
      <c r="AD5" s="146">
        <f t="shared" ca="1" si="6"/>
        <v>0.70750000000000002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0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0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1.38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1.8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5.26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+[1]Data!V37</f>
        <v>4.5</v>
      </c>
      <c r="DF5" s="334">
        <f>+[1]Data!W37</f>
        <v>0</v>
      </c>
      <c r="DG5" s="334">
        <f>+[1]Data!X37</f>
        <v>7.5</v>
      </c>
      <c r="DH5" s="334">
        <f>+[1]Data!Y37</f>
        <v>0</v>
      </c>
      <c r="DI5" s="334">
        <f>+[1]Data!Z37</f>
        <v>0</v>
      </c>
      <c r="DJ5" s="334">
        <f>+[1]Data!AA37</f>
        <v>0</v>
      </c>
      <c r="DK5" s="334">
        <f>+[1]Data!AB37</f>
        <v>0</v>
      </c>
      <c r="DL5" s="334">
        <f>+[1]Data!AC37</f>
        <v>0</v>
      </c>
      <c r="DM5" s="334">
        <f>+[1]Data!AD37</f>
        <v>7.6</v>
      </c>
      <c r="DN5" s="334">
        <f>+[1]Data!AE37</f>
        <v>0</v>
      </c>
      <c r="DO5" s="334">
        <f>+[1]Data!AF37</f>
        <v>0</v>
      </c>
      <c r="DP5" s="334">
        <f>+[1]Data!AG37</f>
        <v>0</v>
      </c>
      <c r="DQ5" s="334">
        <f>+[1]Data!AH37</f>
        <v>8.8000000000000007</v>
      </c>
      <c r="DR5" s="334">
        <f>+[1]Data!AI37</f>
        <v>0.63600000000000001</v>
      </c>
      <c r="DS5" s="334">
        <f>+[1]Data!AJ37</f>
        <v>0</v>
      </c>
      <c r="DT5" s="334">
        <f>+[1]Data!AK37</f>
        <v>0</v>
      </c>
      <c r="DU5" s="334">
        <f>+[1]Data!AL37</f>
        <v>0</v>
      </c>
      <c r="DV5" s="334">
        <f>+[1]Data!AM37</f>
        <v>1.28</v>
      </c>
      <c r="DW5" s="334">
        <f>+[1]Data!AN37</f>
        <v>0</v>
      </c>
      <c r="DX5" s="334">
        <f>+[1]Data!AO37</f>
        <v>0</v>
      </c>
      <c r="DY5" s="334">
        <f>+[1]Data!AP37</f>
        <v>0</v>
      </c>
      <c r="DZ5" s="334">
        <f>+[1]Data!AQ37</f>
        <v>0</v>
      </c>
      <c r="EA5" s="334">
        <f>+[1]Data!AR37</f>
        <v>0</v>
      </c>
      <c r="EB5" s="334">
        <f>+[1]Data!AS37</f>
        <v>6.1</v>
      </c>
      <c r="EC5" s="334">
        <f>+[1]Data!AT37</f>
        <v>1.7</v>
      </c>
      <c r="ED5" s="334">
        <f>+[1]Data!AU37</f>
        <v>0</v>
      </c>
      <c r="EE5" s="334">
        <f>+[1]Data!AV37</f>
        <v>3.6</v>
      </c>
      <c r="EF5" s="334">
        <f>+[1]Data!AW37</f>
        <v>5.2220000000000004</v>
      </c>
      <c r="EG5" s="334">
        <f>+[1]Data!AX37</f>
        <v>0</v>
      </c>
      <c r="EH5" s="334">
        <f>+[1]Data!AY37</f>
        <v>1.1499999999999999</v>
      </c>
      <c r="EI5" s="334">
        <f>+[1]Data!AZ37</f>
        <v>0</v>
      </c>
      <c r="EJ5" s="334">
        <f>+[1]Data!BA37</f>
        <v>0</v>
      </c>
      <c r="EK5" s="334">
        <f>+[1]Data!BB37</f>
        <v>0.3</v>
      </c>
      <c r="EL5" s="334">
        <f>+[1]Data!BC37</f>
        <v>0</v>
      </c>
      <c r="EM5" s="334">
        <f>+[1]Data!BD37</f>
        <v>0</v>
      </c>
      <c r="EN5" s="334">
        <f>+[1]Data!BE37</f>
        <v>0</v>
      </c>
      <c r="EO5" s="334">
        <f>+[1]Data!BF37</f>
        <v>0</v>
      </c>
      <c r="EP5" s="334">
        <f>+[1]Data!BG37</f>
        <v>0</v>
      </c>
      <c r="EQ5" s="334">
        <f>+[1]Data!BH37</f>
        <v>0</v>
      </c>
      <c r="ER5" s="334">
        <f>+[1]Data!BI37</f>
        <v>0</v>
      </c>
      <c r="ES5" s="334">
        <f>+[1]Data!BJ37</f>
        <v>0</v>
      </c>
      <c r="ET5" s="334">
        <f>+[1]Data!BK37</f>
        <v>0</v>
      </c>
      <c r="EU5" s="334">
        <f>+[1]Data!BL37</f>
        <v>0</v>
      </c>
      <c r="EV5" s="334">
        <f>+[1]Data!BM37</f>
        <v>1.38</v>
      </c>
      <c r="EW5" s="334">
        <f>+[1]Data!BN37</f>
        <v>0</v>
      </c>
      <c r="EX5" s="334">
        <f>+[1]Data!BO37</f>
        <v>1.8</v>
      </c>
      <c r="EY5" s="334">
        <f>+[1]Data!BP37</f>
        <v>0</v>
      </c>
      <c r="EZ5" s="334">
        <f>+[1]Data!BQ37</f>
        <v>0</v>
      </c>
      <c r="FA5" s="334">
        <f>+[1]Data!BR37</f>
        <v>0</v>
      </c>
      <c r="FB5" s="334">
        <f>+[1]Data!BS37</f>
        <v>0</v>
      </c>
      <c r="FC5" s="334">
        <f>+[1]Data!BT37</f>
        <v>0</v>
      </c>
      <c r="FD5" s="334">
        <f>+[1]Data!BU37</f>
        <v>5.26</v>
      </c>
      <c r="FE5" s="334">
        <f>+[1]Data!BV37</f>
        <v>0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48.1</v>
      </c>
      <c r="M6" s="349">
        <f t="shared" ref="M6:M35" ca="1" si="58">IFERROR(MEDIAN(INDIRECT(ADDRESS($A6, BJ$2-V6) &amp; ":" &amp; ADDRESS($A6, BJ$2))),0)</f>
        <v>85.08</v>
      </c>
      <c r="N6" s="94">
        <f t="shared" ref="N6:N35" ca="1" si="59">IFERROR(MAX(INDIRECT(ADDRESS($A6, BJ$2-V6) &amp; ":" &amp; ADDRESS($A6, BJ$2)))-MIN(INDIRECT(ADDRESS($A6, BJ$2-V6) &amp; ":" &amp; ADDRESS($A6, BJ$2))),0)/6</f>
        <v>16.790000000000003</v>
      </c>
      <c r="O6" s="95">
        <f t="shared" ref="O6:O9" ca="1" si="60">+M6-3*N6</f>
        <v>34.709999999999994</v>
      </c>
      <c r="P6" s="95">
        <f t="shared" ref="P6:P9" ca="1" si="61">+M6+3*N6</f>
        <v>135.44999999999999</v>
      </c>
      <c r="Q6" s="62">
        <f t="shared" ca="1" si="51"/>
        <v>55.965000000000003</v>
      </c>
      <c r="R6" s="63">
        <f t="shared" ca="1" si="52"/>
        <v>53.351249999999993</v>
      </c>
      <c r="S6" s="64" t="str">
        <f>+Parametres!E8</f>
        <v xml:space="preserve">Calculated </v>
      </c>
      <c r="T6" s="65">
        <f>+Parametres!F8</f>
        <v>0.27300000000000002</v>
      </c>
      <c r="U6" s="65">
        <f>+Parametres!G8</f>
        <v>0.26024999999999998</v>
      </c>
      <c r="V6" s="96">
        <v>10</v>
      </c>
      <c r="W6" s="97">
        <f ca="1">+T6*$L$3</f>
        <v>55.965000000000003</v>
      </c>
      <c r="X6" s="97">
        <f ca="1">+U6*$L$3</f>
        <v>53.351249999999993</v>
      </c>
      <c r="Y6" s="93">
        <f t="shared" ref="Y6:Y41" ca="1" si="62">IF($W6&gt;$Q6,$W6,$Q6)</f>
        <v>55.965000000000003</v>
      </c>
      <c r="Z6" s="93">
        <f t="shared" ref="Z6:Z48" ca="1" si="63">IF($X6&gt;$R6,$X6,$R6)</f>
        <v>53.351249999999993</v>
      </c>
      <c r="AA6" s="93">
        <f t="shared" ref="AA6:AA48" ca="1" si="64">IF($W6&gt;$Q6,$Q6,$W6)</f>
        <v>55.965000000000003</v>
      </c>
      <c r="AB6" s="93">
        <f t="shared" ref="AB6:AB48" ca="1" si="65">IF($X6&gt;$R6,$R6,$X6)</f>
        <v>53.351249999999993</v>
      </c>
      <c r="AC6" s="93">
        <f t="shared" ref="AC6:AD9" ca="1" si="66">+W6</f>
        <v>55.965000000000003</v>
      </c>
      <c r="AD6" s="93">
        <f t="shared" ca="1" si="66"/>
        <v>53.351249999999993</v>
      </c>
      <c r="AE6" s="93" cm="1">
        <f t="array" aca="1" ref="AE6" ca="1">+_xlfn.SWITCH($G6,"Min",Y6,"Max",AA6,"Dual",AC6)</f>
        <v>55.965000000000003</v>
      </c>
      <c r="AF6" s="93" cm="1">
        <f t="array" aca="1" ref="AF6" ca="1">+_xlfn.SWITCH($G6,"Min",Z6,"Max",AB6,"Dual",AD6)</f>
        <v>53.351249999999993</v>
      </c>
      <c r="AG6" s="69">
        <f t="shared" ca="1" si="53"/>
        <v>54.658124999999998</v>
      </c>
      <c r="AI6" s="98">
        <f t="shared" ref="AI6:AI9" ca="1" si="67">+CO6</f>
        <v>48.1</v>
      </c>
      <c r="AJ6" s="99">
        <f t="shared" ref="AJ6:AJ9" ca="1" si="68">AE6</f>
        <v>55.965000000000003</v>
      </c>
      <c r="AK6" s="100">
        <f t="shared" ca="1" si="7"/>
        <v>55.529375000000002</v>
      </c>
      <c r="AL6" s="100">
        <f t="shared" ca="1" si="7"/>
        <v>55.09375</v>
      </c>
      <c r="AM6" s="100">
        <f t="shared" ca="1" si="7"/>
        <v>54.658124999999998</v>
      </c>
      <c r="AN6" s="100">
        <f t="shared" ca="1" si="7"/>
        <v>54.222499999999997</v>
      </c>
      <c r="AO6" s="100">
        <f t="shared" ca="1" si="7"/>
        <v>53.786874999999995</v>
      </c>
      <c r="AP6" s="100">
        <f t="shared" ca="1" si="7"/>
        <v>53.351249999999993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Low</v>
      </c>
      <c r="AR6" s="102">
        <f t="shared" ref="AR6:AR9" ca="1" si="69">+AJ6</f>
        <v>55.965000000000003</v>
      </c>
      <c r="AS6" s="103">
        <f t="shared" ca="1" si="8"/>
        <v>55.529375000000002</v>
      </c>
      <c r="AT6" s="103">
        <f t="shared" ca="1" si="8"/>
        <v>55.09375</v>
      </c>
      <c r="AU6" s="104">
        <f t="shared" ca="1" si="8"/>
        <v>54.658124999999998</v>
      </c>
      <c r="AV6" s="104">
        <f t="shared" ca="1" si="8"/>
        <v>54.222499999999997</v>
      </c>
      <c r="AW6" s="105">
        <f t="shared" ca="1" si="8"/>
        <v>53.786874999999995</v>
      </c>
      <c r="AX6" s="105">
        <f t="shared" ca="1" si="8"/>
        <v>53.351249999999993</v>
      </c>
      <c r="AY6" s="101" t="str" cm="1">
        <f t="array" aca="1" ref="AY6" ca="1">+_xlfn.IFS(AI6&lt;=$AT6,"Green",AND(AI6&gt;$AT6,AI6&lt;=$AV6),"Yellow High",AND(AI6&gt;$AV6,AI6&lt;=$AX6),"Orange High",AI6&gt;$AX6,"Red High")</f>
        <v>Green</v>
      </c>
      <c r="AZ6" s="105">
        <f t="shared" ref="AZ6:AZ9" ca="1" si="70">+AR6</f>
        <v>55.965000000000003</v>
      </c>
      <c r="BA6" s="105">
        <f t="shared" ca="1" si="9"/>
        <v>55.529375000000002</v>
      </c>
      <c r="BB6" s="104">
        <f t="shared" ca="1" si="9"/>
        <v>55.09375</v>
      </c>
      <c r="BC6" s="104">
        <f t="shared" ca="1" si="9"/>
        <v>54.658124999999998</v>
      </c>
      <c r="BD6" s="103">
        <f t="shared" ca="1" si="9"/>
        <v>54.222499999999997</v>
      </c>
      <c r="BE6" s="103">
        <f t="shared" ca="1" si="9"/>
        <v>53.786874999999995</v>
      </c>
      <c r="BF6" s="106">
        <f t="shared" ca="1" si="9"/>
        <v>53.351249999999993</v>
      </c>
      <c r="BG6" s="101" t="str" cm="1">
        <f t="array" aca="1" ref="BG6" ca="1">+_xlfn.IFS($L6&lt;=AZ6,"Red Low",AND($L6&gt;AZ6,$L6&lt;=BB6),"Orange Low",AND($L6&gt;BB6,$L6&lt;=BD6),"Yellow Low",$L6&gt;BD6,"Green")</f>
        <v>Red Low</v>
      </c>
      <c r="BH6" s="20" t="str" cm="1">
        <f t="array" aca="1" ref="BH6" ca="1">+_xlfn.IFS(G6="Min",BG6,G6="Max",AY6,G6="Dual",AQ6)</f>
        <v>Green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55.965000000000003</v>
      </c>
      <c r="BR6" s="109">
        <f t="shared" ca="1" si="12"/>
        <v>53.351249999999993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85.08</v>
      </c>
      <c r="CF6" s="112" cm="1">
        <f t="array" aca="1" ref="CF6" ca="1">+INDIRECT(ADDRESS($A6,$BJ$2-9))</f>
        <v>70.64</v>
      </c>
      <c r="CG6" s="112" cm="1">
        <f t="array" aca="1" ref="CG6" ca="1">+INDIRECT(ADDRESS($A6,$BJ$2-8))</f>
        <v>115.82</v>
      </c>
      <c r="CH6" s="112" cm="1">
        <f t="array" aca="1" ref="CH6" ca="1">+INDIRECT(ADDRESS($A6,$BJ$2-7))</f>
        <v>120.30000000000001</v>
      </c>
      <c r="CI6" s="112" cm="1">
        <f t="array" aca="1" ref="CI6" ca="1">+INDIRECT(ADDRESS($A6,$BJ$2-6))</f>
        <v>90.48</v>
      </c>
      <c r="CJ6" s="112" cm="1">
        <f t="array" aca="1" ref="CJ6" ca="1">+INDIRECT(ADDRESS($A6,$BJ$2-5))</f>
        <v>49.660000000000004</v>
      </c>
      <c r="CK6" s="112" cm="1">
        <f t="array" aca="1" ref="CK6" ca="1">+INDIRECT(ADDRESS($A6,$BJ$2-4))</f>
        <v>46.220000000000006</v>
      </c>
      <c r="CL6" s="112" cm="1">
        <f t="array" aca="1" ref="CL6" ca="1">+INDIRECT(ADDRESS($A6,$BJ$2-3))</f>
        <v>146.96</v>
      </c>
      <c r="CM6" s="112" cm="1">
        <f t="array" aca="1" ref="CM6" ca="1">+INDIRECT(ADDRESS($A6,$BJ$2-2))</f>
        <v>86.940000000000012</v>
      </c>
      <c r="CN6" s="112" cm="1">
        <f t="array" aca="1" ref="CN6" ca="1">+INDIRECT(ADDRESS($A6,$BJ$2-1))</f>
        <v>80.040000000000006</v>
      </c>
      <c r="CO6" s="112" cm="1">
        <f t="array" aca="1" ref="CO6" ca="1">+INDIRECT(ADDRESS($A6,BJ$2))</f>
        <v>48.1</v>
      </c>
      <c r="CP6" s="53"/>
      <c r="CQ6" s="54"/>
      <c r="CR6" s="54">
        <f t="shared" ca="1" si="57"/>
        <v>75.454875000000001</v>
      </c>
      <c r="CS6" s="54">
        <f t="shared" ca="1" si="57"/>
        <v>69.055875</v>
      </c>
      <c r="CT6" s="54">
        <f t="shared" ca="1" si="57"/>
        <v>80.520750000000007</v>
      </c>
      <c r="CU6" s="54">
        <f t="shared" ca="1" si="57"/>
        <v>122.64749999999999</v>
      </c>
      <c r="CV6" s="54">
        <f t="shared" ca="1" si="57"/>
        <v>84.786749999999998</v>
      </c>
      <c r="CW6" s="54">
        <f t="shared" ca="1" si="57"/>
        <v>58.924125000000004</v>
      </c>
      <c r="CX6" s="54">
        <f t="shared" ca="1" si="57"/>
        <v>47.192625</v>
      </c>
      <c r="CY6" s="54">
        <f t="shared" ca="1" si="57"/>
        <v>136.245375</v>
      </c>
      <c r="CZ6" s="54">
        <f t="shared" ca="1" si="57"/>
        <v>73.055250000000001</v>
      </c>
      <c r="DA6" s="54">
        <f t="shared" ref="DA6:DB65" ca="1" si="71">+$AG6/$CO$3*CN$3</f>
        <v>83.720250000000007</v>
      </c>
      <c r="DB6" s="54">
        <f t="shared" ca="1" si="57"/>
        <v>54.658124999999998</v>
      </c>
      <c r="DC6" s="54"/>
      <c r="DD6" s="87" t="str">
        <f t="shared" si="14"/>
        <v>Total_Material_Cost</v>
      </c>
      <c r="DE6" s="113">
        <f>+SUM(DE20:DE23)</f>
        <v>97.46</v>
      </c>
      <c r="DF6" s="113">
        <f t="shared" ref="DF6:FE6" si="72">+SUM(DF20:DF23)</f>
        <v>94.960000000000008</v>
      </c>
      <c r="DG6" s="113">
        <f t="shared" si="72"/>
        <v>0.38000000000000256</v>
      </c>
      <c r="DH6" s="113">
        <f t="shared" si="72"/>
        <v>115.48</v>
      </c>
      <c r="DI6" s="113">
        <f t="shared" si="72"/>
        <v>88.94</v>
      </c>
      <c r="DJ6" s="113">
        <f t="shared" si="72"/>
        <v>105.54</v>
      </c>
      <c r="DK6" s="113">
        <f t="shared" si="72"/>
        <v>85.5</v>
      </c>
      <c r="DL6" s="113">
        <f t="shared" si="72"/>
        <v>73.960000000000008</v>
      </c>
      <c r="DM6" s="113">
        <f t="shared" si="72"/>
        <v>120.14</v>
      </c>
      <c r="DN6" s="113">
        <f t="shared" si="72"/>
        <v>123.52000000000001</v>
      </c>
      <c r="DO6" s="113">
        <f t="shared" si="72"/>
        <v>97.280000000000015</v>
      </c>
      <c r="DP6" s="113">
        <f t="shared" si="72"/>
        <v>92.94</v>
      </c>
      <c r="DQ6" s="113">
        <f t="shared" si="72"/>
        <v>128.80000000000001</v>
      </c>
      <c r="DR6" s="113">
        <f t="shared" si="72"/>
        <v>84.84</v>
      </c>
      <c r="DS6" s="113">
        <f t="shared" si="72"/>
        <v>96.160000000000011</v>
      </c>
      <c r="DT6" s="113">
        <f t="shared" si="72"/>
        <v>72.900000000000006</v>
      </c>
      <c r="DU6" s="113">
        <f t="shared" si="72"/>
        <v>115.06</v>
      </c>
      <c r="DV6" s="113">
        <f t="shared" si="72"/>
        <v>41.1</v>
      </c>
      <c r="DW6" s="113">
        <f t="shared" si="72"/>
        <v>-49.242660000000001</v>
      </c>
      <c r="DX6" s="113">
        <f t="shared" si="72"/>
        <v>102.4</v>
      </c>
      <c r="DY6" s="113">
        <f t="shared" si="72"/>
        <v>115.14000000000001</v>
      </c>
      <c r="DZ6" s="113">
        <f t="shared" si="72"/>
        <v>102.96000000000001</v>
      </c>
      <c r="EA6" s="113">
        <f t="shared" si="72"/>
        <v>104.26</v>
      </c>
      <c r="EB6" s="113">
        <f t="shared" si="72"/>
        <v>108.30000000000001</v>
      </c>
      <c r="EC6" s="113">
        <f t="shared" si="72"/>
        <v>77.56</v>
      </c>
      <c r="ED6" s="113">
        <f t="shared" si="72"/>
        <v>96.56</v>
      </c>
      <c r="EE6" s="113">
        <f t="shared" si="72"/>
        <v>90.000000000000014</v>
      </c>
      <c r="EF6" s="113">
        <f t="shared" si="72"/>
        <v>150.66</v>
      </c>
      <c r="EG6" s="113">
        <f t="shared" si="72"/>
        <v>70.2</v>
      </c>
      <c r="EH6" s="113">
        <f t="shared" si="72"/>
        <v>94.460000000000008</v>
      </c>
      <c r="EI6" s="113">
        <f t="shared" si="72"/>
        <v>89.300000000000011</v>
      </c>
      <c r="EJ6" s="113">
        <f t="shared" si="72"/>
        <v>87.94</v>
      </c>
      <c r="EK6" s="113">
        <f t="shared" si="72"/>
        <v>104.7</v>
      </c>
      <c r="EL6" s="113">
        <f t="shared" si="72"/>
        <v>61.480000000000004</v>
      </c>
      <c r="EM6" s="113">
        <f t="shared" si="72"/>
        <v>50.76</v>
      </c>
      <c r="EN6" s="113">
        <f t="shared" si="72"/>
        <v>83.62</v>
      </c>
      <c r="EO6" s="113">
        <f t="shared" si="72"/>
        <v>66.52000000000001</v>
      </c>
      <c r="EP6" s="113">
        <f t="shared" si="72"/>
        <v>88.22</v>
      </c>
      <c r="EQ6" s="113">
        <f t="shared" si="72"/>
        <v>123.10000000000001</v>
      </c>
      <c r="ER6" s="113">
        <f t="shared" si="72"/>
        <v>121.7</v>
      </c>
      <c r="ES6" s="113">
        <f t="shared" si="72"/>
        <v>104.80000000000001</v>
      </c>
      <c r="ET6" s="113">
        <f t="shared" si="72"/>
        <v>56.84</v>
      </c>
      <c r="EU6" s="113">
        <f t="shared" si="72"/>
        <v>85.08</v>
      </c>
      <c r="EV6" s="113">
        <f t="shared" si="72"/>
        <v>70.64</v>
      </c>
      <c r="EW6" s="113">
        <f t="shared" si="72"/>
        <v>115.82</v>
      </c>
      <c r="EX6" s="113">
        <f t="shared" si="72"/>
        <v>120.30000000000001</v>
      </c>
      <c r="EY6" s="113">
        <f t="shared" si="72"/>
        <v>90.48</v>
      </c>
      <c r="EZ6" s="113">
        <f t="shared" si="72"/>
        <v>49.660000000000004</v>
      </c>
      <c r="FA6" s="113">
        <f t="shared" si="72"/>
        <v>46.220000000000006</v>
      </c>
      <c r="FB6" s="113">
        <f>+SUM(FB20:FB23)</f>
        <v>146.96</v>
      </c>
      <c r="FC6" s="113">
        <f t="shared" si="72"/>
        <v>86.940000000000012</v>
      </c>
      <c r="FD6" s="113">
        <f t="shared" si="72"/>
        <v>80.040000000000006</v>
      </c>
      <c r="FE6" s="113">
        <f t="shared" si="72"/>
        <v>48.1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47.482999999999997</v>
      </c>
      <c r="M7" s="349">
        <f t="shared" ca="1" si="58"/>
        <v>48.753</v>
      </c>
      <c r="N7" s="94">
        <f t="shared" ca="1" si="59"/>
        <v>4.1626666666666674</v>
      </c>
      <c r="O7" s="95">
        <f t="shared" ca="1" si="60"/>
        <v>36.265000000000001</v>
      </c>
      <c r="P7" s="95">
        <f t="shared" ca="1" si="61"/>
        <v>61.241</v>
      </c>
      <c r="Q7" s="62">
        <f t="shared" ca="1" si="51"/>
        <v>35.895499999999998</v>
      </c>
      <c r="R7" s="63">
        <f t="shared" ca="1" si="52"/>
        <v>40.590000000000003</v>
      </c>
      <c r="S7" s="64" t="str">
        <f>+Parametres!E9</f>
        <v xml:space="preserve">Calculated </v>
      </c>
      <c r="T7" s="65">
        <f>+Parametres!F9</f>
        <v>0.17510000000000001</v>
      </c>
      <c r="U7" s="65">
        <f>+Parametres!G9</f>
        <v>0.19800000000000001</v>
      </c>
      <c r="V7" s="96">
        <v>11</v>
      </c>
      <c r="W7" s="97">
        <f ca="1">+$L$3*T7</f>
        <v>35.895499999999998</v>
      </c>
      <c r="X7" s="97">
        <f ca="1">+$L$3*U7</f>
        <v>40.590000000000003</v>
      </c>
      <c r="Y7" s="93">
        <f t="shared" ca="1" si="62"/>
        <v>35.895499999999998</v>
      </c>
      <c r="Z7" s="93">
        <f t="shared" ca="1" si="63"/>
        <v>40.590000000000003</v>
      </c>
      <c r="AA7" s="93">
        <f t="shared" ca="1" si="64"/>
        <v>35.895499999999998</v>
      </c>
      <c r="AB7" s="93">
        <f t="shared" ca="1" si="65"/>
        <v>40.590000000000003</v>
      </c>
      <c r="AC7" s="93">
        <f t="shared" ca="1" si="66"/>
        <v>35.895499999999998</v>
      </c>
      <c r="AD7" s="93">
        <f t="shared" ca="1" si="66"/>
        <v>40.590000000000003</v>
      </c>
      <c r="AE7" s="93" cm="1">
        <f t="array" aca="1" ref="AE7" ca="1">+_xlfn.SWITCH($G7,"Min",Y7,"Max",AA7,"Dual",AC7)</f>
        <v>35.895499999999998</v>
      </c>
      <c r="AF7" s="93" cm="1">
        <f t="array" aca="1" ref="AF7" ca="1">+_xlfn.SWITCH($G7,"Min",Z7,"Max",AB7,"Dual",AD7)</f>
        <v>40.590000000000003</v>
      </c>
      <c r="AG7" s="69">
        <f t="shared" ca="1" si="53"/>
        <v>38.242750000000001</v>
      </c>
      <c r="AI7" s="98">
        <f t="shared" ca="1" si="67"/>
        <v>47.482999999999997</v>
      </c>
      <c r="AJ7" s="99">
        <f t="shared" ca="1" si="68"/>
        <v>35.895499999999998</v>
      </c>
      <c r="AK7" s="100">
        <f t="shared" ca="1" si="7"/>
        <v>36.677916666666668</v>
      </c>
      <c r="AL7" s="100">
        <f t="shared" ca="1" si="7"/>
        <v>37.460333333333338</v>
      </c>
      <c r="AM7" s="100">
        <f t="shared" ca="1" si="7"/>
        <v>38.242750000000008</v>
      </c>
      <c r="AN7" s="100">
        <f t="shared" ca="1" si="7"/>
        <v>39.025166666666678</v>
      </c>
      <c r="AO7" s="100">
        <f t="shared" ca="1" si="7"/>
        <v>39.807583333333348</v>
      </c>
      <c r="AP7" s="100">
        <f t="shared" ca="1" si="7"/>
        <v>40.590000000000018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35.895499999999998</v>
      </c>
      <c r="AS7" s="103">
        <f t="shared" ca="1" si="8"/>
        <v>36.677916666666668</v>
      </c>
      <c r="AT7" s="103">
        <f t="shared" ca="1" si="8"/>
        <v>37.460333333333338</v>
      </c>
      <c r="AU7" s="104">
        <f t="shared" ca="1" si="8"/>
        <v>38.242750000000008</v>
      </c>
      <c r="AV7" s="104">
        <f t="shared" ca="1" si="8"/>
        <v>39.025166666666678</v>
      </c>
      <c r="AW7" s="105">
        <f t="shared" ca="1" si="8"/>
        <v>39.807583333333348</v>
      </c>
      <c r="AX7" s="105">
        <f t="shared" ca="1" si="8"/>
        <v>40.590000000000018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35.895499999999998</v>
      </c>
      <c r="BA7" s="105">
        <f t="shared" ca="1" si="9"/>
        <v>36.677916666666668</v>
      </c>
      <c r="BB7" s="104">
        <f t="shared" ca="1" si="9"/>
        <v>37.460333333333338</v>
      </c>
      <c r="BC7" s="104">
        <f t="shared" ca="1" si="9"/>
        <v>38.242750000000008</v>
      </c>
      <c r="BD7" s="103">
        <f t="shared" ca="1" si="9"/>
        <v>39.025166666666678</v>
      </c>
      <c r="BE7" s="103">
        <f t="shared" ca="1" si="9"/>
        <v>39.807583333333348</v>
      </c>
      <c r="BF7" s="106">
        <f t="shared" ca="1" si="9"/>
        <v>40.590000000000018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35.895499999999998</v>
      </c>
      <c r="BR7" s="109">
        <f t="shared" ca="1" si="12"/>
        <v>40.590000000000003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45.402999999999999</v>
      </c>
      <c r="CF7" s="112" cm="1">
        <f t="array" aca="1" ref="CF7" ca="1">+INDIRECT(ADDRESS($A7,$BJ$2-9))</f>
        <v>49.602999999999994</v>
      </c>
      <c r="CG7" s="112" cm="1">
        <f t="array" aca="1" ref="CG7" ca="1">+INDIRECT(ADDRESS($A7,$BJ$2-8))</f>
        <v>45.603000000000002</v>
      </c>
      <c r="CH7" s="112" cm="1">
        <f t="array" aca="1" ref="CH7" ca="1">+INDIRECT(ADDRESS($A7,$BJ$2-7))</f>
        <v>56.859000000000002</v>
      </c>
      <c r="CI7" s="112" cm="1">
        <f t="array" aca="1" ref="CI7" ca="1">+INDIRECT(ADDRESS($A7,$BJ$2-6))</f>
        <v>58.059000000000005</v>
      </c>
      <c r="CJ7" s="112" cm="1">
        <f t="array" aca="1" ref="CJ7" ca="1">+INDIRECT(ADDRESS($A7,$BJ$2-5))</f>
        <v>50.459000000000003</v>
      </c>
      <c r="CK7" s="112" cm="1">
        <f t="array" aca="1" ref="CK7" ca="1">+INDIRECT(ADDRESS($A7,$BJ$2-4))</f>
        <v>58.559000000000005</v>
      </c>
      <c r="CL7" s="112" cm="1">
        <f t="array" aca="1" ref="CL7" ca="1">+INDIRECT(ADDRESS($A7,$BJ$2-3))</f>
        <v>44.503</v>
      </c>
      <c r="CM7" s="112" cm="1">
        <f t="array" aca="1" ref="CM7" ca="1">+INDIRECT(ADDRESS($A7,$BJ$2-2))</f>
        <v>57.482999999999997</v>
      </c>
      <c r="CN7" s="112" cm="1">
        <f t="array" aca="1" ref="CN7" ca="1">+INDIRECT(ADDRESS($A7,$BJ$2-1))</f>
        <v>33.582999999999998</v>
      </c>
      <c r="CO7" s="112" cm="1">
        <f t="array" aca="1" ref="CO7" ca="1">+INDIRECT(ADDRESS($A7,BJ$2))</f>
        <v>47.482999999999997</v>
      </c>
      <c r="CP7" s="53"/>
      <c r="CQ7" s="54"/>
      <c r="CR7" s="54">
        <f t="shared" ca="1" si="57"/>
        <v>52.79365</v>
      </c>
      <c r="CS7" s="54">
        <f t="shared" ca="1" si="57"/>
        <v>48.316449999999996</v>
      </c>
      <c r="CT7" s="54">
        <f t="shared" ca="1" si="57"/>
        <v>56.338099999999997</v>
      </c>
      <c r="CU7" s="54">
        <f t="shared" ca="1" si="57"/>
        <v>85.813000000000002</v>
      </c>
      <c r="CV7" s="54">
        <f t="shared" ca="1" si="57"/>
        <v>59.322899999999997</v>
      </c>
      <c r="CW7" s="54">
        <f t="shared" ca="1" si="57"/>
        <v>41.227550000000001</v>
      </c>
      <c r="CX7" s="54">
        <f t="shared" ca="1" si="57"/>
        <v>33.019349999999996</v>
      </c>
      <c r="CY7" s="54">
        <f t="shared" ca="1" si="57"/>
        <v>95.32705</v>
      </c>
      <c r="CZ7" s="54">
        <f t="shared" ca="1" si="57"/>
        <v>51.114699999999999</v>
      </c>
      <c r="DA7" s="54">
        <f t="shared" ca="1" si="71"/>
        <v>58.576699999999995</v>
      </c>
      <c r="DB7" s="54">
        <f t="shared" ca="1" si="57"/>
        <v>38.242750000000001</v>
      </c>
      <c r="DC7" s="54"/>
      <c r="DD7" s="87" t="str">
        <f t="shared" si="14"/>
        <v>Total_DL</v>
      </c>
      <c r="DE7" s="113">
        <f>+SUM(DE24:DE26)</f>
        <v>70.87</v>
      </c>
      <c r="DF7" s="113">
        <f t="shared" ref="DF7:EJ7" si="73">+SUM(DF24:DF26)</f>
        <v>71.37</v>
      </c>
      <c r="DG7" s="113">
        <f t="shared" si="73"/>
        <v>70.37</v>
      </c>
      <c r="DH7" s="113">
        <f t="shared" si="73"/>
        <v>71.37</v>
      </c>
      <c r="DI7" s="113">
        <f t="shared" si="73"/>
        <v>79.31</v>
      </c>
      <c r="DJ7" s="113">
        <f t="shared" si="73"/>
        <v>78.740000000000009</v>
      </c>
      <c r="DK7" s="113">
        <f t="shared" si="73"/>
        <v>77.740000000000009</v>
      </c>
      <c r="DL7" s="113">
        <f t="shared" si="73"/>
        <v>78.84</v>
      </c>
      <c r="DM7" s="113">
        <f t="shared" si="73"/>
        <v>78.94</v>
      </c>
      <c r="DN7" s="113">
        <f t="shared" si="73"/>
        <v>114.13000000000001</v>
      </c>
      <c r="DO7" s="113">
        <f t="shared" si="73"/>
        <v>113.33</v>
      </c>
      <c r="DP7" s="113">
        <f t="shared" si="73"/>
        <v>113.33</v>
      </c>
      <c r="DQ7" s="113">
        <f t="shared" si="73"/>
        <v>117.03</v>
      </c>
      <c r="DR7" s="113">
        <f t="shared" si="73"/>
        <v>73.600000000000009</v>
      </c>
      <c r="DS7" s="113">
        <f t="shared" si="73"/>
        <v>74.3</v>
      </c>
      <c r="DT7" s="113">
        <f t="shared" si="73"/>
        <v>76.400000000000006</v>
      </c>
      <c r="DU7" s="113">
        <f t="shared" si="73"/>
        <v>74.2</v>
      </c>
      <c r="DV7" s="113">
        <f t="shared" si="73"/>
        <v>76.59</v>
      </c>
      <c r="DW7" s="113">
        <f t="shared" si="73"/>
        <v>80.180000000000007</v>
      </c>
      <c r="DX7" s="113">
        <f t="shared" si="73"/>
        <v>46.131999999999998</v>
      </c>
      <c r="DY7" s="113">
        <f t="shared" si="73"/>
        <v>46.131999999999998</v>
      </c>
      <c r="DZ7" s="113">
        <f t="shared" si="73"/>
        <v>49.731999999999999</v>
      </c>
      <c r="EA7" s="113">
        <f t="shared" si="73"/>
        <v>51.332000000000001</v>
      </c>
      <c r="EB7" s="113">
        <f t="shared" si="73"/>
        <v>33.609000000000002</v>
      </c>
      <c r="EC7" s="113">
        <f t="shared" si="73"/>
        <v>42.209000000000003</v>
      </c>
      <c r="ED7" s="113">
        <f t="shared" si="73"/>
        <v>40.609000000000002</v>
      </c>
      <c r="EE7" s="113">
        <f t="shared" si="73"/>
        <v>41.808999999999997</v>
      </c>
      <c r="EF7" s="113">
        <f t="shared" si="73"/>
        <v>22.889000000000003</v>
      </c>
      <c r="EG7" s="113">
        <f t="shared" si="73"/>
        <v>45.889000000000003</v>
      </c>
      <c r="EH7" s="113">
        <f t="shared" si="73"/>
        <v>46.089000000000006</v>
      </c>
      <c r="EI7" s="113">
        <f t="shared" si="73"/>
        <v>49.289000000000001</v>
      </c>
      <c r="EJ7" s="113">
        <f t="shared" si="73"/>
        <v>40.789000000000001</v>
      </c>
      <c r="EK7" s="113">
        <f t="shared" ref="EK7:FE7" si="74">+SUM(EK24:EK26)</f>
        <v>59.340999999999994</v>
      </c>
      <c r="EL7" s="113">
        <f t="shared" si="74"/>
        <v>59.140999999999998</v>
      </c>
      <c r="EM7" s="113">
        <f t="shared" si="74"/>
        <v>58.540999999999997</v>
      </c>
      <c r="EN7" s="113">
        <f t="shared" si="74"/>
        <v>48.340999999999994</v>
      </c>
      <c r="EO7" s="113">
        <f t="shared" si="74"/>
        <v>58.550999999999995</v>
      </c>
      <c r="EP7" s="113">
        <f t="shared" si="74"/>
        <v>35.261000000000003</v>
      </c>
      <c r="EQ7" s="113">
        <f t="shared" si="74"/>
        <v>28.051000000000002</v>
      </c>
      <c r="ER7" s="113">
        <f t="shared" si="74"/>
        <v>33.280999999999999</v>
      </c>
      <c r="ES7" s="113">
        <f t="shared" si="74"/>
        <v>33.061</v>
      </c>
      <c r="ET7" s="113">
        <f t="shared" si="74"/>
        <v>47.902999999999999</v>
      </c>
      <c r="EU7" s="113">
        <f t="shared" si="74"/>
        <v>45.402999999999999</v>
      </c>
      <c r="EV7" s="113">
        <f t="shared" si="74"/>
        <v>49.602999999999994</v>
      </c>
      <c r="EW7" s="113">
        <f t="shared" si="74"/>
        <v>45.603000000000002</v>
      </c>
      <c r="EX7" s="113">
        <f t="shared" si="74"/>
        <v>56.859000000000002</v>
      </c>
      <c r="EY7" s="113">
        <f t="shared" si="74"/>
        <v>58.059000000000005</v>
      </c>
      <c r="EZ7" s="113">
        <f t="shared" si="74"/>
        <v>50.459000000000003</v>
      </c>
      <c r="FA7" s="113">
        <f t="shared" si="74"/>
        <v>58.559000000000005</v>
      </c>
      <c r="FB7" s="113">
        <f t="shared" si="74"/>
        <v>44.503</v>
      </c>
      <c r="FC7" s="113">
        <f t="shared" si="74"/>
        <v>57.482999999999997</v>
      </c>
      <c r="FD7" s="113">
        <f t="shared" si="74"/>
        <v>33.582999999999998</v>
      </c>
      <c r="FE7" s="113">
        <f t="shared" si="74"/>
        <v>47.482999999999997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35.099999999999994</v>
      </c>
      <c r="M8" s="349">
        <f t="shared" ca="1" si="58"/>
        <v>29.900000000000002</v>
      </c>
      <c r="N8" s="94">
        <f t="shared" ca="1" si="59"/>
        <v>3.0333333333333332</v>
      </c>
      <c r="O8" s="95">
        <f t="shared" ca="1" si="60"/>
        <v>20.800000000000004</v>
      </c>
      <c r="P8" s="95">
        <f t="shared" ca="1" si="61"/>
        <v>39</v>
      </c>
      <c r="Q8" s="62">
        <f t="shared" ca="1" si="51"/>
        <v>33.825000000000003</v>
      </c>
      <c r="R8" s="63">
        <f t="shared" ca="1" si="52"/>
        <v>39.975000000000001</v>
      </c>
      <c r="S8" s="64" t="str">
        <f>+Parametres!E10</f>
        <v xml:space="preserve">Calculated </v>
      </c>
      <c r="T8" s="65">
        <f>+Parametres!F10</f>
        <v>0.16500000000000001</v>
      </c>
      <c r="U8" s="65">
        <f>+Parametres!G10</f>
        <v>0.19500000000000001</v>
      </c>
      <c r="V8" s="96">
        <v>10</v>
      </c>
      <c r="W8" s="97">
        <f t="shared" ref="W8:W13" ca="1" si="75">+$L$3*T8</f>
        <v>33.825000000000003</v>
      </c>
      <c r="X8" s="97">
        <f t="shared" ref="X8:X15" ca="1" si="76">+$L$3*U8</f>
        <v>39.975000000000001</v>
      </c>
      <c r="Y8" s="93">
        <f t="shared" ca="1" si="62"/>
        <v>33.825000000000003</v>
      </c>
      <c r="Z8" s="93">
        <f t="shared" ca="1" si="63"/>
        <v>39.975000000000001</v>
      </c>
      <c r="AA8" s="93">
        <f t="shared" ca="1" si="64"/>
        <v>33.825000000000003</v>
      </c>
      <c r="AB8" s="93">
        <f t="shared" ca="1" si="65"/>
        <v>39.975000000000001</v>
      </c>
      <c r="AC8" s="93">
        <f t="shared" ca="1" si="66"/>
        <v>33.825000000000003</v>
      </c>
      <c r="AD8" s="93">
        <f t="shared" ca="1" si="66"/>
        <v>39.975000000000001</v>
      </c>
      <c r="AE8" s="93" cm="1">
        <f t="array" aca="1" ref="AE8" ca="1">+_xlfn.SWITCH($G8,"Min",Y8,"Max",AA8,"Dual",AC8)</f>
        <v>33.825000000000003</v>
      </c>
      <c r="AF8" s="93" cm="1">
        <f t="array" aca="1" ref="AF8" ca="1">+_xlfn.SWITCH($G8,"Min",Z8,"Max",AB8,"Dual",AD8)</f>
        <v>39.975000000000001</v>
      </c>
      <c r="AG8" s="69">
        <f t="shared" ca="1" si="53"/>
        <v>36.900000000000006</v>
      </c>
      <c r="AI8" s="98">
        <f t="shared" ca="1" si="67"/>
        <v>35.099999999999994</v>
      </c>
      <c r="AJ8" s="99">
        <f t="shared" ca="1" si="68"/>
        <v>33.825000000000003</v>
      </c>
      <c r="AK8" s="100">
        <f t="shared" ca="1" si="7"/>
        <v>34.85</v>
      </c>
      <c r="AL8" s="100">
        <f t="shared" ca="1" si="7"/>
        <v>35.875</v>
      </c>
      <c r="AM8" s="100">
        <f t="shared" ca="1" si="7"/>
        <v>36.9</v>
      </c>
      <c r="AN8" s="100">
        <f t="shared" ca="1" si="7"/>
        <v>37.924999999999997</v>
      </c>
      <c r="AO8" s="100">
        <f t="shared" ca="1" si="7"/>
        <v>38.949999999999996</v>
      </c>
      <c r="AP8" s="100">
        <f t="shared" ca="1" si="7"/>
        <v>39.974999999999994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Yellow Low</v>
      </c>
      <c r="AR8" s="102">
        <f t="shared" ca="1" si="69"/>
        <v>33.825000000000003</v>
      </c>
      <c r="AS8" s="103">
        <f t="shared" ca="1" si="8"/>
        <v>34.85</v>
      </c>
      <c r="AT8" s="103">
        <f t="shared" ca="1" si="8"/>
        <v>35.875</v>
      </c>
      <c r="AU8" s="104">
        <f t="shared" ca="1" si="8"/>
        <v>36.9</v>
      </c>
      <c r="AV8" s="104">
        <f t="shared" ca="1" si="8"/>
        <v>37.924999999999997</v>
      </c>
      <c r="AW8" s="105">
        <f t="shared" ca="1" si="8"/>
        <v>38.949999999999996</v>
      </c>
      <c r="AX8" s="105">
        <f t="shared" ca="1" si="8"/>
        <v>39.974999999999994</v>
      </c>
      <c r="AY8" s="101" t="str" cm="1">
        <f t="array" aca="1" ref="AY8" ca="1">+_xlfn.IFS(AI8&lt;=$AT8,"Green",AND(AI8&gt;$AT8,AI8&lt;=$AV8),"Yellow High",AND(AI8&gt;$AV8,AI8&lt;=$AX8),"Orange High",AI8&gt;$AX8,"Red High")</f>
        <v>Green</v>
      </c>
      <c r="AZ8" s="105">
        <f t="shared" ca="1" si="70"/>
        <v>33.825000000000003</v>
      </c>
      <c r="BA8" s="105">
        <f t="shared" ca="1" si="9"/>
        <v>34.85</v>
      </c>
      <c r="BB8" s="104">
        <f t="shared" ca="1" si="9"/>
        <v>35.875</v>
      </c>
      <c r="BC8" s="104">
        <f t="shared" ca="1" si="9"/>
        <v>36.9</v>
      </c>
      <c r="BD8" s="103">
        <f t="shared" ca="1" si="9"/>
        <v>37.924999999999997</v>
      </c>
      <c r="BE8" s="103">
        <f t="shared" ca="1" si="9"/>
        <v>38.949999999999996</v>
      </c>
      <c r="BF8" s="106">
        <f t="shared" ca="1" si="9"/>
        <v>39.974999999999994</v>
      </c>
      <c r="BG8" s="101" t="str" cm="1">
        <f t="array" aca="1" ref="BG8" ca="1">+_xlfn.IFS($L8&lt;=AZ8,"Red Low",AND($L8&gt;AZ8,$L8&lt;=BB8),"Orange Low",AND($L8&gt;BB8,$L8&lt;=BD8),"Yellow Low",$L8&gt;BD8,"Green")</f>
        <v>Orange Low</v>
      </c>
      <c r="BH8" s="20" t="str" cm="1">
        <f t="array" aca="1" ref="BH8" ca="1">+_xlfn.IFS(G8="Min",BG8,G8="Max",AY8,G8="Dual",AQ8)</f>
        <v>Green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33.825000000000003</v>
      </c>
      <c r="BR8" s="109">
        <f t="shared" ca="1" si="12"/>
        <v>39.975000000000001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33.199999999999996</v>
      </c>
      <c r="CF8" s="112" cm="1">
        <f t="array" aca="1" ref="CF8" ca="1">+INDIRECT(ADDRESS($A8,$BJ$2-9))</f>
        <v>34.24</v>
      </c>
      <c r="CG8" s="112" cm="1">
        <f t="array" aca="1" ref="CG8" ca="1">+INDIRECT(ADDRESS($A8,$BJ$2-8))</f>
        <v>20.6</v>
      </c>
      <c r="CH8" s="112" cm="1">
        <f t="array" aca="1" ref="CH8" ca="1">+INDIRECT(ADDRESS($A8,$BJ$2-7))</f>
        <v>37.5</v>
      </c>
      <c r="CI8" s="112" cm="1">
        <f t="array" aca="1" ref="CI8" ca="1">+INDIRECT(ADDRESS($A8,$BJ$2-6))</f>
        <v>22.290000000000003</v>
      </c>
      <c r="CJ8" s="112" cm="1">
        <f t="array" aca="1" ref="CJ8" ca="1">+INDIRECT(ADDRESS($A8,$BJ$2-5))</f>
        <v>29.900000000000002</v>
      </c>
      <c r="CK8" s="112" cm="1">
        <f t="array" aca="1" ref="CK8" ca="1">+INDIRECT(ADDRESS($A8,$BJ$2-4))</f>
        <v>19.3</v>
      </c>
      <c r="CL8" s="112" cm="1">
        <f t="array" aca="1" ref="CL8" ca="1">+INDIRECT(ADDRESS($A8,$BJ$2-3))</f>
        <v>20.5</v>
      </c>
      <c r="CM8" s="112" cm="1">
        <f t="array" aca="1" ref="CM8" ca="1">+INDIRECT(ADDRESS($A8,$BJ$2-2))</f>
        <v>30.45</v>
      </c>
      <c r="CN8" s="112" cm="1">
        <f t="array" aca="1" ref="CN8" ca="1">+INDIRECT(ADDRESS($A8,$BJ$2-1))</f>
        <v>24.56</v>
      </c>
      <c r="CO8" s="112" cm="1">
        <f t="array" aca="1" ref="CO8" ca="1">+INDIRECT(ADDRESS($A8,BJ$2))</f>
        <v>35.099999999999994</v>
      </c>
      <c r="CP8" s="53"/>
      <c r="CQ8" s="54"/>
      <c r="CR8" s="54">
        <f t="shared" ca="1" si="57"/>
        <v>50.940000000000005</v>
      </c>
      <c r="CS8" s="54">
        <f t="shared" ca="1" si="57"/>
        <v>46.620000000000005</v>
      </c>
      <c r="CT8" s="54">
        <f t="shared" ca="1" si="57"/>
        <v>54.360000000000007</v>
      </c>
      <c r="CU8" s="54">
        <f t="shared" ca="1" si="57"/>
        <v>82.800000000000011</v>
      </c>
      <c r="CV8" s="54">
        <f t="shared" ca="1" si="57"/>
        <v>57.240000000000009</v>
      </c>
      <c r="CW8" s="54">
        <f t="shared" ca="1" si="57"/>
        <v>39.78</v>
      </c>
      <c r="CX8" s="54">
        <f t="shared" ca="1" si="57"/>
        <v>31.860000000000003</v>
      </c>
      <c r="CY8" s="54">
        <f t="shared" ca="1" si="57"/>
        <v>91.98</v>
      </c>
      <c r="CZ8" s="54">
        <f t="shared" ca="1" si="57"/>
        <v>49.320000000000007</v>
      </c>
      <c r="DA8" s="54">
        <f t="shared" ca="1" si="71"/>
        <v>56.52</v>
      </c>
      <c r="DB8" s="54">
        <f t="shared" ca="1" si="57"/>
        <v>36.900000000000006</v>
      </c>
      <c r="DC8" s="54"/>
      <c r="DD8" s="87" t="str">
        <f t="shared" si="14"/>
        <v>Total_VOH</v>
      </c>
      <c r="DE8" s="335">
        <f t="shared" ref="DE8:FD8" si="77">+SUM(DE27:DE29)</f>
        <v>36.799999999999997</v>
      </c>
      <c r="DF8" s="335">
        <f t="shared" si="77"/>
        <v>30.3</v>
      </c>
      <c r="DG8" s="335">
        <f t="shared" si="77"/>
        <v>46.8</v>
      </c>
      <c r="DH8" s="335">
        <f t="shared" si="77"/>
        <v>23.3</v>
      </c>
      <c r="DI8" s="335">
        <f t="shared" si="77"/>
        <v>28.3</v>
      </c>
      <c r="DJ8" s="335">
        <f t="shared" si="77"/>
        <v>44.3</v>
      </c>
      <c r="DK8" s="335">
        <f t="shared" si="77"/>
        <v>20.3</v>
      </c>
      <c r="DL8" s="335">
        <f t="shared" si="77"/>
        <v>47.3</v>
      </c>
      <c r="DM8" s="335">
        <f t="shared" si="77"/>
        <v>41.9</v>
      </c>
      <c r="DN8" s="335">
        <f t="shared" si="77"/>
        <v>23.3</v>
      </c>
      <c r="DO8" s="335">
        <f t="shared" si="77"/>
        <v>49.3</v>
      </c>
      <c r="DP8" s="335">
        <f t="shared" si="77"/>
        <v>37.299999999999997</v>
      </c>
      <c r="DQ8" s="335">
        <f t="shared" si="77"/>
        <v>52.1</v>
      </c>
      <c r="DR8" s="335">
        <f t="shared" si="77"/>
        <v>32.936</v>
      </c>
      <c r="DS8" s="335">
        <f t="shared" si="77"/>
        <v>44.3</v>
      </c>
      <c r="DT8" s="335">
        <f t="shared" si="77"/>
        <v>52.3</v>
      </c>
      <c r="DU8" s="335">
        <f t="shared" si="77"/>
        <v>40.449999999999996</v>
      </c>
      <c r="DV8" s="335">
        <f t="shared" si="77"/>
        <v>31.919999999999998</v>
      </c>
      <c r="DW8" s="335">
        <f t="shared" si="77"/>
        <v>16.3</v>
      </c>
      <c r="DX8" s="335">
        <f t="shared" si="77"/>
        <v>20.5</v>
      </c>
      <c r="DY8" s="335">
        <f t="shared" si="77"/>
        <v>29.48</v>
      </c>
      <c r="DZ8" s="335">
        <f t="shared" si="77"/>
        <v>31.192</v>
      </c>
      <c r="EA8" s="335">
        <f t="shared" si="77"/>
        <v>48.17</v>
      </c>
      <c r="EB8" s="335">
        <f t="shared" si="77"/>
        <v>36.299999999999997</v>
      </c>
      <c r="EC8" s="335">
        <f t="shared" si="77"/>
        <v>28.2</v>
      </c>
      <c r="ED8" s="335">
        <f t="shared" si="77"/>
        <v>38.799999999999997</v>
      </c>
      <c r="EE8" s="335">
        <f t="shared" si="77"/>
        <v>39.765000000000001</v>
      </c>
      <c r="EF8" s="335">
        <f t="shared" si="77"/>
        <v>38.521999999999998</v>
      </c>
      <c r="EG8" s="335">
        <f t="shared" si="77"/>
        <v>42.3</v>
      </c>
      <c r="EH8" s="335">
        <f t="shared" si="77"/>
        <v>21.45</v>
      </c>
      <c r="EI8" s="335">
        <f t="shared" si="77"/>
        <v>42.599999999999994</v>
      </c>
      <c r="EJ8" s="335">
        <f t="shared" si="77"/>
        <v>26.3</v>
      </c>
      <c r="EK8" s="335">
        <f t="shared" si="77"/>
        <v>29</v>
      </c>
      <c r="EL8" s="335">
        <f t="shared" si="77"/>
        <v>27</v>
      </c>
      <c r="EM8" s="335">
        <f t="shared" si="77"/>
        <v>21.6</v>
      </c>
      <c r="EN8" s="335">
        <f t="shared" si="77"/>
        <v>36.9</v>
      </c>
      <c r="EO8" s="335">
        <f t="shared" si="77"/>
        <v>20.170000000000002</v>
      </c>
      <c r="EP8" s="335">
        <f t="shared" si="77"/>
        <v>26.07</v>
      </c>
      <c r="EQ8" s="335">
        <f t="shared" si="77"/>
        <v>23.67</v>
      </c>
      <c r="ER8" s="335">
        <f t="shared" si="77"/>
        <v>43.8</v>
      </c>
      <c r="ES8" s="335">
        <f t="shared" si="77"/>
        <v>30.5</v>
      </c>
      <c r="ET8" s="335">
        <f t="shared" si="77"/>
        <v>23.66</v>
      </c>
      <c r="EU8" s="335">
        <f t="shared" si="77"/>
        <v>33.199999999999996</v>
      </c>
      <c r="EV8" s="335">
        <f t="shared" si="77"/>
        <v>34.24</v>
      </c>
      <c r="EW8" s="335">
        <f t="shared" si="77"/>
        <v>20.6</v>
      </c>
      <c r="EX8" s="335">
        <f t="shared" si="77"/>
        <v>37.5</v>
      </c>
      <c r="EY8" s="335">
        <f t="shared" si="77"/>
        <v>22.290000000000003</v>
      </c>
      <c r="EZ8" s="335">
        <f t="shared" si="77"/>
        <v>29.900000000000002</v>
      </c>
      <c r="FA8" s="335">
        <f t="shared" si="77"/>
        <v>19.3</v>
      </c>
      <c r="FB8" s="335">
        <f t="shared" si="77"/>
        <v>20.5</v>
      </c>
      <c r="FC8" s="335">
        <f t="shared" si="77"/>
        <v>30.45</v>
      </c>
      <c r="FD8" s="335">
        <f t="shared" si="77"/>
        <v>24.56</v>
      </c>
      <c r="FE8" s="335">
        <f>+SUM(FE27:FE29)</f>
        <v>35.099999999999994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5.1899999999999995</v>
      </c>
      <c r="M9" s="350">
        <f t="shared" ca="1" si="58"/>
        <v>5.39</v>
      </c>
      <c r="N9" s="119">
        <f t="shared" ca="1" si="59"/>
        <v>0.48333333333333339</v>
      </c>
      <c r="O9" s="120">
        <f t="shared" ca="1" si="60"/>
        <v>3.9399999999999995</v>
      </c>
      <c r="P9" s="121">
        <f t="shared" ca="1" si="61"/>
        <v>6.84</v>
      </c>
      <c r="Q9" s="62">
        <f t="shared" ca="1" si="51"/>
        <v>3.0749999999999997</v>
      </c>
      <c r="R9" s="63">
        <f t="shared" ca="1" si="52"/>
        <v>6.1499999999999995</v>
      </c>
      <c r="S9" s="64" t="str">
        <f>+Parametres!E11</f>
        <v xml:space="preserve">Calculated </v>
      </c>
      <c r="T9" s="65">
        <f>+Parametres!F11</f>
        <v>1.4999999999999999E-2</v>
      </c>
      <c r="U9" s="65">
        <f>+Parametres!G11</f>
        <v>0.03</v>
      </c>
      <c r="V9" s="122">
        <v>11</v>
      </c>
      <c r="W9" s="97">
        <f t="shared" ca="1" si="75"/>
        <v>3.0749999999999997</v>
      </c>
      <c r="X9" s="97">
        <f t="shared" ca="1" si="76"/>
        <v>6.1499999999999995</v>
      </c>
      <c r="Y9" s="123">
        <f t="shared" ca="1" si="62"/>
        <v>3.0749999999999997</v>
      </c>
      <c r="Z9" s="124">
        <f t="shared" ca="1" si="63"/>
        <v>6.1499999999999995</v>
      </c>
      <c r="AA9" s="123">
        <f t="shared" ca="1" si="64"/>
        <v>3.0749999999999997</v>
      </c>
      <c r="AB9" s="124">
        <f t="shared" ca="1" si="65"/>
        <v>6.1499999999999995</v>
      </c>
      <c r="AC9" s="123">
        <f t="shared" ca="1" si="66"/>
        <v>3.0749999999999997</v>
      </c>
      <c r="AD9" s="124">
        <f t="shared" ca="1" si="66"/>
        <v>6.1499999999999995</v>
      </c>
      <c r="AE9" s="125" cm="1">
        <f t="array" aca="1" ref="AE9" ca="1">+_xlfn.SWITCH($G9,"Min",Y9,"Max",AA9,"Dual",AC9)</f>
        <v>3.0749999999999997</v>
      </c>
      <c r="AF9" s="61" cm="1">
        <f t="array" aca="1" ref="AF9" ca="1">+_xlfn.SWITCH($G9,"Min",Z9,"Max",AB9,"Dual",AD9)</f>
        <v>6.1499999999999995</v>
      </c>
      <c r="AG9" s="69">
        <f t="shared" ca="1" si="53"/>
        <v>4.6124999999999998</v>
      </c>
      <c r="AI9" s="24">
        <f t="shared" ca="1" si="67"/>
        <v>5.1899999999999995</v>
      </c>
      <c r="AJ9" s="126">
        <f t="shared" ca="1" si="68"/>
        <v>3.0749999999999997</v>
      </c>
      <c r="AK9" s="127">
        <f t="shared" ca="1" si="7"/>
        <v>3.5874999999999995</v>
      </c>
      <c r="AL9" s="127">
        <f t="shared" ca="1" si="7"/>
        <v>4.0999999999999996</v>
      </c>
      <c r="AM9" s="127">
        <f t="shared" ca="1" si="7"/>
        <v>4.6124999999999998</v>
      </c>
      <c r="AN9" s="127">
        <f t="shared" ca="1" si="7"/>
        <v>5.125</v>
      </c>
      <c r="AO9" s="127">
        <f t="shared" ca="1" si="7"/>
        <v>5.6375000000000002</v>
      </c>
      <c r="AP9" s="127">
        <f t="shared" ca="1" si="7"/>
        <v>6.15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Yellow High</v>
      </c>
      <c r="AR9" s="74">
        <f t="shared" ca="1" si="69"/>
        <v>3.0749999999999997</v>
      </c>
      <c r="AS9" s="128">
        <f t="shared" ca="1" si="8"/>
        <v>3.5874999999999995</v>
      </c>
      <c r="AT9" s="128">
        <f t="shared" ca="1" si="8"/>
        <v>4.0999999999999996</v>
      </c>
      <c r="AU9" s="129">
        <f t="shared" ca="1" si="8"/>
        <v>4.6124999999999998</v>
      </c>
      <c r="AV9" s="129">
        <f t="shared" ca="1" si="8"/>
        <v>5.125</v>
      </c>
      <c r="AW9" s="130">
        <f t="shared" ca="1" si="8"/>
        <v>5.6375000000000002</v>
      </c>
      <c r="AX9" s="131">
        <f t="shared" ca="1" si="8"/>
        <v>6.15</v>
      </c>
      <c r="AY9" s="73" t="str" cm="1">
        <f t="array" aca="1" ref="AY9" ca="1">+_xlfn.IFS(AI9&lt;=$AT9,"Green",AND(AI9&gt;$AT9,AI9&lt;=$AV9),"Yellow High",AND(AI9&gt;$AV9,AI9&lt;=$AX9),"Orange High",AI9&gt;$AX9,"Red High")</f>
        <v>Orange High</v>
      </c>
      <c r="AZ9" s="79">
        <f t="shared" ca="1" si="70"/>
        <v>3.0749999999999997</v>
      </c>
      <c r="BA9" s="130">
        <f t="shared" ca="1" si="9"/>
        <v>3.5874999999999995</v>
      </c>
      <c r="BB9" s="129">
        <f t="shared" ca="1" si="9"/>
        <v>4.0999999999999996</v>
      </c>
      <c r="BC9" s="129">
        <f t="shared" ca="1" si="9"/>
        <v>4.6124999999999998</v>
      </c>
      <c r="BD9" s="128">
        <f t="shared" ca="1" si="9"/>
        <v>5.125</v>
      </c>
      <c r="BE9" s="128">
        <f t="shared" ca="1" si="9"/>
        <v>5.6375000000000002</v>
      </c>
      <c r="BF9" s="132">
        <f t="shared" ca="1" si="9"/>
        <v>6.15</v>
      </c>
      <c r="BG9" s="73" t="str" cm="1">
        <f t="array" aca="1" ref="BG9" ca="1">+_xlfn.IFS($L9&lt;=AZ9,"Red Low",AND($L9&gt;AZ9,$L9&lt;=BB9),"Orange Low",AND($L9&gt;BB9,$L9&lt;=BD9),"Yellow Low",$L9&gt;BD9,"Green")</f>
        <v>Green</v>
      </c>
      <c r="BH9" s="1" t="str" cm="1">
        <f t="array" aca="1" ref="BH9" ca="1">+_xlfn.IFS(G9="Min",BG9,G9="Max",AY9,G9="Dual",AQ9)</f>
        <v>Orange High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3.0749999999999997</v>
      </c>
      <c r="BR9" s="84">
        <f t="shared" ca="1" si="12"/>
        <v>6.1499999999999995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4.5999999999999996</v>
      </c>
      <c r="CF9" s="54" cm="1">
        <f t="array" aca="1" ref="CF9" ca="1">+INDIRECT(ADDRESS($A9,$BJ$2-9))</f>
        <v>4.7329999999999997</v>
      </c>
      <c r="CG9" s="54" cm="1">
        <f t="array" aca="1" ref="CG9" ca="1">+INDIRECT(ADDRESS($A9,$BJ$2-8))</f>
        <v>5.2799999999999994</v>
      </c>
      <c r="CH9" s="54" cm="1">
        <f t="array" aca="1" ref="CH9" ca="1">+INDIRECT(ADDRESS($A9,$BJ$2-7))</f>
        <v>5.5</v>
      </c>
      <c r="CI9" s="54" cm="1">
        <f t="array" aca="1" ref="CI9" ca="1">+INDIRECT(ADDRESS($A9,$BJ$2-6))</f>
        <v>4.84</v>
      </c>
      <c r="CJ9" s="54" cm="1">
        <f t="array" aca="1" ref="CJ9" ca="1">+INDIRECT(ADDRESS($A9,$BJ$2-5))</f>
        <v>5.56</v>
      </c>
      <c r="CK9" s="54" cm="1">
        <f t="array" aca="1" ref="CK9" ca="1">+INDIRECT(ADDRESS($A9,$BJ$2-4))</f>
        <v>7.5</v>
      </c>
      <c r="CL9" s="54" cm="1">
        <f t="array" aca="1" ref="CL9" ca="1">+INDIRECT(ADDRESS($A9,$BJ$2-3))</f>
        <v>5.5669999999999993</v>
      </c>
      <c r="CM9" s="54" cm="1">
        <f t="array" aca="1" ref="CM9" ca="1">+INDIRECT(ADDRESS($A9,$BJ$2-2))</f>
        <v>4.5999999999999996</v>
      </c>
      <c r="CN9" s="54" cm="1">
        <f t="array" aca="1" ref="CN9" ca="1">+INDIRECT(ADDRESS($A9,$BJ$2-1))</f>
        <v>7.17</v>
      </c>
      <c r="CO9" s="54" cm="1">
        <f t="array" aca="1" ref="CO9" ca="1">+INDIRECT(ADDRESS($A9,BJ$2))</f>
        <v>5.1899999999999995</v>
      </c>
      <c r="CP9" s="53"/>
      <c r="CQ9" s="54"/>
      <c r="CR9" s="54">
        <f t="shared" ca="1" si="57"/>
        <v>6.3674999999999997</v>
      </c>
      <c r="CS9" s="54">
        <f t="shared" ca="1" si="57"/>
        <v>5.8274999999999997</v>
      </c>
      <c r="CT9" s="54">
        <f t="shared" ca="1" si="57"/>
        <v>6.7949999999999999</v>
      </c>
      <c r="CU9" s="54">
        <f t="shared" ca="1" si="57"/>
        <v>10.35</v>
      </c>
      <c r="CV9" s="54">
        <f t="shared" ca="1" si="57"/>
        <v>7.1549999999999994</v>
      </c>
      <c r="CW9" s="54">
        <f t="shared" ca="1" si="57"/>
        <v>4.9725000000000001</v>
      </c>
      <c r="CX9" s="54">
        <f t="shared" ca="1" si="57"/>
        <v>3.9824999999999999</v>
      </c>
      <c r="CY9" s="54">
        <f t="shared" ca="1" si="57"/>
        <v>11.497499999999999</v>
      </c>
      <c r="CZ9" s="54">
        <f t="shared" ca="1" si="57"/>
        <v>6.165</v>
      </c>
      <c r="DA9" s="54">
        <f t="shared" ca="1" si="71"/>
        <v>7.0649999999999995</v>
      </c>
      <c r="DB9" s="54">
        <f t="shared" ca="1" si="57"/>
        <v>4.6124999999999998</v>
      </c>
      <c r="DC9" s="54"/>
      <c r="DD9" s="87" t="str">
        <f t="shared" si="14"/>
        <v>Total_Freight</v>
      </c>
      <c r="DE9" s="323">
        <f>+DE30+DE31</f>
        <v>8.6999999999999993</v>
      </c>
      <c r="DF9" s="323">
        <f t="shared" ref="DF9:FE9" si="78">+DF30+DF31</f>
        <v>18.600000000000001</v>
      </c>
      <c r="DG9" s="323">
        <f t="shared" si="78"/>
        <v>5.6999999999999993</v>
      </c>
      <c r="DH9" s="323">
        <f t="shared" si="78"/>
        <v>5.8999999999999995</v>
      </c>
      <c r="DI9" s="323">
        <f t="shared" si="78"/>
        <v>8.6</v>
      </c>
      <c r="DJ9" s="323">
        <f t="shared" si="78"/>
        <v>7.3</v>
      </c>
      <c r="DK9" s="323">
        <f t="shared" si="78"/>
        <v>9.1</v>
      </c>
      <c r="DL9" s="323">
        <f t="shared" si="78"/>
        <v>5.8999999999999995</v>
      </c>
      <c r="DM9" s="323">
        <f t="shared" si="78"/>
        <v>6.3999999999999995</v>
      </c>
      <c r="DN9" s="323">
        <f t="shared" si="78"/>
        <v>4.5999999999999996</v>
      </c>
      <c r="DO9" s="323">
        <f t="shared" si="78"/>
        <v>5.5</v>
      </c>
      <c r="DP9" s="323">
        <f t="shared" si="78"/>
        <v>9.6</v>
      </c>
      <c r="DQ9" s="323">
        <f t="shared" si="78"/>
        <v>9.6</v>
      </c>
      <c r="DR9" s="323">
        <f t="shared" si="78"/>
        <v>6.5</v>
      </c>
      <c r="DS9" s="323">
        <f t="shared" si="78"/>
        <v>7.1999999999999993</v>
      </c>
      <c r="DT9" s="323">
        <f t="shared" si="78"/>
        <v>9.6</v>
      </c>
      <c r="DU9" s="323">
        <f t="shared" si="78"/>
        <v>7.1999999999999993</v>
      </c>
      <c r="DV9" s="323">
        <f t="shared" si="78"/>
        <v>10.7</v>
      </c>
      <c r="DW9" s="323">
        <f t="shared" si="78"/>
        <v>0</v>
      </c>
      <c r="DX9" s="323">
        <f t="shared" si="78"/>
        <v>4.5999999999999996</v>
      </c>
      <c r="DY9" s="323">
        <f t="shared" si="78"/>
        <v>8.8000000000000007</v>
      </c>
      <c r="DZ9" s="323">
        <f t="shared" si="78"/>
        <v>4.5999999999999996</v>
      </c>
      <c r="EA9" s="323">
        <f t="shared" si="78"/>
        <v>5.75</v>
      </c>
      <c r="EB9" s="323">
        <f t="shared" si="78"/>
        <v>4.5999999999999996</v>
      </c>
      <c r="EC9" s="323">
        <f t="shared" si="78"/>
        <v>4.5999999999999996</v>
      </c>
      <c r="ED9" s="323">
        <f t="shared" si="78"/>
        <v>5.7299999999999995</v>
      </c>
      <c r="EE9" s="323">
        <f t="shared" si="78"/>
        <v>5.2189999999999994</v>
      </c>
      <c r="EF9" s="323">
        <f t="shared" si="78"/>
        <v>4.5999999999999996</v>
      </c>
      <c r="EG9" s="323">
        <f t="shared" si="78"/>
        <v>4.8199999999999994</v>
      </c>
      <c r="EH9" s="323">
        <f t="shared" si="78"/>
        <v>4.5999999999999996</v>
      </c>
      <c r="EI9" s="323">
        <f t="shared" si="78"/>
        <v>5.2799999999999994</v>
      </c>
      <c r="EJ9" s="323">
        <f t="shared" si="78"/>
        <v>4.5999999999999996</v>
      </c>
      <c r="EK9" s="323">
        <f t="shared" si="78"/>
        <v>6.06</v>
      </c>
      <c r="EL9" s="323">
        <f t="shared" si="78"/>
        <v>4.5999999999999996</v>
      </c>
      <c r="EM9" s="323">
        <f t="shared" si="78"/>
        <v>6.1999999999999993</v>
      </c>
      <c r="EN9" s="323">
        <f t="shared" si="78"/>
        <v>5.085</v>
      </c>
      <c r="EO9" s="323">
        <f t="shared" si="78"/>
        <v>5.6999999999999993</v>
      </c>
      <c r="EP9" s="323">
        <f t="shared" si="78"/>
        <v>5.0999999999999996</v>
      </c>
      <c r="EQ9" s="323">
        <f t="shared" si="78"/>
        <v>7.06</v>
      </c>
      <c r="ER9" s="323">
        <f t="shared" si="78"/>
        <v>6.3999999999999995</v>
      </c>
      <c r="ES9" s="323">
        <f t="shared" si="78"/>
        <v>6.1999999999999993</v>
      </c>
      <c r="ET9" s="323">
        <f t="shared" si="78"/>
        <v>6.0249999999999995</v>
      </c>
      <c r="EU9" s="323">
        <f t="shared" si="78"/>
        <v>4.5999999999999996</v>
      </c>
      <c r="EV9" s="323">
        <f t="shared" si="78"/>
        <v>4.7329999999999997</v>
      </c>
      <c r="EW9" s="323">
        <f t="shared" si="78"/>
        <v>5.2799999999999994</v>
      </c>
      <c r="EX9" s="323">
        <f t="shared" si="78"/>
        <v>5.5</v>
      </c>
      <c r="EY9" s="323">
        <f t="shared" si="78"/>
        <v>4.84</v>
      </c>
      <c r="EZ9" s="323">
        <f t="shared" si="78"/>
        <v>5.56</v>
      </c>
      <c r="FA9" s="323">
        <f t="shared" si="78"/>
        <v>7.5</v>
      </c>
      <c r="FB9" s="323">
        <f t="shared" si="78"/>
        <v>5.5669999999999993</v>
      </c>
      <c r="FC9" s="323">
        <f>+FC30+FC31</f>
        <v>4.5999999999999996</v>
      </c>
      <c r="FD9" s="323">
        <f t="shared" si="78"/>
        <v>7.17</v>
      </c>
      <c r="FE9" s="323">
        <f t="shared" si="78"/>
        <v>5.1899999999999995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69.12700000000001</v>
      </c>
      <c r="M10" s="349">
        <f t="shared" ca="1" si="58"/>
        <v>114.697</v>
      </c>
      <c r="N10" s="94">
        <f t="shared" ca="1" si="59"/>
        <v>41.341499999999996</v>
      </c>
      <c r="O10" s="95">
        <f t="shared" ref="O10:O29" ca="1" si="79">+M10-3*N10</f>
        <v>-9.3274999999999864</v>
      </c>
      <c r="P10" s="95">
        <f t="shared" ref="P10:P29" ca="1" si="80">+M10+3*N10</f>
        <v>238.72149999999999</v>
      </c>
      <c r="Q10" s="62">
        <f t="shared" ca="1" si="51"/>
        <v>64.421250000000001</v>
      </c>
      <c r="R10" s="63">
        <f t="shared" ca="1" si="52"/>
        <v>76.239499999999978</v>
      </c>
      <c r="S10" s="64" t="str">
        <f>+Parametres!E12</f>
        <v xml:space="preserve">Calculated </v>
      </c>
      <c r="T10" s="65">
        <f>+Parametres!F12</f>
        <v>0.31424999999999997</v>
      </c>
      <c r="U10" s="65">
        <f>+Parametres!G12</f>
        <v>0.3718999999999999</v>
      </c>
      <c r="V10" s="96">
        <v>10</v>
      </c>
      <c r="W10" s="97">
        <f t="shared" ca="1" si="75"/>
        <v>64.421250000000001</v>
      </c>
      <c r="X10" s="97">
        <f t="shared" ca="1" si="76"/>
        <v>76.239499999999978</v>
      </c>
      <c r="Y10" s="93">
        <f t="shared" ca="1" si="62"/>
        <v>64.421250000000001</v>
      </c>
      <c r="Z10" s="93">
        <f t="shared" ca="1" si="63"/>
        <v>76.239499999999978</v>
      </c>
      <c r="AA10" s="93">
        <f t="shared" ca="1" si="64"/>
        <v>64.421250000000001</v>
      </c>
      <c r="AB10" s="93">
        <f t="shared" ca="1" si="65"/>
        <v>76.239499999999978</v>
      </c>
      <c r="AC10" s="93">
        <f t="shared" ref="AC10:AC29" ca="1" si="81">+W10</f>
        <v>64.421250000000001</v>
      </c>
      <c r="AD10" s="93">
        <f t="shared" ref="AD10:AD29" ca="1" si="82">+X10</f>
        <v>76.239499999999978</v>
      </c>
      <c r="AE10" s="93" cm="1">
        <f t="array" aca="1" ref="AE10" ca="1">+_xlfn.SWITCH($G10,"Min",Y10,"Max",AA10,"Dual",AC10)</f>
        <v>64.421250000000001</v>
      </c>
      <c r="AF10" s="93" cm="1">
        <f t="array" aca="1" ref="AF10" ca="1">+_xlfn.SWITCH($G10,"Min",Z10,"Max",AB10,"Dual",AD10)</f>
        <v>76.239499999999978</v>
      </c>
      <c r="AG10" s="69">
        <f ca="1">+(AF10+AE10)/2</f>
        <v>70.330374999999989</v>
      </c>
      <c r="AI10" s="98">
        <f t="shared" ref="AI10:AI34" ca="1" si="83">+CO10</f>
        <v>69.12700000000001</v>
      </c>
      <c r="AJ10" s="99">
        <f t="shared" ref="AJ10:AJ46" ca="1" si="84">AE10</f>
        <v>64.421250000000001</v>
      </c>
      <c r="AK10" s="100">
        <f t="shared" ca="1" si="7"/>
        <v>66.39095833333333</v>
      </c>
      <c r="AL10" s="100">
        <f t="shared" ca="1" si="7"/>
        <v>68.36066666666666</v>
      </c>
      <c r="AM10" s="100">
        <f t="shared" ca="1" si="7"/>
        <v>70.330374999999989</v>
      </c>
      <c r="AN10" s="100">
        <f t="shared" ca="1" si="7"/>
        <v>72.300083333333319</v>
      </c>
      <c r="AO10" s="100">
        <f t="shared" ca="1" si="7"/>
        <v>74.269791666666649</v>
      </c>
      <c r="AP10" s="100">
        <f t="shared" ca="1" si="7"/>
        <v>76.239499999999978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Green</v>
      </c>
      <c r="AR10" s="102">
        <f t="shared" ref="AR10:AR46" ca="1" si="85">+AJ10</f>
        <v>64.421250000000001</v>
      </c>
      <c r="AS10" s="103">
        <f t="shared" ref="AS10:AS46" ca="1" si="86">+AK10</f>
        <v>66.39095833333333</v>
      </c>
      <c r="AT10" s="103">
        <f t="shared" ref="AT10:AT46" ca="1" si="87">+AL10</f>
        <v>68.36066666666666</v>
      </c>
      <c r="AU10" s="104">
        <f t="shared" ref="AU10:AU46" ca="1" si="88">+AM10</f>
        <v>70.330374999999989</v>
      </c>
      <c r="AV10" s="104">
        <f t="shared" ref="AV10:AV46" ca="1" si="89">+AN10</f>
        <v>72.300083333333319</v>
      </c>
      <c r="AW10" s="105">
        <f t="shared" ref="AW10:AW46" ca="1" si="90">+AO10</f>
        <v>74.269791666666649</v>
      </c>
      <c r="AX10" s="105">
        <f t="shared" ref="AX10:AX46" ca="1" si="91">+AP10</f>
        <v>76.239499999999978</v>
      </c>
      <c r="AY10" s="101" t="str" cm="1">
        <f t="array" aca="1" ref="AY10" ca="1">+_xlfn.IFS(AI10&lt;=$AT10,"Green",AND(AI10&gt;$AT10,AI10&lt;=$AV10),"Yellow High",AND(AI10&gt;$AV10,AI10&lt;=$AX10),"Orange High",AI10&gt;$AX10,"Red High")</f>
        <v>Yellow High</v>
      </c>
      <c r="AZ10" s="105">
        <f t="shared" ref="AZ10:AZ46" ca="1" si="92">+AR10</f>
        <v>64.421250000000001</v>
      </c>
      <c r="BA10" s="105">
        <f t="shared" ref="BA10:BA46" ca="1" si="93">+AS10</f>
        <v>66.39095833333333</v>
      </c>
      <c r="BB10" s="104">
        <f t="shared" ref="BB10:BB46" ca="1" si="94">+AT10</f>
        <v>68.36066666666666</v>
      </c>
      <c r="BC10" s="104">
        <f t="shared" ref="BC10:BC46" ca="1" si="95">+AU10</f>
        <v>70.330374999999989</v>
      </c>
      <c r="BD10" s="103">
        <f t="shared" ref="BD10:BD46" ca="1" si="96">+AV10</f>
        <v>72.300083333333319</v>
      </c>
      <c r="BE10" s="103">
        <f t="shared" ref="BE10:BE46" ca="1" si="97">+AW10</f>
        <v>74.269791666666649</v>
      </c>
      <c r="BF10" s="106">
        <f t="shared" ref="BF10:BF46" ca="1" si="98">+AX10</f>
        <v>76.239499999999978</v>
      </c>
      <c r="BG10" s="101" t="str" cm="1">
        <f t="array" aca="1" ref="BG10" ca="1">+_xlfn.IFS($L10&lt;=AZ10,"Red Low",AND($L10&gt;AZ10,$L10&lt;=BB10),"Orange Low",AND($L10&gt;BB10,$L10&lt;=BD10),"Yellow Low",$L10&gt;BD10,"Green")</f>
        <v>Yellow Low</v>
      </c>
      <c r="BH10" s="20" t="str" cm="1">
        <f t="array" aca="1" ref="BH10" ca="1">+_xlfn.IFS(G10="Min",BG10,G10="Max",AY10,G10="Dual",AQ10)</f>
        <v>Yellow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64.421250000000001</v>
      </c>
      <c r="BR10" s="109">
        <f t="shared" ca="1" si="12"/>
        <v>76.239499999999978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114.71700000000004</v>
      </c>
      <c r="CF10" s="136" cm="1">
        <f t="array" aca="1" ref="CF10" ca="1">+INDIRECT(ADDRESS($A10,$BJ$2-9))</f>
        <v>98.403999999999996</v>
      </c>
      <c r="CG10" s="136" cm="1">
        <f t="array" aca="1" ref="CG10" ca="1">+INDIRECT(ADDRESS($A10,$BJ$2-8))</f>
        <v>114.697</v>
      </c>
      <c r="CH10" s="136" cm="1">
        <f t="array" aca="1" ref="CH10" ca="1">+INDIRECT(ADDRESS($A10,$BJ$2-7))</f>
        <v>238.041</v>
      </c>
      <c r="CI10" s="136" cm="1">
        <f t="array" aca="1" ref="CI10" ca="1">+INDIRECT(ADDRESS($A10,$BJ$2-6))</f>
        <v>142.33099999999999</v>
      </c>
      <c r="CJ10" s="136" cm="1">
        <f t="array" aca="1" ref="CJ10" ca="1">+INDIRECT(ADDRESS($A10,$BJ$2-5))</f>
        <v>85.420999999999992</v>
      </c>
      <c r="CK10" s="136" cm="1">
        <f t="array" aca="1" ref="CK10" ca="1">+INDIRECT(ADDRESS($A10,$BJ$2-4))</f>
        <v>45.421000000000006</v>
      </c>
      <c r="CL10" s="136" cm="1">
        <f t="array" aca="1" ref="CL10" ca="1">+INDIRECT(ADDRESS($A10,$BJ$2-3))</f>
        <v>293.46999999999997</v>
      </c>
      <c r="CM10" s="136" cm="1">
        <f t="array" aca="1" ref="CM10" ca="1">+INDIRECT(ADDRESS($A10,$BJ$2-2))</f>
        <v>94.527000000000001</v>
      </c>
      <c r="CN10" s="136" cm="1">
        <f t="array" aca="1" ref="CN10" ca="1">+INDIRECT(ADDRESS($A10,$BJ$2-1))</f>
        <v>163.387</v>
      </c>
      <c r="CO10" s="136" cm="1">
        <f t="array" aca="1" ref="CO10" ca="1">+INDIRECT(ADDRESS($A10,BJ$2))</f>
        <v>69.12700000000001</v>
      </c>
      <c r="CP10" s="53"/>
      <c r="CQ10" s="54"/>
      <c r="CR10" s="54">
        <f t="shared" ca="1" si="57"/>
        <v>97.09022499999999</v>
      </c>
      <c r="CS10" s="54">
        <f t="shared" ca="1" si="57"/>
        <v>88.856424999999987</v>
      </c>
      <c r="CT10" s="54">
        <f t="shared" ca="1" si="57"/>
        <v>103.60864999999998</v>
      </c>
      <c r="CU10" s="54">
        <f t="shared" ca="1" si="57"/>
        <v>157.81449999999998</v>
      </c>
      <c r="CV10" s="54">
        <f t="shared" ca="1" si="57"/>
        <v>109.09784999999999</v>
      </c>
      <c r="CW10" s="54">
        <f t="shared" ca="1" si="57"/>
        <v>75.819574999999986</v>
      </c>
      <c r="CX10" s="54">
        <f t="shared" ca="1" si="57"/>
        <v>60.724274999999992</v>
      </c>
      <c r="CY10" s="54">
        <f t="shared" ca="1" si="57"/>
        <v>175.31132499999998</v>
      </c>
      <c r="CZ10" s="54">
        <f t="shared" ca="1" si="57"/>
        <v>94.002549999999985</v>
      </c>
      <c r="DA10" s="54">
        <f t="shared" ca="1" si="71"/>
        <v>107.72554999999998</v>
      </c>
      <c r="DB10" s="54">
        <f t="shared" ca="1" si="57"/>
        <v>70.330374999999989</v>
      </c>
      <c r="DC10" s="54"/>
      <c r="DD10" s="87" t="str">
        <f t="shared" si="14"/>
        <v>GMDC</v>
      </c>
      <c r="DE10" s="336">
        <f>+DE3-DE6-DE7-DE8-DE9-DE5</f>
        <v>122.67</v>
      </c>
      <c r="DF10" s="336">
        <f t="shared" ref="DF10:FE10" si="99">+DF3-DF6-DF7-DF8-DF9-DF5</f>
        <v>130.76999999999998</v>
      </c>
      <c r="DG10" s="336">
        <f t="shared" si="99"/>
        <v>57.25</v>
      </c>
      <c r="DH10" s="336">
        <f t="shared" si="99"/>
        <v>141.94999999999996</v>
      </c>
      <c r="DI10" s="336">
        <f t="shared" si="99"/>
        <v>83.850000000000009</v>
      </c>
      <c r="DJ10" s="336">
        <f t="shared" si="99"/>
        <v>78.119999999999976</v>
      </c>
      <c r="DK10" s="336">
        <f t="shared" si="99"/>
        <v>157.35999999999999</v>
      </c>
      <c r="DL10" s="336">
        <f t="shared" si="99"/>
        <v>99.999999999999986</v>
      </c>
      <c r="DM10" s="336">
        <f t="shared" si="99"/>
        <v>99.02000000000001</v>
      </c>
      <c r="DN10" s="336">
        <f t="shared" si="99"/>
        <v>136.45000000000002</v>
      </c>
      <c r="DO10" s="336">
        <f t="shared" si="99"/>
        <v>47.589999999999975</v>
      </c>
      <c r="DP10" s="336">
        <f t="shared" si="99"/>
        <v>105.83000000000003</v>
      </c>
      <c r="DQ10" s="336">
        <f t="shared" si="99"/>
        <v>33.669999999999987</v>
      </c>
      <c r="DR10" s="336">
        <f t="shared" si="99"/>
        <v>105.488</v>
      </c>
      <c r="DS10" s="336">
        <f t="shared" si="99"/>
        <v>104.03999999999996</v>
      </c>
      <c r="DT10" s="336">
        <f t="shared" si="99"/>
        <v>88.8</v>
      </c>
      <c r="DU10" s="336">
        <f t="shared" si="99"/>
        <v>119.09000000000002</v>
      </c>
      <c r="DV10" s="336">
        <f t="shared" si="99"/>
        <v>23.41</v>
      </c>
      <c r="DW10" s="336">
        <f t="shared" si="99"/>
        <v>9.5216599999999936</v>
      </c>
      <c r="DX10" s="336">
        <f t="shared" si="99"/>
        <v>-33.632000000000005</v>
      </c>
      <c r="DY10" s="336">
        <f t="shared" si="99"/>
        <v>249.44799999999998</v>
      </c>
      <c r="DZ10" s="336">
        <f t="shared" si="99"/>
        <v>137.51599999999999</v>
      </c>
      <c r="EA10" s="336">
        <f t="shared" si="99"/>
        <v>196.488</v>
      </c>
      <c r="EB10" s="336">
        <f t="shared" si="99"/>
        <v>226.09100000000001</v>
      </c>
      <c r="EC10" s="336">
        <f t="shared" si="99"/>
        <v>131.73100000000002</v>
      </c>
      <c r="ED10" s="336">
        <f t="shared" si="99"/>
        <v>199.30100000000002</v>
      </c>
      <c r="EE10" s="336">
        <f t="shared" si="99"/>
        <v>179.607</v>
      </c>
      <c r="EF10" s="336">
        <f t="shared" si="99"/>
        <v>119.10700000000001</v>
      </c>
      <c r="EG10" s="336">
        <f t="shared" si="99"/>
        <v>101.79100000000001</v>
      </c>
      <c r="EH10" s="336">
        <f t="shared" si="99"/>
        <v>163.251</v>
      </c>
      <c r="EI10" s="336">
        <f t="shared" si="99"/>
        <v>148.53100000000001</v>
      </c>
      <c r="EJ10" s="336">
        <f t="shared" si="99"/>
        <v>159.37100000000001</v>
      </c>
      <c r="EK10" s="336">
        <f t="shared" si="99"/>
        <v>230.59899999999999</v>
      </c>
      <c r="EL10" s="336">
        <f t="shared" si="99"/>
        <v>55.778999999999989</v>
      </c>
      <c r="EM10" s="336">
        <f t="shared" si="99"/>
        <v>48.899000000000015</v>
      </c>
      <c r="EN10" s="336">
        <f t="shared" si="99"/>
        <v>173.05399999999997</v>
      </c>
      <c r="EO10" s="336">
        <f t="shared" si="99"/>
        <v>86.058999999999997</v>
      </c>
      <c r="EP10" s="336">
        <f t="shared" si="99"/>
        <v>122.34900000000002</v>
      </c>
      <c r="EQ10" s="336">
        <f t="shared" si="99"/>
        <v>203.11899999999997</v>
      </c>
      <c r="ER10" s="336">
        <f t="shared" si="99"/>
        <v>59.81900000000001</v>
      </c>
      <c r="ES10" s="336">
        <f t="shared" si="99"/>
        <v>265.43900000000002</v>
      </c>
      <c r="ET10" s="336">
        <f t="shared" si="99"/>
        <v>99.572000000000003</v>
      </c>
      <c r="EU10" s="336">
        <f t="shared" si="99"/>
        <v>114.71700000000004</v>
      </c>
      <c r="EV10" s="336">
        <f t="shared" si="99"/>
        <v>98.403999999999996</v>
      </c>
      <c r="EW10" s="336">
        <f t="shared" si="99"/>
        <v>114.697</v>
      </c>
      <c r="EX10" s="336">
        <f t="shared" si="99"/>
        <v>238.041</v>
      </c>
      <c r="EY10" s="336">
        <f t="shared" si="99"/>
        <v>142.33099999999999</v>
      </c>
      <c r="EZ10" s="336">
        <f t="shared" si="99"/>
        <v>85.420999999999992</v>
      </c>
      <c r="FA10" s="336">
        <f t="shared" si="99"/>
        <v>45.421000000000006</v>
      </c>
      <c r="FB10" s="336">
        <f t="shared" si="99"/>
        <v>293.46999999999997</v>
      </c>
      <c r="FC10" s="336">
        <f>+FC3-FC6-FC7-FC8-FC9-FC5</f>
        <v>94.527000000000001</v>
      </c>
      <c r="FD10" s="336">
        <f t="shared" si="99"/>
        <v>163.387</v>
      </c>
      <c r="FE10" s="336">
        <f t="shared" si="99"/>
        <v>69.12700000000001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96.864000000000004</v>
      </c>
      <c r="M11" s="345">
        <f t="shared" ca="1" si="58"/>
        <v>121.008</v>
      </c>
      <c r="N11" s="93">
        <f t="shared" ca="1" si="59"/>
        <v>5.9485000000000001</v>
      </c>
      <c r="O11" s="93">
        <f t="shared" ca="1" si="79"/>
        <v>103.16249999999999</v>
      </c>
      <c r="P11" s="93">
        <f t="shared" ca="1" si="80"/>
        <v>138.8535</v>
      </c>
      <c r="Q11" s="62">
        <f t="shared" ca="1" si="51"/>
        <v>48.40789473684211</v>
      </c>
      <c r="R11" s="63">
        <f t="shared" ca="1" si="52"/>
        <v>61.316666666666663</v>
      </c>
      <c r="S11" s="64" t="str">
        <f>+Parametres!E13</f>
        <v xml:space="preserve">Calculated base </v>
      </c>
      <c r="T11" s="65">
        <f>+Parametres!F13</f>
        <v>0.17105263157894737</v>
      </c>
      <c r="U11" s="65">
        <f>+Parametres!G13</f>
        <v>0.21666666666666665</v>
      </c>
      <c r="V11" s="137">
        <v>10</v>
      </c>
      <c r="W11" s="97">
        <f ca="1">+$M$3*T11</f>
        <v>48.40789473684211</v>
      </c>
      <c r="X11" s="97">
        <f ca="1">+$M$3*U11</f>
        <v>61.316666666666663</v>
      </c>
      <c r="Y11" s="93">
        <f t="shared" ca="1" si="62"/>
        <v>48.40789473684211</v>
      </c>
      <c r="Z11" s="93">
        <f t="shared" ca="1" si="63"/>
        <v>61.316666666666663</v>
      </c>
      <c r="AA11" s="93">
        <f t="shared" ca="1" si="64"/>
        <v>48.40789473684211</v>
      </c>
      <c r="AB11" s="93">
        <f t="shared" ca="1" si="65"/>
        <v>61.316666666666663</v>
      </c>
      <c r="AC11" s="93">
        <f t="shared" ca="1" si="81"/>
        <v>48.40789473684211</v>
      </c>
      <c r="AD11" s="93">
        <f t="shared" ca="1" si="82"/>
        <v>61.316666666666663</v>
      </c>
      <c r="AE11" s="93" cm="1">
        <f t="array" aca="1" ref="AE11" ca="1">+_xlfn.SWITCH($G11,"Min",Y11,"Max",AA11,"Dual",AC11)</f>
        <v>48.40789473684211</v>
      </c>
      <c r="AF11" s="93" cm="1">
        <f t="array" aca="1" ref="AF11" ca="1">+_xlfn.SWITCH($G11,"Min",Z11,"Max",AB11,"Dual",AD11)</f>
        <v>61.316666666666663</v>
      </c>
      <c r="AG11" s="69">
        <f t="shared" ca="1" si="53"/>
        <v>54.862280701754386</v>
      </c>
      <c r="AI11" s="98">
        <f t="shared" ca="1" si="83"/>
        <v>96.864000000000004</v>
      </c>
      <c r="AJ11" s="99">
        <f t="shared" ca="1" si="84"/>
        <v>48.40789473684211</v>
      </c>
      <c r="AK11" s="100">
        <f t="shared" ca="1" si="7"/>
        <v>50.559356725146202</v>
      </c>
      <c r="AL11" s="100">
        <f t="shared" ca="1" si="7"/>
        <v>52.710818713450294</v>
      </c>
      <c r="AM11" s="100">
        <f t="shared" ca="1" si="7"/>
        <v>54.862280701754386</v>
      </c>
      <c r="AN11" s="100">
        <f t="shared" ca="1" si="7"/>
        <v>57.013742690058479</v>
      </c>
      <c r="AO11" s="100">
        <f t="shared" ca="1" si="7"/>
        <v>59.165204678362571</v>
      </c>
      <c r="AP11" s="100">
        <f t="shared" ca="1" si="7"/>
        <v>61.316666666666663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48.40789473684211</v>
      </c>
      <c r="AS11" s="103">
        <f t="shared" ca="1" si="86"/>
        <v>50.559356725146202</v>
      </c>
      <c r="AT11" s="103">
        <f t="shared" ca="1" si="87"/>
        <v>52.710818713450294</v>
      </c>
      <c r="AU11" s="104">
        <f t="shared" ca="1" si="88"/>
        <v>54.862280701754386</v>
      </c>
      <c r="AV11" s="104">
        <f t="shared" ca="1" si="89"/>
        <v>57.013742690058479</v>
      </c>
      <c r="AW11" s="105">
        <f t="shared" ca="1" si="90"/>
        <v>59.165204678362571</v>
      </c>
      <c r="AX11" s="105">
        <f t="shared" ca="1" si="91"/>
        <v>61.316666666666663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48.40789473684211</v>
      </c>
      <c r="BA11" s="105">
        <f t="shared" ca="1" si="93"/>
        <v>50.559356725146202</v>
      </c>
      <c r="BB11" s="104">
        <f t="shared" ca="1" si="94"/>
        <v>52.710818713450294</v>
      </c>
      <c r="BC11" s="104">
        <f t="shared" ca="1" si="95"/>
        <v>54.862280701754386</v>
      </c>
      <c r="BD11" s="103">
        <f t="shared" ca="1" si="96"/>
        <v>57.013742690058479</v>
      </c>
      <c r="BE11" s="103">
        <f t="shared" ca="1" si="97"/>
        <v>59.165204678362571</v>
      </c>
      <c r="BF11" s="106">
        <f t="shared" ca="1" si="98"/>
        <v>61.316666666666663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48.40789473684211</v>
      </c>
      <c r="BR11" s="139">
        <f t="shared" ca="1" si="12"/>
        <v>61.316666666666663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121.008</v>
      </c>
      <c r="CF11" s="112" cm="1">
        <f t="array" aca="1" ref="CF11" ca="1">+INDIRECT(ADDRESS($A11,$BJ$2-9))</f>
        <v>121.008</v>
      </c>
      <c r="CG11" s="112" cm="1">
        <f t="array" aca="1" ref="CG11" ca="1">+INDIRECT(ADDRESS($A11,$BJ$2-8))</f>
        <v>121.008</v>
      </c>
      <c r="CH11" s="112" cm="1">
        <f t="array" aca="1" ref="CH11" ca="1">+INDIRECT(ADDRESS($A11,$BJ$2-7))</f>
        <v>132.55500000000001</v>
      </c>
      <c r="CI11" s="112" cm="1">
        <f t="array" aca="1" ref="CI11" ca="1">+INDIRECT(ADDRESS($A11,$BJ$2-6))</f>
        <v>132.55500000000001</v>
      </c>
      <c r="CJ11" s="112" cm="1">
        <f t="array" aca="1" ref="CJ11" ca="1">+INDIRECT(ADDRESS($A11,$BJ$2-5))</f>
        <v>132.55500000000001</v>
      </c>
      <c r="CK11" s="112" cm="1">
        <f t="array" aca="1" ref="CK11" ca="1">+INDIRECT(ADDRESS($A11,$BJ$2-4))</f>
        <v>132.55500000000001</v>
      </c>
      <c r="CL11" s="112" cm="1">
        <f t="array" aca="1" ref="CL11" ca="1">+INDIRECT(ADDRESS($A11,$BJ$2-3))</f>
        <v>96.864000000000004</v>
      </c>
      <c r="CM11" s="112" cm="1">
        <f t="array" aca="1" ref="CM11" ca="1">+INDIRECT(ADDRESS($A11,$BJ$2-2))</f>
        <v>96.864000000000004</v>
      </c>
      <c r="CN11" s="112" cm="1">
        <f t="array" aca="1" ref="CN11" ca="1">+INDIRECT(ADDRESS($A11,$BJ$2-1))</f>
        <v>96.864000000000004</v>
      </c>
      <c r="CO11" s="112" cm="1">
        <f t="array" aca="1" ref="CO11" ca="1">+INDIRECT(ADDRESS($A11,BJ$2))</f>
        <v>96.864000000000004</v>
      </c>
      <c r="CP11" s="53"/>
      <c r="CQ11" s="54"/>
      <c r="CR11" s="54">
        <f t="shared" ca="1" si="57"/>
        <v>75.736709456568249</v>
      </c>
      <c r="CS11" s="54">
        <f t="shared" ca="1" si="57"/>
        <v>69.313808301240911</v>
      </c>
      <c r="CT11" s="54">
        <f t="shared" ca="1" si="57"/>
        <v>80.821506204535723</v>
      </c>
      <c r="CU11" s="54">
        <f t="shared" ca="1" si="57"/>
        <v>123.1056054771074</v>
      </c>
      <c r="CV11" s="54">
        <f t="shared" ca="1" si="57"/>
        <v>85.103440308087286</v>
      </c>
      <c r="CW11" s="54">
        <f t="shared" ca="1" si="57"/>
        <v>59.144214805305943</v>
      </c>
      <c r="CX11" s="54">
        <f t="shared" ca="1" si="57"/>
        <v>47.368896020539154</v>
      </c>
      <c r="CY11" s="54">
        <f t="shared" ca="1" si="57"/>
        <v>136.754270432178</v>
      </c>
      <c r="CZ11" s="54">
        <f t="shared" ca="1" si="57"/>
        <v>73.32812152332049</v>
      </c>
      <c r="DA11" s="54">
        <f t="shared" ca="1" si="71"/>
        <v>84.032956782199392</v>
      </c>
      <c r="DB11" s="54">
        <f t="shared" ca="1" si="57"/>
        <v>54.862280701754386</v>
      </c>
      <c r="DC11" s="54"/>
      <c r="DD11" s="87" t="str">
        <f t="shared" si="14"/>
        <v>Fixed_Cost</v>
      </c>
      <c r="DE11" s="335">
        <f>+DE32+DE33</f>
        <v>75.25</v>
      </c>
      <c r="DF11" s="335">
        <f t="shared" ref="DF11:FE11" si="100">+DF32+DF33</f>
        <v>75.25</v>
      </c>
      <c r="DG11" s="335">
        <f t="shared" si="100"/>
        <v>75.25</v>
      </c>
      <c r="DH11" s="335">
        <f t="shared" si="100"/>
        <v>75.25</v>
      </c>
      <c r="DI11" s="335">
        <f t="shared" si="100"/>
        <v>78.509999999999991</v>
      </c>
      <c r="DJ11" s="335">
        <f t="shared" si="100"/>
        <v>75.47999999999999</v>
      </c>
      <c r="DK11" s="335">
        <f t="shared" si="100"/>
        <v>75.47999999999999</v>
      </c>
      <c r="DL11" s="335">
        <f t="shared" si="100"/>
        <v>75.47999999999999</v>
      </c>
      <c r="DM11" s="335">
        <f t="shared" si="100"/>
        <v>75.47999999999999</v>
      </c>
      <c r="DN11" s="335">
        <f t="shared" si="100"/>
        <v>95</v>
      </c>
      <c r="DO11" s="335">
        <f t="shared" si="100"/>
        <v>95</v>
      </c>
      <c r="DP11" s="335">
        <f t="shared" si="100"/>
        <v>95</v>
      </c>
      <c r="DQ11" s="335">
        <f t="shared" si="100"/>
        <v>95</v>
      </c>
      <c r="DR11" s="335">
        <f t="shared" si="100"/>
        <v>75.150000000000006</v>
      </c>
      <c r="DS11" s="335">
        <f t="shared" si="100"/>
        <v>75.150000000000006</v>
      </c>
      <c r="DT11" s="335">
        <f t="shared" si="100"/>
        <v>75.150000000000006</v>
      </c>
      <c r="DU11" s="335">
        <f t="shared" si="100"/>
        <v>75.150000000000006</v>
      </c>
      <c r="DV11" s="335">
        <f t="shared" si="100"/>
        <v>81.88</v>
      </c>
      <c r="DW11" s="335">
        <f t="shared" si="100"/>
        <v>73.858000000000004</v>
      </c>
      <c r="DX11" s="335">
        <f t="shared" si="100"/>
        <v>116.55200000000001</v>
      </c>
      <c r="DY11" s="335">
        <f t="shared" si="100"/>
        <v>116.55200000000001</v>
      </c>
      <c r="DZ11" s="335">
        <f t="shared" si="100"/>
        <v>116.55200000000001</v>
      </c>
      <c r="EA11" s="335">
        <f t="shared" si="100"/>
        <v>116.55200000000001</v>
      </c>
      <c r="EB11" s="335">
        <f t="shared" si="100"/>
        <v>120.188</v>
      </c>
      <c r="EC11" s="335">
        <f t="shared" si="100"/>
        <v>120.188</v>
      </c>
      <c r="ED11" s="335">
        <f t="shared" si="100"/>
        <v>120.188</v>
      </c>
      <c r="EE11" s="335">
        <f t="shared" si="100"/>
        <v>120.188</v>
      </c>
      <c r="EF11" s="335">
        <f t="shared" si="100"/>
        <v>114.614</v>
      </c>
      <c r="EG11" s="335">
        <f t="shared" si="100"/>
        <v>114.614</v>
      </c>
      <c r="EH11" s="335">
        <f t="shared" si="100"/>
        <v>114.614</v>
      </c>
      <c r="EI11" s="335">
        <f t="shared" si="100"/>
        <v>114.614</v>
      </c>
      <c r="EJ11" s="335">
        <f t="shared" si="100"/>
        <v>114.614</v>
      </c>
      <c r="EK11" s="335">
        <f t="shared" si="100"/>
        <v>139.41399999999999</v>
      </c>
      <c r="EL11" s="335">
        <f t="shared" si="100"/>
        <v>139.41399999999999</v>
      </c>
      <c r="EM11" s="335">
        <f t="shared" si="100"/>
        <v>139.41399999999999</v>
      </c>
      <c r="EN11" s="335">
        <f t="shared" si="100"/>
        <v>139.41399999999999</v>
      </c>
      <c r="EO11" s="335">
        <f t="shared" si="100"/>
        <v>139.41399999999999</v>
      </c>
      <c r="EP11" s="335">
        <f t="shared" si="100"/>
        <v>107.565</v>
      </c>
      <c r="EQ11" s="335">
        <f t="shared" si="100"/>
        <v>107.565</v>
      </c>
      <c r="ER11" s="335">
        <f t="shared" si="100"/>
        <v>107.565</v>
      </c>
      <c r="ES11" s="335">
        <f t="shared" si="100"/>
        <v>107.565</v>
      </c>
      <c r="ET11" s="335">
        <f t="shared" si="100"/>
        <v>121.008</v>
      </c>
      <c r="EU11" s="335">
        <f t="shared" si="100"/>
        <v>121.008</v>
      </c>
      <c r="EV11" s="335">
        <f t="shared" si="100"/>
        <v>121.008</v>
      </c>
      <c r="EW11" s="335">
        <f t="shared" si="100"/>
        <v>121.008</v>
      </c>
      <c r="EX11" s="335">
        <f t="shared" si="100"/>
        <v>132.55500000000001</v>
      </c>
      <c r="EY11" s="335">
        <f t="shared" si="100"/>
        <v>132.55500000000001</v>
      </c>
      <c r="EZ11" s="335">
        <f t="shared" si="100"/>
        <v>132.55500000000001</v>
      </c>
      <c r="FA11" s="335">
        <f t="shared" si="100"/>
        <v>132.55500000000001</v>
      </c>
      <c r="FB11" s="335">
        <f t="shared" si="100"/>
        <v>96.864000000000004</v>
      </c>
      <c r="FC11" s="335">
        <f t="shared" si="100"/>
        <v>96.864000000000004</v>
      </c>
      <c r="FD11" s="335">
        <f t="shared" si="100"/>
        <v>96.864000000000004</v>
      </c>
      <c r="FE11" s="335">
        <f t="shared" si="100"/>
        <v>96.864000000000004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0.09</v>
      </c>
      <c r="M12" s="345">
        <f t="shared" ca="1" si="58"/>
        <v>25.47</v>
      </c>
      <c r="N12" s="93">
        <f t="shared" ca="1" si="59"/>
        <v>5.0099999999999989</v>
      </c>
      <c r="O12" s="93">
        <f t="shared" ca="1" si="79"/>
        <v>10.440000000000001</v>
      </c>
      <c r="P12" s="93">
        <f t="shared" ca="1" si="80"/>
        <v>40.5</v>
      </c>
      <c r="Q12" s="62">
        <f t="shared" ca="1" si="51"/>
        <v>18.45</v>
      </c>
      <c r="R12" s="63">
        <f t="shared" ca="1" si="52"/>
        <v>18.45</v>
      </c>
      <c r="S12" s="64" t="str">
        <f>+Parametres!E14</f>
        <v xml:space="preserve">Fixed  </v>
      </c>
      <c r="T12" s="65">
        <f>+Parametres!F14</f>
        <v>0.09</v>
      </c>
      <c r="U12" s="65">
        <f>+Parametres!G14</f>
        <v>0.09</v>
      </c>
      <c r="V12" s="137">
        <v>10</v>
      </c>
      <c r="W12" s="97">
        <f ca="1">+$L$3*T12</f>
        <v>18.45</v>
      </c>
      <c r="X12" s="97">
        <f ca="1">+$L$3*U12</f>
        <v>18.45</v>
      </c>
      <c r="Y12" s="93">
        <f t="shared" ca="1" si="62"/>
        <v>18.45</v>
      </c>
      <c r="Z12" s="93">
        <f t="shared" ca="1" si="63"/>
        <v>18.45</v>
      </c>
      <c r="AA12" s="93">
        <f t="shared" ca="1" si="64"/>
        <v>18.45</v>
      </c>
      <c r="AB12" s="93">
        <f t="shared" ca="1" si="65"/>
        <v>18.45</v>
      </c>
      <c r="AC12" s="93">
        <f t="shared" ca="1" si="81"/>
        <v>18.45</v>
      </c>
      <c r="AD12" s="93">
        <f t="shared" ca="1" si="82"/>
        <v>18.45</v>
      </c>
      <c r="AE12" s="93" cm="1">
        <f t="array" aca="1" ref="AE12" ca="1">+_xlfn.SWITCH($G12,"Min",Y12,"Max",AA12,"Dual",AC12)</f>
        <v>18.45</v>
      </c>
      <c r="AF12" s="93" cm="1">
        <f t="array" aca="1" ref="AF12" ca="1">+_xlfn.SWITCH($G12,"Min",Z12,"Max",AB12,"Dual",AD12)</f>
        <v>18.45</v>
      </c>
      <c r="AG12" s="69">
        <f t="shared" ca="1" si="53"/>
        <v>18.45</v>
      </c>
      <c r="AI12" s="98">
        <f t="shared" ca="1" si="83"/>
        <v>18.45</v>
      </c>
      <c r="AJ12" s="99">
        <f t="shared" ca="1" si="84"/>
        <v>18.45</v>
      </c>
      <c r="AK12" s="100">
        <f t="shared" ca="1" si="7"/>
        <v>18.45</v>
      </c>
      <c r="AL12" s="100">
        <f t="shared" ca="1" si="7"/>
        <v>18.45</v>
      </c>
      <c r="AM12" s="100">
        <f t="shared" ca="1" si="7"/>
        <v>18.45</v>
      </c>
      <c r="AN12" s="100">
        <f t="shared" ca="1" si="7"/>
        <v>18.45</v>
      </c>
      <c r="AO12" s="100">
        <f t="shared" ca="1" si="7"/>
        <v>18.45</v>
      </c>
      <c r="AP12" s="100">
        <f t="shared" ca="1" si="7"/>
        <v>18.45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18.45</v>
      </c>
      <c r="AS12" s="103">
        <f t="shared" ca="1" si="86"/>
        <v>18.45</v>
      </c>
      <c r="AT12" s="103">
        <f t="shared" ca="1" si="87"/>
        <v>18.45</v>
      </c>
      <c r="AU12" s="104">
        <f t="shared" ca="1" si="88"/>
        <v>18.45</v>
      </c>
      <c r="AV12" s="104">
        <f t="shared" ca="1" si="89"/>
        <v>18.45</v>
      </c>
      <c r="AW12" s="105">
        <f t="shared" ca="1" si="90"/>
        <v>18.45</v>
      </c>
      <c r="AX12" s="140">
        <f t="shared" ca="1" si="91"/>
        <v>18.45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18.45</v>
      </c>
      <c r="BA12" s="105">
        <f t="shared" ca="1" si="93"/>
        <v>18.45</v>
      </c>
      <c r="BB12" s="104">
        <f t="shared" ca="1" si="94"/>
        <v>18.45</v>
      </c>
      <c r="BC12" s="104">
        <f t="shared" ca="1" si="95"/>
        <v>18.45</v>
      </c>
      <c r="BD12" s="103">
        <f t="shared" ca="1" si="96"/>
        <v>18.45</v>
      </c>
      <c r="BE12" s="103">
        <f t="shared" ca="1" si="97"/>
        <v>18.45</v>
      </c>
      <c r="BF12" s="106">
        <f t="shared" ca="1" si="98"/>
        <v>18.45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18.45</v>
      </c>
      <c r="BR12" s="139">
        <f t="shared" ca="1" si="12"/>
        <v>18.45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25.47</v>
      </c>
      <c r="CF12" s="112" cm="1">
        <f t="array" aca="1" ref="CF12" ca="1">+INDIRECT(ADDRESS($A12,$BJ$2-9))</f>
        <v>23.31</v>
      </c>
      <c r="CG12" s="112" cm="1">
        <f t="array" aca="1" ref="CG12" ca="1">+INDIRECT(ADDRESS($A12,$BJ$2-8))</f>
        <v>27.18</v>
      </c>
      <c r="CH12" s="112" cm="1">
        <f t="array" aca="1" ref="CH12" ca="1">+INDIRECT(ADDRESS($A12,$BJ$2-7))</f>
        <v>41.4</v>
      </c>
      <c r="CI12" s="112" cm="1">
        <f t="array" aca="1" ref="CI12" ca="1">+INDIRECT(ADDRESS($A12,$BJ$2-6))</f>
        <v>28.619999999999997</v>
      </c>
      <c r="CJ12" s="112" cm="1">
        <f t="array" aca="1" ref="CJ12" ca="1">+INDIRECT(ADDRESS($A12,$BJ$2-5))</f>
        <v>19.89</v>
      </c>
      <c r="CK12" s="112" cm="1">
        <f t="array" aca="1" ref="CK12" ca="1">+INDIRECT(ADDRESS($A12,$BJ$2-4))</f>
        <v>15.93</v>
      </c>
      <c r="CL12" s="112" cm="1">
        <f t="array" aca="1" ref="CL12" ca="1">+INDIRECT(ADDRESS($A12,$BJ$2-3))</f>
        <v>45.989999999999995</v>
      </c>
      <c r="CM12" s="112" cm="1">
        <f t="array" aca="1" ref="CM12" ca="1">+INDIRECT(ADDRESS($A12,$BJ$2-2))</f>
        <v>24.66</v>
      </c>
      <c r="CN12" s="112" cm="1">
        <f t="array" aca="1" ref="CN12" ca="1">+INDIRECT(ADDRESS($A12,$BJ$2-1))</f>
        <v>28.259999999999998</v>
      </c>
      <c r="CO12" s="112" cm="1">
        <f t="array" aca="1" ref="CO12" ca="1">+INDIRECT(ADDRESS($A12,BJ$2))</f>
        <v>18.45</v>
      </c>
      <c r="CP12" s="53"/>
      <c r="CQ12" s="54"/>
      <c r="CR12" s="54">
        <f t="shared" ca="1" si="57"/>
        <v>25.47</v>
      </c>
      <c r="CS12" s="54">
        <f t="shared" ca="1" si="57"/>
        <v>23.31</v>
      </c>
      <c r="CT12" s="54">
        <f t="shared" ca="1" si="57"/>
        <v>27.18</v>
      </c>
      <c r="CU12" s="54">
        <f t="shared" ca="1" si="57"/>
        <v>41.4</v>
      </c>
      <c r="CV12" s="54">
        <f t="shared" ca="1" si="57"/>
        <v>28.619999999999997</v>
      </c>
      <c r="CW12" s="54">
        <f t="shared" ca="1" si="57"/>
        <v>19.89</v>
      </c>
      <c r="CX12" s="54">
        <f t="shared" ca="1" si="57"/>
        <v>15.93</v>
      </c>
      <c r="CY12" s="54">
        <f t="shared" ca="1" si="57"/>
        <v>45.989999999999995</v>
      </c>
      <c r="CZ12" s="54">
        <f t="shared" ca="1" si="57"/>
        <v>24.66</v>
      </c>
      <c r="DA12" s="54">
        <f t="shared" ca="1" si="71"/>
        <v>28.259999999999998</v>
      </c>
      <c r="DB12" s="54">
        <f t="shared" ca="1" si="57"/>
        <v>18.45</v>
      </c>
      <c r="DC12" s="54"/>
      <c r="DD12" s="87" t="str">
        <f t="shared" si="14"/>
        <v>Management fees</v>
      </c>
      <c r="DE12" s="335">
        <f>+AVERAGE($T$12,$U$12)*DE3</f>
        <v>30.689999999999998</v>
      </c>
      <c r="DF12" s="335">
        <f t="shared" ref="DF12:FE12" si="101">+AVERAGE($T$12,$U$12)*DF3</f>
        <v>31.14</v>
      </c>
      <c r="DG12" s="335">
        <f t="shared" si="101"/>
        <v>16.919999999999998</v>
      </c>
      <c r="DH12" s="335">
        <f t="shared" si="101"/>
        <v>32.22</v>
      </c>
      <c r="DI12" s="335">
        <f t="shared" si="101"/>
        <v>26.009999999999998</v>
      </c>
      <c r="DJ12" s="335">
        <f t="shared" si="101"/>
        <v>28.259999999999998</v>
      </c>
      <c r="DK12" s="335">
        <f t="shared" si="101"/>
        <v>31.5</v>
      </c>
      <c r="DL12" s="335">
        <f t="shared" si="101"/>
        <v>27.54</v>
      </c>
      <c r="DM12" s="335">
        <f t="shared" si="101"/>
        <v>31.86</v>
      </c>
      <c r="DN12" s="335">
        <f t="shared" si="101"/>
        <v>36.18</v>
      </c>
      <c r="DO12" s="335">
        <f t="shared" si="101"/>
        <v>28.169999999999998</v>
      </c>
      <c r="DP12" s="335">
        <f t="shared" si="101"/>
        <v>32.31</v>
      </c>
      <c r="DQ12" s="335">
        <f t="shared" si="101"/>
        <v>31.5</v>
      </c>
      <c r="DR12" s="335">
        <f t="shared" si="101"/>
        <v>27.36</v>
      </c>
      <c r="DS12" s="335">
        <f t="shared" si="101"/>
        <v>29.34</v>
      </c>
      <c r="DT12" s="335">
        <f t="shared" si="101"/>
        <v>27</v>
      </c>
      <c r="DU12" s="335">
        <f t="shared" si="101"/>
        <v>32.04</v>
      </c>
      <c r="DV12" s="335">
        <f t="shared" si="101"/>
        <v>16.649999999999999</v>
      </c>
      <c r="DW12" s="335">
        <f t="shared" si="101"/>
        <v>5.1083099999999995</v>
      </c>
      <c r="DX12" s="335">
        <f t="shared" si="101"/>
        <v>12.6</v>
      </c>
      <c r="DY12" s="335">
        <f t="shared" si="101"/>
        <v>40.409999999999997</v>
      </c>
      <c r="DZ12" s="335">
        <f t="shared" si="101"/>
        <v>29.34</v>
      </c>
      <c r="EA12" s="335">
        <f t="shared" si="101"/>
        <v>36.54</v>
      </c>
      <c r="EB12" s="335">
        <f t="shared" si="101"/>
        <v>37.35</v>
      </c>
      <c r="EC12" s="335">
        <f t="shared" si="101"/>
        <v>25.74</v>
      </c>
      <c r="ED12" s="335">
        <f t="shared" si="101"/>
        <v>34.29</v>
      </c>
      <c r="EE12" s="335">
        <f t="shared" si="101"/>
        <v>32.4</v>
      </c>
      <c r="EF12" s="335">
        <f t="shared" si="101"/>
        <v>30.689999999999998</v>
      </c>
      <c r="EG12" s="335">
        <f t="shared" si="101"/>
        <v>23.849999999999998</v>
      </c>
      <c r="EH12" s="335">
        <f t="shared" si="101"/>
        <v>29.79</v>
      </c>
      <c r="EI12" s="335">
        <f t="shared" si="101"/>
        <v>30.15</v>
      </c>
      <c r="EJ12" s="335">
        <f t="shared" si="101"/>
        <v>28.709999999999997</v>
      </c>
      <c r="EK12" s="335">
        <f t="shared" si="101"/>
        <v>38.699999999999996</v>
      </c>
      <c r="EL12" s="335">
        <f t="shared" si="101"/>
        <v>18.72</v>
      </c>
      <c r="EM12" s="335">
        <f t="shared" si="101"/>
        <v>16.739999999999998</v>
      </c>
      <c r="EN12" s="335">
        <f t="shared" si="101"/>
        <v>31.23</v>
      </c>
      <c r="EO12" s="335">
        <f t="shared" si="101"/>
        <v>21.33</v>
      </c>
      <c r="EP12" s="335">
        <f t="shared" si="101"/>
        <v>24.93</v>
      </c>
      <c r="EQ12" s="335">
        <f t="shared" si="101"/>
        <v>34.65</v>
      </c>
      <c r="ER12" s="335">
        <f t="shared" si="101"/>
        <v>23.849999999999998</v>
      </c>
      <c r="ES12" s="335">
        <f t="shared" si="101"/>
        <v>39.6</v>
      </c>
      <c r="ET12" s="335">
        <f t="shared" si="101"/>
        <v>21.06</v>
      </c>
      <c r="EU12" s="335">
        <f t="shared" si="101"/>
        <v>25.47</v>
      </c>
      <c r="EV12" s="335">
        <f t="shared" si="101"/>
        <v>23.31</v>
      </c>
      <c r="EW12" s="335">
        <f t="shared" si="101"/>
        <v>27.18</v>
      </c>
      <c r="EX12" s="335">
        <f t="shared" si="101"/>
        <v>41.4</v>
      </c>
      <c r="EY12" s="335">
        <f t="shared" si="101"/>
        <v>28.619999999999997</v>
      </c>
      <c r="EZ12" s="335">
        <f t="shared" si="101"/>
        <v>19.89</v>
      </c>
      <c r="FA12" s="335">
        <f t="shared" si="101"/>
        <v>15.93</v>
      </c>
      <c r="FB12" s="335">
        <f t="shared" si="101"/>
        <v>45.989999999999995</v>
      </c>
      <c r="FC12" s="335">
        <f t="shared" si="101"/>
        <v>24.66</v>
      </c>
      <c r="FD12" s="335">
        <f t="shared" si="101"/>
        <v>28.259999999999998</v>
      </c>
      <c r="FE12" s="335">
        <f t="shared" si="101"/>
        <v>18.45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13.950000000000001</v>
      </c>
      <c r="M14" s="351">
        <f t="shared" ca="1" si="58"/>
        <v>-4.5</v>
      </c>
      <c r="N14" s="147">
        <f t="shared" ca="1" si="59"/>
        <v>19.425000000000001</v>
      </c>
      <c r="O14" s="148">
        <f t="shared" ca="1" si="79"/>
        <v>-62.775000000000006</v>
      </c>
      <c r="P14" s="148">
        <f t="shared" ca="1" si="80"/>
        <v>53.775000000000006</v>
      </c>
      <c r="Q14" s="62">
        <f t="shared" ca="1" si="51"/>
        <v>-2.0499999999999998</v>
      </c>
      <c r="R14" s="63">
        <f t="shared" ca="1" si="52"/>
        <v>2.0499999999999998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-2.0499999999999998</v>
      </c>
      <c r="X14" s="97">
        <f ca="1">+$L$3*U14</f>
        <v>2.0499999999999998</v>
      </c>
      <c r="Y14" s="150">
        <f t="shared" ca="1" si="62"/>
        <v>-2.0499999999999998</v>
      </c>
      <c r="Z14" s="150">
        <f t="shared" ca="1" si="63"/>
        <v>2.0499999999999998</v>
      </c>
      <c r="AA14" s="150">
        <f t="shared" ca="1" si="64"/>
        <v>-2.0499999999999998</v>
      </c>
      <c r="AB14" s="150">
        <f t="shared" ca="1" si="65"/>
        <v>2.0499999999999998</v>
      </c>
      <c r="AC14" s="150">
        <f t="shared" ca="1" si="81"/>
        <v>-2.0499999999999998</v>
      </c>
      <c r="AD14" s="150">
        <f t="shared" ca="1" si="82"/>
        <v>2.0499999999999998</v>
      </c>
      <c r="AE14" s="146" cm="1">
        <f t="array" aca="1" ref="AE14" ca="1">+_xlfn.SWITCH($G14,"Min",Y14,"Max",AA14,"Dual",AC14)</f>
        <v>-2.0499999999999998</v>
      </c>
      <c r="AF14" s="146" cm="1">
        <f t="array" aca="1" ref="AF14" ca="1">+_xlfn.SWITCH($G14,"Min",Z14,"Max",AB14,"Dual",AD14)</f>
        <v>2.0499999999999998</v>
      </c>
      <c r="AG14" s="69">
        <f t="shared" ca="1" si="53"/>
        <v>0</v>
      </c>
      <c r="AI14" s="151">
        <f t="shared" ca="1" si="83"/>
        <v>13.950000000000001</v>
      </c>
      <c r="AJ14" s="152">
        <f t="shared" ca="1" si="84"/>
        <v>-2.0499999999999998</v>
      </c>
      <c r="AK14" s="153">
        <f t="shared" ref="AK14:AP23" ca="1" si="134">+(AJ14+($AF14-$AJ14)/6)</f>
        <v>-1.3666666666666667</v>
      </c>
      <c r="AL14" s="153">
        <f t="shared" ca="1" si="134"/>
        <v>-0.68333333333333346</v>
      </c>
      <c r="AM14" s="153">
        <f t="shared" ca="1" si="134"/>
        <v>-2.2204460492503131E-16</v>
      </c>
      <c r="AN14" s="153">
        <f t="shared" ca="1" si="134"/>
        <v>0.68333333333333302</v>
      </c>
      <c r="AO14" s="153">
        <f t="shared" ca="1" si="134"/>
        <v>1.3666666666666663</v>
      </c>
      <c r="AP14" s="153">
        <f t="shared" ca="1" si="134"/>
        <v>2.0499999999999994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High</v>
      </c>
      <c r="AR14" s="155">
        <f t="shared" ca="1" si="85"/>
        <v>-2.0499999999999998</v>
      </c>
      <c r="AS14" s="156">
        <f t="shared" ca="1" si="86"/>
        <v>-1.3666666666666667</v>
      </c>
      <c r="AT14" s="156">
        <f t="shared" ca="1" si="87"/>
        <v>-0.68333333333333346</v>
      </c>
      <c r="AU14" s="157">
        <f t="shared" ca="1" si="88"/>
        <v>-2.2204460492503131E-16</v>
      </c>
      <c r="AV14" s="157">
        <f t="shared" ca="1" si="89"/>
        <v>0.68333333333333302</v>
      </c>
      <c r="AW14" s="158">
        <f t="shared" ca="1" si="90"/>
        <v>1.3666666666666663</v>
      </c>
      <c r="AX14" s="158">
        <f t="shared" ca="1" si="91"/>
        <v>2.0499999999999994</v>
      </c>
      <c r="AY14" s="154" t="str" cm="1">
        <f t="array" aca="1" ref="AY14" ca="1">+_xlfn.IFS(AI14&lt;=$AT14,"Green",AND(AI14&gt;$AT14,AI14&lt;=$AV14),"Yellow High",AND(AI14&gt;$AV14,AI14&lt;=$AX14),"Orange High",AI14&gt;$AX14,"Red High")</f>
        <v>Red High</v>
      </c>
      <c r="AZ14" s="158">
        <f t="shared" ca="1" si="92"/>
        <v>-2.0499999999999998</v>
      </c>
      <c r="BA14" s="158">
        <f t="shared" ca="1" si="93"/>
        <v>-1.3666666666666667</v>
      </c>
      <c r="BB14" s="157">
        <f t="shared" ca="1" si="94"/>
        <v>-0.68333333333333346</v>
      </c>
      <c r="BC14" s="157">
        <f t="shared" ca="1" si="95"/>
        <v>-2.2204460492503131E-16</v>
      </c>
      <c r="BD14" s="156">
        <f t="shared" ca="1" si="96"/>
        <v>0.68333333333333302</v>
      </c>
      <c r="BE14" s="156">
        <f t="shared" ca="1" si="97"/>
        <v>1.3666666666666663</v>
      </c>
      <c r="BF14" s="159">
        <f t="shared" ca="1" si="98"/>
        <v>2.0499999999999994</v>
      </c>
      <c r="BG14" s="154" t="str" cm="1">
        <f t="array" aca="1" ref="BG14" ca="1">+_xlfn.IFS($L14&lt;=AZ14,"Red Low",AND($L14&gt;AZ14,$L14&lt;=BB14),"Orange Low",AND($L14&gt;BB14,$L14&lt;=BD14),"Yellow Low",$L14&gt;BD14,"Green")</f>
        <v>Green</v>
      </c>
      <c r="BH14" s="21" t="str" cm="1">
        <f t="array" aca="1" ref="BH14" ca="1">+_xlfn.IFS(G14="Min",BG14,G14="Max",AY14,G14="Dual",AQ14)</f>
        <v>Green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-13.5</v>
      </c>
      <c r="CF14" s="163" cm="1">
        <f t="array" aca="1" ref="CF14" ca="1">+INDIRECT(ADDRESS($A14,$BJ$2-9))</f>
        <v>9.9</v>
      </c>
      <c r="CG14" s="163" cm="1">
        <f t="array" aca="1" ref="CG14" ca="1">+INDIRECT(ADDRESS($A14,$BJ$2-8))</f>
        <v>-15.3</v>
      </c>
      <c r="CH14" s="163" cm="1">
        <f t="array" aca="1" ref="CH14" ca="1">+INDIRECT(ADDRESS($A14,$BJ$2-7))</f>
        <v>-9</v>
      </c>
      <c r="CI14" s="163" cm="1">
        <f t="array" aca="1" ref="CI14" ca="1">+INDIRECT(ADDRESS($A14,$BJ$2-6))</f>
        <v>-4.5</v>
      </c>
      <c r="CJ14" s="163" cm="1">
        <f t="array" aca="1" ref="CJ14" ca="1">+INDIRECT(ADDRESS($A14,$BJ$2-5))</f>
        <v>25.650000000000002</v>
      </c>
      <c r="CK14" s="163" cm="1">
        <f t="array" aca="1" ref="CK14" ca="1">+INDIRECT(ADDRESS($A14,$BJ$2-4))</f>
        <v>64.8</v>
      </c>
      <c r="CL14" s="163" cm="1">
        <f t="array" aca="1" ref="CL14" ca="1">+INDIRECT(ADDRESS($A14,$BJ$2-3))</f>
        <v>-51.75</v>
      </c>
      <c r="CM14" s="163" cm="1">
        <f t="array" aca="1" ref="CM14" ca="1">+INDIRECT(ADDRESS($A14,$BJ$2-2))</f>
        <v>-16.2</v>
      </c>
      <c r="CN14" s="163" cm="1">
        <f t="array" aca="1" ref="CN14" ca="1">+INDIRECT(ADDRESS($A14,$BJ$2-1))</f>
        <v>4.5</v>
      </c>
      <c r="CO14" s="163" cm="1">
        <f t="array" aca="1" ref="CO14" ca="1">+INDIRECT(ADDRESS($A14,BJ$2))</f>
        <v>13.950000000000001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-3.15</v>
      </c>
      <c r="DG14" s="337">
        <f>+(DG45-DF45)*Parametres!$G$79+(DG44-DF44)*Parametres!$G$80</f>
        <v>6.3</v>
      </c>
      <c r="DH14" s="337">
        <f>+(DH45-DG45)*Parametres!$G$79+(DH44-DG44)*Parametres!$G$80</f>
        <v>0.45</v>
      </c>
      <c r="DI14" s="337">
        <f>+(DI45-DH45)*Parametres!$G$79+(DI44-DH44)*Parametres!$G$80</f>
        <v>-9.4500000000000011</v>
      </c>
      <c r="DJ14" s="337">
        <f>+(DJ45-DI45)*Parametres!$G$79+(DJ44-DI44)*Parametres!$G$80</f>
        <v>0</v>
      </c>
      <c r="DK14" s="337">
        <f>+(DK45-DJ45)*Parametres!$G$79+(DK44-DJ44)*Parametres!$G$80</f>
        <v>1.8</v>
      </c>
      <c r="DL14" s="337">
        <f>+(DL45-DK45)*Parametres!$G$79+(DL44-DK44)*Parametres!$G$80</f>
        <v>-23.400000000000002</v>
      </c>
      <c r="DM14" s="337">
        <f>+(DM45-DL45)*Parametres!$G$79+(DM44-DL44)*Parametres!$G$80</f>
        <v>18</v>
      </c>
      <c r="DN14" s="337">
        <f>+(DN45-DM45)*Parametres!$G$79+(DN44-DM44)*Parametres!$G$80</f>
        <v>38.700000000000003</v>
      </c>
      <c r="DO14" s="337">
        <f>+(DO45-DN45)*Parametres!$G$79+(DO44-DN44)*Parametres!$G$80</f>
        <v>-33.75</v>
      </c>
      <c r="DP14" s="337">
        <f>+(DP45-DO45)*Parametres!$G$79+(DP44-DO44)*Parametres!$G$80</f>
        <v>16.2</v>
      </c>
      <c r="DQ14" s="337">
        <f>+(DQ45-DP45)*Parametres!$G$79+(DQ44-DP44)*Parametres!$G$80</f>
        <v>-0.45</v>
      </c>
      <c r="DR14" s="337">
        <f>+(DR45-DQ45)*Parametres!$G$79+(DR44-DQ44)*Parametres!$G$80</f>
        <v>9.4500000000000011</v>
      </c>
      <c r="DS14" s="337">
        <f>+(DS45-DR45)*Parametres!$G$79+(DS44-DR44)*Parametres!$G$80</f>
        <v>21.150000000000002</v>
      </c>
      <c r="DT14" s="337">
        <f>+(DT45-DS45)*Parametres!$G$79+(DT44-DS44)*Parametres!$G$80</f>
        <v>8.5500000000000007</v>
      </c>
      <c r="DU14" s="337">
        <f>+(DU45-DT45)*Parametres!$G$79+(DU44-DT44)*Parametres!$G$80</f>
        <v>-9.4500000000000011</v>
      </c>
      <c r="DV14" s="337">
        <f>+(DV45-DU45)*Parametres!$G$79+(DV44-DU44)*Parametres!$G$80</f>
        <v>14.85</v>
      </c>
      <c r="DW14" s="337">
        <f>+(DW45-DV45)*Parametres!$G$79+(DW44-DV44)*Parametres!$G$80</f>
        <v>0</v>
      </c>
      <c r="DX14" s="337">
        <f>+(DX45-DW45)*Parametres!$G$79+(DX44-DW44)*Parametres!$G$80</f>
        <v>-9</v>
      </c>
      <c r="DY14" s="337">
        <f>+(DY45-DX45)*Parametres!$G$79+(DY44-DX44)*Parametres!$G$80</f>
        <v>-4.95</v>
      </c>
      <c r="DZ14" s="337">
        <f>+(DZ45-DY45)*Parametres!$G$79+(DZ44-DY44)*Parametres!$G$80</f>
        <v>3.6</v>
      </c>
      <c r="EA14" s="337">
        <f>+(EA45-DZ45)*Parametres!$G$79+(EA44-DZ44)*Parametres!$G$80</f>
        <v>-22.5</v>
      </c>
      <c r="EB14" s="337">
        <f>+(EB45-EA45)*Parametres!$G$79+(EB44-EA44)*Parametres!$G$80</f>
        <v>1.8</v>
      </c>
      <c r="EC14" s="337">
        <f>+(EC45-EB45)*Parametres!$G$79+(EC44-EB44)*Parametres!$G$80</f>
        <v>8.1</v>
      </c>
      <c r="ED14" s="337">
        <f>+(ED45-EC45)*Parametres!$G$79+(ED44-EC44)*Parametres!$G$80</f>
        <v>55.800000000000004</v>
      </c>
      <c r="EE14" s="337">
        <f>+(EE45-ED45)*Parametres!$G$79+(EE44-ED44)*Parametres!$G$80</f>
        <v>-26.1</v>
      </c>
      <c r="EF14" s="337">
        <f>+(EF45-EE45)*Parametres!$G$79+(EF44-EE44)*Parametres!$G$80</f>
        <v>2.7</v>
      </c>
      <c r="EG14" s="337">
        <f>+(EG45-EF45)*Parametres!$G$79+(EG44-EF44)*Parametres!$G$80</f>
        <v>5.8500000000000005</v>
      </c>
      <c r="EH14" s="337">
        <f>+(EH45-EG45)*Parametres!$G$79+(EH44-EG44)*Parametres!$G$80</f>
        <v>16.2</v>
      </c>
      <c r="EI14" s="337">
        <f>+(EI45-EH45)*Parametres!$G$79+(EI44-EH44)*Parametres!$G$80</f>
        <v>3.15</v>
      </c>
      <c r="EJ14" s="337">
        <f>+(EJ45-EI45)*Parametres!$G$79+(EJ44-EI44)*Parametres!$G$80</f>
        <v>10.8</v>
      </c>
      <c r="EK14" s="337">
        <f>+(EK45-EJ45)*Parametres!$G$79+(EK44-EJ44)*Parametres!$G$80</f>
        <v>-22.05</v>
      </c>
      <c r="EL14" s="337">
        <f>+(EL45-EK45)*Parametres!$G$79+(EL44-EK44)*Parametres!$G$80</f>
        <v>54</v>
      </c>
      <c r="EM14" s="337">
        <f>+(EM45-EL45)*Parametres!$G$79+(EM44-EL44)*Parametres!$G$80</f>
        <v>0</v>
      </c>
      <c r="EN14" s="337">
        <f>+(EN45-EM45)*Parametres!$G$79+(EN44-EM44)*Parametres!$G$80</f>
        <v>-53.550000000000004</v>
      </c>
      <c r="EO14" s="337">
        <f>+(EO45-EN45)*Parametres!$G$79+(EO44-EN44)*Parametres!$G$80</f>
        <v>-1.35</v>
      </c>
      <c r="EP14" s="337">
        <f>+(EP45-EO45)*Parametres!$G$79+(EP44-EO44)*Parametres!$G$80</f>
        <v>12.15</v>
      </c>
      <c r="EQ14" s="337">
        <f>+(EQ45-EP45)*Parametres!$G$79+(EQ44-EP44)*Parametres!$G$80</f>
        <v>-5.4</v>
      </c>
      <c r="ER14" s="337">
        <f>+(ER45-EQ45)*Parametres!$G$79+(ER44-EQ44)*Parametres!$G$80</f>
        <v>11.25</v>
      </c>
      <c r="ES14" s="337">
        <f>+(ES45-ER45)*Parametres!$G$79+(ES44-ER44)*Parametres!$G$80</f>
        <v>-21.150000000000002</v>
      </c>
      <c r="ET14" s="337">
        <f>+(ET45-ES45)*Parametres!$G$79+(ET44-ES44)*Parametres!$G$80</f>
        <v>34.200000000000003</v>
      </c>
      <c r="EU14" s="337">
        <f>+(EU45-ET45)*Parametres!$G$79+(EU44-ET44)*Parametres!$G$80</f>
        <v>-13.5</v>
      </c>
      <c r="EV14" s="337">
        <f>+(EV45-EU45)*Parametres!$G$79+(EV44-EU44)*Parametres!$G$80</f>
        <v>9.9</v>
      </c>
      <c r="EW14" s="337">
        <f>+(EW45-EV45)*Parametres!$G$79+(EW44-EV44)*Parametres!$G$80</f>
        <v>-15.3</v>
      </c>
      <c r="EX14" s="337">
        <f>+(EX45-EW45)*Parametres!$G$79+(EX44-EW44)*Parametres!$G$80</f>
        <v>-9</v>
      </c>
      <c r="EY14" s="337">
        <f>+(EY45-EX45)*Parametres!$G$79+(EY44-EX44)*Parametres!$G$80</f>
        <v>-4.5</v>
      </c>
      <c r="EZ14" s="337">
        <f>+(EZ45-EY45)*Parametres!$G$79+(EZ44-EY44)*Parametres!$G$80</f>
        <v>25.650000000000002</v>
      </c>
      <c r="FA14" s="337">
        <f>+(FA45-EZ45)*Parametres!$G$79+(FA44-EZ44)*Parametres!$G$80</f>
        <v>64.8</v>
      </c>
      <c r="FB14" s="337">
        <f>+(FB45-FA45)*Parametres!$G$79+(FB44-FA44)*Parametres!$G$80</f>
        <v>-51.75</v>
      </c>
      <c r="FC14" s="337">
        <f>+(FC45-FB45)*Parametres!$G$79+(FC44-FB44)*Parametres!$G$80</f>
        <v>-16.2</v>
      </c>
      <c r="FD14" s="337">
        <f>+(FD45-FC45)*Parametres!$G$79+(FD44-FC44)*Parametres!$G$80</f>
        <v>4.5</v>
      </c>
      <c r="FE14" s="337">
        <f>+(FE45-FD45)*Parametres!$G$79+(FE44-FD44)*Parametres!$G$80</f>
        <v>13.950000000000001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-32.236999999999995</v>
      </c>
      <c r="M15" s="351">
        <f t="shared" ca="1" si="58"/>
        <v>-36.014000000000003</v>
      </c>
      <c r="N15" s="147">
        <f t="shared" ca="1" si="59"/>
        <v>24.609499999999997</v>
      </c>
      <c r="O15" s="148">
        <f t="shared" ca="1" si="79"/>
        <v>-109.8425</v>
      </c>
      <c r="P15" s="148">
        <f t="shared" ca="1" si="80"/>
        <v>37.814499999999988</v>
      </c>
      <c r="Q15" s="62">
        <f t="shared" ca="1" si="51"/>
        <v>3.6045833333333333</v>
      </c>
      <c r="R15" s="63">
        <f t="shared" ca="1" si="52"/>
        <v>20.673710526315769</v>
      </c>
      <c r="S15" s="64" t="str">
        <f>+Parametres!E17</f>
        <v>Calculated</v>
      </c>
      <c r="T15" s="65">
        <f>+Parametres!F17</f>
        <v>1.7583333333333333E-2</v>
      </c>
      <c r="U15" s="65">
        <f>+Parametres!G17</f>
        <v>0.10084736842105253</v>
      </c>
      <c r="V15" s="149">
        <v>10</v>
      </c>
      <c r="W15" s="97">
        <f ca="1">+$L$3*T15</f>
        <v>3.6045833333333333</v>
      </c>
      <c r="X15" s="97">
        <f t="shared" ca="1" si="76"/>
        <v>20.673710526315769</v>
      </c>
      <c r="Y15" s="150">
        <f t="shared" ca="1" si="62"/>
        <v>3.6045833333333333</v>
      </c>
      <c r="Z15" s="150">
        <f t="shared" ca="1" si="63"/>
        <v>20.673710526315769</v>
      </c>
      <c r="AA15" s="150">
        <f t="shared" ca="1" si="64"/>
        <v>3.6045833333333333</v>
      </c>
      <c r="AB15" s="150">
        <f t="shared" ca="1" si="65"/>
        <v>20.673710526315769</v>
      </c>
      <c r="AC15" s="150">
        <f t="shared" ca="1" si="81"/>
        <v>3.6045833333333333</v>
      </c>
      <c r="AD15" s="150">
        <f t="shared" ca="1" si="82"/>
        <v>20.673710526315769</v>
      </c>
      <c r="AE15" s="146" cm="1">
        <f t="array" aca="1" ref="AE15" ca="1">+_xlfn.SWITCH($G15,"Min",Y15,"Max",AA15,"Dual",AC15)</f>
        <v>3.6045833333333333</v>
      </c>
      <c r="AF15" s="146" cm="1">
        <f t="array" aca="1" ref="AF15" ca="1">+_xlfn.SWITCH($G15,"Min",Z15,"Max",AB15,"Dual",AD15)</f>
        <v>20.673710526315769</v>
      </c>
      <c r="AG15" s="69">
        <f t="shared" ca="1" si="53"/>
        <v>12.139146929824552</v>
      </c>
      <c r="AI15" s="151">
        <f t="shared" ca="1" si="83"/>
        <v>-32.236999999999995</v>
      </c>
      <c r="AJ15" s="152">
        <f t="shared" ca="1" si="84"/>
        <v>3.6045833333333333</v>
      </c>
      <c r="AK15" s="153">
        <f t="shared" ca="1" si="134"/>
        <v>6.4494378654970728</v>
      </c>
      <c r="AL15" s="153">
        <f t="shared" ca="1" si="134"/>
        <v>9.2942923976608114</v>
      </c>
      <c r="AM15" s="153">
        <f t="shared" ca="1" si="134"/>
        <v>12.13914692982455</v>
      </c>
      <c r="AN15" s="153">
        <f t="shared" ca="1" si="134"/>
        <v>14.984001461988289</v>
      </c>
      <c r="AO15" s="153">
        <f t="shared" ca="1" si="134"/>
        <v>17.828855994152029</v>
      </c>
      <c r="AP15" s="153">
        <f t="shared" ca="1" si="134"/>
        <v>20.673710526315769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3.6045833333333333</v>
      </c>
      <c r="AS15" s="156">
        <f t="shared" ca="1" si="86"/>
        <v>6.4494378654970728</v>
      </c>
      <c r="AT15" s="156">
        <f t="shared" ca="1" si="87"/>
        <v>9.2942923976608114</v>
      </c>
      <c r="AU15" s="157">
        <f t="shared" ca="1" si="88"/>
        <v>12.13914692982455</v>
      </c>
      <c r="AV15" s="157">
        <f t="shared" ca="1" si="89"/>
        <v>14.984001461988289</v>
      </c>
      <c r="AW15" s="158">
        <f t="shared" ca="1" si="90"/>
        <v>17.828855994152029</v>
      </c>
      <c r="AX15" s="158">
        <f t="shared" ca="1" si="91"/>
        <v>20.673710526315769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3.6045833333333333</v>
      </c>
      <c r="BA15" s="158">
        <f t="shared" ca="1" si="93"/>
        <v>6.4494378654970728</v>
      </c>
      <c r="BB15" s="157">
        <f t="shared" ca="1" si="94"/>
        <v>9.2942923976608114</v>
      </c>
      <c r="BC15" s="157">
        <f t="shared" ca="1" si="95"/>
        <v>12.13914692982455</v>
      </c>
      <c r="BD15" s="156">
        <f t="shared" ca="1" si="96"/>
        <v>14.984001461988289</v>
      </c>
      <c r="BE15" s="156">
        <f t="shared" ca="1" si="97"/>
        <v>17.828855994152029</v>
      </c>
      <c r="BF15" s="159">
        <f t="shared" ca="1" si="98"/>
        <v>20.673710526315769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-45.260999999999953</v>
      </c>
      <c r="CF15" s="163" cm="1">
        <f t="array" aca="1" ref="CF15" ca="1">+INDIRECT(ADDRESS($A15,$BJ$2-9))</f>
        <v>-36.014000000000003</v>
      </c>
      <c r="CG15" s="163" cm="1">
        <f t="array" aca="1" ref="CG15" ca="1">+INDIRECT(ADDRESS($A15,$BJ$2-8))</f>
        <v>-48.790999999999997</v>
      </c>
      <c r="CH15" s="163" cm="1">
        <f t="array" aca="1" ref="CH15" ca="1">+INDIRECT(ADDRESS($A15,$BJ$2-7))</f>
        <v>55.085999999999984</v>
      </c>
      <c r="CI15" s="163" cm="1">
        <f t="array" aca="1" ref="CI15" ca="1">+INDIRECT(ADDRESS($A15,$BJ$2-6))</f>
        <v>-23.344000000000015</v>
      </c>
      <c r="CJ15" s="163" cm="1">
        <f t="array" aca="1" ref="CJ15" ca="1">+INDIRECT(ADDRESS($A15,$BJ$2-5))</f>
        <v>-41.374000000000009</v>
      </c>
      <c r="CK15" s="163" cm="1">
        <f t="array" aca="1" ref="CK15" ca="1">+INDIRECT(ADDRESS($A15,$BJ$2-4))</f>
        <v>-38.263999999999996</v>
      </c>
      <c r="CL15" s="163" cm="1">
        <f t="array" aca="1" ref="CL15" ca="1">+INDIRECT(ADDRESS($A15,$BJ$2-3))</f>
        <v>98.865999999999985</v>
      </c>
      <c r="CM15" s="163" cm="1">
        <f t="array" aca="1" ref="CM15" ca="1">+INDIRECT(ADDRESS($A15,$BJ$2-2))</f>
        <v>-43.197000000000003</v>
      </c>
      <c r="CN15" s="163" cm="1">
        <f t="array" aca="1" ref="CN15" ca="1">+INDIRECT(ADDRESS($A15,$BJ$2-1))</f>
        <v>42.762999999999998</v>
      </c>
      <c r="CO15" s="163" cm="1">
        <f t="array" aca="1" ref="CO15" ca="1">+INDIRECT(ADDRESS($A15,BJ$2))</f>
        <v>-32.236999999999995</v>
      </c>
      <c r="CP15" s="53"/>
      <c r="CQ15" s="54"/>
      <c r="CR15" s="54">
        <f t="shared" ca="1" si="57"/>
        <v>16.757944298245601</v>
      </c>
      <c r="CS15" s="54">
        <f t="shared" ca="1" si="57"/>
        <v>15.33677587719297</v>
      </c>
      <c r="CT15" s="54">
        <f t="shared" ca="1" si="57"/>
        <v>17.883035964912267</v>
      </c>
      <c r="CU15" s="54">
        <f t="shared" ca="1" si="57"/>
        <v>27.239061403508749</v>
      </c>
      <c r="CV15" s="54">
        <f t="shared" ca="1" si="57"/>
        <v>18.830481578947353</v>
      </c>
      <c r="CW15" s="54">
        <f t="shared" ca="1" si="57"/>
        <v>13.08659254385964</v>
      </c>
      <c r="CX15" s="54">
        <f t="shared" ca="1" si="57"/>
        <v>10.48111710526315</v>
      </c>
      <c r="CY15" s="54">
        <f t="shared" ca="1" si="57"/>
        <v>30.259044298245591</v>
      </c>
      <c r="CZ15" s="54">
        <f t="shared" ca="1" si="57"/>
        <v>16.225006140350864</v>
      </c>
      <c r="DA15" s="54">
        <f t="shared" ca="1" si="71"/>
        <v>18.593620175438581</v>
      </c>
      <c r="DB15" s="54">
        <f t="shared" ca="1" si="57"/>
        <v>12.139146929824552</v>
      </c>
      <c r="DC15" s="54"/>
      <c r="DD15" s="87" t="str">
        <f t="shared" si="14"/>
        <v>EBITDA</v>
      </c>
      <c r="DE15" s="337">
        <f>+DE10-DE11-DE12+DE14</f>
        <v>16.730000000000004</v>
      </c>
      <c r="DF15" s="337">
        <f t="shared" ref="DF15:FE15" si="135">+DF10-DF11-DF12+DF14</f>
        <v>21.229999999999983</v>
      </c>
      <c r="DG15" s="337">
        <f t="shared" si="135"/>
        <v>-28.62</v>
      </c>
      <c r="DH15" s="337">
        <f t="shared" si="135"/>
        <v>34.929999999999964</v>
      </c>
      <c r="DI15" s="337">
        <f t="shared" si="135"/>
        <v>-30.119999999999983</v>
      </c>
      <c r="DJ15" s="337">
        <f t="shared" si="135"/>
        <v>-25.620000000000012</v>
      </c>
      <c r="DK15" s="337">
        <f t="shared" si="135"/>
        <v>52.179999999999993</v>
      </c>
      <c r="DL15" s="337">
        <f t="shared" si="135"/>
        <v>-26.420000000000005</v>
      </c>
      <c r="DM15" s="337">
        <f t="shared" si="135"/>
        <v>9.680000000000021</v>
      </c>
      <c r="DN15" s="337">
        <f t="shared" si="135"/>
        <v>43.97000000000002</v>
      </c>
      <c r="DO15" s="337">
        <f t="shared" si="135"/>
        <v>-109.33000000000003</v>
      </c>
      <c r="DP15" s="337">
        <f t="shared" si="135"/>
        <v>-5.2799999999999763</v>
      </c>
      <c r="DQ15" s="337">
        <f t="shared" si="135"/>
        <v>-93.280000000000015</v>
      </c>
      <c r="DR15" s="337">
        <f t="shared" si="135"/>
        <v>12.427999999999995</v>
      </c>
      <c r="DS15" s="337">
        <f t="shared" si="135"/>
        <v>20.69999999999996</v>
      </c>
      <c r="DT15" s="337">
        <f t="shared" si="135"/>
        <v>-4.8000000000000078</v>
      </c>
      <c r="DU15" s="337">
        <f t="shared" si="135"/>
        <v>2.4500000000000117</v>
      </c>
      <c r="DV15" s="337">
        <f t="shared" si="135"/>
        <v>-60.27</v>
      </c>
      <c r="DW15" s="337">
        <f t="shared" si="135"/>
        <v>-69.44465000000001</v>
      </c>
      <c r="DX15" s="337">
        <f t="shared" si="135"/>
        <v>-171.78400000000002</v>
      </c>
      <c r="DY15" s="337">
        <f t="shared" si="135"/>
        <v>87.535999999999959</v>
      </c>
      <c r="DZ15" s="337">
        <f t="shared" si="135"/>
        <v>-4.7760000000000158</v>
      </c>
      <c r="EA15" s="337">
        <f t="shared" si="135"/>
        <v>20.895999999999994</v>
      </c>
      <c r="EB15" s="337">
        <f t="shared" si="135"/>
        <v>70.352999999999994</v>
      </c>
      <c r="EC15" s="337">
        <f t="shared" si="135"/>
        <v>-6.0969999999999782</v>
      </c>
      <c r="ED15" s="337">
        <f t="shared" si="135"/>
        <v>100.62300000000002</v>
      </c>
      <c r="EE15" s="337">
        <f t="shared" si="135"/>
        <v>0.91899999999999693</v>
      </c>
      <c r="EF15" s="337">
        <f t="shared" si="135"/>
        <v>-23.496999999999989</v>
      </c>
      <c r="EG15" s="337">
        <f t="shared" si="135"/>
        <v>-30.822999999999986</v>
      </c>
      <c r="EH15" s="337">
        <f t="shared" si="135"/>
        <v>35.046999999999997</v>
      </c>
      <c r="EI15" s="337">
        <f t="shared" si="135"/>
        <v>6.9170000000000034</v>
      </c>
      <c r="EJ15" s="337">
        <f t="shared" si="135"/>
        <v>26.847000000000008</v>
      </c>
      <c r="EK15" s="337">
        <f t="shared" si="135"/>
        <v>30.435000000000006</v>
      </c>
      <c r="EL15" s="337">
        <f t="shared" si="135"/>
        <v>-48.35499999999999</v>
      </c>
      <c r="EM15" s="337">
        <f t="shared" si="135"/>
        <v>-107.25499999999997</v>
      </c>
      <c r="EN15" s="337">
        <f t="shared" si="135"/>
        <v>-51.140000000000015</v>
      </c>
      <c r="EO15" s="337">
        <f t="shared" si="135"/>
        <v>-76.034999999999982</v>
      </c>
      <c r="EP15" s="337">
        <f t="shared" si="135"/>
        <v>2.0040000000000209</v>
      </c>
      <c r="EQ15" s="337">
        <f t="shared" si="135"/>
        <v>55.503999999999976</v>
      </c>
      <c r="ER15" s="337">
        <f t="shared" si="135"/>
        <v>-60.345999999999989</v>
      </c>
      <c r="ES15" s="337">
        <f t="shared" si="135"/>
        <v>97.124000000000024</v>
      </c>
      <c r="ET15" s="337">
        <f t="shared" si="135"/>
        <v>-8.2959999999999923</v>
      </c>
      <c r="EU15" s="337">
        <f t="shared" si="135"/>
        <v>-45.260999999999953</v>
      </c>
      <c r="EV15" s="337">
        <f t="shared" si="135"/>
        <v>-36.014000000000003</v>
      </c>
      <c r="EW15" s="337">
        <f t="shared" si="135"/>
        <v>-48.790999999999997</v>
      </c>
      <c r="EX15" s="337">
        <f t="shared" si="135"/>
        <v>55.085999999999984</v>
      </c>
      <c r="EY15" s="337">
        <f t="shared" si="135"/>
        <v>-23.344000000000015</v>
      </c>
      <c r="EZ15" s="337">
        <f t="shared" si="135"/>
        <v>-41.374000000000009</v>
      </c>
      <c r="FA15" s="337">
        <f t="shared" si="135"/>
        <v>-38.263999999999996</v>
      </c>
      <c r="FB15" s="337">
        <f t="shared" si="135"/>
        <v>98.865999999999985</v>
      </c>
      <c r="FC15" s="337">
        <f t="shared" si="135"/>
        <v>-43.197000000000003</v>
      </c>
      <c r="FD15" s="337">
        <f t="shared" si="135"/>
        <v>42.762999999999998</v>
      </c>
      <c r="FE15" s="337">
        <f t="shared" si="135"/>
        <v>-32.236999999999995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59</v>
      </c>
      <c r="M16" s="346">
        <f t="shared" ca="1" si="58"/>
        <v>163</v>
      </c>
      <c r="N16" s="169">
        <f t="shared" ca="1" si="59"/>
        <v>33.333333333333336</v>
      </c>
      <c r="O16" s="169">
        <f t="shared" ca="1" si="79"/>
        <v>63</v>
      </c>
      <c r="P16" s="169">
        <f t="shared" ca="1" si="80"/>
        <v>263</v>
      </c>
      <c r="Q16" s="62">
        <f t="shared" ca="1" si="51"/>
        <v>154.85</v>
      </c>
      <c r="R16" s="63">
        <f t="shared" ca="1" si="52"/>
        <v>171.15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154.85</v>
      </c>
      <c r="X16" s="171">
        <f ca="1">U16*M16</f>
        <v>171.15</v>
      </c>
      <c r="Y16" s="169">
        <f t="shared" ca="1" si="62"/>
        <v>154.85</v>
      </c>
      <c r="Z16" s="169">
        <f t="shared" ca="1" si="63"/>
        <v>171.15</v>
      </c>
      <c r="AA16" s="169">
        <f t="shared" ca="1" si="64"/>
        <v>154.85</v>
      </c>
      <c r="AB16" s="169">
        <f t="shared" ca="1" si="65"/>
        <v>171.15</v>
      </c>
      <c r="AC16" s="169">
        <f t="shared" ca="1" si="81"/>
        <v>154.85</v>
      </c>
      <c r="AD16" s="169">
        <f t="shared" ca="1" si="82"/>
        <v>171.15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59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59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119</v>
      </c>
      <c r="CF16" s="186" cm="1">
        <f t="array" aca="1" ref="CF16" ca="1">+INDIRECT(ADDRESS($A16,$BJ$2-9))</f>
        <v>164</v>
      </c>
      <c r="CG16" s="186" cm="1">
        <f t="array" aca="1" ref="CG16" ca="1">+INDIRECT(ADDRESS($A16,$BJ$2-8))</f>
        <v>207</v>
      </c>
      <c r="CH16" s="186" cm="1">
        <f t="array" aca="1" ref="CH16" ca="1">+INDIRECT(ADDRESS($A16,$BJ$2-7))</f>
        <v>218</v>
      </c>
      <c r="CI16" s="186" cm="1">
        <f t="array" aca="1" ref="CI16" ca="1">+INDIRECT(ADDRESS($A16,$BJ$2-6))</f>
        <v>163</v>
      </c>
      <c r="CJ16" s="186" cm="1">
        <f t="array" aca="1" ref="CJ16" ca="1">+INDIRECT(ADDRESS($A16,$BJ$2-5))</f>
        <v>133</v>
      </c>
      <c r="CK16" s="186" cm="1">
        <f t="array" aca="1" ref="CK16" ca="1">+INDIRECT(ADDRESS($A16,$BJ$2-4))</f>
        <v>62</v>
      </c>
      <c r="CL16" s="186" cm="1">
        <f t="array" aca="1" ref="CL16" ca="1">+INDIRECT(ADDRESS($A16,$BJ$2-3))</f>
        <v>259</v>
      </c>
      <c r="CM16" s="186" cm="1">
        <f t="array" aca="1" ref="CM16" ca="1">+INDIRECT(ADDRESS($A16,$BJ$2-2))</f>
        <v>68</v>
      </c>
      <c r="CN16" s="186" cm="1">
        <f t="array" aca="1" ref="CN16" ca="1">+INDIRECT(ADDRESS($A16,$BJ$2-1))</f>
        <v>187</v>
      </c>
      <c r="CO16" s="186" cm="1">
        <f t="array" aca="1" ref="CO16" ca="1">+INDIRECT(ADDRESS($A16,BJ$2))</f>
        <v>59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105</v>
      </c>
      <c r="DF16" s="187">
        <f>+[1]Data!W8</f>
        <v>202</v>
      </c>
      <c r="DG16" s="187">
        <f>+[1]Data!X8</f>
        <v>30</v>
      </c>
      <c r="DH16" s="187">
        <f>+[1]Data!Y8</f>
        <v>171</v>
      </c>
      <c r="DI16" s="187">
        <f>+[1]Data!Z8</f>
        <v>145</v>
      </c>
      <c r="DJ16" s="187">
        <f>+[1]Data!AA8</f>
        <v>187</v>
      </c>
      <c r="DK16" s="187">
        <f>+[1]Data!AB8</f>
        <v>122</v>
      </c>
      <c r="DL16" s="187">
        <f>+[1]Data!AC8</f>
        <v>159</v>
      </c>
      <c r="DM16" s="187">
        <f>+[1]Data!AD8</f>
        <v>174</v>
      </c>
      <c r="DN16" s="187">
        <f>+[1]Data!AE8</f>
        <v>165</v>
      </c>
      <c r="DO16" s="187">
        <f>+[1]Data!AF8</f>
        <v>122</v>
      </c>
      <c r="DP16" s="187">
        <f>+[1]Data!AG8</f>
        <v>205</v>
      </c>
      <c r="DQ16" s="187">
        <f>+[1]Data!AH8</f>
        <v>122</v>
      </c>
      <c r="DR16" s="187">
        <f>+[1]Data!AI8</f>
        <v>116</v>
      </c>
      <c r="DS16" s="187">
        <f>+[1]Data!AJ8</f>
        <v>171</v>
      </c>
      <c r="DT16" s="187">
        <f>+[1]Data!AK8</f>
        <v>135</v>
      </c>
      <c r="DU16" s="187">
        <f>+[1]Data!AL8</f>
        <v>159</v>
      </c>
      <c r="DV16" s="187">
        <f>+[1]Data!AM8</f>
        <v>45</v>
      </c>
      <c r="DW16" s="187">
        <f>+[1]Data!AN8</f>
        <v>0.75900000000000001</v>
      </c>
      <c r="DX16" s="187">
        <f>+[1]Data!AO8</f>
        <v>90</v>
      </c>
      <c r="DY16" s="187">
        <f>+[1]Data!AP8</f>
        <v>153</v>
      </c>
      <c r="DZ16" s="187">
        <f>+[1]Data!AQ8</f>
        <v>126</v>
      </c>
      <c r="EA16" s="187">
        <f>+[1]Data!AR8</f>
        <v>150</v>
      </c>
      <c r="EB16" s="187">
        <f>+[1]Data!AS8</f>
        <v>223</v>
      </c>
      <c r="EC16" s="187">
        <f>+[1]Data!AT8</f>
        <v>110</v>
      </c>
      <c r="ED16" s="187">
        <f>+[1]Data!AU8</f>
        <v>150</v>
      </c>
      <c r="EE16" s="187">
        <f>+[1]Data!AV8</f>
        <v>165</v>
      </c>
      <c r="EF16" s="187">
        <f>+[1]Data!AW8</f>
        <v>196</v>
      </c>
      <c r="EG16" s="187">
        <f>+[1]Data!AX8</f>
        <v>142</v>
      </c>
      <c r="EH16" s="187">
        <f>+[1]Data!AY8</f>
        <v>143</v>
      </c>
      <c r="EI16" s="187">
        <f>+[1]Data!AZ8</f>
        <v>203</v>
      </c>
      <c r="EJ16" s="187">
        <f>+[1]Data!BA8</f>
        <v>142</v>
      </c>
      <c r="EK16" s="187">
        <f>+[1]Data!BB8</f>
        <v>244</v>
      </c>
      <c r="EL16" s="187">
        <f>+[1]Data!BC8</f>
        <v>105</v>
      </c>
      <c r="EM16" s="187">
        <f>+[1]Data!BD8</f>
        <v>101</v>
      </c>
      <c r="EN16" s="187">
        <f>+[1]Data!BE8</f>
        <v>206</v>
      </c>
      <c r="EO16" s="187">
        <f>+[1]Data!BF8</f>
        <v>96</v>
      </c>
      <c r="EP16" s="187">
        <f>+[1]Data!BG8</f>
        <v>153</v>
      </c>
      <c r="EQ16" s="187">
        <f>+[1]Data!BH8</f>
        <v>171</v>
      </c>
      <c r="ER16" s="187">
        <f>+[1]Data!BI8</f>
        <v>169</v>
      </c>
      <c r="ES16" s="187">
        <f>+[1]Data!BJ8</f>
        <v>221</v>
      </c>
      <c r="ET16" s="187">
        <f>+[1]Data!BK8</f>
        <v>178</v>
      </c>
      <c r="EU16" s="187">
        <f>+[1]Data!BL8</f>
        <v>119</v>
      </c>
      <c r="EV16" s="187">
        <f>+[1]Data!BM8</f>
        <v>164</v>
      </c>
      <c r="EW16" s="187">
        <f>+[1]Data!BN8</f>
        <v>207</v>
      </c>
      <c r="EX16" s="187">
        <f>+[1]Data!BO8</f>
        <v>218</v>
      </c>
      <c r="EY16" s="187">
        <f>+[1]Data!BP8</f>
        <v>163</v>
      </c>
      <c r="EZ16" s="187">
        <f>+[1]Data!BQ8</f>
        <v>133</v>
      </c>
      <c r="FA16" s="187">
        <f>+[1]Data!BR8</f>
        <v>62</v>
      </c>
      <c r="FB16" s="187">
        <f>+[1]Data!BS8</f>
        <v>259</v>
      </c>
      <c r="FC16" s="187">
        <f>+[1]Data!BT8</f>
        <v>68</v>
      </c>
      <c r="FD16" s="187">
        <f>+[1]Data!BU8</f>
        <v>187</v>
      </c>
      <c r="FE16" s="187">
        <f>+[1]Data!BV8</f>
        <v>59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146</v>
      </c>
      <c r="M17" s="345">
        <f t="shared" ca="1" si="58"/>
        <v>146</v>
      </c>
      <c r="N17" s="93">
        <f t="shared" ca="1" si="59"/>
        <v>27.333333333333332</v>
      </c>
      <c r="O17" s="93">
        <f t="shared" ca="1" si="79"/>
        <v>64</v>
      </c>
      <c r="P17" s="93">
        <f t="shared" ca="1" si="80"/>
        <v>228</v>
      </c>
      <c r="Q17" s="62">
        <f t="shared" ca="1" si="51"/>
        <v>138.69999999999999</v>
      </c>
      <c r="R17" s="63">
        <f t="shared" ca="1" si="52"/>
        <v>153.30000000000001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138.69999999999999</v>
      </c>
      <c r="X17" s="138">
        <f ca="1">U17*M17</f>
        <v>153.30000000000001</v>
      </c>
      <c r="Y17" s="93">
        <f t="shared" ca="1" si="62"/>
        <v>138.69999999999999</v>
      </c>
      <c r="Z17" s="93">
        <f t="shared" ca="1" si="63"/>
        <v>153.30000000000001</v>
      </c>
      <c r="AA17" s="93">
        <f t="shared" ca="1" si="64"/>
        <v>138.69999999999999</v>
      </c>
      <c r="AB17" s="93">
        <f t="shared" ca="1" si="65"/>
        <v>153.30000000000001</v>
      </c>
      <c r="AC17" s="93">
        <f t="shared" ca="1" si="81"/>
        <v>138.69999999999999</v>
      </c>
      <c r="AD17" s="93">
        <f t="shared" ca="1" si="82"/>
        <v>153.30000000000001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146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146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164</v>
      </c>
      <c r="CF17" s="112" cm="1">
        <f t="array" aca="1" ref="CF17" ca="1">+INDIRECT(ADDRESS($A17,$BJ$2-9))</f>
        <v>95</v>
      </c>
      <c r="CG17" s="112" cm="1">
        <f t="array" aca="1" ref="CG17" ca="1">+INDIRECT(ADDRESS($A17,$BJ$2-8))</f>
        <v>95</v>
      </c>
      <c r="CH17" s="112" cm="1">
        <f t="array" aca="1" ref="CH17" ca="1">+INDIRECT(ADDRESS($A17,$BJ$2-7))</f>
        <v>242</v>
      </c>
      <c r="CI17" s="112" cm="1">
        <f t="array" aca="1" ref="CI17" ca="1">+INDIRECT(ADDRESS($A17,$BJ$2-6))</f>
        <v>155</v>
      </c>
      <c r="CJ17" s="112" cm="1">
        <f t="array" aca="1" ref="CJ17" ca="1">+INDIRECT(ADDRESS($A17,$BJ$2-5))</f>
        <v>88</v>
      </c>
      <c r="CK17" s="112" cm="1">
        <f t="array" aca="1" ref="CK17" ca="1">+INDIRECT(ADDRESS($A17,$BJ$2-4))</f>
        <v>115</v>
      </c>
      <c r="CL17" s="112" cm="1">
        <f t="array" aca="1" ref="CL17" ca="1">+INDIRECT(ADDRESS($A17,$BJ$2-3))</f>
        <v>252</v>
      </c>
      <c r="CM17" s="112" cm="1">
        <f t="array" aca="1" ref="CM17" ca="1">+INDIRECT(ADDRESS($A17,$BJ$2-2))</f>
        <v>206</v>
      </c>
      <c r="CN17" s="112" cm="1">
        <f t="array" aca="1" ref="CN17" ca="1">+INDIRECT(ADDRESS($A17,$BJ$2-1))</f>
        <v>127</v>
      </c>
      <c r="CO17" s="112" cm="1">
        <f t="array" aca="1" ref="CO17" ca="1">+INDIRECT(ADDRESS($A17,BJ$2))</f>
        <v>146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236</v>
      </c>
      <c r="DF17" s="189">
        <f>+[1]Data!W9</f>
        <v>144</v>
      </c>
      <c r="DG17" s="189">
        <f>+[1]Data!X9</f>
        <v>158</v>
      </c>
      <c r="DH17" s="189">
        <f>+[1]Data!Y9</f>
        <v>187</v>
      </c>
      <c r="DI17" s="189">
        <f>+[1]Data!Z9</f>
        <v>144</v>
      </c>
      <c r="DJ17" s="189">
        <f>+[1]Data!AA9</f>
        <v>127</v>
      </c>
      <c r="DK17" s="189">
        <f>+[1]Data!AB9</f>
        <v>228</v>
      </c>
      <c r="DL17" s="189">
        <f>+[1]Data!AC9</f>
        <v>147</v>
      </c>
      <c r="DM17" s="189">
        <f>+[1]Data!AD9</f>
        <v>180</v>
      </c>
      <c r="DN17" s="189">
        <f>+[1]Data!AE9</f>
        <v>237</v>
      </c>
      <c r="DO17" s="189">
        <f>+[1]Data!AF9</f>
        <v>191</v>
      </c>
      <c r="DP17" s="189">
        <f>+[1]Data!AG9</f>
        <v>154</v>
      </c>
      <c r="DQ17" s="189">
        <f>+[1]Data!AH9</f>
        <v>228</v>
      </c>
      <c r="DR17" s="189">
        <f>+[1]Data!AI9</f>
        <v>188</v>
      </c>
      <c r="DS17" s="189">
        <f>+[1]Data!AJ9</f>
        <v>155</v>
      </c>
      <c r="DT17" s="189">
        <f>+[1]Data!AK9</f>
        <v>165</v>
      </c>
      <c r="DU17" s="189">
        <f>+[1]Data!AL9</f>
        <v>197</v>
      </c>
      <c r="DV17" s="189">
        <f>+[1]Data!AM9</f>
        <v>140</v>
      </c>
      <c r="DW17" s="189">
        <f>+[1]Data!AN9</f>
        <v>56</v>
      </c>
      <c r="DX17" s="189">
        <f>+[1]Data!AO9</f>
        <v>50</v>
      </c>
      <c r="DY17" s="189">
        <f>+[1]Data!AP9</f>
        <v>296</v>
      </c>
      <c r="DZ17" s="189">
        <f>+[1]Data!AQ9</f>
        <v>200</v>
      </c>
      <c r="EA17" s="189">
        <f>+[1]Data!AR9</f>
        <v>256</v>
      </c>
      <c r="EB17" s="189">
        <f>+[1]Data!AS9</f>
        <v>192</v>
      </c>
      <c r="EC17" s="189">
        <f>+[1]Data!AT9</f>
        <v>176</v>
      </c>
      <c r="ED17" s="189">
        <f>+[1]Data!AU9</f>
        <v>231</v>
      </c>
      <c r="EE17" s="189">
        <f>+[1]Data!AV9</f>
        <v>195</v>
      </c>
      <c r="EF17" s="189">
        <f>+[1]Data!AW9</f>
        <v>145</v>
      </c>
      <c r="EG17" s="189">
        <f>+[1]Data!AX9</f>
        <v>123</v>
      </c>
      <c r="EH17" s="189">
        <f>+[1]Data!AY9</f>
        <v>188</v>
      </c>
      <c r="EI17" s="189">
        <f>+[1]Data!AZ9</f>
        <v>132</v>
      </c>
      <c r="EJ17" s="189">
        <f>+[1]Data!BA9</f>
        <v>177</v>
      </c>
      <c r="EK17" s="189">
        <f>+[1]Data!BB9</f>
        <v>186</v>
      </c>
      <c r="EL17" s="189">
        <f>+[1]Data!BC9</f>
        <v>103</v>
      </c>
      <c r="EM17" s="189">
        <f>+[1]Data!BD9</f>
        <v>85</v>
      </c>
      <c r="EN17" s="189">
        <f>+[1]Data!BE9</f>
        <v>141</v>
      </c>
      <c r="EO17" s="189">
        <f>+[1]Data!BF9</f>
        <v>141</v>
      </c>
      <c r="EP17" s="189">
        <f>+[1]Data!BG9</f>
        <v>124</v>
      </c>
      <c r="EQ17" s="189">
        <f>+[1]Data!BH9</f>
        <v>214</v>
      </c>
      <c r="ER17" s="189">
        <f>+[1]Data!BI9</f>
        <v>96</v>
      </c>
      <c r="ES17" s="189">
        <f>+[1]Data!BJ9</f>
        <v>219</v>
      </c>
      <c r="ET17" s="189">
        <f>+[1]Data!BK9</f>
        <v>56</v>
      </c>
      <c r="EU17" s="189">
        <f>+[1]Data!BL9</f>
        <v>164</v>
      </c>
      <c r="EV17" s="189">
        <f>+[1]Data!BM9</f>
        <v>95</v>
      </c>
      <c r="EW17" s="189">
        <f>+[1]Data!BN9</f>
        <v>95</v>
      </c>
      <c r="EX17" s="189">
        <f>+[1]Data!BO9</f>
        <v>242</v>
      </c>
      <c r="EY17" s="189">
        <f>+[1]Data!BP9</f>
        <v>155</v>
      </c>
      <c r="EZ17" s="189">
        <f>+[1]Data!BQ9</f>
        <v>88</v>
      </c>
      <c r="FA17" s="189">
        <f>+[1]Data!BR9</f>
        <v>115</v>
      </c>
      <c r="FB17" s="189">
        <f>+[1]Data!BS9</f>
        <v>252</v>
      </c>
      <c r="FC17" s="189">
        <f>+[1]Data!BT9</f>
        <v>206</v>
      </c>
      <c r="FD17" s="189">
        <f>+[1]Data!BU9</f>
        <v>127</v>
      </c>
      <c r="FE17" s="189">
        <f>+[1]Data!BV9</f>
        <v>146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0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0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FG18+FF13+[1]Data!BV11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53.300000000000004</v>
      </c>
      <c r="M20" s="352">
        <f t="shared" ca="1" si="58"/>
        <v>73.58</v>
      </c>
      <c r="N20" s="205">
        <f t="shared" ca="1" si="59"/>
        <v>14.473333333333334</v>
      </c>
      <c r="O20" s="206">
        <f t="shared" ca="1" si="79"/>
        <v>30.159999999999997</v>
      </c>
      <c r="P20" s="206">
        <f t="shared" ca="1" si="80"/>
        <v>117</v>
      </c>
      <c r="Q20" s="62">
        <f t="shared" ca="1" si="51"/>
        <v>52.300000000000004</v>
      </c>
      <c r="R20" s="63">
        <f t="shared" ca="1" si="52"/>
        <v>56.35</v>
      </c>
      <c r="S20" s="64" t="str">
        <f>+Parametres!E22</f>
        <v>As a percent of week sales</v>
      </c>
      <c r="T20" s="65">
        <f>+Parametres!F22</f>
        <v>0.26</v>
      </c>
      <c r="U20" s="65">
        <f>+Parametres!G22</f>
        <v>0.27</v>
      </c>
      <c r="V20" s="207">
        <v>10</v>
      </c>
      <c r="W20" s="208">
        <f ca="1">T20*L3-1</f>
        <v>52.300000000000004</v>
      </c>
      <c r="X20" s="208">
        <f ca="1">+U20*L3+1</f>
        <v>56.35</v>
      </c>
      <c r="Y20" s="204">
        <f t="shared" ca="1" si="62"/>
        <v>52.300000000000004</v>
      </c>
      <c r="Z20" s="204">
        <f t="shared" ca="1" si="63"/>
        <v>56.35</v>
      </c>
      <c r="AA20" s="204">
        <f t="shared" ca="1" si="64"/>
        <v>52.300000000000004</v>
      </c>
      <c r="AB20" s="204">
        <f t="shared" ca="1" si="65"/>
        <v>56.35</v>
      </c>
      <c r="AC20" s="204">
        <f t="shared" ca="1" si="81"/>
        <v>52.300000000000004</v>
      </c>
      <c r="AD20" s="204">
        <f t="shared" ca="1" si="82"/>
        <v>56.35</v>
      </c>
      <c r="AE20" s="204" cm="1">
        <f t="array" aca="1" ref="AE20" ca="1">+_xlfn.SWITCH($G20,"Min",Y20,"Max",AA20,"Dual",AC20)</f>
        <v>52.300000000000004</v>
      </c>
      <c r="AF20" s="204" cm="1">
        <f t="array" aca="1" ref="AF20" ca="1">+_xlfn.SWITCH($G20,"Min",Z20,"Max",AB20,"Dual",AD20)</f>
        <v>56.35</v>
      </c>
      <c r="AG20" s="69">
        <f t="shared" ca="1" si="53"/>
        <v>54.325000000000003</v>
      </c>
      <c r="AI20" s="209">
        <f t="shared" ca="1" si="83"/>
        <v>53.300000000000004</v>
      </c>
      <c r="AJ20" s="210">
        <f t="shared" ca="1" si="84"/>
        <v>52.300000000000004</v>
      </c>
      <c r="AK20" s="211">
        <f t="shared" ca="1" si="134"/>
        <v>52.975000000000001</v>
      </c>
      <c r="AL20" s="211">
        <f t="shared" ca="1" si="134"/>
        <v>53.65</v>
      </c>
      <c r="AM20" s="211">
        <f t="shared" ca="1" si="134"/>
        <v>54.324999999999996</v>
      </c>
      <c r="AN20" s="211">
        <f t="shared" ca="1" si="134"/>
        <v>54.999999999999993</v>
      </c>
      <c r="AO20" s="211">
        <f t="shared" ca="1" si="134"/>
        <v>55.67499999999999</v>
      </c>
      <c r="AP20" s="211">
        <f t="shared" ca="1" si="134"/>
        <v>56.349999999999987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Yellow Low</v>
      </c>
      <c r="AR20" s="213">
        <f t="shared" ca="1" si="85"/>
        <v>52.300000000000004</v>
      </c>
      <c r="AS20" s="214">
        <f t="shared" ca="1" si="86"/>
        <v>52.975000000000001</v>
      </c>
      <c r="AT20" s="214">
        <f t="shared" ca="1" si="87"/>
        <v>53.65</v>
      </c>
      <c r="AU20" s="215">
        <f t="shared" ca="1" si="88"/>
        <v>54.324999999999996</v>
      </c>
      <c r="AV20" s="215">
        <f t="shared" ca="1" si="89"/>
        <v>54.999999999999993</v>
      </c>
      <c r="AW20" s="216">
        <f t="shared" ca="1" si="90"/>
        <v>55.67499999999999</v>
      </c>
      <c r="AX20" s="216">
        <f t="shared" ca="1" si="91"/>
        <v>56.349999999999987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52.300000000000004</v>
      </c>
      <c r="BA20" s="216">
        <f t="shared" ca="1" si="93"/>
        <v>52.975000000000001</v>
      </c>
      <c r="BB20" s="215">
        <f t="shared" ca="1" si="94"/>
        <v>53.65</v>
      </c>
      <c r="BC20" s="215">
        <f t="shared" ca="1" si="95"/>
        <v>54.324999999999996</v>
      </c>
      <c r="BD20" s="214">
        <f t="shared" ca="1" si="96"/>
        <v>54.999999999999993</v>
      </c>
      <c r="BE20" s="214">
        <f t="shared" ca="1" si="97"/>
        <v>55.67499999999999</v>
      </c>
      <c r="BF20" s="217">
        <f t="shared" ca="1" si="98"/>
        <v>56.349999999999987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52.300000000000004</v>
      </c>
      <c r="BR20" s="220">
        <f t="shared" ca="1" si="138"/>
        <v>56.35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73.58</v>
      </c>
      <c r="CF20" s="223" cm="1">
        <f t="array" aca="1" ref="CF20" ca="1">+INDIRECT(ADDRESS($A20,$BJ$2-9))</f>
        <v>67.34</v>
      </c>
      <c r="CG20" s="223" cm="1">
        <f t="array" aca="1" ref="CG20" ca="1">+INDIRECT(ADDRESS($A20,$BJ$2-8))</f>
        <v>78.52</v>
      </c>
      <c r="CH20" s="223" cm="1">
        <f t="array" aca="1" ref="CH20" ca="1">+INDIRECT(ADDRESS($A20,$BJ$2-7))</f>
        <v>119.60000000000001</v>
      </c>
      <c r="CI20" s="223" cm="1">
        <f t="array" aca="1" ref="CI20" ca="1">+INDIRECT(ADDRESS($A20,$BJ$2-6))</f>
        <v>82.68</v>
      </c>
      <c r="CJ20" s="223" cm="1">
        <f t="array" aca="1" ref="CJ20" ca="1">+INDIRECT(ADDRESS($A20,$BJ$2-5))</f>
        <v>57.46</v>
      </c>
      <c r="CK20" s="223" cm="1">
        <f t="array" aca="1" ref="CK20" ca="1">+INDIRECT(ADDRESS($A20,$BJ$2-4))</f>
        <v>46.02</v>
      </c>
      <c r="CL20" s="223" cm="1">
        <f t="array" aca="1" ref="CL20" ca="1">+INDIRECT(ADDRESS($A20,$BJ$2-3))</f>
        <v>132.86000000000001</v>
      </c>
      <c r="CM20" s="223" cm="1">
        <f t="array" aca="1" ref="CM20" ca="1">+INDIRECT(ADDRESS($A20,$BJ$2-2))</f>
        <v>71.240000000000009</v>
      </c>
      <c r="CN20" s="223" cm="1">
        <f t="array" aca="1" ref="CN20" ca="1">+INDIRECT(ADDRESS($A20,$BJ$2-1))</f>
        <v>81.64</v>
      </c>
      <c r="CO20" s="223" cm="1">
        <f t="array" aca="1" ref="CO20" ca="1">+INDIRECT(ADDRESS($A20,BJ$2))</f>
        <v>53.300000000000004</v>
      </c>
      <c r="CP20" s="223"/>
      <c r="CQ20" s="53"/>
      <c r="CR20" s="54">
        <f t="shared" ca="1" si="57"/>
        <v>74.995000000000005</v>
      </c>
      <c r="CS20" s="54">
        <f t="shared" ca="1" si="57"/>
        <v>68.635000000000005</v>
      </c>
      <c r="CT20" s="54">
        <f t="shared" ca="1" si="57"/>
        <v>80.03</v>
      </c>
      <c r="CU20" s="54">
        <f t="shared" ca="1" si="57"/>
        <v>121.9</v>
      </c>
      <c r="CV20" s="54">
        <f t="shared" ca="1" si="57"/>
        <v>84.27000000000001</v>
      </c>
      <c r="CW20" s="54">
        <f t="shared" ca="1" si="57"/>
        <v>58.565000000000005</v>
      </c>
      <c r="CX20" s="54">
        <f t="shared" ca="1" si="57"/>
        <v>46.905000000000001</v>
      </c>
      <c r="CY20" s="54">
        <f t="shared" ca="1" si="57"/>
        <v>135.41500000000002</v>
      </c>
      <c r="CZ20" s="54">
        <f t="shared" ca="1" si="57"/>
        <v>72.61</v>
      </c>
      <c r="DA20" s="54">
        <f t="shared" ca="1" si="71"/>
        <v>83.210000000000008</v>
      </c>
      <c r="DB20" s="54">
        <f t="shared" ca="1" si="57"/>
        <v>54.325000000000003</v>
      </c>
      <c r="DC20" s="53"/>
      <c r="DD20" s="200" t="str">
        <f t="shared" si="14"/>
        <v>Base_material_cost</v>
      </c>
      <c r="DE20" s="328">
        <f>+$T20*DE3</f>
        <v>88.66</v>
      </c>
      <c r="DF20" s="328">
        <f>+$T20*DF3</f>
        <v>89.960000000000008</v>
      </c>
      <c r="DG20" s="328">
        <f t="shared" ref="DG20:EJ20" si="142">+$T20*DG3</f>
        <v>48.88</v>
      </c>
      <c r="DH20" s="328">
        <f t="shared" si="142"/>
        <v>93.08</v>
      </c>
      <c r="DI20" s="328">
        <f t="shared" si="142"/>
        <v>75.14</v>
      </c>
      <c r="DJ20" s="328">
        <f t="shared" si="142"/>
        <v>81.64</v>
      </c>
      <c r="DK20" s="328">
        <f t="shared" si="142"/>
        <v>91</v>
      </c>
      <c r="DL20" s="328">
        <f t="shared" si="142"/>
        <v>79.56</v>
      </c>
      <c r="DM20" s="328">
        <f t="shared" si="142"/>
        <v>92.04</v>
      </c>
      <c r="DN20" s="328">
        <f t="shared" si="142"/>
        <v>104.52000000000001</v>
      </c>
      <c r="DO20" s="328">
        <f t="shared" si="142"/>
        <v>81.38000000000001</v>
      </c>
      <c r="DP20" s="328">
        <f t="shared" si="142"/>
        <v>93.34</v>
      </c>
      <c r="DQ20" s="328">
        <f t="shared" si="142"/>
        <v>91</v>
      </c>
      <c r="DR20" s="328">
        <f t="shared" si="142"/>
        <v>79.040000000000006</v>
      </c>
      <c r="DS20" s="328">
        <f t="shared" si="142"/>
        <v>84.76</v>
      </c>
      <c r="DT20" s="328">
        <f t="shared" si="142"/>
        <v>78</v>
      </c>
      <c r="DU20" s="328">
        <f t="shared" si="142"/>
        <v>92.56</v>
      </c>
      <c r="DV20" s="328">
        <f t="shared" si="142"/>
        <v>48.1</v>
      </c>
      <c r="DW20" s="328">
        <f t="shared" si="142"/>
        <v>14.757340000000001</v>
      </c>
      <c r="DX20" s="328">
        <f t="shared" si="142"/>
        <v>36.4</v>
      </c>
      <c r="DY20" s="328">
        <f t="shared" si="142"/>
        <v>116.74000000000001</v>
      </c>
      <c r="DZ20" s="328">
        <f t="shared" si="142"/>
        <v>84.76</v>
      </c>
      <c r="EA20" s="328">
        <f t="shared" si="142"/>
        <v>105.56</v>
      </c>
      <c r="EB20" s="328">
        <f t="shared" si="142"/>
        <v>107.9</v>
      </c>
      <c r="EC20" s="328">
        <f t="shared" si="142"/>
        <v>74.36</v>
      </c>
      <c r="ED20" s="328">
        <f t="shared" si="142"/>
        <v>99.06</v>
      </c>
      <c r="EE20" s="328">
        <f t="shared" si="142"/>
        <v>93.600000000000009</v>
      </c>
      <c r="EF20" s="328">
        <f t="shared" si="142"/>
        <v>88.66</v>
      </c>
      <c r="EG20" s="328">
        <f t="shared" si="142"/>
        <v>68.900000000000006</v>
      </c>
      <c r="EH20" s="328">
        <f t="shared" si="142"/>
        <v>86.06</v>
      </c>
      <c r="EI20" s="328">
        <f t="shared" si="142"/>
        <v>87.100000000000009</v>
      </c>
      <c r="EJ20" s="328">
        <f t="shared" si="142"/>
        <v>82.94</v>
      </c>
      <c r="EK20" s="328">
        <f t="shared" ref="EK20:FE20" si="143">+$T20*EK3</f>
        <v>111.8</v>
      </c>
      <c r="EL20" s="328">
        <f t="shared" si="143"/>
        <v>54.08</v>
      </c>
      <c r="EM20" s="328">
        <f t="shared" si="143"/>
        <v>48.36</v>
      </c>
      <c r="EN20" s="328">
        <f t="shared" si="143"/>
        <v>90.22</v>
      </c>
      <c r="EO20" s="328">
        <f t="shared" si="143"/>
        <v>61.620000000000005</v>
      </c>
      <c r="EP20" s="328">
        <f t="shared" si="143"/>
        <v>72.02</v>
      </c>
      <c r="EQ20" s="328">
        <f t="shared" si="143"/>
        <v>100.10000000000001</v>
      </c>
      <c r="ER20" s="328">
        <f t="shared" si="143"/>
        <v>68.900000000000006</v>
      </c>
      <c r="ES20" s="328">
        <f t="shared" si="143"/>
        <v>114.4</v>
      </c>
      <c r="ET20" s="328">
        <f t="shared" si="143"/>
        <v>60.84</v>
      </c>
      <c r="EU20" s="328">
        <f t="shared" si="143"/>
        <v>73.58</v>
      </c>
      <c r="EV20" s="328">
        <f t="shared" si="143"/>
        <v>67.34</v>
      </c>
      <c r="EW20" s="328">
        <f t="shared" si="143"/>
        <v>78.52</v>
      </c>
      <c r="EX20" s="328">
        <f t="shared" si="143"/>
        <v>119.60000000000001</v>
      </c>
      <c r="EY20" s="328">
        <f t="shared" si="143"/>
        <v>82.68</v>
      </c>
      <c r="EZ20" s="328">
        <f t="shared" si="143"/>
        <v>57.46</v>
      </c>
      <c r="FA20" s="328">
        <f t="shared" si="143"/>
        <v>46.02</v>
      </c>
      <c r="FB20" s="328">
        <f t="shared" si="143"/>
        <v>132.86000000000001</v>
      </c>
      <c r="FC20" s="328">
        <f t="shared" si="143"/>
        <v>71.240000000000009</v>
      </c>
      <c r="FD20" s="328">
        <f t="shared" si="143"/>
        <v>81.64</v>
      </c>
      <c r="FE20" s="328">
        <f t="shared" si="143"/>
        <v>53.300000000000004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3.8</v>
      </c>
      <c r="M21" s="349">
        <f t="shared" ca="1" si="58"/>
        <v>4.2</v>
      </c>
      <c r="N21" s="94">
        <f t="shared" ca="1" si="59"/>
        <v>5.3833333333333337</v>
      </c>
      <c r="O21" s="95">
        <f t="shared" ca="1" si="79"/>
        <v>-11.950000000000003</v>
      </c>
      <c r="P21" s="95">
        <f t="shared" ca="1" si="80"/>
        <v>20.350000000000001</v>
      </c>
      <c r="Q21" s="62">
        <f t="shared" ca="1" si="51"/>
        <v>2.6150000000000002</v>
      </c>
      <c r="R21" s="63">
        <f t="shared" ca="1" si="52"/>
        <v>3.9445000000000006</v>
      </c>
      <c r="S21" s="64" t="str">
        <f>+Parametres!E23</f>
        <v>Scrap as a % of base material</v>
      </c>
      <c r="T21" s="65">
        <f>+Parametres!F23</f>
        <v>0.05</v>
      </c>
      <c r="U21" s="65">
        <f>+Parametres!G23</f>
        <v>7.0000000000000007E-2</v>
      </c>
      <c r="V21" s="96">
        <v>10</v>
      </c>
      <c r="W21" s="227">
        <f ca="1">+T21*W20</f>
        <v>2.6150000000000002</v>
      </c>
      <c r="X21" s="228">
        <f ca="1">+U21*X20</f>
        <v>3.9445000000000006</v>
      </c>
      <c r="Y21" s="93">
        <f t="shared" ca="1" si="62"/>
        <v>2.6150000000000002</v>
      </c>
      <c r="Z21" s="93">
        <f t="shared" ca="1" si="63"/>
        <v>3.9445000000000006</v>
      </c>
      <c r="AA21" s="93">
        <f t="shared" ca="1" si="64"/>
        <v>2.6150000000000002</v>
      </c>
      <c r="AB21" s="93">
        <f t="shared" ca="1" si="65"/>
        <v>3.9445000000000006</v>
      </c>
      <c r="AC21" s="93">
        <f t="shared" ca="1" si="81"/>
        <v>2.6150000000000002</v>
      </c>
      <c r="AD21" s="93">
        <f t="shared" ca="1" si="82"/>
        <v>3.9445000000000006</v>
      </c>
      <c r="AE21" s="93" cm="1">
        <f t="array" aca="1" ref="AE21" ca="1">+_xlfn.SWITCH($G21,"Min",Y21,"Max",AA21,"Dual",AC21)</f>
        <v>2.6150000000000002</v>
      </c>
      <c r="AF21" s="93" cm="1">
        <f t="array" aca="1" ref="AF21" ca="1">+_xlfn.SWITCH($G21,"Min",Z21,"Max",AB21,"Dual",AD21)</f>
        <v>3.9445000000000006</v>
      </c>
      <c r="AG21" s="69">
        <f t="shared" ca="1" si="53"/>
        <v>3.2797500000000004</v>
      </c>
      <c r="AI21" s="98">
        <f t="shared" ca="1" si="83"/>
        <v>3.8</v>
      </c>
      <c r="AJ21" s="99">
        <f t="shared" ca="1" si="84"/>
        <v>2.6150000000000002</v>
      </c>
      <c r="AK21" s="100">
        <f t="shared" ca="1" si="134"/>
        <v>2.8365833333333335</v>
      </c>
      <c r="AL21" s="100">
        <f t="shared" ca="1" si="134"/>
        <v>3.0581666666666667</v>
      </c>
      <c r="AM21" s="100">
        <f t="shared" ca="1" si="134"/>
        <v>3.2797499999999999</v>
      </c>
      <c r="AN21" s="100">
        <f t="shared" ca="1" si="134"/>
        <v>3.5013333333333332</v>
      </c>
      <c r="AO21" s="100">
        <f t="shared" ca="1" si="134"/>
        <v>3.7229166666666664</v>
      </c>
      <c r="AP21" s="100">
        <f t="shared" ca="1" si="134"/>
        <v>3.9444999999999997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Orange High</v>
      </c>
      <c r="AR21" s="102">
        <f t="shared" ca="1" si="85"/>
        <v>2.6150000000000002</v>
      </c>
      <c r="AS21" s="103">
        <f t="shared" ca="1" si="86"/>
        <v>2.8365833333333335</v>
      </c>
      <c r="AT21" s="103">
        <f t="shared" ca="1" si="87"/>
        <v>3.0581666666666667</v>
      </c>
      <c r="AU21" s="104">
        <f t="shared" ca="1" si="88"/>
        <v>3.2797499999999999</v>
      </c>
      <c r="AV21" s="104">
        <f t="shared" ca="1" si="89"/>
        <v>3.5013333333333332</v>
      </c>
      <c r="AW21" s="105">
        <f t="shared" ca="1" si="90"/>
        <v>3.7229166666666664</v>
      </c>
      <c r="AX21" s="105">
        <f t="shared" ca="1" si="91"/>
        <v>3.9444999999999997</v>
      </c>
      <c r="AY21" s="101" t="str" cm="1">
        <f t="array" aca="1" ref="AY21" ca="1">+_xlfn.IFS(AI21&lt;=$AT21,"Green",AND(AI21&gt;$AT21,AI21&lt;=$AV21),"Yellow High",AND(AI21&gt;$AV21,AI21&lt;=$AX21),"Orange High",AI21&gt;$AX21,"Red High")</f>
        <v>Orange High</v>
      </c>
      <c r="AZ21" s="105">
        <f t="shared" ca="1" si="92"/>
        <v>2.6150000000000002</v>
      </c>
      <c r="BA21" s="105">
        <f t="shared" ca="1" si="93"/>
        <v>2.8365833333333335</v>
      </c>
      <c r="BB21" s="104">
        <f t="shared" ca="1" si="94"/>
        <v>3.0581666666666667</v>
      </c>
      <c r="BC21" s="104">
        <f t="shared" ca="1" si="95"/>
        <v>3.2797499999999999</v>
      </c>
      <c r="BD21" s="103">
        <f t="shared" ca="1" si="96"/>
        <v>3.5013333333333332</v>
      </c>
      <c r="BE21" s="103">
        <f t="shared" ca="1" si="97"/>
        <v>3.7229166666666664</v>
      </c>
      <c r="BF21" s="106">
        <f t="shared" ca="1" si="98"/>
        <v>3.9444999999999997</v>
      </c>
      <c r="BG21" s="101" t="str" cm="1">
        <f t="array" aca="1" ref="BG21" ca="1">+_xlfn.IFS($L21&lt;=AZ21,"Red Low",AND($L21&gt;AZ21,$L21&lt;=BB21),"Orange Low",AND($L21&gt;BB21,$L21&lt;=BD21),"Yellow Low",$L21&gt;BD21,"Green")</f>
        <v>Green</v>
      </c>
      <c r="BH21" s="20" t="str" cm="1">
        <f t="array" aca="1" ref="BH21" ca="1">+_xlfn.IFS(G21="Min",BG21,G21="Max",AY21,G21="Dual",AQ21)</f>
        <v>Orange High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2.6150000000000002</v>
      </c>
      <c r="BR21" s="109">
        <f t="shared" ca="1" si="138"/>
        <v>3.9445000000000006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3.5</v>
      </c>
      <c r="CF21" s="112" cm="1">
        <f t="array" aca="1" ref="CF21" ca="1">+INDIRECT(ADDRESS($A21,$BJ$2-9))</f>
        <v>5.3</v>
      </c>
      <c r="CG21" s="112" cm="1">
        <f t="array" aca="1" ref="CG21" ca="1">+INDIRECT(ADDRESS($A21,$BJ$2-8))</f>
        <v>12.3</v>
      </c>
      <c r="CH21" s="112" cm="1">
        <f t="array" aca="1" ref="CH21" ca="1">+INDIRECT(ADDRESS($A21,$BJ$2-7))</f>
        <v>9.6999999999999993</v>
      </c>
      <c r="CI21" s="112" cm="1">
        <f t="array" aca="1" ref="CI21" ca="1">+INDIRECT(ADDRESS($A21,$BJ$2-6))</f>
        <v>2.8</v>
      </c>
      <c r="CJ21" s="112" cm="1">
        <f t="array" aca="1" ref="CJ21" ca="1">+INDIRECT(ADDRESS($A21,$BJ$2-5))</f>
        <v>3.2</v>
      </c>
      <c r="CK21" s="112" cm="1">
        <f t="array" aca="1" ref="CK21" ca="1">+INDIRECT(ADDRESS($A21,$BJ$2-4))</f>
        <v>4.2</v>
      </c>
      <c r="CL21" s="112" cm="1">
        <f t="array" aca="1" ref="CL21" ca="1">+INDIRECT(ADDRESS($A21,$BJ$2-3))</f>
        <v>12.1</v>
      </c>
      <c r="CM21" s="112" cm="1">
        <f t="array" aca="1" ref="CM21" ca="1">+INDIRECT(ADDRESS($A21,$BJ$2-2))</f>
        <v>34.700000000000003</v>
      </c>
      <c r="CN21" s="112" cm="1">
        <f t="array" aca="1" ref="CN21" ca="1">+INDIRECT(ADDRESS($A21,$BJ$2-1))</f>
        <v>2.4</v>
      </c>
      <c r="CO21" s="112" cm="1">
        <f t="array" aca="1" ref="CO21" ca="1">+INDIRECT(ADDRESS($A21,BJ$2))</f>
        <v>3.8</v>
      </c>
      <c r="CP21" s="112"/>
      <c r="CQ21" s="54"/>
      <c r="CR21" s="54">
        <f t="shared" ref="CR21:CR65" ca="1" si="144">+$AG21/$CO$3*CE$3</f>
        <v>4.5276548780487813</v>
      </c>
      <c r="CS21" s="54">
        <f t="shared" ref="CS21:CS65" ca="1" si="145">+$AG21/$CO$3*CF$3</f>
        <v>4.1436841463414638</v>
      </c>
      <c r="CT21" s="54">
        <f t="shared" ref="CT21:CT65" ca="1" si="146">+$AG21/$CO$3*CG$3</f>
        <v>4.831631707317074</v>
      </c>
      <c r="CU21" s="54">
        <f t="shared" ref="CU21:CU65" ca="1" si="147">+$AG21/$CO$3*CH$3</f>
        <v>7.3594390243902454</v>
      </c>
      <c r="CV21" s="54">
        <f t="shared" ref="CV21:CV65" ca="1" si="148">+$AG21/$CO$3*CI$3</f>
        <v>5.0876121951219524</v>
      </c>
      <c r="CW21" s="54">
        <f t="shared" ref="CW21:CW65" ca="1" si="149">+$AG21/$CO$3*CJ$3</f>
        <v>3.5357304878048788</v>
      </c>
      <c r="CX21" s="54">
        <f t="shared" ref="CX21:CX65" ca="1" si="150">+$AG21/$CO$3*CK$3</f>
        <v>2.8317841463414637</v>
      </c>
      <c r="CY21" s="54">
        <f t="shared" ref="CY21:CY65" ca="1" si="151">+$AG21/$CO$3*CL$3</f>
        <v>8.1753768292682931</v>
      </c>
      <c r="CZ21" s="54">
        <f t="shared" ref="CZ21:CZ65" ca="1" si="152">+$AG21/$CO$3*CM$3</f>
        <v>4.3836658536585373</v>
      </c>
      <c r="DA21" s="54">
        <f t="shared" ca="1" si="71"/>
        <v>5.0236170731707324</v>
      </c>
      <c r="DB21" s="54">
        <f t="shared" ca="1" si="71"/>
        <v>3.2797500000000004</v>
      </c>
      <c r="DC21" s="54"/>
      <c r="DD21" s="20" t="str">
        <f t="shared" si="14"/>
        <v>Scrap_Value</v>
      </c>
      <c r="DE21" s="560">
        <f>+[1]Data!V29</f>
        <v>8.8000000000000007</v>
      </c>
      <c r="DF21" s="560">
        <f>+[1]Data!W29</f>
        <v>9</v>
      </c>
      <c r="DG21" s="560">
        <f>+[1]Data!X29</f>
        <v>14.5</v>
      </c>
      <c r="DH21" s="560">
        <f>+[1]Data!Y29</f>
        <v>9.4</v>
      </c>
      <c r="DI21" s="560">
        <f>+[1]Data!Z29</f>
        <v>10.8</v>
      </c>
      <c r="DJ21" s="560">
        <f>+[1]Data!AA29</f>
        <v>5.9</v>
      </c>
      <c r="DK21" s="560">
        <f>+[1]Data!AB29</f>
        <v>5.5</v>
      </c>
      <c r="DL21" s="560">
        <f>+[1]Data!AC29</f>
        <v>8.4</v>
      </c>
      <c r="DM21" s="560">
        <f>+[1]Data!AD29</f>
        <v>9.1</v>
      </c>
      <c r="DN21" s="560">
        <f>+[1]Data!AE29</f>
        <v>13</v>
      </c>
      <c r="DO21" s="560">
        <f>+[1]Data!AF29</f>
        <v>9.9</v>
      </c>
      <c r="DP21" s="560">
        <f>+[1]Data!AG29</f>
        <v>15.6</v>
      </c>
      <c r="DQ21" s="560">
        <f>+[1]Data!AH29</f>
        <v>11.8</v>
      </c>
      <c r="DR21" s="560">
        <f>+[1]Data!AI29</f>
        <v>8.8000000000000007</v>
      </c>
      <c r="DS21" s="560">
        <f>+[1]Data!AJ29</f>
        <v>6.4</v>
      </c>
      <c r="DT21" s="560">
        <f>+[1]Data!AK29</f>
        <v>1.9</v>
      </c>
      <c r="DU21" s="560">
        <f>+[1]Data!AL29</f>
        <v>13.5</v>
      </c>
      <c r="DV21" s="560">
        <f>+[1]Data!AM29</f>
        <v>4</v>
      </c>
      <c r="DW21" s="560">
        <f>+[1]Data!AN29</f>
        <v>0</v>
      </c>
      <c r="DX21" s="560">
        <f>+[1]Data!AO29</f>
        <v>0</v>
      </c>
      <c r="DY21" s="560">
        <f>+[1]Data!AP29</f>
        <v>2.4</v>
      </c>
      <c r="DZ21" s="560">
        <f>+[1]Data!AQ29</f>
        <v>11.2</v>
      </c>
      <c r="EA21" s="560">
        <f>+[1]Data!AR29</f>
        <v>16.7</v>
      </c>
      <c r="EB21" s="560">
        <f>+[1]Data!AS29</f>
        <v>18.399999999999999</v>
      </c>
      <c r="EC21" s="560">
        <f>+[1]Data!AT29</f>
        <v>6.2</v>
      </c>
      <c r="ED21" s="560">
        <f>+[1]Data!AU29</f>
        <v>4.5</v>
      </c>
      <c r="EE21" s="560">
        <f>+[1]Data!AV29</f>
        <v>14.4</v>
      </c>
      <c r="EF21" s="560">
        <f>+[1]Data!AW29</f>
        <v>28</v>
      </c>
      <c r="EG21" s="560">
        <f>+[1]Data!AX29</f>
        <v>6.3</v>
      </c>
      <c r="EH21" s="560">
        <f>+[1]Data!AY29</f>
        <v>6.4</v>
      </c>
      <c r="EI21" s="560">
        <f>+[1]Data!AZ29</f>
        <v>12.2</v>
      </c>
      <c r="EJ21" s="560">
        <f>+[1]Data!BA29</f>
        <v>6</v>
      </c>
      <c r="EK21" s="560">
        <f>+[1]Data!BB29</f>
        <v>2.9</v>
      </c>
      <c r="EL21" s="560">
        <f>+[1]Data!BC29</f>
        <v>13.4</v>
      </c>
      <c r="EM21" s="560">
        <f>+[1]Data!BD29</f>
        <v>2.4</v>
      </c>
      <c r="EN21" s="560">
        <f>+[1]Data!BE29</f>
        <v>5.4</v>
      </c>
      <c r="EO21" s="560">
        <f>+[1]Data!BF29</f>
        <v>2.9</v>
      </c>
      <c r="EP21" s="560">
        <f>+[1]Data!BG29</f>
        <v>7.2</v>
      </c>
      <c r="EQ21" s="560">
        <f>+[1]Data!BH29</f>
        <v>8</v>
      </c>
      <c r="ER21" s="560">
        <f>+[1]Data!BI29</f>
        <v>38.799999999999997</v>
      </c>
      <c r="ES21" s="560">
        <f>+[1]Data!BJ29</f>
        <v>1.4</v>
      </c>
      <c r="ET21" s="560">
        <f>+[1]Data!BK29</f>
        <v>0</v>
      </c>
      <c r="EU21" s="560">
        <f>+[1]Data!BL29</f>
        <v>3.5</v>
      </c>
      <c r="EV21" s="560">
        <f>+[1]Data!BM29</f>
        <v>5.3</v>
      </c>
      <c r="EW21" s="560">
        <f>+[1]Data!BN29</f>
        <v>12.3</v>
      </c>
      <c r="EX21" s="560">
        <f>+[1]Data!BO29</f>
        <v>9.6999999999999993</v>
      </c>
      <c r="EY21" s="560">
        <f>+[1]Data!BP29</f>
        <v>2.8</v>
      </c>
      <c r="EZ21" s="560">
        <f>+[1]Data!BQ29</f>
        <v>3.2</v>
      </c>
      <c r="FA21" s="560">
        <f>+[1]Data!BR29</f>
        <v>4.2</v>
      </c>
      <c r="FB21" s="560">
        <f>+[1]Data!BS29</f>
        <v>12.1</v>
      </c>
      <c r="FC21" s="560">
        <f>+[1]Data!BT29</f>
        <v>34.700000000000003</v>
      </c>
      <c r="FD21" s="560">
        <f>+[1]Data!BU29</f>
        <v>2.4</v>
      </c>
      <c r="FE21" s="560">
        <f>+[1]Data!BV29</f>
        <v>3.8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0</v>
      </c>
      <c r="R22" s="63">
        <f t="shared" ref="R22" ca="1" si="159">+X22</f>
        <v>6.1499999999999995</v>
      </c>
      <c r="S22" s="64" t="str">
        <f>+Parametres!E25</f>
        <v>As a % of base material</v>
      </c>
      <c r="T22" s="65">
        <f>+Parametres!F24</f>
        <v>0</v>
      </c>
      <c r="U22" s="65">
        <f>+Parametres!G24</f>
        <v>0.03</v>
      </c>
      <c r="V22" s="96">
        <v>11</v>
      </c>
      <c r="W22" s="360">
        <f ca="1">+T22*L3</f>
        <v>0</v>
      </c>
      <c r="X22" s="360">
        <f ca="1">+U22*L3</f>
        <v>6.1499999999999995</v>
      </c>
      <c r="Y22" s="93">
        <f t="shared" ca="1" si="62"/>
        <v>0</v>
      </c>
      <c r="Z22" s="93">
        <f t="shared" ca="1" si="63"/>
        <v>6.1499999999999995</v>
      </c>
      <c r="AA22" s="93">
        <f t="shared" ca="1" si="64"/>
        <v>0</v>
      </c>
      <c r="AB22" s="93">
        <f t="shared" ca="1" si="65"/>
        <v>6.1499999999999995</v>
      </c>
      <c r="AC22" s="93">
        <f t="shared" ref="AC22" ca="1" si="160">+W22</f>
        <v>0</v>
      </c>
      <c r="AD22" s="93">
        <f t="shared" ref="AD22" ca="1" si="161">+X22</f>
        <v>6.1499999999999995</v>
      </c>
      <c r="AE22" s="93" cm="1">
        <f t="array" aca="1" ref="AE22" ca="1">+_xlfn.SWITCH($G22,"Min",Y22,"Max",AA22,"Dual",AC22)</f>
        <v>0</v>
      </c>
      <c r="AF22" s="93" cm="1">
        <f t="array" aca="1" ref="AF22" ca="1">+_xlfn.SWITCH($G22,"Min",Z22,"Max",AB22,"Dual",AD22)</f>
        <v>6.1499999999999995</v>
      </c>
      <c r="AG22" s="69">
        <f t="shared" ref="AG22" ca="1" si="162">+(AF22+AE22)/2</f>
        <v>3.0749999999999997</v>
      </c>
      <c r="AI22" s="98">
        <f t="shared" ref="AI22" ca="1" si="163">+CO22</f>
        <v>0</v>
      </c>
      <c r="AJ22" s="99">
        <f t="shared" ref="AJ22" ca="1" si="164">AE22</f>
        <v>0</v>
      </c>
      <c r="AK22" s="100">
        <f t="shared" ca="1" si="134"/>
        <v>1.0249999999999999</v>
      </c>
      <c r="AL22" s="100">
        <f t="shared" ca="1" si="134"/>
        <v>2.0499999999999998</v>
      </c>
      <c r="AM22" s="100">
        <f t="shared" ca="1" si="134"/>
        <v>3.0749999999999997</v>
      </c>
      <c r="AN22" s="100">
        <f t="shared" ca="1" si="134"/>
        <v>4.0999999999999996</v>
      </c>
      <c r="AO22" s="100">
        <f t="shared" ca="1" si="134"/>
        <v>5.125</v>
      </c>
      <c r="AP22" s="100">
        <f t="shared" ca="1" si="134"/>
        <v>6.15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0</v>
      </c>
      <c r="AS22" s="103">
        <f t="shared" ref="AS22" ca="1" si="166">+AK22</f>
        <v>1.0249999999999999</v>
      </c>
      <c r="AT22" s="103">
        <f t="shared" ref="AT22" ca="1" si="167">+AL22</f>
        <v>2.0499999999999998</v>
      </c>
      <c r="AU22" s="104">
        <f t="shared" ref="AU22" ca="1" si="168">+AM22</f>
        <v>3.0749999999999997</v>
      </c>
      <c r="AV22" s="104">
        <f t="shared" ref="AV22" ca="1" si="169">+AN22</f>
        <v>4.0999999999999996</v>
      </c>
      <c r="AW22" s="105">
        <f t="shared" ref="AW22" ca="1" si="170">+AO22</f>
        <v>5.125</v>
      </c>
      <c r="AX22" s="105">
        <f t="shared" ref="AX22" ca="1" si="171">+AP22</f>
        <v>6.15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0</v>
      </c>
      <c r="BA22" s="105">
        <f t="shared" ref="BA22" ca="1" si="173">+AS22</f>
        <v>1.0249999999999999</v>
      </c>
      <c r="BB22" s="104">
        <f t="shared" ref="BB22" ca="1" si="174">+AT22</f>
        <v>2.0499999999999998</v>
      </c>
      <c r="BC22" s="104">
        <f t="shared" ref="BC22" ca="1" si="175">+AU22</f>
        <v>3.0749999999999997</v>
      </c>
      <c r="BD22" s="103">
        <f t="shared" ref="BD22" ca="1" si="176">+AV22</f>
        <v>4.0999999999999996</v>
      </c>
      <c r="BE22" s="103">
        <f t="shared" ref="BE22" ca="1" si="177">+AW22</f>
        <v>5.125</v>
      </c>
      <c r="BF22" s="106">
        <f t="shared" ref="BF22" ca="1" si="178">+AX22</f>
        <v>6.15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0</v>
      </c>
      <c r="BR22" s="109">
        <f t="shared" ref="BR22" ca="1" si="181">+AF22</f>
        <v>6.1499999999999995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4.2450000000000001</v>
      </c>
      <c r="CS22" s="54">
        <f t="shared" ca="1" si="145"/>
        <v>3.8849999999999998</v>
      </c>
      <c r="CT22" s="54">
        <f t="shared" ca="1" si="146"/>
        <v>4.53</v>
      </c>
      <c r="CU22" s="54">
        <f t="shared" ca="1" si="147"/>
        <v>6.8999999999999995</v>
      </c>
      <c r="CV22" s="54">
        <f t="shared" ca="1" si="148"/>
        <v>4.7699999999999996</v>
      </c>
      <c r="CW22" s="54">
        <f t="shared" ca="1" si="149"/>
        <v>3.3149999999999999</v>
      </c>
      <c r="CX22" s="54">
        <f t="shared" ca="1" si="150"/>
        <v>2.6549999999999998</v>
      </c>
      <c r="CY22" s="54">
        <f t="shared" ca="1" si="151"/>
        <v>7.665</v>
      </c>
      <c r="CZ22" s="54">
        <f t="shared" ca="1" si="152"/>
        <v>4.1099999999999994</v>
      </c>
      <c r="DA22" s="54">
        <f t="shared" ca="1" si="71"/>
        <v>4.71</v>
      </c>
      <c r="DB22" s="54">
        <f t="shared" ca="1" si="71"/>
        <v>3.0749999999999997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-9</v>
      </c>
      <c r="M23" s="353">
        <f t="shared" ca="1" si="58"/>
        <v>-4</v>
      </c>
      <c r="N23" s="234">
        <f t="shared" ca="1" si="59"/>
        <v>7.333333333333333</v>
      </c>
      <c r="O23" s="235">
        <f t="shared" ca="1" si="79"/>
        <v>-26</v>
      </c>
      <c r="P23" s="235">
        <f t="shared" ca="1" si="80"/>
        <v>18</v>
      </c>
      <c r="Q23" s="62">
        <f t="shared" ca="1" si="51"/>
        <v>0</v>
      </c>
      <c r="R23" s="63">
        <f t="shared" ca="1" si="52"/>
        <v>0.28175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0.28175</v>
      </c>
      <c r="Y23" s="233">
        <f t="shared" ca="1" si="62"/>
        <v>0</v>
      </c>
      <c r="Z23" s="233">
        <f t="shared" ca="1" si="63"/>
        <v>0.28175</v>
      </c>
      <c r="AA23" s="233">
        <f t="shared" ca="1" si="64"/>
        <v>0</v>
      </c>
      <c r="AB23" s="233">
        <f t="shared" ca="1" si="65"/>
        <v>0.28175</v>
      </c>
      <c r="AC23" s="233">
        <f t="shared" ca="1" si="81"/>
        <v>0</v>
      </c>
      <c r="AD23" s="233">
        <f t="shared" ca="1" si="82"/>
        <v>0.28175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0.28175</v>
      </c>
      <c r="AG23" s="69">
        <f t="shared" ca="1" si="53"/>
        <v>0.140875</v>
      </c>
      <c r="AI23" s="238">
        <f t="shared" ca="1" si="83"/>
        <v>-9</v>
      </c>
      <c r="AJ23" s="239">
        <f t="shared" ca="1" si="84"/>
        <v>0</v>
      </c>
      <c r="AK23" s="240">
        <f t="shared" ca="1" si="134"/>
        <v>4.6958333333333331E-2</v>
      </c>
      <c r="AL23" s="240">
        <f t="shared" ca="1" si="134"/>
        <v>9.3916666666666662E-2</v>
      </c>
      <c r="AM23" s="240">
        <f t="shared" ca="1" si="134"/>
        <v>0.140875</v>
      </c>
      <c r="AN23" s="240">
        <f t="shared" ca="1" si="134"/>
        <v>0.18783333333333332</v>
      </c>
      <c r="AO23" s="240">
        <f t="shared" ca="1" si="134"/>
        <v>0.23479166666666665</v>
      </c>
      <c r="AP23" s="240">
        <f t="shared" ca="1" si="134"/>
        <v>0.28175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4.6958333333333331E-2</v>
      </c>
      <c r="AT23" s="243">
        <f t="shared" ca="1" si="87"/>
        <v>9.3916666666666662E-2</v>
      </c>
      <c r="AU23" s="244">
        <f t="shared" ca="1" si="88"/>
        <v>0.140875</v>
      </c>
      <c r="AV23" s="244">
        <f t="shared" ca="1" si="89"/>
        <v>0.18783333333333332</v>
      </c>
      <c r="AW23" s="245">
        <f t="shared" ca="1" si="90"/>
        <v>0.23479166666666665</v>
      </c>
      <c r="AX23" s="245">
        <f t="shared" ca="1" si="91"/>
        <v>0.28175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4.6958333333333331E-2</v>
      </c>
      <c r="BB23" s="244">
        <f t="shared" ca="1" si="94"/>
        <v>9.3916666666666662E-2</v>
      </c>
      <c r="BC23" s="244">
        <f t="shared" ca="1" si="95"/>
        <v>0.140875</v>
      </c>
      <c r="BD23" s="243">
        <f t="shared" ca="1" si="96"/>
        <v>0.18783333333333332</v>
      </c>
      <c r="BE23" s="243">
        <f t="shared" ca="1" si="97"/>
        <v>0.23479166666666665</v>
      </c>
      <c r="BF23" s="246">
        <f t="shared" ca="1" si="98"/>
        <v>0.28175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0.28175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8</v>
      </c>
      <c r="CF23" s="164" cm="1">
        <f t="array" aca="1" ref="CF23" ca="1">+INDIRECT(ADDRESS($A23,$BJ$2-9))</f>
        <v>-2</v>
      </c>
      <c r="CG23" s="164" cm="1">
        <f t="array" aca="1" ref="CG23" ca="1">+INDIRECT(ADDRESS($A23,$BJ$2-8))</f>
        <v>25</v>
      </c>
      <c r="CH23" s="164" cm="1">
        <f t="array" aca="1" ref="CH23" ca="1">+INDIRECT(ADDRESS($A23,$BJ$2-7))</f>
        <v>-9</v>
      </c>
      <c r="CI23" s="164" cm="1">
        <f t="array" aca="1" ref="CI23" ca="1">+INDIRECT(ADDRESS($A23,$BJ$2-6))</f>
        <v>5</v>
      </c>
      <c r="CJ23" s="164" cm="1">
        <f t="array" aca="1" ref="CJ23" ca="1">+INDIRECT(ADDRESS($A23,$BJ$2-5))</f>
        <v>-11</v>
      </c>
      <c r="CK23" s="164" cm="1">
        <f t="array" aca="1" ref="CK23" ca="1">+INDIRECT(ADDRESS($A23,$BJ$2-4))</f>
        <v>-4</v>
      </c>
      <c r="CL23" s="164" cm="1">
        <f t="array" aca="1" ref="CL23" ca="1">+INDIRECT(ADDRESS($A23,$BJ$2-3))</f>
        <v>2</v>
      </c>
      <c r="CM23" s="164" cm="1">
        <f t="array" aca="1" ref="CM23" ca="1">+INDIRECT(ADDRESS($A23,$BJ$2-2))</f>
        <v>-19</v>
      </c>
      <c r="CN23" s="164" cm="1">
        <f t="array" aca="1" ref="CN23" ca="1">+INDIRECT(ADDRESS($A23,$BJ$2-1))</f>
        <v>-4</v>
      </c>
      <c r="CO23" s="164" cm="1">
        <f t="array" aca="1" ref="CO23" ca="1">+INDIRECT(ADDRESS($A23,BJ$2))</f>
        <v>-9</v>
      </c>
      <c r="CP23" s="164"/>
      <c r="CQ23" s="54"/>
      <c r="CR23" s="54">
        <f t="shared" ca="1" si="144"/>
        <v>0.19447621951219513</v>
      </c>
      <c r="CS23" s="54">
        <f t="shared" ca="1" si="145"/>
        <v>0.17798353658536586</v>
      </c>
      <c r="CT23" s="54">
        <f t="shared" ca="1" si="146"/>
        <v>0.2075329268292683</v>
      </c>
      <c r="CU23" s="54">
        <f t="shared" ca="1" si="147"/>
        <v>0.31610975609756098</v>
      </c>
      <c r="CV23" s="54">
        <f t="shared" ca="1" si="148"/>
        <v>0.21852804878048782</v>
      </c>
      <c r="CW23" s="54">
        <f t="shared" ca="1" si="149"/>
        <v>0.15187012195121952</v>
      </c>
      <c r="CX23" s="54">
        <f t="shared" ca="1" si="150"/>
        <v>0.12163353658536587</v>
      </c>
      <c r="CY23" s="54">
        <f t="shared" ca="1" si="151"/>
        <v>0.35115670731707321</v>
      </c>
      <c r="CZ23" s="54">
        <f t="shared" ca="1" si="152"/>
        <v>0.18829146341463415</v>
      </c>
      <c r="DA23" s="54">
        <f t="shared" ca="1" si="71"/>
        <v>0.21577926829268293</v>
      </c>
      <c r="DB23" s="54">
        <f t="shared" ca="1" si="71"/>
        <v>0.140875</v>
      </c>
      <c r="DC23" s="54"/>
      <c r="DD23" s="22" t="str">
        <f t="shared" si="14"/>
        <v>Obsolence</v>
      </c>
      <c r="DE23" s="550">
        <v>0</v>
      </c>
      <c r="DF23" s="561">
        <f>+[1]Data!V89-[1]Data!W89</f>
        <v>-4</v>
      </c>
      <c r="DG23" s="561">
        <f>+[1]Data!W89-[1]Data!X89</f>
        <v>-63</v>
      </c>
      <c r="DH23" s="561">
        <f>+[1]Data!X89-[1]Data!Y89</f>
        <v>13</v>
      </c>
      <c r="DI23" s="561">
        <f>+[1]Data!Y89-[1]Data!Z89</f>
        <v>3</v>
      </c>
      <c r="DJ23" s="561">
        <f>+[1]Data!Z89-[1]Data!AA89</f>
        <v>18</v>
      </c>
      <c r="DK23" s="561">
        <f>+[1]Data!AA89-[1]Data!AB89</f>
        <v>-11</v>
      </c>
      <c r="DL23" s="561">
        <f>+[1]Data!AB89-[1]Data!AC89</f>
        <v>-14</v>
      </c>
      <c r="DM23" s="561">
        <f>+[1]Data!AC89-[1]Data!AD89</f>
        <v>19</v>
      </c>
      <c r="DN23" s="561">
        <f>+[1]Data!AD89-[1]Data!AE89</f>
        <v>6</v>
      </c>
      <c r="DO23" s="561">
        <f>+[1]Data!AE89-[1]Data!AF89</f>
        <v>6</v>
      </c>
      <c r="DP23" s="561">
        <f>+[1]Data!AF89-[1]Data!AG89</f>
        <v>-16</v>
      </c>
      <c r="DQ23" s="561">
        <f>+[1]Data!AG89-[1]Data!AH89</f>
        <v>26</v>
      </c>
      <c r="DR23" s="561">
        <f>+[1]Data!AH89-[1]Data!AI89</f>
        <v>-3</v>
      </c>
      <c r="DS23" s="561">
        <f>+[1]Data!AI89-[1]Data!AJ89</f>
        <v>5</v>
      </c>
      <c r="DT23" s="561">
        <f>+[1]Data!AJ89-[1]Data!AK89</f>
        <v>-7</v>
      </c>
      <c r="DU23" s="561">
        <f>+[1]Data!AK89-[1]Data!AL89</f>
        <v>9</v>
      </c>
      <c r="DV23" s="561">
        <f>+[1]Data!AL89-[1]Data!AM89</f>
        <v>-11</v>
      </c>
      <c r="DW23" s="561">
        <f>+[1]Data!AM89-[1]Data!AN89</f>
        <v>-64</v>
      </c>
      <c r="DX23" s="561">
        <f>+[1]Data!AN89-[1]Data!AO89</f>
        <v>66</v>
      </c>
      <c r="DY23" s="561">
        <f>+[1]Data!AO89-[1]Data!AP89</f>
        <v>-4</v>
      </c>
      <c r="DZ23" s="561">
        <f>+[1]Data!AP89-[1]Data!AQ89</f>
        <v>7</v>
      </c>
      <c r="EA23" s="561">
        <f>+[1]Data!AQ89-[1]Data!AR89</f>
        <v>-18</v>
      </c>
      <c r="EB23" s="561">
        <f>+[1]Data!AR89-[1]Data!AS89</f>
        <v>-18</v>
      </c>
      <c r="EC23" s="561">
        <f>+[1]Data!AS89-[1]Data!AT89</f>
        <v>-3</v>
      </c>
      <c r="ED23" s="561">
        <f>+[1]Data!AT89-[1]Data!AU89</f>
        <v>-7</v>
      </c>
      <c r="EE23" s="561">
        <f>+[1]Data!AU89-[1]Data!AV89</f>
        <v>-18</v>
      </c>
      <c r="EF23" s="561">
        <f>+[1]Data!AV89-[1]Data!AW89</f>
        <v>34</v>
      </c>
      <c r="EG23" s="561">
        <f>+[1]Data!AW89-[1]Data!AX89</f>
        <v>-5</v>
      </c>
      <c r="EH23" s="561">
        <f>+[1]Data!AX89-[1]Data!AY89</f>
        <v>2</v>
      </c>
      <c r="EI23" s="561">
        <f>+[1]Data!AY89-[1]Data!AZ89</f>
        <v>-10</v>
      </c>
      <c r="EJ23" s="561">
        <f>+[1]Data!AZ89-[1]Data!BA89</f>
        <v>-1</v>
      </c>
      <c r="EK23" s="561">
        <f>+[1]Data!BA89-[1]Data!BB89</f>
        <v>-10</v>
      </c>
      <c r="EL23" s="561">
        <f>+[1]Data!BB89-[1]Data!BC89</f>
        <v>-6</v>
      </c>
      <c r="EM23" s="561">
        <f>+[1]Data!BC89-[1]Data!BD89</f>
        <v>0</v>
      </c>
      <c r="EN23" s="561">
        <f>+[1]Data!BD89-[1]Data!BE89</f>
        <v>-12</v>
      </c>
      <c r="EO23" s="561">
        <f>+[1]Data!BE89-[1]Data!BF89</f>
        <v>2</v>
      </c>
      <c r="EP23" s="561">
        <f>+[1]Data!BF89-[1]Data!BG89</f>
        <v>9</v>
      </c>
      <c r="EQ23" s="561">
        <f>+[1]Data!BG89-[1]Data!BH89</f>
        <v>15</v>
      </c>
      <c r="ER23" s="561">
        <f>+[1]Data!BH89-[1]Data!BI89</f>
        <v>14</v>
      </c>
      <c r="ES23" s="561">
        <f>+[1]Data!BI89-[1]Data!BJ89</f>
        <v>-11</v>
      </c>
      <c r="ET23" s="561">
        <f>+[1]Data!BJ89-[1]Data!BK89</f>
        <v>-4</v>
      </c>
      <c r="EU23" s="561">
        <f>+[1]Data!BK89-[1]Data!BL89</f>
        <v>8</v>
      </c>
      <c r="EV23" s="561">
        <f>+[1]Data!BL89-[1]Data!BM89</f>
        <v>-2</v>
      </c>
      <c r="EW23" s="561">
        <f>+[1]Data!BM89-[1]Data!BN89</f>
        <v>25</v>
      </c>
      <c r="EX23" s="561">
        <f>+[1]Data!BN89-[1]Data!BO89</f>
        <v>-9</v>
      </c>
      <c r="EY23" s="561">
        <f>+[1]Data!BO89-[1]Data!BP89</f>
        <v>5</v>
      </c>
      <c r="EZ23" s="561">
        <f>+[1]Data!BP89-[1]Data!BQ89</f>
        <v>-11</v>
      </c>
      <c r="FA23" s="561">
        <f>+[1]Data!BQ89-[1]Data!BR89</f>
        <v>-4</v>
      </c>
      <c r="FB23" s="561">
        <f>+[1]Data!BR89-[1]Data!BS89</f>
        <v>2</v>
      </c>
      <c r="FC23" s="561">
        <f>+[1]Data!BS89-[1]Data!BT89</f>
        <v>-19</v>
      </c>
      <c r="FD23" s="561">
        <f>+[1]Data!BT89-[1]Data!BU89</f>
        <v>-4</v>
      </c>
      <c r="FE23" s="561">
        <f>+[1]Data!BU89-[1]Data!BV89</f>
        <v>-9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0.5</v>
      </c>
      <c r="M24" s="347">
        <f t="shared" ca="1" si="58"/>
        <v>0.5</v>
      </c>
      <c r="N24" s="204">
        <f t="shared" ca="1" si="59"/>
        <v>0</v>
      </c>
      <c r="O24" s="255">
        <f t="shared" ca="1" si="79"/>
        <v>0.5</v>
      </c>
      <c r="P24" s="204">
        <f t="shared" ca="1" si="80"/>
        <v>0.5</v>
      </c>
      <c r="Q24" s="62">
        <f t="shared" ca="1" si="51"/>
        <v>0</v>
      </c>
      <c r="R24" s="63">
        <f t="shared" ca="1" si="52"/>
        <v>1.845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>
        <f ca="1">+T24*W25</f>
        <v>0</v>
      </c>
      <c r="X24" s="208">
        <f ca="1">U24*X25</f>
        <v>1.845</v>
      </c>
      <c r="Y24" s="255">
        <f t="shared" ca="1" si="62"/>
        <v>0</v>
      </c>
      <c r="Z24" s="204">
        <f t="shared" ca="1" si="63"/>
        <v>1.845</v>
      </c>
      <c r="AA24" s="255">
        <f t="shared" ca="1" si="64"/>
        <v>0</v>
      </c>
      <c r="AB24" s="204">
        <f t="shared" ca="1" si="65"/>
        <v>1.845</v>
      </c>
      <c r="AC24" s="255">
        <f t="shared" ca="1" si="81"/>
        <v>0</v>
      </c>
      <c r="AD24" s="204">
        <f t="shared" ca="1" si="82"/>
        <v>1.845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0.5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0.5</v>
      </c>
      <c r="CF24" s="223" cm="1">
        <f t="array" aca="1" ref="CF24" ca="1">+INDIRECT(ADDRESS($A24,$BJ$2-9))</f>
        <v>0.5</v>
      </c>
      <c r="CG24" s="223" cm="1">
        <f t="array" aca="1" ref="CG24" ca="1">+INDIRECT(ADDRESS($A24,$BJ$2-8))</f>
        <v>0.5</v>
      </c>
      <c r="CH24" s="223" cm="1">
        <f t="array" aca="1" ref="CH24" ca="1">+INDIRECT(ADDRESS($A24,$BJ$2-7))</f>
        <v>0.5</v>
      </c>
      <c r="CI24" s="223" cm="1">
        <f t="array" aca="1" ref="CI24" ca="1">+INDIRECT(ADDRESS($A24,$BJ$2-6))</f>
        <v>0.5</v>
      </c>
      <c r="CJ24" s="223" cm="1">
        <f t="array" aca="1" ref="CJ24" ca="1">+INDIRECT(ADDRESS($A24,$BJ$2-5))</f>
        <v>0.5</v>
      </c>
      <c r="CK24" s="223" cm="1">
        <f t="array" aca="1" ref="CK24" ca="1">+INDIRECT(ADDRESS($A24,$BJ$2-4))</f>
        <v>0.5</v>
      </c>
      <c r="CL24" s="223" cm="1">
        <f t="array" aca="1" ref="CL24" ca="1">+INDIRECT(ADDRESS($A24,$BJ$2-3))</f>
        <v>0.5</v>
      </c>
      <c r="CM24" s="223" cm="1">
        <f t="array" aca="1" ref="CM24" ca="1">+INDIRECT(ADDRESS($A24,$BJ$2-2))</f>
        <v>0.5</v>
      </c>
      <c r="CN24" s="223" cm="1">
        <f t="array" aca="1" ref="CN24" ca="1">+INDIRECT(ADDRESS($A24,$BJ$2-1))</f>
        <v>0.5</v>
      </c>
      <c r="CO24" s="223" cm="1">
        <f t="array" aca="1" ref="CO24" ca="1">+INDIRECT(ADDRESS($A24,BJ$2))</f>
        <v>0.5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2">
        <f>+SUM([1]Data!$V$68:$V$71)</f>
        <v>0.5</v>
      </c>
      <c r="DF24" s="562">
        <f>+SUM([1]Data!$V$68:$V$71)</f>
        <v>0.5</v>
      </c>
      <c r="DG24" s="562">
        <f>+SUM([1]Data!$V$68:$V$71)</f>
        <v>0.5</v>
      </c>
      <c r="DH24" s="562">
        <f>+SUM([1]Data!$V$68:$V$71)</f>
        <v>0.5</v>
      </c>
      <c r="DI24" s="562">
        <f>+SUM([1]Data!$V$68:$V$71)</f>
        <v>0.5</v>
      </c>
      <c r="DJ24" s="562">
        <f>+SUM([1]Data!$V$68:$V$71)</f>
        <v>0.5</v>
      </c>
      <c r="DK24" s="562">
        <f>+SUM([1]Data!$V$68:$V$71)</f>
        <v>0.5</v>
      </c>
      <c r="DL24" s="562">
        <f>+SUM([1]Data!$V$68:$V$71)</f>
        <v>0.5</v>
      </c>
      <c r="DM24" s="562">
        <f>+SUM([1]Data!$V$68:$V$71)</f>
        <v>0.5</v>
      </c>
      <c r="DN24" s="562">
        <f>+SUM([1]Data!$V$68:$V$71)</f>
        <v>0.5</v>
      </c>
      <c r="DO24" s="562">
        <f>+SUM([1]Data!$V$68:$V$71)</f>
        <v>0.5</v>
      </c>
      <c r="DP24" s="562">
        <f>+SUM([1]Data!$V$68:$V$71)</f>
        <v>0.5</v>
      </c>
      <c r="DQ24" s="562">
        <f>+SUM([1]Data!$V$68:$V$71)</f>
        <v>0.5</v>
      </c>
      <c r="DR24" s="562">
        <f>+SUM([1]Data!$V$68:$V$71)</f>
        <v>0.5</v>
      </c>
      <c r="DS24" s="562">
        <f>+SUM([1]Data!$V$68:$V$71)</f>
        <v>0.5</v>
      </c>
      <c r="DT24" s="562">
        <f>+SUM([1]Data!$V$68:$V$71)</f>
        <v>0.5</v>
      </c>
      <c r="DU24" s="562">
        <f>+SUM([1]Data!$V$68:$V$71)</f>
        <v>0.5</v>
      </c>
      <c r="DV24" s="562">
        <f>+SUM([1]Data!$V$68:$V$71)</f>
        <v>0.5</v>
      </c>
      <c r="DW24" s="562">
        <f>+SUM([1]Data!$V$68:$V$71)</f>
        <v>0.5</v>
      </c>
      <c r="DX24" s="562">
        <f>+SUM([1]Data!$V$68:$V$71)</f>
        <v>0.5</v>
      </c>
      <c r="DY24" s="562">
        <f>+SUM([1]Data!$V$68:$V$71)</f>
        <v>0.5</v>
      </c>
      <c r="DZ24" s="562">
        <f>+SUM([1]Data!$V$68:$V$71)</f>
        <v>0.5</v>
      </c>
      <c r="EA24" s="562">
        <f>+SUM([1]Data!$V$68:$V$71)</f>
        <v>0.5</v>
      </c>
      <c r="EB24" s="562">
        <f>+SUM([1]Data!$V$68:$V$71)</f>
        <v>0.5</v>
      </c>
      <c r="EC24" s="562">
        <f>+SUM([1]Data!$V$68:$V$71)</f>
        <v>0.5</v>
      </c>
      <c r="ED24" s="562">
        <f>+SUM([1]Data!$V$68:$V$71)</f>
        <v>0.5</v>
      </c>
      <c r="EE24" s="562">
        <f>+SUM([1]Data!$V$68:$V$71)</f>
        <v>0.5</v>
      </c>
      <c r="EF24" s="562">
        <f>+SUM([1]Data!$V$68:$V$71)</f>
        <v>0.5</v>
      </c>
      <c r="EG24" s="562">
        <f>+SUM([1]Data!$V$68:$V$71)</f>
        <v>0.5</v>
      </c>
      <c r="EH24" s="562">
        <f>+SUM([1]Data!$V$68:$V$71)</f>
        <v>0.5</v>
      </c>
      <c r="EI24" s="562">
        <f>+SUM([1]Data!$V$68:$V$71)</f>
        <v>0.5</v>
      </c>
      <c r="EJ24" s="562">
        <f>+SUM([1]Data!$V$68:$V$71)</f>
        <v>0.5</v>
      </c>
      <c r="EK24" s="562">
        <f>+SUM([1]Data!$V$68:$V$71)</f>
        <v>0.5</v>
      </c>
      <c r="EL24" s="562">
        <f>+SUM([1]Data!$V$68:$V$71)</f>
        <v>0.5</v>
      </c>
      <c r="EM24" s="562">
        <f>+SUM([1]Data!$V$68:$V$71)</f>
        <v>0.5</v>
      </c>
      <c r="EN24" s="562">
        <f>+SUM([1]Data!$V$68:$V$71)</f>
        <v>0.5</v>
      </c>
      <c r="EO24" s="562">
        <f>+SUM([1]Data!$V$68:$V$71)</f>
        <v>0.5</v>
      </c>
      <c r="EP24" s="562">
        <f>+SUM([1]Data!$V$68:$V$71)</f>
        <v>0.5</v>
      </c>
      <c r="EQ24" s="562">
        <f>+SUM([1]Data!$V$68:$V$71)</f>
        <v>0.5</v>
      </c>
      <c r="ER24" s="562">
        <f>+SUM([1]Data!$V$68:$V$71)</f>
        <v>0.5</v>
      </c>
      <c r="ES24" s="562">
        <f>+SUM([1]Data!$V$68:$V$71)</f>
        <v>0.5</v>
      </c>
      <c r="ET24" s="562">
        <f>+SUM([1]Data!$V$68:$V$71)</f>
        <v>0.5</v>
      </c>
      <c r="EU24" s="562">
        <f>+SUM([1]Data!$V$68:$V$71)</f>
        <v>0.5</v>
      </c>
      <c r="EV24" s="562">
        <f>+SUM([1]Data!$V$68:$V$71)</f>
        <v>0.5</v>
      </c>
      <c r="EW24" s="562">
        <f>+SUM([1]Data!$V$68:$V$71)</f>
        <v>0.5</v>
      </c>
      <c r="EX24" s="562">
        <f>+SUM([1]Data!$V$68:$V$71)</f>
        <v>0.5</v>
      </c>
      <c r="EY24" s="562">
        <f>+SUM([1]Data!$V$68:$V$71)</f>
        <v>0.5</v>
      </c>
      <c r="EZ24" s="562">
        <f>+SUM([1]Data!$V$68:$V$71)</f>
        <v>0.5</v>
      </c>
      <c r="FA24" s="562">
        <f>+SUM([1]Data!$V$68:$V$71)</f>
        <v>0.5</v>
      </c>
      <c r="FB24" s="562">
        <f>+SUM([1]Data!$V$68:$V$71)</f>
        <v>0.5</v>
      </c>
      <c r="FC24" s="562">
        <f>+SUM([1]Data!$V$68:$V$71)</f>
        <v>0.5</v>
      </c>
      <c r="FD24" s="562">
        <f>+SUM([1]Data!$V$68:$V$71)</f>
        <v>0.5</v>
      </c>
      <c r="FE24" s="562">
        <f>+SUM([1]Data!$V$68:$V$71)</f>
        <v>0.5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42.082999999999998</v>
      </c>
      <c r="M25" s="349">
        <f t="shared" ca="1" si="58"/>
        <v>42.082999999999998</v>
      </c>
      <c r="N25" s="94">
        <f t="shared" ca="1" si="59"/>
        <v>1.3426666666666673</v>
      </c>
      <c r="O25" s="95">
        <f t="shared" ca="1" si="79"/>
        <v>38.054999999999993</v>
      </c>
      <c r="P25" s="95">
        <f t="shared" ca="1" si="80"/>
        <v>46.111000000000004</v>
      </c>
      <c r="Q25" s="62">
        <f t="shared" ca="1" si="51"/>
        <v>34.85</v>
      </c>
      <c r="R25" s="63">
        <f t="shared" ca="1" si="52"/>
        <v>36.9</v>
      </c>
      <c r="S25" s="64" t="str">
        <f>+Parametres!E27</f>
        <v xml:space="preserve">Cost of salary DL wo/overtime </v>
      </c>
      <c r="T25" s="65">
        <f>+Parametres!F27</f>
        <v>0.17</v>
      </c>
      <c r="U25" s="65">
        <f>+Parametres!G27</f>
        <v>0.18</v>
      </c>
      <c r="V25" s="96">
        <v>10</v>
      </c>
      <c r="W25" s="227">
        <f ca="1">+T25*L3</f>
        <v>34.85</v>
      </c>
      <c r="X25" s="228">
        <f ca="1">+L3*U25</f>
        <v>36.9</v>
      </c>
      <c r="Y25" s="93">
        <f t="shared" ca="1" si="62"/>
        <v>34.85</v>
      </c>
      <c r="Z25" s="93">
        <f t="shared" ca="1" si="63"/>
        <v>36.9</v>
      </c>
      <c r="AA25" s="93">
        <f t="shared" ca="1" si="64"/>
        <v>34.85</v>
      </c>
      <c r="AB25" s="93">
        <f t="shared" ca="1" si="65"/>
        <v>36.9</v>
      </c>
      <c r="AC25" s="93">
        <f t="shared" ca="1" si="81"/>
        <v>34.85</v>
      </c>
      <c r="AD25" s="93">
        <f t="shared" ca="1" si="82"/>
        <v>36.9</v>
      </c>
      <c r="AE25" s="93" cm="1">
        <f t="array" aca="1" ref="AE25" ca="1">+_xlfn.SWITCH($G25,"Min",Y25,"Max",AA25,"Dual",AC25)</f>
        <v>34.85</v>
      </c>
      <c r="AF25" s="93" cm="1">
        <f t="array" aca="1" ref="AF25" ca="1">+_xlfn.SWITCH($G25,"Min",Z25,"Max",AB25,"Dual",AD25)</f>
        <v>36.9</v>
      </c>
      <c r="AG25" s="69">
        <f t="shared" ca="1" si="53"/>
        <v>35.875</v>
      </c>
      <c r="AI25" s="98">
        <f t="shared" ca="1" si="83"/>
        <v>42.082999999999998</v>
      </c>
      <c r="AJ25" s="99">
        <f t="shared" ca="1" si="84"/>
        <v>34.85</v>
      </c>
      <c r="AK25" s="100">
        <f t="shared" ca="1" si="182"/>
        <v>35.19166666666667</v>
      </c>
      <c r="AL25" s="100">
        <f t="shared" ca="1" si="182"/>
        <v>35.533333333333339</v>
      </c>
      <c r="AM25" s="100">
        <f t="shared" ca="1" si="182"/>
        <v>35.875000000000007</v>
      </c>
      <c r="AN25" s="100">
        <f t="shared" ca="1" si="182"/>
        <v>36.216666666666676</v>
      </c>
      <c r="AO25" s="100">
        <f t="shared" ca="1" si="182"/>
        <v>36.558333333333344</v>
      </c>
      <c r="AP25" s="100">
        <f t="shared" ca="1" si="182"/>
        <v>36.900000000000013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High</v>
      </c>
      <c r="AR25" s="102">
        <f t="shared" ca="1" si="85"/>
        <v>34.85</v>
      </c>
      <c r="AS25" s="103">
        <f t="shared" ca="1" si="86"/>
        <v>35.19166666666667</v>
      </c>
      <c r="AT25" s="103">
        <f t="shared" ca="1" si="87"/>
        <v>35.533333333333339</v>
      </c>
      <c r="AU25" s="104">
        <f t="shared" ca="1" si="88"/>
        <v>35.875000000000007</v>
      </c>
      <c r="AV25" s="104">
        <f t="shared" ca="1" si="89"/>
        <v>36.216666666666676</v>
      </c>
      <c r="AW25" s="105">
        <f t="shared" ca="1" si="90"/>
        <v>36.558333333333344</v>
      </c>
      <c r="AX25" s="105">
        <f t="shared" ca="1" si="91"/>
        <v>36.900000000000013</v>
      </c>
      <c r="AY25" s="101" t="str" cm="1">
        <f t="array" aca="1" ref="AY25" ca="1">+_xlfn.IFS(AI25&lt;=$AT25,"Green",AND(AI25&gt;$AT25,AI25&lt;=$AV25),"Yellow High",AND(AI25&gt;$AV25,AI25&lt;=$AX25),"Orange High",AI25&gt;$AX25,"Red High")</f>
        <v>Red High</v>
      </c>
      <c r="AZ25" s="105">
        <f t="shared" ca="1" si="92"/>
        <v>34.85</v>
      </c>
      <c r="BA25" s="105">
        <f t="shared" ca="1" si="93"/>
        <v>35.19166666666667</v>
      </c>
      <c r="BB25" s="104">
        <f t="shared" ca="1" si="94"/>
        <v>35.533333333333339</v>
      </c>
      <c r="BC25" s="104">
        <f t="shared" ca="1" si="95"/>
        <v>35.875000000000007</v>
      </c>
      <c r="BD25" s="103">
        <f t="shared" ca="1" si="96"/>
        <v>36.216666666666676</v>
      </c>
      <c r="BE25" s="103">
        <f t="shared" ca="1" si="97"/>
        <v>36.558333333333344</v>
      </c>
      <c r="BF25" s="106">
        <f t="shared" ca="1" si="98"/>
        <v>36.900000000000013</v>
      </c>
      <c r="BG25" s="101" t="str" cm="1">
        <f t="array" aca="1" ref="BG25" ca="1">+_xlfn.IFS($L25&lt;=AZ25,"Red Low",AND($L25&gt;AZ25,$L25&lt;=BB25),"Orange Low",AND($L25&gt;BB25,$L25&lt;=BD25),"Yellow Low",$L25&gt;BD25,"Green")</f>
        <v>Green</v>
      </c>
      <c r="BH25" s="20" t="str" cm="1">
        <f t="array" aca="1" ref="BH25" ca="1">+_xlfn.IFS(G25="Min",BG25,G25="Max",AY25,G25="Dual",AQ25)</f>
        <v>Red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34.85</v>
      </c>
      <c r="BR25" s="109">
        <f t="shared" ca="1" si="138"/>
        <v>36.9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37.402999999999999</v>
      </c>
      <c r="CF25" s="112" cm="1">
        <f t="array" aca="1" ref="CF25" ca="1">+INDIRECT(ADDRESS($A25,$BJ$2-9))</f>
        <v>37.402999999999999</v>
      </c>
      <c r="CG25" s="112" cm="1">
        <f t="array" aca="1" ref="CG25" ca="1">+INDIRECT(ADDRESS($A25,$BJ$2-8))</f>
        <v>37.402999999999999</v>
      </c>
      <c r="CH25" s="112" cm="1">
        <f t="array" aca="1" ref="CH25" ca="1">+INDIRECT(ADDRESS($A25,$BJ$2-7))</f>
        <v>45.459000000000003</v>
      </c>
      <c r="CI25" s="112" cm="1">
        <f t="array" aca="1" ref="CI25" ca="1">+INDIRECT(ADDRESS($A25,$BJ$2-6))</f>
        <v>45.459000000000003</v>
      </c>
      <c r="CJ25" s="112" cm="1">
        <f t="array" aca="1" ref="CJ25" ca="1">+INDIRECT(ADDRESS($A25,$BJ$2-5))</f>
        <v>45.459000000000003</v>
      </c>
      <c r="CK25" s="112" cm="1">
        <f t="array" aca="1" ref="CK25" ca="1">+INDIRECT(ADDRESS($A25,$BJ$2-4))</f>
        <v>45.459000000000003</v>
      </c>
      <c r="CL25" s="112" cm="1">
        <f t="array" aca="1" ref="CL25" ca="1">+INDIRECT(ADDRESS($A25,$BJ$2-3))</f>
        <v>42.082999999999998</v>
      </c>
      <c r="CM25" s="112" cm="1">
        <f t="array" aca="1" ref="CM25" ca="1">+INDIRECT(ADDRESS($A25,$BJ$2-2))</f>
        <v>42.082999999999998</v>
      </c>
      <c r="CN25" s="112" cm="1">
        <f t="array" aca="1" ref="CN25" ca="1">+INDIRECT(ADDRESS($A25,$BJ$2-1))</f>
        <v>42.082999999999998</v>
      </c>
      <c r="CO25" s="112" cm="1">
        <f t="array" aca="1" ref="CO25" ca="1">+INDIRECT(ADDRESS($A25,BJ$2))</f>
        <v>42.082999999999998</v>
      </c>
      <c r="CP25" s="112"/>
      <c r="CQ25" s="54"/>
      <c r="CR25" s="54">
        <f t="shared" ca="1" si="144"/>
        <v>49.524999999999999</v>
      </c>
      <c r="CS25" s="54">
        <f t="shared" ca="1" si="145"/>
        <v>45.324999999999996</v>
      </c>
      <c r="CT25" s="54">
        <f t="shared" ca="1" si="146"/>
        <v>52.849999999999994</v>
      </c>
      <c r="CU25" s="54">
        <f t="shared" ca="1" si="147"/>
        <v>80.5</v>
      </c>
      <c r="CV25" s="54">
        <f t="shared" ca="1" si="148"/>
        <v>55.65</v>
      </c>
      <c r="CW25" s="54">
        <f t="shared" ca="1" si="149"/>
        <v>38.674999999999997</v>
      </c>
      <c r="CX25" s="54">
        <f t="shared" ca="1" si="150"/>
        <v>30.974999999999998</v>
      </c>
      <c r="CY25" s="54">
        <f t="shared" ca="1" si="151"/>
        <v>89.424999999999997</v>
      </c>
      <c r="CZ25" s="54">
        <f t="shared" ca="1" si="152"/>
        <v>47.949999999999996</v>
      </c>
      <c r="DA25" s="54">
        <f t="shared" ca="1" si="71"/>
        <v>54.949999999999996</v>
      </c>
      <c r="DB25" s="54">
        <f t="shared" ca="1" si="71"/>
        <v>35.875</v>
      </c>
      <c r="DC25" s="54"/>
      <c r="DD25" s="258" t="str">
        <f t="shared" si="14"/>
        <v>DL-Cost</v>
      </c>
      <c r="DE25" s="189">
        <f>+[1]Data!V66</f>
        <v>69.87</v>
      </c>
      <c r="DF25" s="189">
        <f>+[1]Data!W66</f>
        <v>69.87</v>
      </c>
      <c r="DG25" s="189">
        <f>+[1]Data!X66</f>
        <v>69.87</v>
      </c>
      <c r="DH25" s="189">
        <f>+[1]Data!Y66</f>
        <v>69.87</v>
      </c>
      <c r="DI25" s="189">
        <f>+[1]Data!Z66</f>
        <v>79.81</v>
      </c>
      <c r="DJ25" s="189">
        <f>+[1]Data!AA66</f>
        <v>76.84</v>
      </c>
      <c r="DK25" s="189">
        <f>+[1]Data!AB66</f>
        <v>76.84</v>
      </c>
      <c r="DL25" s="189">
        <f>+[1]Data!AC66</f>
        <v>76.84</v>
      </c>
      <c r="DM25" s="189">
        <f>+[1]Data!AD66</f>
        <v>76.84</v>
      </c>
      <c r="DN25" s="189">
        <f>+[1]Data!AE66</f>
        <v>111.23</v>
      </c>
      <c r="DO25" s="189">
        <f>+[1]Data!AF66</f>
        <v>111.23</v>
      </c>
      <c r="DP25" s="189">
        <f>+[1]Data!AG66</f>
        <v>111.23</v>
      </c>
      <c r="DQ25" s="189">
        <f>+[1]Data!AH66</f>
        <v>111.23</v>
      </c>
      <c r="DR25" s="189">
        <f>+[1]Data!AI66</f>
        <v>73.2</v>
      </c>
      <c r="DS25" s="189">
        <f>+[1]Data!AJ66</f>
        <v>73.2</v>
      </c>
      <c r="DT25" s="189">
        <f>+[1]Data!AK66</f>
        <v>73.2</v>
      </c>
      <c r="DU25" s="189">
        <f>+[1]Data!AL66</f>
        <v>73.2</v>
      </c>
      <c r="DV25" s="189">
        <f>+[1]Data!AM66</f>
        <v>87.09</v>
      </c>
      <c r="DW25" s="189">
        <f>+[1]Data!AN66</f>
        <v>84.68</v>
      </c>
      <c r="DX25" s="189">
        <f>+[1]Data!AO66</f>
        <v>45.631999999999998</v>
      </c>
      <c r="DY25" s="189">
        <f>+[1]Data!AP66</f>
        <v>45.631999999999998</v>
      </c>
      <c r="DZ25" s="189">
        <f>+[1]Data!AQ66</f>
        <v>45.631999999999998</v>
      </c>
      <c r="EA25" s="189">
        <f>+[1]Data!AR66</f>
        <v>45.631999999999998</v>
      </c>
      <c r="EB25" s="189">
        <f>+[1]Data!AS66</f>
        <v>40.509</v>
      </c>
      <c r="EC25" s="189">
        <f>+[1]Data!AT66</f>
        <v>40.509</v>
      </c>
      <c r="ED25" s="189">
        <f>+[1]Data!AU66</f>
        <v>40.509</v>
      </c>
      <c r="EE25" s="189">
        <f>+[1]Data!AV66</f>
        <v>40.509</v>
      </c>
      <c r="EF25" s="189">
        <f>+[1]Data!AW66</f>
        <v>45.389000000000003</v>
      </c>
      <c r="EG25" s="189">
        <f>+[1]Data!AX66</f>
        <v>45.389000000000003</v>
      </c>
      <c r="EH25" s="189">
        <f>+[1]Data!AY66</f>
        <v>45.389000000000003</v>
      </c>
      <c r="EI25" s="189">
        <f>+[1]Data!AZ66</f>
        <v>45.389000000000003</v>
      </c>
      <c r="EJ25" s="189">
        <f>+[1]Data!BA66</f>
        <v>45.389000000000003</v>
      </c>
      <c r="EK25" s="189">
        <f>+[1]Data!BB66</f>
        <v>58.040999999999997</v>
      </c>
      <c r="EL25" s="189">
        <f>+[1]Data!BC66</f>
        <v>58.040999999999997</v>
      </c>
      <c r="EM25" s="189">
        <f>+[1]Data!BD66</f>
        <v>58.040999999999997</v>
      </c>
      <c r="EN25" s="189">
        <f>+[1]Data!BE66</f>
        <v>58.040999999999997</v>
      </c>
      <c r="EO25" s="189">
        <f>+[1]Data!BF66</f>
        <v>58.040999999999997</v>
      </c>
      <c r="EP25" s="189">
        <f>+[1]Data!BG66</f>
        <v>32.561</v>
      </c>
      <c r="EQ25" s="189">
        <f>+[1]Data!BH66</f>
        <v>32.561</v>
      </c>
      <c r="ER25" s="189">
        <f>+[1]Data!BI66</f>
        <v>32.561</v>
      </c>
      <c r="ES25" s="189">
        <f>+[1]Data!BJ66</f>
        <v>32.561</v>
      </c>
      <c r="ET25" s="189">
        <f>+[1]Data!BK66</f>
        <v>37.402999999999999</v>
      </c>
      <c r="EU25" s="189">
        <f>+[1]Data!BL66</f>
        <v>37.402999999999999</v>
      </c>
      <c r="EV25" s="189">
        <f>+[1]Data!BM66</f>
        <v>37.402999999999999</v>
      </c>
      <c r="EW25" s="189">
        <f>+[1]Data!BN66</f>
        <v>37.402999999999999</v>
      </c>
      <c r="EX25" s="189">
        <f>+[1]Data!BO66</f>
        <v>45.459000000000003</v>
      </c>
      <c r="EY25" s="189">
        <f>+[1]Data!BP66</f>
        <v>45.459000000000003</v>
      </c>
      <c r="EZ25" s="189">
        <f>+[1]Data!BQ66</f>
        <v>45.459000000000003</v>
      </c>
      <c r="FA25" s="189">
        <f>+[1]Data!BR66</f>
        <v>45.459000000000003</v>
      </c>
      <c r="FB25" s="189">
        <f>+[1]Data!BS66</f>
        <v>42.082999999999998</v>
      </c>
      <c r="FC25" s="189">
        <f>+[1]Data!BT66</f>
        <v>42.082999999999998</v>
      </c>
      <c r="FD25" s="189">
        <f>+[1]Data!BU66</f>
        <v>42.082999999999998</v>
      </c>
      <c r="FE25" s="189">
        <f>+[1]Data!BV66</f>
        <v>42.082999999999998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4.9000000000000004</v>
      </c>
      <c r="M26" s="353">
        <f t="shared" ca="1" si="58"/>
        <v>7.7</v>
      </c>
      <c r="N26" s="234">
        <f t="shared" ca="1" si="59"/>
        <v>3.9833333333333329</v>
      </c>
      <c r="O26" s="235">
        <f t="shared" ca="1" si="79"/>
        <v>-4.2499999999999991</v>
      </c>
      <c r="P26" s="235">
        <f t="shared" ca="1" si="80"/>
        <v>19.649999999999999</v>
      </c>
      <c r="Q26" s="62">
        <f t="shared" ca="1" si="51"/>
        <v>1.0455000000000001</v>
      </c>
      <c r="R26" s="63">
        <f t="shared" ca="1" si="52"/>
        <v>1.845</v>
      </c>
      <c r="S26" s="64" t="str">
        <f>+Parametres!E28</f>
        <v>As % of Base DL</v>
      </c>
      <c r="T26" s="65">
        <f>+Parametres!F28</f>
        <v>0.03</v>
      </c>
      <c r="U26" s="65">
        <f>+Parametres!G28</f>
        <v>0.05</v>
      </c>
      <c r="V26" s="236">
        <v>10</v>
      </c>
      <c r="W26" s="259">
        <f ca="1">+T26*W25</f>
        <v>1.0455000000000001</v>
      </c>
      <c r="X26" s="259">
        <f ca="1">+U26*X25</f>
        <v>1.845</v>
      </c>
      <c r="Y26" s="233">
        <f t="shared" ca="1" si="62"/>
        <v>1.0455000000000001</v>
      </c>
      <c r="Z26" s="233">
        <f t="shared" ca="1" si="63"/>
        <v>1.845</v>
      </c>
      <c r="AA26" s="233">
        <f t="shared" ca="1" si="64"/>
        <v>1.0455000000000001</v>
      </c>
      <c r="AB26" s="233">
        <f t="shared" ca="1" si="65"/>
        <v>1.845</v>
      </c>
      <c r="AC26" s="233">
        <f t="shared" ca="1" si="81"/>
        <v>1.0455000000000001</v>
      </c>
      <c r="AD26" s="233">
        <f t="shared" ca="1" si="82"/>
        <v>1.845</v>
      </c>
      <c r="AE26" s="233" cm="1">
        <f t="array" aca="1" ref="AE26" ca="1">+_xlfn.SWITCH($G26,"Min",Y26,"Max",AA26,"Dual",AC26)</f>
        <v>1.0455000000000001</v>
      </c>
      <c r="AF26" s="233" cm="1">
        <f t="array" aca="1" ref="AF26" ca="1">+_xlfn.SWITCH($G26,"Min",Z26,"Max",AB26,"Dual",AD26)</f>
        <v>1.845</v>
      </c>
      <c r="AG26" s="69">
        <f t="shared" ca="1" si="53"/>
        <v>1.4452500000000001</v>
      </c>
      <c r="AI26" s="238">
        <f t="shared" ca="1" si="83"/>
        <v>4.9000000000000004</v>
      </c>
      <c r="AJ26" s="239">
        <f t="shared" ca="1" si="84"/>
        <v>1.0455000000000001</v>
      </c>
      <c r="AK26" s="240">
        <f t="shared" ca="1" si="182"/>
        <v>1.17875</v>
      </c>
      <c r="AL26" s="240">
        <f t="shared" ca="1" si="182"/>
        <v>1.3119999999999998</v>
      </c>
      <c r="AM26" s="240">
        <f t="shared" ca="1" si="182"/>
        <v>1.4452499999999997</v>
      </c>
      <c r="AN26" s="240">
        <f t="shared" ca="1" si="182"/>
        <v>1.5784999999999996</v>
      </c>
      <c r="AO26" s="240">
        <f t="shared" ca="1" si="182"/>
        <v>1.7117499999999994</v>
      </c>
      <c r="AP26" s="240">
        <f t="shared" ca="1" si="182"/>
        <v>1.8449999999999993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High</v>
      </c>
      <c r="AR26" s="242">
        <f t="shared" ca="1" si="85"/>
        <v>1.0455000000000001</v>
      </c>
      <c r="AS26" s="243">
        <f t="shared" ca="1" si="86"/>
        <v>1.17875</v>
      </c>
      <c r="AT26" s="243">
        <f t="shared" ca="1" si="87"/>
        <v>1.3119999999999998</v>
      </c>
      <c r="AU26" s="244">
        <f t="shared" ca="1" si="88"/>
        <v>1.4452499999999997</v>
      </c>
      <c r="AV26" s="244">
        <f t="shared" ca="1" si="89"/>
        <v>1.5784999999999996</v>
      </c>
      <c r="AW26" s="245">
        <f t="shared" ca="1" si="90"/>
        <v>1.7117499999999994</v>
      </c>
      <c r="AX26" s="245">
        <f t="shared" ca="1" si="91"/>
        <v>1.8449999999999993</v>
      </c>
      <c r="AY26" s="241" t="str" cm="1">
        <f t="array" aca="1" ref="AY26" ca="1">+_xlfn.IFS(AI26&lt;=$AT26,"Green",AND(AI26&gt;$AT26,AI26&lt;=$AV26),"Yellow High",AND(AI26&gt;$AV26,AI26&lt;=$AX26),"Orange High",AI26&gt;$AX26,"Red High")</f>
        <v>Red High</v>
      </c>
      <c r="AZ26" s="245">
        <f t="shared" ca="1" si="92"/>
        <v>1.0455000000000001</v>
      </c>
      <c r="BA26" s="245">
        <f t="shared" ca="1" si="93"/>
        <v>1.17875</v>
      </c>
      <c r="BB26" s="244">
        <f t="shared" ca="1" si="94"/>
        <v>1.3119999999999998</v>
      </c>
      <c r="BC26" s="244">
        <f t="shared" ca="1" si="95"/>
        <v>1.4452499999999997</v>
      </c>
      <c r="BD26" s="243">
        <f t="shared" ca="1" si="96"/>
        <v>1.5784999999999996</v>
      </c>
      <c r="BE26" s="243">
        <f t="shared" ca="1" si="97"/>
        <v>1.7117499999999994</v>
      </c>
      <c r="BF26" s="246">
        <f t="shared" ca="1" si="98"/>
        <v>1.8449999999999993</v>
      </c>
      <c r="BG26" s="241" t="str" cm="1">
        <f t="array" aca="1" ref="BG26" ca="1">+_xlfn.IFS($L26&lt;=AZ26,"Red Low",AND($L26&gt;AZ26,$L26&lt;=BB26),"Orange Low",AND($L26&gt;BB26,$L26&lt;=BD26),"Yellow Low",$L26&gt;BD26,"Green")</f>
        <v>Green</v>
      </c>
      <c r="BH26" s="22" t="str" cm="1">
        <f t="array" aca="1" ref="BH26" ca="1">+_xlfn.IFS(G26="Min",BG26,G26="Max",AY26,G26="Dual",AQ26)</f>
        <v>Red High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1.0455000000000001</v>
      </c>
      <c r="BR26" s="249">
        <f t="shared" ca="1" si="138"/>
        <v>1.845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7.5</v>
      </c>
      <c r="CF26" s="164" cm="1">
        <f t="array" aca="1" ref="CF26" ca="1">+INDIRECT(ADDRESS($A26,$BJ$2-9))</f>
        <v>11.7</v>
      </c>
      <c r="CG26" s="164" cm="1">
        <f t="array" aca="1" ref="CG26" ca="1">+INDIRECT(ADDRESS($A26,$BJ$2-8))</f>
        <v>7.7</v>
      </c>
      <c r="CH26" s="164" cm="1">
        <f t="array" aca="1" ref="CH26" ca="1">+INDIRECT(ADDRESS($A26,$BJ$2-7))</f>
        <v>10.9</v>
      </c>
      <c r="CI26" s="164" cm="1">
        <f t="array" aca="1" ref="CI26" ca="1">+INDIRECT(ADDRESS($A26,$BJ$2-6))</f>
        <v>12.1</v>
      </c>
      <c r="CJ26" s="164" cm="1">
        <f t="array" aca="1" ref="CJ26" ca="1">+INDIRECT(ADDRESS($A26,$BJ$2-5))</f>
        <v>4.5</v>
      </c>
      <c r="CK26" s="164" cm="1">
        <f t="array" aca="1" ref="CK26" ca="1">+INDIRECT(ADDRESS($A26,$BJ$2-4))</f>
        <v>12.6</v>
      </c>
      <c r="CL26" s="164" cm="1">
        <f t="array" aca="1" ref="CL26" ca="1">+INDIRECT(ADDRESS($A26,$BJ$2-3))</f>
        <v>1.92</v>
      </c>
      <c r="CM26" s="164" cm="1">
        <f t="array" aca="1" ref="CM26" ca="1">+INDIRECT(ADDRESS($A26,$BJ$2-2))</f>
        <v>14.9</v>
      </c>
      <c r="CN26" s="164" cm="1">
        <f t="array" aca="1" ref="CN26" ca="1">+INDIRECT(ADDRESS($A26,$BJ$2-1))</f>
        <v>-9</v>
      </c>
      <c r="CO26" s="164" cm="1">
        <f t="array" aca="1" ref="CO26" ca="1">+INDIRECT(ADDRESS($A26,BJ$2))</f>
        <v>4.9000000000000004</v>
      </c>
      <c r="CP26" s="164"/>
      <c r="CQ26" s="54"/>
      <c r="CR26" s="54">
        <f t="shared" ca="1" si="144"/>
        <v>1.9951500000000002</v>
      </c>
      <c r="CS26" s="54">
        <f t="shared" ca="1" si="145"/>
        <v>1.8259500000000002</v>
      </c>
      <c r="CT26" s="54">
        <f t="shared" ca="1" si="146"/>
        <v>2.1291000000000002</v>
      </c>
      <c r="CU26" s="54">
        <f t="shared" ca="1" si="147"/>
        <v>3.2430000000000003</v>
      </c>
      <c r="CV26" s="54">
        <f t="shared" ca="1" si="148"/>
        <v>2.2419000000000002</v>
      </c>
      <c r="CW26" s="54">
        <f t="shared" ca="1" si="149"/>
        <v>1.5580500000000002</v>
      </c>
      <c r="CX26" s="54">
        <f t="shared" ca="1" si="150"/>
        <v>1.2478500000000001</v>
      </c>
      <c r="CY26" s="54">
        <f t="shared" ca="1" si="151"/>
        <v>3.6025500000000004</v>
      </c>
      <c r="CZ26" s="54">
        <f t="shared" ca="1" si="152"/>
        <v>1.9317000000000002</v>
      </c>
      <c r="DA26" s="54">
        <f t="shared" ca="1" si="71"/>
        <v>2.2137000000000002</v>
      </c>
      <c r="DB26" s="54">
        <f t="shared" ca="1" si="71"/>
        <v>1.4452500000000001</v>
      </c>
      <c r="DC26" s="54"/>
      <c r="DD26" s="260" t="str">
        <f t="shared" si="14"/>
        <v>Subcontracting</v>
      </c>
      <c r="DE26" s="532">
        <f>+[1]Data!V71</f>
        <v>0.5</v>
      </c>
      <c r="DF26" s="532">
        <f>+[1]Data!W71</f>
        <v>1</v>
      </c>
      <c r="DG26" s="532">
        <f>+[1]Data!X71</f>
        <v>0</v>
      </c>
      <c r="DH26" s="532">
        <f>+[1]Data!Y71</f>
        <v>1</v>
      </c>
      <c r="DI26" s="532">
        <f>+[1]Data!Z71</f>
        <v>-1</v>
      </c>
      <c r="DJ26" s="532">
        <f>+[1]Data!AA71</f>
        <v>1.4</v>
      </c>
      <c r="DK26" s="532">
        <f>+[1]Data!AB71</f>
        <v>0.4</v>
      </c>
      <c r="DL26" s="532">
        <f>+[1]Data!AC71</f>
        <v>1.5</v>
      </c>
      <c r="DM26" s="532">
        <f>+[1]Data!AD71</f>
        <v>1.6</v>
      </c>
      <c r="DN26" s="532">
        <f>+[1]Data!AE71</f>
        <v>2.4</v>
      </c>
      <c r="DO26" s="532">
        <f>+[1]Data!AF71</f>
        <v>1.6</v>
      </c>
      <c r="DP26" s="532">
        <f>+[1]Data!AG71</f>
        <v>1.6</v>
      </c>
      <c r="DQ26" s="532">
        <f>+[1]Data!AH71</f>
        <v>5.3</v>
      </c>
      <c r="DR26" s="532">
        <f>+[1]Data!AI71</f>
        <v>-0.1</v>
      </c>
      <c r="DS26" s="532">
        <f>+[1]Data!AJ71</f>
        <v>0.6</v>
      </c>
      <c r="DT26" s="532">
        <f>+[1]Data!AK71</f>
        <v>2.7</v>
      </c>
      <c r="DU26" s="532">
        <f>+[1]Data!AL71</f>
        <v>0.5</v>
      </c>
      <c r="DV26" s="532">
        <f>+[1]Data!AM71</f>
        <v>-11</v>
      </c>
      <c r="DW26" s="532">
        <f>+[1]Data!AN71</f>
        <v>-5</v>
      </c>
      <c r="DX26" s="532">
        <f>+[1]Data!AO71</f>
        <v>0</v>
      </c>
      <c r="DY26" s="532">
        <f>+[1]Data!AP71</f>
        <v>0</v>
      </c>
      <c r="DZ26" s="532">
        <f>+[1]Data!AQ71</f>
        <v>3.6</v>
      </c>
      <c r="EA26" s="532">
        <f>+[1]Data!AR71</f>
        <v>5.2</v>
      </c>
      <c r="EB26" s="532">
        <f>+[1]Data!AS71</f>
        <v>-7.4</v>
      </c>
      <c r="EC26" s="532">
        <f>+[1]Data!AT71</f>
        <v>1.2</v>
      </c>
      <c r="ED26" s="532">
        <f>+[1]Data!AU71</f>
        <v>-0.4</v>
      </c>
      <c r="EE26" s="532">
        <f>+[1]Data!AV71</f>
        <v>0.8</v>
      </c>
      <c r="EF26" s="532">
        <f>+[1]Data!AW71</f>
        <v>-23</v>
      </c>
      <c r="EG26" s="532">
        <f>+[1]Data!AX71</f>
        <v>0</v>
      </c>
      <c r="EH26" s="532">
        <f>+[1]Data!AY71</f>
        <v>0.2</v>
      </c>
      <c r="EI26" s="532">
        <f>+[1]Data!AZ71</f>
        <v>3.4</v>
      </c>
      <c r="EJ26" s="532">
        <f>+[1]Data!BA71</f>
        <v>-5.0999999999999996</v>
      </c>
      <c r="EK26" s="532">
        <f>+[1]Data!BB71</f>
        <v>0.8</v>
      </c>
      <c r="EL26" s="532">
        <f>+[1]Data!BC71</f>
        <v>0.6</v>
      </c>
      <c r="EM26" s="532">
        <f>+[1]Data!BD71</f>
        <v>0</v>
      </c>
      <c r="EN26" s="532">
        <f>+[1]Data!BE71</f>
        <v>-10.199999999999999</v>
      </c>
      <c r="EO26" s="532">
        <f>+[1]Data!BF71</f>
        <v>0.01</v>
      </c>
      <c r="EP26" s="532">
        <f>+[1]Data!BG71</f>
        <v>2.2000000000000002</v>
      </c>
      <c r="EQ26" s="532">
        <f>+[1]Data!BH71</f>
        <v>-5.01</v>
      </c>
      <c r="ER26" s="532">
        <f>+[1]Data!BI71</f>
        <v>0.22</v>
      </c>
      <c r="ES26" s="532">
        <f>+[1]Data!BJ71</f>
        <v>0</v>
      </c>
      <c r="ET26" s="532">
        <f>+[1]Data!BK71</f>
        <v>10</v>
      </c>
      <c r="EU26" s="532">
        <f>+[1]Data!BL71</f>
        <v>7.5</v>
      </c>
      <c r="EV26" s="532">
        <f>+[1]Data!BM71</f>
        <v>11.7</v>
      </c>
      <c r="EW26" s="532">
        <f>+[1]Data!BN71</f>
        <v>7.7</v>
      </c>
      <c r="EX26" s="532">
        <f>+[1]Data!BO71</f>
        <v>10.9</v>
      </c>
      <c r="EY26" s="532">
        <f>+[1]Data!BP71</f>
        <v>12.1</v>
      </c>
      <c r="EZ26" s="532">
        <f>+[1]Data!BQ71</f>
        <v>4.5</v>
      </c>
      <c r="FA26" s="532">
        <f>+[1]Data!BR71</f>
        <v>12.6</v>
      </c>
      <c r="FB26" s="532">
        <f>+[1]Data!BS71</f>
        <v>1.92</v>
      </c>
      <c r="FC26" s="532">
        <f>+[1]Data!BT71</f>
        <v>14.9</v>
      </c>
      <c r="FD26" s="532">
        <f>+[1]Data!BU71</f>
        <v>-9</v>
      </c>
      <c r="FE26" s="532">
        <f>+[1]Data!BV71</f>
        <v>4.9000000000000004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0.16</v>
      </c>
      <c r="U27" s="65">
        <f>+Parametres!G29</f>
        <v>0.18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13.804878048780488</v>
      </c>
      <c r="CS27" s="54">
        <f t="shared" ca="1" si="145"/>
        <v>12.634146341463415</v>
      </c>
      <c r="CT27" s="54">
        <f t="shared" ca="1" si="146"/>
        <v>14.731707317073171</v>
      </c>
      <c r="CU27" s="54">
        <f t="shared" ca="1" si="147"/>
        <v>22.439024390243905</v>
      </c>
      <c r="CV27" s="54">
        <f t="shared" ca="1" si="148"/>
        <v>15.512195121951221</v>
      </c>
      <c r="CW27" s="54">
        <f t="shared" ca="1" si="149"/>
        <v>10.780487804878049</v>
      </c>
      <c r="CX27" s="54">
        <f t="shared" ca="1" si="150"/>
        <v>8.6341463414634152</v>
      </c>
      <c r="CY27" s="54">
        <f t="shared" ca="1" si="151"/>
        <v>24.926829268292686</v>
      </c>
      <c r="CZ27" s="54">
        <f t="shared" ca="1" si="152"/>
        <v>13.365853658536587</v>
      </c>
      <c r="DA27" s="54">
        <f t="shared" ca="1" si="71"/>
        <v>15.317073170731708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24.8</v>
      </c>
      <c r="M28" s="349">
        <f t="shared" ca="1" si="58"/>
        <v>19.600000000000001</v>
      </c>
      <c r="N28" s="94">
        <f t="shared" ca="1" si="59"/>
        <v>2.7333333333333329</v>
      </c>
      <c r="O28" s="95">
        <f t="shared" ca="1" si="79"/>
        <v>11.400000000000002</v>
      </c>
      <c r="P28" s="95">
        <f t="shared" ca="1" si="80"/>
        <v>27.8</v>
      </c>
      <c r="Q28" s="62">
        <f t="shared" ca="1" si="51"/>
        <v>1.0249999999999999</v>
      </c>
      <c r="R28" s="63">
        <f t="shared" ca="1" si="52"/>
        <v>2.0499999999999998</v>
      </c>
      <c r="S28" s="64" t="str">
        <f>+Parametres!E30</f>
        <v>As % of Median sales</v>
      </c>
      <c r="T28" s="65">
        <f>+Parametres!F30</f>
        <v>5.0000000000000001E-3</v>
      </c>
      <c r="U28" s="65">
        <f>+Parametres!G30</f>
        <v>0.01</v>
      </c>
      <c r="V28" s="96">
        <v>10</v>
      </c>
      <c r="W28" s="97">
        <f ca="1">+T28*L3</f>
        <v>1.0249999999999999</v>
      </c>
      <c r="X28" s="114">
        <f ca="1">+U28*L3</f>
        <v>2.0499999999999998</v>
      </c>
      <c r="Y28" s="93">
        <f t="shared" ca="1" si="62"/>
        <v>1.0249999999999999</v>
      </c>
      <c r="Z28" s="93">
        <f t="shared" ca="1" si="63"/>
        <v>2.0499999999999998</v>
      </c>
      <c r="AA28" s="93">
        <f t="shared" ca="1" si="64"/>
        <v>1.0249999999999999</v>
      </c>
      <c r="AB28" s="93">
        <f t="shared" ca="1" si="65"/>
        <v>2.0499999999999998</v>
      </c>
      <c r="AC28" s="93">
        <f t="shared" ca="1" si="81"/>
        <v>1.0249999999999999</v>
      </c>
      <c r="AD28" s="93">
        <f t="shared" ca="1" si="82"/>
        <v>2.0499999999999998</v>
      </c>
      <c r="AE28" s="93" cm="1">
        <f t="array" aca="1" ref="AE28" ca="1">+_xlfn.SWITCH($G28,"Min",Y28,"Max",AA28,"Dual",AC28)</f>
        <v>1.0249999999999999</v>
      </c>
      <c r="AF28" s="93" cm="1">
        <f t="array" aca="1" ref="AF28" ca="1">+_xlfn.SWITCH($G28,"Min",Z28,"Max",AB28,"Dual",AD28)</f>
        <v>2.0499999999999998</v>
      </c>
      <c r="AG28" s="69">
        <f t="shared" ca="1" si="53"/>
        <v>1.5374999999999999</v>
      </c>
      <c r="AI28" s="98">
        <f t="shared" ca="1" si="83"/>
        <v>24.8</v>
      </c>
      <c r="AJ28" s="99">
        <f t="shared" ca="1" si="84"/>
        <v>1.0249999999999999</v>
      </c>
      <c r="AK28" s="100">
        <f t="shared" ca="1" si="182"/>
        <v>1.1958333333333333</v>
      </c>
      <c r="AL28" s="100">
        <f t="shared" ca="1" si="182"/>
        <v>1.3666666666666667</v>
      </c>
      <c r="AM28" s="100">
        <f t="shared" ca="1" si="182"/>
        <v>1.5375000000000001</v>
      </c>
      <c r="AN28" s="100">
        <f t="shared" ca="1" si="182"/>
        <v>1.7083333333333335</v>
      </c>
      <c r="AO28" s="100">
        <f t="shared" ca="1" si="182"/>
        <v>1.8791666666666669</v>
      </c>
      <c r="AP28" s="100">
        <f t="shared" ca="1" si="182"/>
        <v>2.0500000000000003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High</v>
      </c>
      <c r="AR28" s="102">
        <f t="shared" ca="1" si="85"/>
        <v>1.0249999999999999</v>
      </c>
      <c r="AS28" s="103">
        <f t="shared" ca="1" si="86"/>
        <v>1.1958333333333333</v>
      </c>
      <c r="AT28" s="103">
        <f t="shared" ca="1" si="87"/>
        <v>1.3666666666666667</v>
      </c>
      <c r="AU28" s="104">
        <f t="shared" ca="1" si="88"/>
        <v>1.5375000000000001</v>
      </c>
      <c r="AV28" s="104">
        <f t="shared" ca="1" si="89"/>
        <v>1.7083333333333335</v>
      </c>
      <c r="AW28" s="105">
        <f t="shared" ca="1" si="90"/>
        <v>1.8791666666666669</v>
      </c>
      <c r="AX28" s="105">
        <f t="shared" ca="1" si="91"/>
        <v>2.0500000000000003</v>
      </c>
      <c r="AY28" s="101" t="str" cm="1">
        <f t="array" aca="1" ref="AY28" ca="1">+_xlfn.IFS(AI28&lt;=$AT28,"Green",AND(AI28&gt;$AT28,AI28&lt;=$AV28),"Yellow High",AND(AI28&gt;$AV28,AI28&lt;=$AX28),"Orange High",AI28&gt;$AX28,"Red High")</f>
        <v>Red High</v>
      </c>
      <c r="AZ28" s="105">
        <f t="shared" ca="1" si="92"/>
        <v>1.0249999999999999</v>
      </c>
      <c r="BA28" s="105">
        <f t="shared" ca="1" si="93"/>
        <v>1.1958333333333333</v>
      </c>
      <c r="BB28" s="104">
        <f t="shared" ca="1" si="94"/>
        <v>1.3666666666666667</v>
      </c>
      <c r="BC28" s="104">
        <f t="shared" ca="1" si="95"/>
        <v>1.5375000000000001</v>
      </c>
      <c r="BD28" s="103">
        <f t="shared" ca="1" si="96"/>
        <v>1.7083333333333335</v>
      </c>
      <c r="BE28" s="103">
        <f t="shared" ca="1" si="97"/>
        <v>1.8791666666666669</v>
      </c>
      <c r="BF28" s="106">
        <f t="shared" ca="1" si="98"/>
        <v>2.0500000000000003</v>
      </c>
      <c r="BG28" s="101" t="str" cm="1">
        <f t="array" aca="1" ref="BG28" ca="1">+_xlfn.IFS($L28&lt;=AZ28,"Red Low",AND($L28&gt;AZ28,$L28&lt;=BB28),"Orange Low",AND($L28&gt;BB28,$L28&lt;=BD28),"Yellow Low",$L28&gt;BD28,"Green")</f>
        <v>Green</v>
      </c>
      <c r="BH28" s="20" t="str" cm="1">
        <f t="array" aca="1" ref="BH28" ca="1">+_xlfn.IFS(G28="Min",BG28,G28="Max",AY28,G28="Dual",AQ28)</f>
        <v>Red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1.0249999999999999</v>
      </c>
      <c r="BR28" s="109">
        <f t="shared" ca="1" si="138"/>
        <v>2.0499999999999998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22.9</v>
      </c>
      <c r="CF28" s="112" cm="1">
        <f t="array" aca="1" ref="CF28" ca="1">+INDIRECT(ADDRESS($A28,$BJ$2-9))</f>
        <v>22.56</v>
      </c>
      <c r="CG28" s="112" cm="1">
        <f t="array" aca="1" ref="CG28" ca="1">+INDIRECT(ADDRESS($A28,$BJ$2-8))</f>
        <v>10.3</v>
      </c>
      <c r="CH28" s="112" cm="1">
        <f t="array" aca="1" ref="CH28" ca="1">+INDIRECT(ADDRESS($A28,$BJ$2-7))</f>
        <v>25.4</v>
      </c>
      <c r="CI28" s="112" cm="1">
        <f t="array" aca="1" ref="CI28" ca="1">+INDIRECT(ADDRESS($A28,$BJ$2-6))</f>
        <v>11.99</v>
      </c>
      <c r="CJ28" s="112" cm="1">
        <f t="array" aca="1" ref="CJ28" ca="1">+INDIRECT(ADDRESS($A28,$BJ$2-5))</f>
        <v>19.600000000000001</v>
      </c>
      <c r="CK28" s="112" cm="1">
        <f t="array" aca="1" ref="CK28" ca="1">+INDIRECT(ADDRESS($A28,$BJ$2-4))</f>
        <v>9</v>
      </c>
      <c r="CL28" s="112" cm="1">
        <f t="array" aca="1" ref="CL28" ca="1">+INDIRECT(ADDRESS($A28,$BJ$2-3))</f>
        <v>10.199999999999999</v>
      </c>
      <c r="CM28" s="112" cm="1">
        <f t="array" aca="1" ref="CM28" ca="1">+INDIRECT(ADDRESS($A28,$BJ$2-2))</f>
        <v>20.149999999999999</v>
      </c>
      <c r="CN28" s="112" cm="1">
        <f t="array" aca="1" ref="CN28" ca="1">+INDIRECT(ADDRESS($A28,$BJ$2-1))</f>
        <v>9</v>
      </c>
      <c r="CO28" s="112" cm="1">
        <f t="array" aca="1" ref="CO28" ca="1">+INDIRECT(ADDRESS($A28,BJ$2))</f>
        <v>24.8</v>
      </c>
      <c r="CP28" s="112"/>
      <c r="CQ28" s="54"/>
      <c r="CR28" s="54">
        <f t="shared" ca="1" si="144"/>
        <v>2.1225000000000001</v>
      </c>
      <c r="CS28" s="54">
        <f t="shared" ca="1" si="145"/>
        <v>1.9424999999999999</v>
      </c>
      <c r="CT28" s="54">
        <f t="shared" ca="1" si="146"/>
        <v>2.2650000000000001</v>
      </c>
      <c r="CU28" s="54">
        <f t="shared" ca="1" si="147"/>
        <v>3.4499999999999997</v>
      </c>
      <c r="CV28" s="54">
        <f t="shared" ca="1" si="148"/>
        <v>2.3849999999999998</v>
      </c>
      <c r="CW28" s="54">
        <f t="shared" ca="1" si="149"/>
        <v>1.6575</v>
      </c>
      <c r="CX28" s="54">
        <f t="shared" ca="1" si="150"/>
        <v>1.3274999999999999</v>
      </c>
      <c r="CY28" s="54">
        <f t="shared" ca="1" si="151"/>
        <v>3.8325</v>
      </c>
      <c r="CZ28" s="54">
        <f t="shared" ca="1" si="152"/>
        <v>2.0549999999999997</v>
      </c>
      <c r="DA28" s="54">
        <f t="shared" ca="1" si="71"/>
        <v>2.355</v>
      </c>
      <c r="DB28" s="54">
        <f t="shared" ca="1" si="71"/>
        <v>1.5374999999999999</v>
      </c>
      <c r="DC28" s="54"/>
      <c r="DD28" s="258" t="str">
        <f t="shared" si="14"/>
        <v>Tooling_Spare_part_packaging</v>
      </c>
      <c r="DE28" s="189">
        <f>+SUM([1]Data!V14:V21)</f>
        <v>22</v>
      </c>
      <c r="DF28" s="189">
        <f>+SUM([1]Data!W14:W21)</f>
        <v>20</v>
      </c>
      <c r="DG28" s="189">
        <f>+SUM([1]Data!X14:X21)</f>
        <v>29</v>
      </c>
      <c r="DH28" s="189">
        <f>+SUM([1]Data!Y14:Y21)</f>
        <v>13</v>
      </c>
      <c r="DI28" s="189">
        <f>+SUM([1]Data!Z14:Z21)</f>
        <v>18</v>
      </c>
      <c r="DJ28" s="189">
        <f>+SUM([1]Data!AA14:AA21)</f>
        <v>34</v>
      </c>
      <c r="DK28" s="189">
        <f>+SUM([1]Data!AB14:AB21)</f>
        <v>10</v>
      </c>
      <c r="DL28" s="189">
        <f>+SUM([1]Data!AC14:AC21)</f>
        <v>37</v>
      </c>
      <c r="DM28" s="189">
        <f>+SUM([1]Data!AD14:AD21)</f>
        <v>24</v>
      </c>
      <c r="DN28" s="189">
        <f>+SUM([1]Data!AE14:AE21)</f>
        <v>13</v>
      </c>
      <c r="DO28" s="189">
        <f>+SUM([1]Data!AF14:AF21)</f>
        <v>39</v>
      </c>
      <c r="DP28" s="189">
        <f>+SUM([1]Data!AG14:AG21)</f>
        <v>27</v>
      </c>
      <c r="DQ28" s="189">
        <f>+SUM([1]Data!AH14:AH21)</f>
        <v>33</v>
      </c>
      <c r="DR28" s="189">
        <f>+SUM([1]Data!AI14:AI21)</f>
        <v>22</v>
      </c>
      <c r="DS28" s="189">
        <f>+SUM([1]Data!AJ14:AJ21)</f>
        <v>34</v>
      </c>
      <c r="DT28" s="189">
        <f>+SUM([1]Data!AK14:AK21)</f>
        <v>42</v>
      </c>
      <c r="DU28" s="189">
        <f>+SUM([1]Data!AL14:AL21)</f>
        <v>30.15</v>
      </c>
      <c r="DV28" s="189">
        <f>+SUM([1]Data!AM14:AM21)</f>
        <v>20.369999999999997</v>
      </c>
      <c r="DW28" s="189">
        <f>+SUM([1]Data!AN14:AN21)</f>
        <v>6</v>
      </c>
      <c r="DX28" s="189">
        <f>+SUM([1]Data!AO14:AO21)</f>
        <v>10.199999999999999</v>
      </c>
      <c r="DY28" s="189">
        <f>+SUM([1]Data!AP14:AP21)</f>
        <v>19.18</v>
      </c>
      <c r="DZ28" s="189">
        <f>+SUM([1]Data!AQ14:AQ21)</f>
        <v>20.922000000000001</v>
      </c>
      <c r="EA28" s="189">
        <f>+SUM([1]Data!AR14:AR21)</f>
        <v>37.870000000000005</v>
      </c>
      <c r="EB28" s="189">
        <f>+SUM([1]Data!AS14:AS21)</f>
        <v>19.899999999999999</v>
      </c>
      <c r="EC28" s="189">
        <f>+SUM([1]Data!AT14:AT21)</f>
        <v>16.2</v>
      </c>
      <c r="ED28" s="189">
        <f>+SUM([1]Data!AU14:AU21)</f>
        <v>28.5</v>
      </c>
      <c r="EE28" s="189">
        <f>+SUM([1]Data!AV14:AV21)</f>
        <v>25.865000000000002</v>
      </c>
      <c r="EF28" s="189">
        <f>+SUM([1]Data!AW14:AW21)</f>
        <v>23</v>
      </c>
      <c r="EG28" s="189">
        <f>+SUM([1]Data!AX14:AX21)</f>
        <v>32</v>
      </c>
      <c r="EH28" s="189">
        <f>+SUM([1]Data!AY14:AY21)</f>
        <v>10</v>
      </c>
      <c r="EI28" s="189">
        <f>+SUM([1]Data!AZ14:AZ21)</f>
        <v>32.299999999999997</v>
      </c>
      <c r="EJ28" s="189">
        <f>+SUM([1]Data!BA14:BA21)</f>
        <v>16</v>
      </c>
      <c r="EK28" s="189">
        <f>+SUM([1]Data!BB14:BB21)</f>
        <v>18.399999999999999</v>
      </c>
      <c r="EL28" s="189">
        <f>+SUM([1]Data!BC14:BC21)</f>
        <v>16.7</v>
      </c>
      <c r="EM28" s="189">
        <f>+SUM([1]Data!BD14:BD21)</f>
        <v>11.3</v>
      </c>
      <c r="EN28" s="189">
        <f>+SUM([1]Data!BE14:BE21)</f>
        <v>26.6</v>
      </c>
      <c r="EO28" s="189">
        <f>+SUM([1]Data!BF14:BF21)</f>
        <v>9.870000000000001</v>
      </c>
      <c r="EP28" s="189">
        <f>+SUM([1]Data!BG14:BG21)</f>
        <v>15.77</v>
      </c>
      <c r="EQ28" s="189">
        <f>+SUM([1]Data!BH14:BH21)</f>
        <v>13.370000000000001</v>
      </c>
      <c r="ER28" s="189">
        <f>+SUM([1]Data!BI14:BI21)</f>
        <v>33.5</v>
      </c>
      <c r="ES28" s="189">
        <f>+SUM([1]Data!BJ14:BJ21)</f>
        <v>20.2</v>
      </c>
      <c r="ET28" s="189">
        <f>+SUM([1]Data!BK14:BK21)</f>
        <v>13.36</v>
      </c>
      <c r="EU28" s="189">
        <f>+SUM([1]Data!BL14:BL21)</f>
        <v>22.9</v>
      </c>
      <c r="EV28" s="189">
        <f>+SUM([1]Data!BM14:BM21)</f>
        <v>22.56</v>
      </c>
      <c r="EW28" s="189">
        <f>+SUM([1]Data!BN14:BN21)</f>
        <v>10.3</v>
      </c>
      <c r="EX28" s="189">
        <f>+SUM([1]Data!BO14:BO21)</f>
        <v>25.4</v>
      </c>
      <c r="EY28" s="189">
        <f>+SUM([1]Data!BP14:BP21)</f>
        <v>11.99</v>
      </c>
      <c r="EZ28" s="189">
        <f>+SUM([1]Data!BQ14:BQ21)</f>
        <v>19.600000000000001</v>
      </c>
      <c r="FA28" s="189">
        <f>+SUM([1]Data!BR14:BR21)</f>
        <v>9</v>
      </c>
      <c r="FB28" s="189">
        <f>+SUM([1]Data!BS14:BS21)</f>
        <v>10.199999999999999</v>
      </c>
      <c r="FC28" s="189">
        <f>+SUM([1]Data!BT14:BT21)</f>
        <v>20.149999999999999</v>
      </c>
      <c r="FD28" s="189">
        <f>+SUM([1]Data!BU14:BU21)</f>
        <v>9</v>
      </c>
      <c r="FE28" s="189">
        <f>+SUM([1]Data!BV14:BV21)</f>
        <v>24.8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0.3</v>
      </c>
      <c r="M29" s="351">
        <f t="shared" ca="1" si="58"/>
        <v>0.3</v>
      </c>
      <c r="N29" s="147">
        <f t="shared" ca="1" si="59"/>
        <v>0.87666666666666659</v>
      </c>
      <c r="O29" s="148">
        <f t="shared" ca="1" si="79"/>
        <v>-2.33</v>
      </c>
      <c r="P29" s="148">
        <f t="shared" ca="1" si="80"/>
        <v>2.9299999999999997</v>
      </c>
      <c r="Q29" s="62">
        <f t="shared" ca="1" si="51"/>
        <v>0</v>
      </c>
      <c r="R29" s="63">
        <f t="shared" ca="1" si="52"/>
        <v>1.0249999999999999</v>
      </c>
      <c r="S29" s="64" t="str">
        <f>+Parametres!E31</f>
        <v>As % of Median sales</v>
      </c>
      <c r="T29" s="65">
        <f>+Parametres!F31</f>
        <v>0</v>
      </c>
      <c r="U29" s="65">
        <f>+Parametres!G31</f>
        <v>5.0000000000000001E-3</v>
      </c>
      <c r="V29" s="149">
        <v>10</v>
      </c>
      <c r="W29" s="265">
        <f ca="1">+T29*L3</f>
        <v>0</v>
      </c>
      <c r="X29" s="266">
        <f ca="1">+U29*L3</f>
        <v>1.0249999999999999</v>
      </c>
      <c r="Y29" s="146">
        <f t="shared" ca="1" si="62"/>
        <v>0</v>
      </c>
      <c r="Z29" s="146">
        <f t="shared" ca="1" si="63"/>
        <v>1.0249999999999999</v>
      </c>
      <c r="AA29" s="146">
        <f t="shared" ca="1" si="64"/>
        <v>0</v>
      </c>
      <c r="AB29" s="146">
        <f t="shared" ca="1" si="65"/>
        <v>1.0249999999999999</v>
      </c>
      <c r="AC29" s="146">
        <f t="shared" ca="1" si="81"/>
        <v>0</v>
      </c>
      <c r="AD29" s="146">
        <f t="shared" ca="1" si="82"/>
        <v>1.0249999999999999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1.0249999999999999</v>
      </c>
      <c r="AG29" s="69">
        <f t="shared" ca="1" si="53"/>
        <v>0.51249999999999996</v>
      </c>
      <c r="AI29" s="151">
        <f t="shared" ca="1" si="83"/>
        <v>0.3</v>
      </c>
      <c r="AJ29" s="152">
        <f t="shared" ca="1" si="84"/>
        <v>0</v>
      </c>
      <c r="AK29" s="153">
        <f t="shared" ca="1" si="182"/>
        <v>0.17083333333333331</v>
      </c>
      <c r="AL29" s="153">
        <f t="shared" ca="1" si="182"/>
        <v>0.34166666666666662</v>
      </c>
      <c r="AM29" s="153">
        <f t="shared" ca="1" si="182"/>
        <v>0.51249999999999996</v>
      </c>
      <c r="AN29" s="153">
        <f t="shared" ca="1" si="182"/>
        <v>0.68333333333333324</v>
      </c>
      <c r="AO29" s="153">
        <f t="shared" ca="1" si="182"/>
        <v>0.85416666666666652</v>
      </c>
      <c r="AP29" s="153">
        <f t="shared" ca="1" si="182"/>
        <v>1.0249999999999999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Yellow Low</v>
      </c>
      <c r="AR29" s="155">
        <f t="shared" ca="1" si="85"/>
        <v>0</v>
      </c>
      <c r="AS29" s="156">
        <f t="shared" ca="1" si="86"/>
        <v>0.17083333333333331</v>
      </c>
      <c r="AT29" s="156">
        <f t="shared" ca="1" si="87"/>
        <v>0.34166666666666662</v>
      </c>
      <c r="AU29" s="157">
        <f t="shared" ca="1" si="88"/>
        <v>0.51249999999999996</v>
      </c>
      <c r="AV29" s="157">
        <f t="shared" ca="1" si="89"/>
        <v>0.68333333333333324</v>
      </c>
      <c r="AW29" s="158">
        <f t="shared" ca="1" si="90"/>
        <v>0.85416666666666652</v>
      </c>
      <c r="AX29" s="158">
        <f t="shared" ca="1" si="91"/>
        <v>1.0249999999999999</v>
      </c>
      <c r="AY29" s="154" t="str" cm="1">
        <f t="array" aca="1" ref="AY29" ca="1">+_xlfn.IFS(AI29&lt;=$AT29,"Green",AND(AI29&gt;$AT29,AI29&lt;=$AV29),"Yellow High",AND(AI29&gt;$AV29,AI29&lt;=$AX29),"Orange High",AI29&gt;$AX29,"Red High")</f>
        <v>Green</v>
      </c>
      <c r="AZ29" s="158">
        <f t="shared" ca="1" si="92"/>
        <v>0</v>
      </c>
      <c r="BA29" s="158">
        <f t="shared" ca="1" si="93"/>
        <v>0.17083333333333331</v>
      </c>
      <c r="BB29" s="157">
        <f t="shared" ca="1" si="94"/>
        <v>0.34166666666666662</v>
      </c>
      <c r="BC29" s="157">
        <f t="shared" ca="1" si="95"/>
        <v>0.51249999999999996</v>
      </c>
      <c r="BD29" s="156">
        <f t="shared" ca="1" si="96"/>
        <v>0.68333333333333324</v>
      </c>
      <c r="BE29" s="156">
        <f t="shared" ca="1" si="97"/>
        <v>0.85416666666666652</v>
      </c>
      <c r="BF29" s="159">
        <f t="shared" ca="1" si="98"/>
        <v>1.0249999999999999</v>
      </c>
      <c r="BG29" s="154" t="str" cm="1">
        <f t="array" aca="1" ref="BG29" ca="1">+_xlfn.IFS($L29&lt;=AZ29,"Red Low",AND($L29&gt;AZ29,$L29&lt;=BB29),"Orange Low",AND($L29&gt;BB29,$L29&lt;=BD29),"Yellow Low",$L29&gt;BD29,"Green")</f>
        <v>Orange Low</v>
      </c>
      <c r="BH29" s="21" t="str" cm="1">
        <f t="array" aca="1" ref="BH29" ca="1">+_xlfn.IFS(G29="Min",BG29,G29="Max",AY29,G29="Dual",AQ29)</f>
        <v>Green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1.0249999999999999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0.3</v>
      </c>
      <c r="CF29" s="163" cm="1">
        <f t="array" aca="1" ref="CF29" ca="1">+INDIRECT(ADDRESS($A29,$BJ$2-9))</f>
        <v>1.68</v>
      </c>
      <c r="CG29" s="163" cm="1">
        <f t="array" aca="1" ref="CG29" ca="1">+INDIRECT(ADDRESS($A29,$BJ$2-8))</f>
        <v>0.3</v>
      </c>
      <c r="CH29" s="163" cm="1">
        <f t="array" aca="1" ref="CH29" ca="1">+INDIRECT(ADDRESS($A29,$BJ$2-7))</f>
        <v>2.1</v>
      </c>
      <c r="CI29" s="163" cm="1">
        <f t="array" aca="1" ref="CI29" ca="1">+INDIRECT(ADDRESS($A29,$BJ$2-6))</f>
        <v>0.3</v>
      </c>
      <c r="CJ29" s="163" cm="1">
        <f t="array" aca="1" ref="CJ29" ca="1">+INDIRECT(ADDRESS($A29,$BJ$2-5))</f>
        <v>0.3</v>
      </c>
      <c r="CK29" s="163" cm="1">
        <f t="array" aca="1" ref="CK29" ca="1">+INDIRECT(ADDRESS($A29,$BJ$2-4))</f>
        <v>0.3</v>
      </c>
      <c r="CL29" s="163" cm="1">
        <f t="array" aca="1" ref="CL29" ca="1">+INDIRECT(ADDRESS($A29,$BJ$2-3))</f>
        <v>0.3</v>
      </c>
      <c r="CM29" s="163" cm="1">
        <f t="array" aca="1" ref="CM29" ca="1">+INDIRECT(ADDRESS($A29,$BJ$2-2))</f>
        <v>0.3</v>
      </c>
      <c r="CN29" s="163" cm="1">
        <f t="array" aca="1" ref="CN29" ca="1">+INDIRECT(ADDRESS($A29,$BJ$2-1))</f>
        <v>5.56</v>
      </c>
      <c r="CO29" s="163" cm="1">
        <f t="array" aca="1" ref="CO29" ca="1">+INDIRECT(ADDRESS($A29,BJ$2))</f>
        <v>0.3</v>
      </c>
      <c r="CP29" s="163"/>
      <c r="CQ29" s="54"/>
      <c r="CR29" s="54">
        <f t="shared" ca="1" si="144"/>
        <v>0.70749999999999991</v>
      </c>
      <c r="CS29" s="54">
        <f t="shared" ca="1" si="145"/>
        <v>0.64749999999999985</v>
      </c>
      <c r="CT29" s="54">
        <f t="shared" ca="1" si="146"/>
        <v>0.75499999999999989</v>
      </c>
      <c r="CU29" s="54">
        <f t="shared" ca="1" si="147"/>
        <v>1.1499999999999999</v>
      </c>
      <c r="CV29" s="54">
        <f t="shared" ca="1" si="148"/>
        <v>0.79499999999999993</v>
      </c>
      <c r="CW29" s="54">
        <f t="shared" ca="1" si="149"/>
        <v>0.55249999999999988</v>
      </c>
      <c r="CX29" s="54">
        <f t="shared" ca="1" si="150"/>
        <v>0.44249999999999995</v>
      </c>
      <c r="CY29" s="54">
        <f t="shared" ca="1" si="151"/>
        <v>1.2774999999999999</v>
      </c>
      <c r="CZ29" s="54">
        <f t="shared" ca="1" si="152"/>
        <v>0.68499999999999994</v>
      </c>
      <c r="DA29" s="54">
        <f t="shared" ca="1" si="71"/>
        <v>0.78499999999999992</v>
      </c>
      <c r="DB29" s="54">
        <f t="shared" ca="1" si="71"/>
        <v>0.51249999999999996</v>
      </c>
      <c r="DC29" s="54"/>
      <c r="DD29" s="267" t="str">
        <f t="shared" si="14"/>
        <v>External_internal_sorting</v>
      </c>
      <c r="DE29" s="334">
        <f>+[1]Data!V37+[1]Data!V39</f>
        <v>4.8</v>
      </c>
      <c r="DF29" s="334">
        <f>+[1]Data!W37+[1]Data!W39</f>
        <v>0.3</v>
      </c>
      <c r="DG29" s="334">
        <f>+[1]Data!X37+[1]Data!X39</f>
        <v>7.8</v>
      </c>
      <c r="DH29" s="334">
        <f>+[1]Data!Y37+[1]Data!Y39</f>
        <v>0.3</v>
      </c>
      <c r="DI29" s="334">
        <f>+[1]Data!Z37+[1]Data!Z39</f>
        <v>0.3</v>
      </c>
      <c r="DJ29" s="334">
        <f>+[1]Data!AA37+[1]Data!AA39</f>
        <v>0.3</v>
      </c>
      <c r="DK29" s="334">
        <f>+[1]Data!AB37+[1]Data!AB39</f>
        <v>0.3</v>
      </c>
      <c r="DL29" s="334">
        <f>+[1]Data!AC37+[1]Data!AC39</f>
        <v>0.3</v>
      </c>
      <c r="DM29" s="334">
        <f>+[1]Data!AD37+[1]Data!AD39</f>
        <v>7.8999999999999995</v>
      </c>
      <c r="DN29" s="334">
        <f>+[1]Data!AE37+[1]Data!AE39</f>
        <v>0.3</v>
      </c>
      <c r="DO29" s="334">
        <f>+[1]Data!AF37+[1]Data!AF39</f>
        <v>0.3</v>
      </c>
      <c r="DP29" s="334">
        <f>+[1]Data!AG37+[1]Data!AG39</f>
        <v>0.3</v>
      </c>
      <c r="DQ29" s="334">
        <f>+[1]Data!AH37+[1]Data!AH39</f>
        <v>9.1000000000000014</v>
      </c>
      <c r="DR29" s="334">
        <f>+[1]Data!AI37+[1]Data!AI39</f>
        <v>0.93599999999999994</v>
      </c>
      <c r="DS29" s="334">
        <f>+[1]Data!AJ37+[1]Data!AJ39</f>
        <v>0.3</v>
      </c>
      <c r="DT29" s="334">
        <f>+[1]Data!AK37+[1]Data!AK39</f>
        <v>0.3</v>
      </c>
      <c r="DU29" s="334">
        <f>+[1]Data!AL37+[1]Data!AL39</f>
        <v>0.3</v>
      </c>
      <c r="DV29" s="334">
        <f>+[1]Data!AM37+[1]Data!AM39</f>
        <v>1.55</v>
      </c>
      <c r="DW29" s="334">
        <f>+[1]Data!AN37+[1]Data!AN39</f>
        <v>0.3</v>
      </c>
      <c r="DX29" s="334">
        <f>+[1]Data!AO37+[1]Data!AO39</f>
        <v>0.3</v>
      </c>
      <c r="DY29" s="334">
        <f>+[1]Data!AP37+[1]Data!AP39</f>
        <v>0.3</v>
      </c>
      <c r="DZ29" s="334">
        <f>+[1]Data!AQ37+[1]Data!AQ39</f>
        <v>0.27</v>
      </c>
      <c r="EA29" s="334">
        <f>+[1]Data!AR37+[1]Data!AR39</f>
        <v>0.3</v>
      </c>
      <c r="EB29" s="334">
        <f>+[1]Data!AS37+[1]Data!AS39</f>
        <v>6.3999999999999995</v>
      </c>
      <c r="EC29" s="334">
        <f>+[1]Data!AT37+[1]Data!AT39</f>
        <v>2</v>
      </c>
      <c r="ED29" s="334">
        <f>+[1]Data!AU37+[1]Data!AU39</f>
        <v>0.3</v>
      </c>
      <c r="EE29" s="334">
        <f>+[1]Data!AV37+[1]Data!AV39</f>
        <v>3.9</v>
      </c>
      <c r="EF29" s="334">
        <f>+[1]Data!AW37+[1]Data!AW39</f>
        <v>5.5220000000000002</v>
      </c>
      <c r="EG29" s="334">
        <f>+[1]Data!AX37+[1]Data!AX39</f>
        <v>0.3</v>
      </c>
      <c r="EH29" s="334">
        <f>+[1]Data!AY37+[1]Data!AY39</f>
        <v>1.45</v>
      </c>
      <c r="EI29" s="334">
        <f>+[1]Data!AZ37+[1]Data!AZ39</f>
        <v>0.3</v>
      </c>
      <c r="EJ29" s="334">
        <f>+[1]Data!BA37+[1]Data!BA39</f>
        <v>0.3</v>
      </c>
      <c r="EK29" s="334">
        <f>+[1]Data!BB37+[1]Data!BB39</f>
        <v>0.6</v>
      </c>
      <c r="EL29" s="334">
        <f>+[1]Data!BC37+[1]Data!BC39</f>
        <v>0.3</v>
      </c>
      <c r="EM29" s="334">
        <f>+[1]Data!BD37+[1]Data!BD39</f>
        <v>0.3</v>
      </c>
      <c r="EN29" s="334">
        <f>+[1]Data!BE37+[1]Data!BE39</f>
        <v>0.3</v>
      </c>
      <c r="EO29" s="334">
        <f>+[1]Data!BF37+[1]Data!BF39</f>
        <v>0.3</v>
      </c>
      <c r="EP29" s="334">
        <f>+[1]Data!BG37+[1]Data!BG39</f>
        <v>0.3</v>
      </c>
      <c r="EQ29" s="334">
        <f>+[1]Data!BH37+[1]Data!BH39</f>
        <v>0.3</v>
      </c>
      <c r="ER29" s="334">
        <f>+[1]Data!BI37+[1]Data!BI39</f>
        <v>0.3</v>
      </c>
      <c r="ES29" s="334">
        <f>+[1]Data!BJ37+[1]Data!BJ39</f>
        <v>0.3</v>
      </c>
      <c r="ET29" s="334">
        <f>+[1]Data!BK37+[1]Data!BK39</f>
        <v>0.3</v>
      </c>
      <c r="EU29" s="334">
        <f>+[1]Data!BL37+[1]Data!BL39</f>
        <v>0.3</v>
      </c>
      <c r="EV29" s="334">
        <f>+[1]Data!BM37+[1]Data!BM39</f>
        <v>1.68</v>
      </c>
      <c r="EW29" s="334">
        <f>+[1]Data!BN37+[1]Data!BN39</f>
        <v>0.3</v>
      </c>
      <c r="EX29" s="334">
        <f>+[1]Data!BO37+[1]Data!BO39</f>
        <v>2.1</v>
      </c>
      <c r="EY29" s="334">
        <f>+[1]Data!BP37+[1]Data!BP39</f>
        <v>0.3</v>
      </c>
      <c r="EZ29" s="334">
        <f>+[1]Data!BQ37+[1]Data!BQ39</f>
        <v>0.3</v>
      </c>
      <c r="FA29" s="334">
        <f>+[1]Data!BR37+[1]Data!BR39</f>
        <v>0.3</v>
      </c>
      <c r="FB29" s="334">
        <f>+[1]Data!BS37+[1]Data!BS39</f>
        <v>0.3</v>
      </c>
      <c r="FC29" s="334">
        <f>+[1]Data!BT37+[1]Data!BT39</f>
        <v>0.3</v>
      </c>
      <c r="FD29" s="334">
        <f>+[1]Data!BU37+[1]Data!BU39</f>
        <v>5.56</v>
      </c>
      <c r="FE29" s="334">
        <f>+[1]Data!BV37+[1]Data!BV39</f>
        <v>0.3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4.5999999999999996</v>
      </c>
      <c r="M30" s="354">
        <f t="shared" ca="1" si="58"/>
        <v>4.5999999999999996</v>
      </c>
      <c r="N30" s="268">
        <f t="shared" ca="1" si="59"/>
        <v>0</v>
      </c>
      <c r="O30" s="269">
        <f t="shared" ref="O30" ca="1" si="184">+M30-3*N30</f>
        <v>4.5999999999999996</v>
      </c>
      <c r="P30" s="269">
        <f t="shared" ref="P30" ca="1" si="185">+M30+3*N30</f>
        <v>4.5999999999999996</v>
      </c>
      <c r="Q30" s="62">
        <f t="shared" ca="1" si="51"/>
        <v>3.0749999999999997</v>
      </c>
      <c r="R30" s="63">
        <f t="shared" ca="1" si="52"/>
        <v>5.125</v>
      </c>
      <c r="S30" s="64" t="str">
        <f>+Parametres!E32</f>
        <v>As % of Median sales</v>
      </c>
      <c r="T30" s="65">
        <f>+Parametres!F32</f>
        <v>1.4999999999999999E-2</v>
      </c>
      <c r="U30" s="65">
        <f>+Parametres!G32</f>
        <v>2.5000000000000001E-2</v>
      </c>
      <c r="V30" s="270">
        <v>10</v>
      </c>
      <c r="W30" s="271">
        <f ca="1">+T30*L3</f>
        <v>3.0749999999999997</v>
      </c>
      <c r="X30" s="272">
        <f ca="1">+U30*L3</f>
        <v>5.125</v>
      </c>
      <c r="Y30" s="169">
        <f t="shared" ca="1" si="62"/>
        <v>3.0749999999999997</v>
      </c>
      <c r="Z30" s="169">
        <f t="shared" ca="1" si="63"/>
        <v>5.125</v>
      </c>
      <c r="AA30" s="169">
        <f t="shared" ca="1" si="64"/>
        <v>3.0749999999999997</v>
      </c>
      <c r="AB30" s="169">
        <f t="shared" ca="1" si="65"/>
        <v>5.125</v>
      </c>
      <c r="AC30" s="169">
        <f t="shared" ref="AC30:AD30" ca="1" si="186">+W30</f>
        <v>3.0749999999999997</v>
      </c>
      <c r="AD30" s="169">
        <f t="shared" ca="1" si="186"/>
        <v>5.125</v>
      </c>
      <c r="AE30" s="169" cm="1">
        <f t="array" aca="1" ref="AE30" ca="1">+_xlfn.SWITCH($G30,"Min",Y30,"Max",AA30,"Dual",AC30)</f>
        <v>3.0749999999999997</v>
      </c>
      <c r="AF30" s="169" cm="1">
        <f t="array" aca="1" ref="AF30" ca="1">+_xlfn.SWITCH($G30,"Min",Z30,"Max",AB30,"Dual",AD30)</f>
        <v>5.125</v>
      </c>
      <c r="AG30" s="69">
        <f t="shared" ca="1" si="53"/>
        <v>4.0999999999999996</v>
      </c>
      <c r="AI30" s="172">
        <f t="shared" ca="1" si="83"/>
        <v>4.5999999999999996</v>
      </c>
      <c r="AJ30" s="173">
        <f t="shared" ca="1" si="84"/>
        <v>3.0749999999999997</v>
      </c>
      <c r="AK30" s="174">
        <f t="shared" ca="1" si="182"/>
        <v>3.4166666666666665</v>
      </c>
      <c r="AL30" s="174">
        <f t="shared" ca="1" si="182"/>
        <v>3.7583333333333333</v>
      </c>
      <c r="AM30" s="174">
        <f t="shared" ca="1" si="182"/>
        <v>4.0999999999999996</v>
      </c>
      <c r="AN30" s="174">
        <f t="shared" ca="1" si="182"/>
        <v>4.4416666666666664</v>
      </c>
      <c r="AO30" s="174">
        <f t="shared" ca="1" si="182"/>
        <v>4.7833333333333332</v>
      </c>
      <c r="AP30" s="174">
        <f t="shared" ca="1" si="182"/>
        <v>5.125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Yellow High</v>
      </c>
      <c r="AR30" s="176">
        <f t="shared" ca="1" si="85"/>
        <v>3.0749999999999997</v>
      </c>
      <c r="AS30" s="177">
        <f t="shared" ca="1" si="86"/>
        <v>3.4166666666666665</v>
      </c>
      <c r="AT30" s="177">
        <f t="shared" ca="1" si="87"/>
        <v>3.7583333333333333</v>
      </c>
      <c r="AU30" s="178">
        <f t="shared" ca="1" si="88"/>
        <v>4.0999999999999996</v>
      </c>
      <c r="AV30" s="178">
        <f t="shared" ca="1" si="89"/>
        <v>4.4416666666666664</v>
      </c>
      <c r="AW30" s="179">
        <f t="shared" ca="1" si="90"/>
        <v>4.7833333333333332</v>
      </c>
      <c r="AX30" s="179">
        <f t="shared" ca="1" si="91"/>
        <v>5.125</v>
      </c>
      <c r="AY30" s="175" t="str" cm="1">
        <f t="array" aca="1" ref="AY30" ca="1">+_xlfn.IFS(AI30&lt;=$AT30,"Green",AND(AI30&gt;$AT30,AI30&lt;=$AV30),"Yellow High",AND(AI30&gt;$AV30,AI30&lt;=$AX30),"Orange High",AI30&gt;$AX30,"Red High")</f>
        <v>Orange High</v>
      </c>
      <c r="AZ30" s="179">
        <f t="shared" ca="1" si="92"/>
        <v>3.0749999999999997</v>
      </c>
      <c r="BA30" s="179">
        <f t="shared" ca="1" si="93"/>
        <v>3.4166666666666665</v>
      </c>
      <c r="BB30" s="178">
        <f t="shared" ca="1" si="94"/>
        <v>3.7583333333333333</v>
      </c>
      <c r="BC30" s="178">
        <f t="shared" ca="1" si="95"/>
        <v>4.0999999999999996</v>
      </c>
      <c r="BD30" s="177">
        <f t="shared" ca="1" si="96"/>
        <v>4.4416666666666664</v>
      </c>
      <c r="BE30" s="177">
        <f t="shared" ca="1" si="97"/>
        <v>4.7833333333333332</v>
      </c>
      <c r="BF30" s="180">
        <f t="shared" ca="1" si="98"/>
        <v>5.125</v>
      </c>
      <c r="BG30" s="175" t="str" cm="1">
        <f t="array" aca="1" ref="BG30" ca="1">+_xlfn.IFS($L30&lt;=AZ30,"Red Low",AND($L30&gt;AZ30,$L30&lt;=BB30),"Orange Low",AND($L30&gt;BB30,$L30&lt;=BD30),"Yellow Low",$L30&gt;BD30,"Green")</f>
        <v>Green</v>
      </c>
      <c r="BH30" s="19" t="str" cm="1">
        <f t="array" aca="1" ref="BH30" ca="1">+_xlfn.IFS(G30="Min",BG30,G30="Max",AY30,G30="Dual",AQ30)</f>
        <v>Orange High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3.0749999999999997</v>
      </c>
      <c r="BR30" s="182">
        <f t="shared" ca="1" si="138"/>
        <v>5.125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4.5999999999999996</v>
      </c>
      <c r="CF30" s="186" cm="1">
        <f t="array" aca="1" ref="CF30" ca="1">+INDIRECT(ADDRESS($A30,$BJ$2-9))</f>
        <v>4.5999999999999996</v>
      </c>
      <c r="CG30" s="186" cm="1">
        <f t="array" aca="1" ref="CG30" ca="1">+INDIRECT(ADDRESS($A30,$BJ$2-8))</f>
        <v>4.5999999999999996</v>
      </c>
      <c r="CH30" s="186" cm="1">
        <f t="array" aca="1" ref="CH30" ca="1">+INDIRECT(ADDRESS($A30,$BJ$2-7))</f>
        <v>4.5999999999999996</v>
      </c>
      <c r="CI30" s="186" cm="1">
        <f t="array" aca="1" ref="CI30" ca="1">+INDIRECT(ADDRESS($A30,$BJ$2-6))</f>
        <v>4.5999999999999996</v>
      </c>
      <c r="CJ30" s="186" cm="1">
        <f t="array" aca="1" ref="CJ30" ca="1">+INDIRECT(ADDRESS($A30,$BJ$2-5))</f>
        <v>4.5999999999999996</v>
      </c>
      <c r="CK30" s="186" cm="1">
        <f t="array" aca="1" ref="CK30" ca="1">+INDIRECT(ADDRESS($A30,$BJ$2-4))</f>
        <v>4.5999999999999996</v>
      </c>
      <c r="CL30" s="186" cm="1">
        <f t="array" aca="1" ref="CL30" ca="1">+INDIRECT(ADDRESS($A30,$BJ$2-3))</f>
        <v>4.5999999999999996</v>
      </c>
      <c r="CM30" s="186" cm="1">
        <f t="array" aca="1" ref="CM30" ca="1">+INDIRECT(ADDRESS($A30,$BJ$2-2))</f>
        <v>4.5999999999999996</v>
      </c>
      <c r="CN30" s="186" cm="1">
        <f t="array" aca="1" ref="CN30" ca="1">+INDIRECT(ADDRESS($A30,$BJ$2-1))</f>
        <v>4.5999999999999996</v>
      </c>
      <c r="CO30" s="186" cm="1">
        <f t="array" aca="1" ref="CO30" ca="1">+INDIRECT(ADDRESS($A30,BJ$2))</f>
        <v>4.5999999999999996</v>
      </c>
      <c r="CP30" s="186"/>
      <c r="CQ30" s="54"/>
      <c r="CR30" s="54">
        <f t="shared" ca="1" si="144"/>
        <v>5.6599999999999993</v>
      </c>
      <c r="CS30" s="54">
        <f t="shared" ca="1" si="145"/>
        <v>5.1799999999999988</v>
      </c>
      <c r="CT30" s="54">
        <f t="shared" ca="1" si="146"/>
        <v>6.0399999999999991</v>
      </c>
      <c r="CU30" s="54">
        <f t="shared" ca="1" si="147"/>
        <v>9.1999999999999993</v>
      </c>
      <c r="CV30" s="54">
        <f t="shared" ca="1" si="148"/>
        <v>6.3599999999999994</v>
      </c>
      <c r="CW30" s="54">
        <f t="shared" ca="1" si="149"/>
        <v>4.419999999999999</v>
      </c>
      <c r="CX30" s="54">
        <f t="shared" ca="1" si="150"/>
        <v>3.5399999999999996</v>
      </c>
      <c r="CY30" s="54">
        <f t="shared" ca="1" si="151"/>
        <v>10.219999999999999</v>
      </c>
      <c r="CZ30" s="54">
        <f t="shared" ca="1" si="152"/>
        <v>5.4799999999999995</v>
      </c>
      <c r="DA30" s="54">
        <f t="shared" ca="1" si="71"/>
        <v>6.2799999999999994</v>
      </c>
      <c r="DB30" s="54">
        <f t="shared" ca="1" si="71"/>
        <v>4.0999999999999996</v>
      </c>
      <c r="DC30" s="54"/>
      <c r="DD30" s="274" t="str">
        <f t="shared" si="14"/>
        <v>Regular_freight</v>
      </c>
      <c r="DE30" s="563">
        <f>+[1]Data!V45+[1]Data!V47+[1]Data!V48</f>
        <v>4.5999999999999996</v>
      </c>
      <c r="DF30" s="563">
        <f>+[1]Data!W45+[1]Data!W47+[1]Data!W48</f>
        <v>4.5999999999999996</v>
      </c>
      <c r="DG30" s="563">
        <f>+[1]Data!X45+[1]Data!X47+[1]Data!X48</f>
        <v>4.5999999999999996</v>
      </c>
      <c r="DH30" s="563">
        <f>+[1]Data!Y45+[1]Data!Y47+[1]Data!Y48</f>
        <v>4.5999999999999996</v>
      </c>
      <c r="DI30" s="563">
        <f>+[1]Data!Z45+[1]Data!Z47+[1]Data!Z48</f>
        <v>4.5999999999999996</v>
      </c>
      <c r="DJ30" s="563">
        <f>+[1]Data!AA45+[1]Data!AA47+[1]Data!AA48</f>
        <v>4.5999999999999996</v>
      </c>
      <c r="DK30" s="563">
        <f>+[1]Data!AB45+[1]Data!AB47+[1]Data!AB48</f>
        <v>4.5999999999999996</v>
      </c>
      <c r="DL30" s="563">
        <f>+[1]Data!AC45+[1]Data!AC47+[1]Data!AC48</f>
        <v>4.5999999999999996</v>
      </c>
      <c r="DM30" s="563">
        <f>+[1]Data!AD45+[1]Data!AD47+[1]Data!AD48</f>
        <v>4.5999999999999996</v>
      </c>
      <c r="DN30" s="563">
        <f>+[1]Data!AE45+[1]Data!AE47+[1]Data!AE48</f>
        <v>4.5999999999999996</v>
      </c>
      <c r="DO30" s="563">
        <f>+[1]Data!AF45+[1]Data!AF47+[1]Data!AF48</f>
        <v>4.5999999999999996</v>
      </c>
      <c r="DP30" s="563">
        <f>+[1]Data!AG45+[1]Data!AG47+[1]Data!AG48</f>
        <v>4.5999999999999996</v>
      </c>
      <c r="DQ30" s="563">
        <f>+[1]Data!AH45+[1]Data!AH47+[1]Data!AH48</f>
        <v>4.5999999999999996</v>
      </c>
      <c r="DR30" s="563">
        <f>+[1]Data!AI45+[1]Data!AI47+[1]Data!AI48</f>
        <v>4.5999999999999996</v>
      </c>
      <c r="DS30" s="563">
        <f>+[1]Data!AJ45+[1]Data!AJ47+[1]Data!AJ48</f>
        <v>4.5999999999999996</v>
      </c>
      <c r="DT30" s="563">
        <f>+[1]Data!AK45+[1]Data!AK47+[1]Data!AK48</f>
        <v>4.5999999999999996</v>
      </c>
      <c r="DU30" s="563">
        <f>+[1]Data!AL45+[1]Data!AL47+[1]Data!AL48</f>
        <v>4.5999999999999996</v>
      </c>
      <c r="DV30" s="563">
        <f>+[1]Data!AM45+[1]Data!AM47+[1]Data!AM48</f>
        <v>4.5999999999999996</v>
      </c>
      <c r="DW30" s="563">
        <f>+[1]Data!AN45+[1]Data!AN47+[1]Data!AN48</f>
        <v>0</v>
      </c>
      <c r="DX30" s="563">
        <f>+[1]Data!AO45+[1]Data!AO47+[1]Data!AO48</f>
        <v>4.5999999999999996</v>
      </c>
      <c r="DY30" s="563">
        <f>+[1]Data!AP45+[1]Data!AP47+[1]Data!AP48</f>
        <v>4.5999999999999996</v>
      </c>
      <c r="DZ30" s="563">
        <f>+[1]Data!AQ45+[1]Data!AQ47+[1]Data!AQ48</f>
        <v>4.5999999999999996</v>
      </c>
      <c r="EA30" s="563">
        <f>+[1]Data!AR45+[1]Data!AR47+[1]Data!AR48</f>
        <v>4.5999999999999996</v>
      </c>
      <c r="EB30" s="563">
        <f>+[1]Data!AS45+[1]Data!AS47+[1]Data!AS48</f>
        <v>4.5999999999999996</v>
      </c>
      <c r="EC30" s="563">
        <f>+[1]Data!AT45+[1]Data!AT47+[1]Data!AT48</f>
        <v>4.5999999999999996</v>
      </c>
      <c r="ED30" s="563">
        <f>+[1]Data!AU45+[1]Data!AU47+[1]Data!AU48</f>
        <v>4.5999999999999996</v>
      </c>
      <c r="EE30" s="563">
        <f>+[1]Data!AV45+[1]Data!AV47+[1]Data!AV48</f>
        <v>4.5999999999999996</v>
      </c>
      <c r="EF30" s="563">
        <f>+[1]Data!AW45+[1]Data!AW47+[1]Data!AW48</f>
        <v>4.5999999999999996</v>
      </c>
      <c r="EG30" s="563">
        <f>+[1]Data!AX45+[1]Data!AX47+[1]Data!AX48</f>
        <v>4.5999999999999996</v>
      </c>
      <c r="EH30" s="563">
        <f>+[1]Data!AY45+[1]Data!AY47+[1]Data!AY48</f>
        <v>4.5999999999999996</v>
      </c>
      <c r="EI30" s="563">
        <f>+[1]Data!AZ45+[1]Data!AZ47+[1]Data!AZ48</f>
        <v>4.5999999999999996</v>
      </c>
      <c r="EJ30" s="563">
        <f>+[1]Data!BA45+[1]Data!BA47+[1]Data!BA48</f>
        <v>4.5999999999999996</v>
      </c>
      <c r="EK30" s="563">
        <f>+[1]Data!BB45+[1]Data!BB47+[1]Data!BB48</f>
        <v>4.5999999999999996</v>
      </c>
      <c r="EL30" s="563">
        <f>+[1]Data!BC45+[1]Data!BC47+[1]Data!BC48</f>
        <v>4.5999999999999996</v>
      </c>
      <c r="EM30" s="563">
        <f>+[1]Data!BD45+[1]Data!BD47+[1]Data!BD48</f>
        <v>4.5999999999999996</v>
      </c>
      <c r="EN30" s="563">
        <f>+[1]Data!BE45+[1]Data!BE47+[1]Data!BE48</f>
        <v>4.5999999999999996</v>
      </c>
      <c r="EO30" s="563">
        <f>+[1]Data!BF45+[1]Data!BF47+[1]Data!BF48</f>
        <v>4.5999999999999996</v>
      </c>
      <c r="EP30" s="563">
        <f>+[1]Data!BG45+[1]Data!BG47+[1]Data!BG48</f>
        <v>4.5999999999999996</v>
      </c>
      <c r="EQ30" s="563">
        <f>+[1]Data!BH45+[1]Data!BH47+[1]Data!BH48</f>
        <v>4.5999999999999996</v>
      </c>
      <c r="ER30" s="563">
        <f>+[1]Data!BI45+[1]Data!BI47+[1]Data!BI48</f>
        <v>4.5999999999999996</v>
      </c>
      <c r="ES30" s="563">
        <f>+[1]Data!BJ45+[1]Data!BJ47+[1]Data!BJ48</f>
        <v>4.5999999999999996</v>
      </c>
      <c r="ET30" s="563">
        <f>+[1]Data!BK45+[1]Data!BK47+[1]Data!BK48</f>
        <v>4.5999999999999996</v>
      </c>
      <c r="EU30" s="563">
        <f>+[1]Data!BL45+[1]Data!BL47+[1]Data!BL48</f>
        <v>4.5999999999999996</v>
      </c>
      <c r="EV30" s="563">
        <f>+[1]Data!BM45+[1]Data!BM47+[1]Data!BM48</f>
        <v>4.5999999999999996</v>
      </c>
      <c r="EW30" s="563">
        <f>+[1]Data!BN45+[1]Data!BN47+[1]Data!BN48</f>
        <v>4.5999999999999996</v>
      </c>
      <c r="EX30" s="563">
        <f>+[1]Data!BO45+[1]Data!BO47+[1]Data!BO48</f>
        <v>4.5999999999999996</v>
      </c>
      <c r="EY30" s="563">
        <f>+[1]Data!BP45+[1]Data!BP47+[1]Data!BP48</f>
        <v>4.5999999999999996</v>
      </c>
      <c r="EZ30" s="563">
        <f>+[1]Data!BQ45+[1]Data!BQ47+[1]Data!BQ48</f>
        <v>4.5999999999999996</v>
      </c>
      <c r="FA30" s="563">
        <f>+[1]Data!BR45+[1]Data!BR47+[1]Data!BR48</f>
        <v>4.5999999999999996</v>
      </c>
      <c r="FB30" s="563">
        <f>+[1]Data!BS45+[1]Data!BS47+[1]Data!BS48</f>
        <v>4.5999999999999996</v>
      </c>
      <c r="FC30" s="563">
        <f>+[1]Data!BT45+[1]Data!BT47+[1]Data!BT48</f>
        <v>4.5999999999999996</v>
      </c>
      <c r="FD30" s="563">
        <f>+[1]Data!BU45+[1]Data!BU47+[1]Data!BU48</f>
        <v>4.5999999999999996</v>
      </c>
      <c r="FE30" s="563">
        <f>+[1]Data!BV45+[1]Data!BV47+[1]Data!BV48</f>
        <v>4.5999999999999996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0.59</v>
      </c>
      <c r="M31" s="344">
        <f t="shared" ca="1" si="58"/>
        <v>0.68</v>
      </c>
      <c r="N31" s="146">
        <f t="shared" ca="1" si="59"/>
        <v>0.48333333333333334</v>
      </c>
      <c r="O31" s="146">
        <f t="shared" ref="O31:O46" ca="1" si="187">+M31-3*N31</f>
        <v>-0.76999999999999991</v>
      </c>
      <c r="P31" s="146">
        <f t="shared" ref="P31:P46" ca="1" si="188">+M31+3*N31</f>
        <v>2.13</v>
      </c>
      <c r="Q31" s="62">
        <f t="shared" si="51"/>
        <v>0</v>
      </c>
      <c r="R31" s="63">
        <f t="shared" ca="1" si="52"/>
        <v>1.0250000000000001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0.2</v>
      </c>
      <c r="V31" s="191">
        <v>10</v>
      </c>
      <c r="W31" s="192">
        <v>0</v>
      </c>
      <c r="X31" s="192">
        <f ca="1">+X30*U31</f>
        <v>1.0250000000000001</v>
      </c>
      <c r="Y31" s="146">
        <f t="shared" si="62"/>
        <v>0</v>
      </c>
      <c r="Z31" s="146">
        <f t="shared" ca="1" si="63"/>
        <v>1.0250000000000001</v>
      </c>
      <c r="AA31" s="146">
        <f t="shared" si="64"/>
        <v>0</v>
      </c>
      <c r="AB31" s="146">
        <f t="shared" ca="1" si="65"/>
        <v>1.0250000000000001</v>
      </c>
      <c r="AC31" s="146">
        <f t="shared" ref="AC31:AC46" si="189">+W31</f>
        <v>0</v>
      </c>
      <c r="AD31" s="146">
        <f t="shared" ref="AD31:AD46" ca="1" si="190">+X31</f>
        <v>1.0250000000000001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0.59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0</v>
      </c>
      <c r="CF31" s="163" cm="1">
        <f t="array" aca="1" ref="CF31" ca="1">+INDIRECT(ADDRESS($A31,$BJ$2-9))</f>
        <v>0.13300000000000001</v>
      </c>
      <c r="CG31" s="163" cm="1">
        <f t="array" aca="1" ref="CG31" ca="1">+INDIRECT(ADDRESS($A31,$BJ$2-8))</f>
        <v>0.68</v>
      </c>
      <c r="CH31" s="163" cm="1">
        <f t="array" aca="1" ref="CH31" ca="1">+INDIRECT(ADDRESS($A31,$BJ$2-7))</f>
        <v>0.9</v>
      </c>
      <c r="CI31" s="163" cm="1">
        <f t="array" aca="1" ref="CI31" ca="1">+INDIRECT(ADDRESS($A31,$BJ$2-6))</f>
        <v>0.24</v>
      </c>
      <c r="CJ31" s="163" cm="1">
        <f t="array" aca="1" ref="CJ31" ca="1">+INDIRECT(ADDRESS($A31,$BJ$2-5))</f>
        <v>0.96</v>
      </c>
      <c r="CK31" s="163" cm="1">
        <f t="array" aca="1" ref="CK31" ca="1">+INDIRECT(ADDRESS($A31,$BJ$2-4))</f>
        <v>2.9</v>
      </c>
      <c r="CL31" s="163" cm="1">
        <f t="array" aca="1" ref="CL31" ca="1">+INDIRECT(ADDRESS($A31,$BJ$2-3))</f>
        <v>0.96699999999999997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2.57</v>
      </c>
      <c r="CO31" s="163" cm="1">
        <f t="array" aca="1" ref="CO31" ca="1">+INDIRECT(ADDRESS($A31,BJ$2))</f>
        <v>0.59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4.0999999999999996</v>
      </c>
      <c r="DF31" s="198">
        <f>+[1]Data!W46</f>
        <v>14</v>
      </c>
      <c r="DG31" s="198">
        <f>+[1]Data!X46</f>
        <v>1.1000000000000001</v>
      </c>
      <c r="DH31" s="198">
        <f>+[1]Data!Y46</f>
        <v>1.3</v>
      </c>
      <c r="DI31" s="198">
        <f>+[1]Data!Z46</f>
        <v>4</v>
      </c>
      <c r="DJ31" s="198">
        <f>+[1]Data!AA46</f>
        <v>2.7</v>
      </c>
      <c r="DK31" s="198">
        <f>+[1]Data!AB46</f>
        <v>4.5</v>
      </c>
      <c r="DL31" s="198">
        <f>+[1]Data!AC46</f>
        <v>1.3</v>
      </c>
      <c r="DM31" s="198">
        <f>+[1]Data!AD46</f>
        <v>1.8</v>
      </c>
      <c r="DN31" s="198">
        <f>+[1]Data!AE46</f>
        <v>0</v>
      </c>
      <c r="DO31" s="198">
        <f>+[1]Data!AF46</f>
        <v>0.9</v>
      </c>
      <c r="DP31" s="198">
        <f>+[1]Data!AG46</f>
        <v>5</v>
      </c>
      <c r="DQ31" s="198">
        <f>+[1]Data!AH46</f>
        <v>5</v>
      </c>
      <c r="DR31" s="198">
        <f>+[1]Data!AI46</f>
        <v>1.9</v>
      </c>
      <c r="DS31" s="198">
        <f>+[1]Data!AJ46</f>
        <v>2.6</v>
      </c>
      <c r="DT31" s="198">
        <f>+[1]Data!AK46</f>
        <v>5</v>
      </c>
      <c r="DU31" s="198">
        <f>+[1]Data!AL46</f>
        <v>2.6</v>
      </c>
      <c r="DV31" s="198">
        <f>+[1]Data!AM46</f>
        <v>6.1</v>
      </c>
      <c r="DW31" s="198">
        <f>+[1]Data!AN46</f>
        <v>0</v>
      </c>
      <c r="DX31" s="198">
        <f>+[1]Data!AO46</f>
        <v>0</v>
      </c>
      <c r="DY31" s="198">
        <f>+[1]Data!AP46</f>
        <v>4.2</v>
      </c>
      <c r="DZ31" s="198">
        <f>+[1]Data!AQ46</f>
        <v>0</v>
      </c>
      <c r="EA31" s="198">
        <f>+[1]Data!AR46</f>
        <v>1.1499999999999999</v>
      </c>
      <c r="EB31" s="198">
        <f>+[1]Data!AS46</f>
        <v>0</v>
      </c>
      <c r="EC31" s="198">
        <f>+[1]Data!AT46</f>
        <v>0</v>
      </c>
      <c r="ED31" s="198">
        <f>+[1]Data!AU46</f>
        <v>1.1299999999999999</v>
      </c>
      <c r="EE31" s="198">
        <f>+[1]Data!AV46</f>
        <v>0.61899999999999999</v>
      </c>
      <c r="EF31" s="198">
        <f>+[1]Data!AW46</f>
        <v>0</v>
      </c>
      <c r="EG31" s="198">
        <f>+[1]Data!AX46</f>
        <v>0.22</v>
      </c>
      <c r="EH31" s="198">
        <f>+[1]Data!AY46</f>
        <v>0</v>
      </c>
      <c r="EI31" s="198">
        <f>+[1]Data!AZ46</f>
        <v>0.68</v>
      </c>
      <c r="EJ31" s="198">
        <f>+[1]Data!BA46</f>
        <v>0</v>
      </c>
      <c r="EK31" s="198">
        <f>+[1]Data!BB46</f>
        <v>1.46</v>
      </c>
      <c r="EL31" s="198">
        <f>+[1]Data!BC46</f>
        <v>0</v>
      </c>
      <c r="EM31" s="198">
        <f>+[1]Data!BD46</f>
        <v>1.6</v>
      </c>
      <c r="EN31" s="198">
        <f>+[1]Data!BE46</f>
        <v>0.48499999999999999</v>
      </c>
      <c r="EO31" s="198">
        <f>+[1]Data!BF46</f>
        <v>1.1000000000000001</v>
      </c>
      <c r="EP31" s="198">
        <f>+[1]Data!BG46</f>
        <v>0.5</v>
      </c>
      <c r="EQ31" s="198">
        <f>+[1]Data!BH46</f>
        <v>2.46</v>
      </c>
      <c r="ER31" s="198">
        <f>+[1]Data!BI46</f>
        <v>1.8</v>
      </c>
      <c r="ES31" s="198">
        <f>+[1]Data!BJ46</f>
        <v>1.6</v>
      </c>
      <c r="ET31" s="198">
        <f>+[1]Data!BK46</f>
        <v>1.425</v>
      </c>
      <c r="EU31" s="198">
        <f>+[1]Data!BL46</f>
        <v>0</v>
      </c>
      <c r="EV31" s="198">
        <f>+[1]Data!BM46</f>
        <v>0.13300000000000001</v>
      </c>
      <c r="EW31" s="198">
        <f>+[1]Data!BN46</f>
        <v>0.68</v>
      </c>
      <c r="EX31" s="198">
        <f>+[1]Data!BO46</f>
        <v>0.9</v>
      </c>
      <c r="EY31" s="198">
        <f>+[1]Data!BP46</f>
        <v>0.24</v>
      </c>
      <c r="EZ31" s="198">
        <f>+[1]Data!BQ46</f>
        <v>0.96</v>
      </c>
      <c r="FA31" s="198">
        <f>+[1]Data!BR46</f>
        <v>2.9</v>
      </c>
      <c r="FB31" s="198">
        <f>+[1]Data!BS46</f>
        <v>0.96699999999999997</v>
      </c>
      <c r="FC31" s="198">
        <f>+[1]Data!BT46</f>
        <v>0</v>
      </c>
      <c r="FD31" s="198">
        <f>+[1]Data!BU46</f>
        <v>2.57</v>
      </c>
      <c r="FE31" s="198">
        <f>+[1]Data!BV46</f>
        <v>0.59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64.364000000000004</v>
      </c>
      <c r="M32" s="355">
        <f t="shared" ca="1" si="58"/>
        <v>88.507999999999996</v>
      </c>
      <c r="N32" s="276">
        <f t="shared" ca="1" si="59"/>
        <v>5.9485000000000001</v>
      </c>
      <c r="O32" s="120">
        <f t="shared" ca="1" si="187"/>
        <v>70.662499999999994</v>
      </c>
      <c r="P32" s="121">
        <f t="shared" ca="1" si="188"/>
        <v>106.3535</v>
      </c>
      <c r="Q32" s="62">
        <f t="shared" si="51"/>
        <v>50</v>
      </c>
      <c r="R32" s="63">
        <f t="shared" si="52"/>
        <v>65</v>
      </c>
      <c r="S32" s="64" t="str">
        <f>+Parametres!E34</f>
        <v>In value (average on the year including provision and bonus …)</v>
      </c>
      <c r="T32" s="330">
        <f>+Parametres!F34</f>
        <v>50</v>
      </c>
      <c r="U32" s="330">
        <f>+Parametres!G34</f>
        <v>65</v>
      </c>
      <c r="V32" s="122">
        <v>10</v>
      </c>
      <c r="W32" s="277">
        <f>+T32</f>
        <v>50</v>
      </c>
      <c r="X32" s="278">
        <f>+U32</f>
        <v>65</v>
      </c>
      <c r="Y32" s="279">
        <f t="shared" si="62"/>
        <v>50</v>
      </c>
      <c r="Z32" s="280">
        <f t="shared" si="63"/>
        <v>65</v>
      </c>
      <c r="AA32" s="279">
        <f t="shared" si="64"/>
        <v>50</v>
      </c>
      <c r="AB32" s="280">
        <f t="shared" si="65"/>
        <v>65</v>
      </c>
      <c r="AC32" s="281">
        <f t="shared" si="189"/>
        <v>50</v>
      </c>
      <c r="AD32" s="281">
        <f t="shared" si="190"/>
        <v>65</v>
      </c>
      <c r="AE32" s="125" cm="1">
        <f t="array" ref="AE32">+_xlfn.SWITCH($G32,"Min",Y32,"Max",AA32,"Dual",AC32)</f>
        <v>50</v>
      </c>
      <c r="AF32" s="61" cm="1">
        <f t="array" ref="AF32">+_xlfn.SWITCH($G32,"Min",Z32,"Max",AB32,"Dual",AD32)</f>
        <v>65</v>
      </c>
      <c r="AG32" s="69">
        <f t="shared" si="53"/>
        <v>57.5</v>
      </c>
      <c r="AI32" s="24">
        <f t="shared" ca="1" si="83"/>
        <v>64.364000000000004</v>
      </c>
      <c r="AJ32" s="126">
        <f t="shared" si="84"/>
        <v>50</v>
      </c>
      <c r="AK32" s="127">
        <f t="shared" si="182"/>
        <v>52.5</v>
      </c>
      <c r="AL32" s="127">
        <f t="shared" si="182"/>
        <v>55</v>
      </c>
      <c r="AM32" s="127">
        <f t="shared" si="182"/>
        <v>57.5</v>
      </c>
      <c r="AN32" s="127">
        <f t="shared" si="182"/>
        <v>60</v>
      </c>
      <c r="AO32" s="127">
        <f t="shared" si="182"/>
        <v>62.5</v>
      </c>
      <c r="AP32" s="127">
        <f t="shared" si="182"/>
        <v>65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Orange High</v>
      </c>
      <c r="AR32" s="74">
        <f t="shared" si="85"/>
        <v>50</v>
      </c>
      <c r="AS32" s="128">
        <f t="shared" si="86"/>
        <v>52.5</v>
      </c>
      <c r="AT32" s="128">
        <f t="shared" si="87"/>
        <v>55</v>
      </c>
      <c r="AU32" s="129">
        <f t="shared" si="88"/>
        <v>57.5</v>
      </c>
      <c r="AV32" s="129">
        <f t="shared" si="89"/>
        <v>60</v>
      </c>
      <c r="AW32" s="130">
        <f t="shared" si="90"/>
        <v>62.5</v>
      </c>
      <c r="AX32" s="131">
        <f t="shared" si="91"/>
        <v>65</v>
      </c>
      <c r="AY32" s="73" t="str" cm="1">
        <f t="array" aca="1" ref="AY32" ca="1">+_xlfn.IFS(AI32&lt;=$AT32,"Green",AND(AI32&gt;$AT32,AI32&lt;=$AV32),"Yellow High",AND(AI32&gt;$AV32,AI32&lt;=$AX32),"Orange High",AI32&gt;$AX32,"Red High")</f>
        <v>Orange High</v>
      </c>
      <c r="AZ32" s="79">
        <f t="shared" si="92"/>
        <v>50</v>
      </c>
      <c r="BA32" s="130">
        <f t="shared" si="93"/>
        <v>52.5</v>
      </c>
      <c r="BB32" s="129">
        <f t="shared" si="94"/>
        <v>55</v>
      </c>
      <c r="BC32" s="129">
        <f t="shared" si="95"/>
        <v>57.5</v>
      </c>
      <c r="BD32" s="128">
        <f t="shared" si="96"/>
        <v>60</v>
      </c>
      <c r="BE32" s="128">
        <f t="shared" si="97"/>
        <v>62.5</v>
      </c>
      <c r="BF32" s="132">
        <f t="shared" si="98"/>
        <v>65</v>
      </c>
      <c r="BG32" s="73" t="str" cm="1">
        <f t="array" aca="1" ref="BG32" ca="1">+_xlfn.IFS($L32&lt;=AZ32,"Red Low",AND($L32&gt;AZ32,$L32&lt;=BB32),"Orange Low",AND($L32&gt;BB32,$L32&lt;=BD32),"Yellow Low",$L32&gt;BD32,"Green")</f>
        <v>Green</v>
      </c>
      <c r="BH32" s="1" t="str" cm="1">
        <f t="array" aca="1" ref="BH32" ca="1">+_xlfn.IFS(G32="Min",BG32,G32="Max",AY32,G32="Dual",AQ32)</f>
        <v>Orange High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50</v>
      </c>
      <c r="BR32" s="282">
        <f t="shared" si="138"/>
        <v>65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88.507999999999996</v>
      </c>
      <c r="CF32" s="54" cm="1">
        <f t="array" aca="1" ref="CF32" ca="1">+INDIRECT(ADDRESS($A32,$BJ$2-9))</f>
        <v>88.507999999999996</v>
      </c>
      <c r="CG32" s="54" cm="1">
        <f t="array" aca="1" ref="CG32" ca="1">+INDIRECT(ADDRESS($A32,$BJ$2-8))</f>
        <v>88.507999999999996</v>
      </c>
      <c r="CH32" s="54" cm="1">
        <f t="array" aca="1" ref="CH32" ca="1">+INDIRECT(ADDRESS($A32,$BJ$2-7))</f>
        <v>100.05500000000001</v>
      </c>
      <c r="CI32" s="54" cm="1">
        <f t="array" aca="1" ref="CI32" ca="1">+INDIRECT(ADDRESS($A32,$BJ$2-6))</f>
        <v>100.05500000000001</v>
      </c>
      <c r="CJ32" s="54" cm="1">
        <f t="array" aca="1" ref="CJ32" ca="1">+INDIRECT(ADDRESS($A32,$BJ$2-5))</f>
        <v>100.05500000000001</v>
      </c>
      <c r="CK32" s="54" cm="1">
        <f t="array" aca="1" ref="CK32" ca="1">+INDIRECT(ADDRESS($A32,$BJ$2-4))</f>
        <v>100.05500000000001</v>
      </c>
      <c r="CL32" s="54" cm="1">
        <f t="array" aca="1" ref="CL32" ca="1">+INDIRECT(ADDRESS($A32,$BJ$2-3))</f>
        <v>64.364000000000004</v>
      </c>
      <c r="CM32" s="54" cm="1">
        <f t="array" aca="1" ref="CM32" ca="1">+INDIRECT(ADDRESS($A32,$BJ$2-2))</f>
        <v>64.364000000000004</v>
      </c>
      <c r="CN32" s="54" cm="1">
        <f t="array" aca="1" ref="CN32" ca="1">+INDIRECT(ADDRESS($A32,$BJ$2-1))</f>
        <v>64.364000000000004</v>
      </c>
      <c r="CO32" s="54" cm="1">
        <f t="array" aca="1" ref="CO32" ca="1">+INDIRECT(ADDRESS($A32,BJ$2))</f>
        <v>64.364000000000004</v>
      </c>
      <c r="CP32" s="54"/>
      <c r="CQ32" s="54"/>
      <c r="CR32" s="54">
        <f t="shared" ca="1" si="144"/>
        <v>79.378048780487816</v>
      </c>
      <c r="CS32" s="54">
        <f t="shared" ca="1" si="145"/>
        <v>72.646341463414643</v>
      </c>
      <c r="CT32" s="54">
        <f t="shared" ca="1" si="146"/>
        <v>84.707317073170742</v>
      </c>
      <c r="CU32" s="54">
        <f t="shared" ca="1" si="147"/>
        <v>129.02439024390245</v>
      </c>
      <c r="CV32" s="54">
        <f t="shared" ca="1" si="148"/>
        <v>89.195121951219519</v>
      </c>
      <c r="CW32" s="54">
        <f t="shared" ca="1" si="149"/>
        <v>61.987804878048784</v>
      </c>
      <c r="CX32" s="54">
        <f t="shared" ca="1" si="150"/>
        <v>49.646341463414636</v>
      </c>
      <c r="CY32" s="54">
        <f t="shared" ca="1" si="151"/>
        <v>143.32926829268294</v>
      </c>
      <c r="CZ32" s="54">
        <f t="shared" ca="1" si="152"/>
        <v>76.853658536585371</v>
      </c>
      <c r="DA32" s="54">
        <f t="shared" ca="1" si="71"/>
        <v>88.073170731707322</v>
      </c>
      <c r="DB32" s="54">
        <f t="shared" ca="1" si="71"/>
        <v>57.500000000000007</v>
      </c>
      <c r="DC32" s="54"/>
      <c r="DD32" s="283" t="str">
        <f t="shared" si="14"/>
        <v>Non_production_salaries</v>
      </c>
      <c r="DE32" s="556">
        <f>+[1]Data!V65</f>
        <v>42.75</v>
      </c>
      <c r="DF32" s="556">
        <f>+[1]Data!W65</f>
        <v>42.75</v>
      </c>
      <c r="DG32" s="556">
        <f>+[1]Data!X65</f>
        <v>42.75</v>
      </c>
      <c r="DH32" s="556">
        <f>+[1]Data!Y65</f>
        <v>42.75</v>
      </c>
      <c r="DI32" s="556">
        <f>+[1]Data!Z65</f>
        <v>46.01</v>
      </c>
      <c r="DJ32" s="556">
        <f>+[1]Data!AA65</f>
        <v>42.98</v>
      </c>
      <c r="DK32" s="556">
        <f>+[1]Data!AB65</f>
        <v>42.98</v>
      </c>
      <c r="DL32" s="556">
        <f>+[1]Data!AC65</f>
        <v>42.98</v>
      </c>
      <c r="DM32" s="556">
        <f>+[1]Data!AD65</f>
        <v>42.98</v>
      </c>
      <c r="DN32" s="556">
        <f>+[1]Data!AE65</f>
        <v>62.5</v>
      </c>
      <c r="DO32" s="556">
        <f>+[1]Data!AF65</f>
        <v>62.5</v>
      </c>
      <c r="DP32" s="556">
        <f>+[1]Data!AG65</f>
        <v>62.5</v>
      </c>
      <c r="DQ32" s="556">
        <f>+[1]Data!AH65</f>
        <v>62.5</v>
      </c>
      <c r="DR32" s="556">
        <f>+[1]Data!AI65</f>
        <v>42.65</v>
      </c>
      <c r="DS32" s="556">
        <f>+[1]Data!AJ65</f>
        <v>42.65</v>
      </c>
      <c r="DT32" s="556">
        <f>+[1]Data!AK65</f>
        <v>42.65</v>
      </c>
      <c r="DU32" s="556">
        <f>+[1]Data!AL65</f>
        <v>42.65</v>
      </c>
      <c r="DV32" s="556">
        <f>+[1]Data!AM65</f>
        <v>49.38</v>
      </c>
      <c r="DW32" s="556">
        <f>+[1]Data!AN65</f>
        <v>41.357999999999997</v>
      </c>
      <c r="DX32" s="556">
        <f>+[1]Data!AO65</f>
        <v>84.052000000000007</v>
      </c>
      <c r="DY32" s="556">
        <f>+[1]Data!AP65</f>
        <v>84.052000000000007</v>
      </c>
      <c r="DZ32" s="556">
        <f>+[1]Data!AQ65</f>
        <v>84.052000000000007</v>
      </c>
      <c r="EA32" s="556">
        <f>+[1]Data!AR65</f>
        <v>84.052000000000007</v>
      </c>
      <c r="EB32" s="556">
        <f>+[1]Data!AS65</f>
        <v>87.688000000000002</v>
      </c>
      <c r="EC32" s="556">
        <f>+[1]Data!AT65</f>
        <v>87.688000000000002</v>
      </c>
      <c r="ED32" s="556">
        <f>+[1]Data!AU65</f>
        <v>87.688000000000002</v>
      </c>
      <c r="EE32" s="556">
        <f>+[1]Data!AV65</f>
        <v>87.688000000000002</v>
      </c>
      <c r="EF32" s="556">
        <f>+[1]Data!AW65</f>
        <v>82.114000000000004</v>
      </c>
      <c r="EG32" s="556">
        <f>+[1]Data!AX65</f>
        <v>82.114000000000004</v>
      </c>
      <c r="EH32" s="556">
        <f>+[1]Data!AY65</f>
        <v>82.114000000000004</v>
      </c>
      <c r="EI32" s="556">
        <f>+[1]Data!AZ65</f>
        <v>82.114000000000004</v>
      </c>
      <c r="EJ32" s="556">
        <f>+[1]Data!BA65</f>
        <v>82.114000000000004</v>
      </c>
      <c r="EK32" s="556">
        <f>+[1]Data!BB65</f>
        <v>106.914</v>
      </c>
      <c r="EL32" s="556">
        <f>+[1]Data!BC65</f>
        <v>106.914</v>
      </c>
      <c r="EM32" s="556">
        <f>+[1]Data!BD65</f>
        <v>106.914</v>
      </c>
      <c r="EN32" s="556">
        <f>+[1]Data!BE65</f>
        <v>106.914</v>
      </c>
      <c r="EO32" s="556">
        <f>+[1]Data!BF65</f>
        <v>106.914</v>
      </c>
      <c r="EP32" s="556">
        <f>+[1]Data!BG65</f>
        <v>75.064999999999998</v>
      </c>
      <c r="EQ32" s="556">
        <f>+[1]Data!BH65</f>
        <v>75.064999999999998</v>
      </c>
      <c r="ER32" s="556">
        <f>+[1]Data!BI65</f>
        <v>75.064999999999998</v>
      </c>
      <c r="ES32" s="556">
        <f>+[1]Data!BJ65</f>
        <v>75.064999999999998</v>
      </c>
      <c r="ET32" s="556">
        <f>+[1]Data!BK65</f>
        <v>88.507999999999996</v>
      </c>
      <c r="EU32" s="556">
        <f>+[1]Data!BL65</f>
        <v>88.507999999999996</v>
      </c>
      <c r="EV32" s="556">
        <f>+[1]Data!BM65</f>
        <v>88.507999999999996</v>
      </c>
      <c r="EW32" s="556">
        <f>+[1]Data!BN65</f>
        <v>88.507999999999996</v>
      </c>
      <c r="EX32" s="556">
        <f>+[1]Data!BO65</f>
        <v>100.05500000000001</v>
      </c>
      <c r="EY32" s="556">
        <f>+[1]Data!BP65</f>
        <v>100.05500000000001</v>
      </c>
      <c r="EZ32" s="556">
        <f>+[1]Data!BQ65</f>
        <v>100.05500000000001</v>
      </c>
      <c r="FA32" s="556">
        <f>+[1]Data!BR65</f>
        <v>100.05500000000001</v>
      </c>
      <c r="FB32" s="556">
        <f>+[1]Data!BS65</f>
        <v>64.364000000000004</v>
      </c>
      <c r="FC32" s="556">
        <f>+[1]Data!BT65</f>
        <v>64.364000000000004</v>
      </c>
      <c r="FD32" s="556">
        <f>+[1]Data!BU65</f>
        <v>64.364000000000004</v>
      </c>
      <c r="FE32" s="556">
        <f>+[1]Data!BV65</f>
        <v>64.364000000000004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32.5</v>
      </c>
      <c r="M33" s="355">
        <f t="shared" ca="1" si="58"/>
        <v>32.5</v>
      </c>
      <c r="N33" s="276">
        <f t="shared" ca="1" si="59"/>
        <v>0</v>
      </c>
      <c r="O33" s="120">
        <f t="shared" ca="1" si="187"/>
        <v>32.5</v>
      </c>
      <c r="P33" s="121">
        <f t="shared" ca="1" si="188"/>
        <v>32.5</v>
      </c>
      <c r="Q33" s="62">
        <f t="shared" si="51"/>
        <v>25</v>
      </c>
      <c r="R33" s="63">
        <f t="shared" si="52"/>
        <v>40</v>
      </c>
      <c r="S33" s="64" t="str">
        <f>+Parametres!E35</f>
        <v>Fixed value for genex, rent insurance….)</v>
      </c>
      <c r="T33" s="330">
        <f>+Parametres!F35</f>
        <v>25</v>
      </c>
      <c r="U33" s="330">
        <f>+Parametres!G35</f>
        <v>40</v>
      </c>
      <c r="V33" s="284"/>
      <c r="W33" s="285">
        <f>+T33</f>
        <v>25</v>
      </c>
      <c r="X33" s="286">
        <f>+U33</f>
        <v>40</v>
      </c>
      <c r="Y33" s="279">
        <f t="shared" si="62"/>
        <v>25</v>
      </c>
      <c r="Z33" s="280">
        <f t="shared" si="63"/>
        <v>40</v>
      </c>
      <c r="AA33" s="279">
        <f t="shared" si="64"/>
        <v>25</v>
      </c>
      <c r="AB33" s="280">
        <f t="shared" si="65"/>
        <v>40</v>
      </c>
      <c r="AC33" s="281">
        <f t="shared" si="189"/>
        <v>25</v>
      </c>
      <c r="AD33" s="281">
        <f t="shared" si="190"/>
        <v>40</v>
      </c>
      <c r="AE33" s="125" cm="1">
        <f t="array" ref="AE33">+_xlfn.SWITCH($G33,"Min",Y33,"Max",AA33,"Dual",AC33)</f>
        <v>25</v>
      </c>
      <c r="AF33" s="61" cm="1">
        <f t="array" ref="AF33">+_xlfn.SWITCH($G33,"Min",Z33,"Max",AB33,"Dual",AD33)</f>
        <v>40</v>
      </c>
      <c r="AG33" s="69">
        <f t="shared" si="53"/>
        <v>32.5</v>
      </c>
      <c r="AI33" s="24">
        <f t="shared" ca="1" si="83"/>
        <v>32.5</v>
      </c>
      <c r="AJ33" s="126">
        <f t="shared" si="84"/>
        <v>25</v>
      </c>
      <c r="AK33" s="127">
        <f t="shared" si="182"/>
        <v>27.5</v>
      </c>
      <c r="AL33" s="127">
        <f t="shared" si="182"/>
        <v>30</v>
      </c>
      <c r="AM33" s="127">
        <f t="shared" si="182"/>
        <v>32.5</v>
      </c>
      <c r="AN33" s="127">
        <f t="shared" si="182"/>
        <v>35</v>
      </c>
      <c r="AO33" s="127">
        <f t="shared" si="182"/>
        <v>37.5</v>
      </c>
      <c r="AP33" s="127">
        <f t="shared" si="182"/>
        <v>40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25</v>
      </c>
      <c r="AS33" s="128">
        <f t="shared" si="86"/>
        <v>27.5</v>
      </c>
      <c r="AT33" s="128">
        <f t="shared" si="87"/>
        <v>30</v>
      </c>
      <c r="AU33" s="129">
        <f t="shared" si="88"/>
        <v>32.5</v>
      </c>
      <c r="AV33" s="129">
        <f t="shared" si="89"/>
        <v>35</v>
      </c>
      <c r="AW33" s="130">
        <f t="shared" si="90"/>
        <v>37.5</v>
      </c>
      <c r="AX33" s="131">
        <f t="shared" si="91"/>
        <v>40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25</v>
      </c>
      <c r="BA33" s="130">
        <f t="shared" si="93"/>
        <v>27.5</v>
      </c>
      <c r="BB33" s="129">
        <f t="shared" si="94"/>
        <v>30</v>
      </c>
      <c r="BC33" s="129">
        <f t="shared" si="95"/>
        <v>32.5</v>
      </c>
      <c r="BD33" s="128">
        <f t="shared" si="96"/>
        <v>35</v>
      </c>
      <c r="BE33" s="128">
        <f t="shared" si="97"/>
        <v>37.5</v>
      </c>
      <c r="BF33" s="132">
        <f t="shared" si="98"/>
        <v>40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25</v>
      </c>
      <c r="BR33" s="282">
        <f t="shared" si="138"/>
        <v>40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32.5</v>
      </c>
      <c r="CF33" s="54" cm="1">
        <f t="array" aca="1" ref="CF33" ca="1">+INDIRECT(ADDRESS($A33,$BJ$2-9))</f>
        <v>32.5</v>
      </c>
      <c r="CG33" s="54" cm="1">
        <f t="array" aca="1" ref="CG33" ca="1">+INDIRECT(ADDRESS($A33,$BJ$2-8))</f>
        <v>32.5</v>
      </c>
      <c r="CH33" s="54" cm="1">
        <f t="array" aca="1" ref="CH33" ca="1">+INDIRECT(ADDRESS($A33,$BJ$2-7))</f>
        <v>32.5</v>
      </c>
      <c r="CI33" s="54" cm="1">
        <f t="array" aca="1" ref="CI33" ca="1">+INDIRECT(ADDRESS($A33,$BJ$2-6))</f>
        <v>32.5</v>
      </c>
      <c r="CJ33" s="54" cm="1">
        <f t="array" aca="1" ref="CJ33" ca="1">+INDIRECT(ADDRESS($A33,$BJ$2-5))</f>
        <v>32.5</v>
      </c>
      <c r="CK33" s="54" cm="1">
        <f t="array" aca="1" ref="CK33" ca="1">+INDIRECT(ADDRESS($A33,$BJ$2-4))</f>
        <v>32.5</v>
      </c>
      <c r="CL33" s="54" cm="1">
        <f t="array" aca="1" ref="CL33" ca="1">+INDIRECT(ADDRESS($A33,$BJ$2-3))</f>
        <v>32.5</v>
      </c>
      <c r="CM33" s="54" cm="1">
        <f t="array" aca="1" ref="CM33" ca="1">+INDIRECT(ADDRESS($A33,$BJ$2-2))</f>
        <v>32.5</v>
      </c>
      <c r="CN33" s="54" cm="1">
        <f t="array" aca="1" ref="CN33" ca="1">+INDIRECT(ADDRESS($A33,$BJ$2-1))</f>
        <v>32.5</v>
      </c>
      <c r="CO33" s="54" cm="1">
        <f t="array" aca="1" ref="CO33" ca="1">+INDIRECT(ADDRESS($A33,BJ$2))</f>
        <v>32.5</v>
      </c>
      <c r="CP33" s="54"/>
      <c r="CQ33" s="54"/>
      <c r="CR33" s="54">
        <f t="shared" ca="1" si="144"/>
        <v>44.865853658536587</v>
      </c>
      <c r="CS33" s="54">
        <f t="shared" ca="1" si="145"/>
        <v>41.060975609756099</v>
      </c>
      <c r="CT33" s="54">
        <f t="shared" ca="1" si="146"/>
        <v>47.878048780487802</v>
      </c>
      <c r="CU33" s="54">
        <f t="shared" ca="1" si="147"/>
        <v>72.926829268292678</v>
      </c>
      <c r="CV33" s="54">
        <f t="shared" ca="1" si="148"/>
        <v>50.414634146341463</v>
      </c>
      <c r="CW33" s="54">
        <f t="shared" ca="1" si="149"/>
        <v>35.036585365853661</v>
      </c>
      <c r="CX33" s="54">
        <f t="shared" ca="1" si="150"/>
        <v>28.060975609756099</v>
      </c>
      <c r="CY33" s="54">
        <f t="shared" ca="1" si="151"/>
        <v>81.012195121951223</v>
      </c>
      <c r="CZ33" s="54">
        <f t="shared" ca="1" si="152"/>
        <v>43.439024390243901</v>
      </c>
      <c r="DA33" s="54">
        <f t="shared" ca="1" si="71"/>
        <v>49.780487804878049</v>
      </c>
      <c r="DB33" s="54">
        <f t="shared" ca="1" si="71"/>
        <v>32.5</v>
      </c>
      <c r="DC33" s="54"/>
      <c r="DD33" s="283" t="str">
        <f t="shared" si="14"/>
        <v>Fixed FOH and Admin</v>
      </c>
      <c r="DE33" s="552">
        <f>+AVERAGE(W33:X33)</f>
        <v>32.5</v>
      </c>
      <c r="DF33" s="340">
        <f>+DE33</f>
        <v>32.5</v>
      </c>
      <c r="DG33" s="340">
        <f t="shared" ref="DG33:FE33" si="191">+DF33</f>
        <v>32.5</v>
      </c>
      <c r="DH33" s="340">
        <f t="shared" si="191"/>
        <v>32.5</v>
      </c>
      <c r="DI33" s="340">
        <f t="shared" si="191"/>
        <v>32.5</v>
      </c>
      <c r="DJ33" s="340">
        <f t="shared" si="191"/>
        <v>32.5</v>
      </c>
      <c r="DK33" s="340">
        <f t="shared" si="191"/>
        <v>32.5</v>
      </c>
      <c r="DL33" s="340">
        <f t="shared" si="191"/>
        <v>32.5</v>
      </c>
      <c r="DM33" s="340">
        <f t="shared" si="191"/>
        <v>32.5</v>
      </c>
      <c r="DN33" s="340">
        <f t="shared" si="191"/>
        <v>32.5</v>
      </c>
      <c r="DO33" s="340">
        <f t="shared" si="191"/>
        <v>32.5</v>
      </c>
      <c r="DP33" s="340">
        <f t="shared" si="191"/>
        <v>32.5</v>
      </c>
      <c r="DQ33" s="340">
        <f t="shared" si="191"/>
        <v>32.5</v>
      </c>
      <c r="DR33" s="340">
        <f t="shared" si="191"/>
        <v>32.5</v>
      </c>
      <c r="DS33" s="340">
        <f t="shared" si="191"/>
        <v>32.5</v>
      </c>
      <c r="DT33" s="340">
        <f t="shared" si="191"/>
        <v>32.5</v>
      </c>
      <c r="DU33" s="340">
        <f t="shared" si="191"/>
        <v>32.5</v>
      </c>
      <c r="DV33" s="340">
        <f t="shared" si="191"/>
        <v>32.5</v>
      </c>
      <c r="DW33" s="340">
        <f t="shared" si="191"/>
        <v>32.5</v>
      </c>
      <c r="DX33" s="340">
        <f t="shared" si="191"/>
        <v>32.5</v>
      </c>
      <c r="DY33" s="340">
        <f t="shared" si="191"/>
        <v>32.5</v>
      </c>
      <c r="DZ33" s="340">
        <f t="shared" si="191"/>
        <v>32.5</v>
      </c>
      <c r="EA33" s="340">
        <f t="shared" si="191"/>
        <v>32.5</v>
      </c>
      <c r="EB33" s="340">
        <f t="shared" si="191"/>
        <v>32.5</v>
      </c>
      <c r="EC33" s="340">
        <f t="shared" si="191"/>
        <v>32.5</v>
      </c>
      <c r="ED33" s="340">
        <f t="shared" si="191"/>
        <v>32.5</v>
      </c>
      <c r="EE33" s="340">
        <f t="shared" si="191"/>
        <v>32.5</v>
      </c>
      <c r="EF33" s="340">
        <f t="shared" si="191"/>
        <v>32.5</v>
      </c>
      <c r="EG33" s="340">
        <f t="shared" si="191"/>
        <v>32.5</v>
      </c>
      <c r="EH33" s="340">
        <f t="shared" si="191"/>
        <v>32.5</v>
      </c>
      <c r="EI33" s="340">
        <f t="shared" si="191"/>
        <v>32.5</v>
      </c>
      <c r="EJ33" s="340">
        <f t="shared" si="191"/>
        <v>32.5</v>
      </c>
      <c r="EK33" s="340">
        <f t="shared" si="191"/>
        <v>32.5</v>
      </c>
      <c r="EL33" s="340">
        <f t="shared" si="191"/>
        <v>32.5</v>
      </c>
      <c r="EM33" s="340">
        <f t="shared" si="191"/>
        <v>32.5</v>
      </c>
      <c r="EN33" s="340">
        <f t="shared" si="191"/>
        <v>32.5</v>
      </c>
      <c r="EO33" s="340">
        <f t="shared" si="191"/>
        <v>32.5</v>
      </c>
      <c r="EP33" s="340">
        <f t="shared" si="191"/>
        <v>32.5</v>
      </c>
      <c r="EQ33" s="340">
        <f t="shared" si="191"/>
        <v>32.5</v>
      </c>
      <c r="ER33" s="340">
        <f t="shared" si="191"/>
        <v>32.5</v>
      </c>
      <c r="ES33" s="340">
        <f t="shared" si="191"/>
        <v>32.5</v>
      </c>
      <c r="ET33" s="340">
        <f t="shared" si="191"/>
        <v>32.5</v>
      </c>
      <c r="EU33" s="340">
        <f t="shared" si="191"/>
        <v>32.5</v>
      </c>
      <c r="EV33" s="340">
        <f t="shared" si="191"/>
        <v>32.5</v>
      </c>
      <c r="EW33" s="340">
        <f t="shared" si="191"/>
        <v>32.5</v>
      </c>
      <c r="EX33" s="340">
        <f t="shared" si="191"/>
        <v>32.5</v>
      </c>
      <c r="EY33" s="340">
        <f t="shared" si="191"/>
        <v>32.5</v>
      </c>
      <c r="EZ33" s="340">
        <f t="shared" si="191"/>
        <v>32.5</v>
      </c>
      <c r="FA33" s="340">
        <f t="shared" si="191"/>
        <v>32.5</v>
      </c>
      <c r="FB33" s="340">
        <f t="shared" si="191"/>
        <v>32.5</v>
      </c>
      <c r="FC33" s="340">
        <f t="shared" si="191"/>
        <v>32.5</v>
      </c>
      <c r="FD33" s="340">
        <f t="shared" si="191"/>
        <v>32.5</v>
      </c>
      <c r="FE33" s="340">
        <f t="shared" si="191"/>
        <v>32.5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2599</v>
      </c>
      <c r="M34" s="355">
        <f t="shared" ca="1" si="58"/>
        <v>2772</v>
      </c>
      <c r="N34" s="276">
        <f t="shared" ca="1" si="59"/>
        <v>82.5</v>
      </c>
      <c r="O34" s="120">
        <f t="shared" ca="1" si="187"/>
        <v>2524.5</v>
      </c>
      <c r="P34" s="121">
        <f t="shared" ca="1" si="188"/>
        <v>3019.5</v>
      </c>
      <c r="Q34" s="62">
        <f t="shared" ca="1" si="51"/>
        <v>1819.2857142857144</v>
      </c>
      <c r="R34" s="63">
        <f t="shared" ca="1" si="52"/>
        <v>2223.5714285714289</v>
      </c>
      <c r="S34" s="64">
        <f>+Parametres!E36</f>
        <v>0</v>
      </c>
      <c r="T34" s="330">
        <f>+Parametres!F36</f>
        <v>45</v>
      </c>
      <c r="U34" s="330">
        <f>+Parametres!G36</f>
        <v>55</v>
      </c>
      <c r="V34" s="122">
        <v>10</v>
      </c>
      <c r="W34" s="285">
        <f t="shared" ref="W34:X37" ca="1" si="192">+$M$3/7*T34</f>
        <v>1819.2857142857144</v>
      </c>
      <c r="X34" s="286">
        <f t="shared" ca="1" si="192"/>
        <v>2223.5714285714289</v>
      </c>
      <c r="Y34" s="279">
        <f t="shared" ca="1" si="62"/>
        <v>1819.2857142857144</v>
      </c>
      <c r="Z34" s="280">
        <f t="shared" ca="1" si="63"/>
        <v>2223.5714285714289</v>
      </c>
      <c r="AA34" s="279">
        <f t="shared" ca="1" si="64"/>
        <v>1819.2857142857144</v>
      </c>
      <c r="AB34" s="280">
        <f t="shared" ca="1" si="65"/>
        <v>2223.5714285714289</v>
      </c>
      <c r="AC34" s="281">
        <f t="shared" ca="1" si="189"/>
        <v>1819.2857142857144</v>
      </c>
      <c r="AD34" s="281">
        <f t="shared" ca="1" si="190"/>
        <v>2223.5714285714289</v>
      </c>
      <c r="AE34" s="125" cm="1">
        <f t="array" aca="1" ref="AE34" ca="1">+_xlfn.SWITCH($G34,"Min",Y34,"Max",AA34,"Dual",AC34)</f>
        <v>1819.2857142857144</v>
      </c>
      <c r="AF34" s="61" cm="1">
        <f t="array" aca="1" ref="AF34" ca="1">+_xlfn.SWITCH($G34,"Min",Z34,"Max",AB34,"Dual",AD34)</f>
        <v>2223.5714285714289</v>
      </c>
      <c r="AG34" s="69">
        <f t="shared" ca="1" si="53"/>
        <v>2021.4285714285716</v>
      </c>
      <c r="AI34" s="24">
        <f t="shared" ca="1" si="83"/>
        <v>2599</v>
      </c>
      <c r="AJ34" s="126">
        <f t="shared" ca="1" si="84"/>
        <v>1819.2857142857144</v>
      </c>
      <c r="AK34" s="127">
        <f t="shared" ref="AK34:AP43" ca="1" si="193">+(AJ34+($AF34-$AJ34)/6)</f>
        <v>1886.666666666667</v>
      </c>
      <c r="AL34" s="127">
        <f t="shared" ca="1" si="193"/>
        <v>1954.0476190476193</v>
      </c>
      <c r="AM34" s="127">
        <f t="shared" ca="1" si="193"/>
        <v>2021.4285714285716</v>
      </c>
      <c r="AN34" s="127">
        <f t="shared" ca="1" si="193"/>
        <v>2088.8095238095239</v>
      </c>
      <c r="AO34" s="127">
        <f t="shared" ca="1" si="193"/>
        <v>2156.1904761904761</v>
      </c>
      <c r="AP34" s="127">
        <f t="shared" ca="1" si="193"/>
        <v>2223.5714285714284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High</v>
      </c>
      <c r="AR34" s="74">
        <f t="shared" ca="1" si="85"/>
        <v>1819.2857142857144</v>
      </c>
      <c r="AS34" s="128">
        <f t="shared" ca="1" si="86"/>
        <v>1886.666666666667</v>
      </c>
      <c r="AT34" s="128">
        <f t="shared" ca="1" si="87"/>
        <v>1954.0476190476193</v>
      </c>
      <c r="AU34" s="129">
        <f t="shared" ca="1" si="88"/>
        <v>2021.4285714285716</v>
      </c>
      <c r="AV34" s="129">
        <f t="shared" ca="1" si="89"/>
        <v>2088.8095238095239</v>
      </c>
      <c r="AW34" s="130">
        <f t="shared" ca="1" si="90"/>
        <v>2156.1904761904761</v>
      </c>
      <c r="AX34" s="131">
        <f t="shared" ca="1" si="91"/>
        <v>2223.5714285714284</v>
      </c>
      <c r="AY34" s="73" t="str" cm="1">
        <f t="array" aca="1" ref="AY34" ca="1">+_xlfn.IFS(AI34&lt;=$AT34,"Green",AND(AI34&gt;$AT34,AI34&lt;=$AV34),"Yellow High",AND(AI34&gt;$AV34,AI34&lt;=$AX34),"Orange High",AI34&gt;$AX34,"Red High")</f>
        <v>Red High</v>
      </c>
      <c r="AZ34" s="79">
        <f t="shared" ca="1" si="92"/>
        <v>1819.2857142857144</v>
      </c>
      <c r="BA34" s="130">
        <f t="shared" ca="1" si="93"/>
        <v>1886.666666666667</v>
      </c>
      <c r="BB34" s="129">
        <f t="shared" ca="1" si="94"/>
        <v>1954.0476190476193</v>
      </c>
      <c r="BC34" s="129">
        <f t="shared" ca="1" si="95"/>
        <v>2021.4285714285716</v>
      </c>
      <c r="BD34" s="128">
        <f t="shared" ca="1" si="96"/>
        <v>2088.8095238095239</v>
      </c>
      <c r="BE34" s="128">
        <f t="shared" ca="1" si="97"/>
        <v>2156.1904761904761</v>
      </c>
      <c r="BF34" s="132">
        <f t="shared" ca="1" si="98"/>
        <v>2223.5714285714284</v>
      </c>
      <c r="BG34" s="73" t="str" cm="1">
        <f t="array" aca="1" ref="BG34" ca="1">+_xlfn.IFS($L34&lt;=AZ34,"Red Low",AND($L34&gt;AZ34,$L34&lt;=BB34),"Orange Low",AND($L34&gt;BB34,$L34&lt;=BD34),"Yellow Low",$L34&gt;BD34,"Green")</f>
        <v>Green</v>
      </c>
      <c r="BH34" s="1" t="str" cm="1">
        <f t="array" aca="1" ref="BH34" ca="1">+_xlfn.IFS(G34="Min",BG34,G34="Max",AY34,G34="Dual",AQ34)</f>
        <v>Red High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2772</v>
      </c>
      <c r="CF34" s="54" cm="1">
        <f t="array" aca="1" ref="CF34" ca="1">+INDIRECT(ADDRESS($A34,$BJ$2-9))</f>
        <v>2603</v>
      </c>
      <c r="CG34" s="54" cm="1">
        <f t="array" aca="1" ref="CG34" ca="1">+INDIRECT(ADDRESS($A34,$BJ$2-8))</f>
        <v>2931</v>
      </c>
      <c r="CH34" s="54" cm="1">
        <f t="array" aca="1" ref="CH34" ca="1">+INDIRECT(ADDRESS($A34,$BJ$2-7))</f>
        <v>2926</v>
      </c>
      <c r="CI34" s="54" cm="1">
        <f t="array" aca="1" ref="CI34" ca="1">+INDIRECT(ADDRESS($A34,$BJ$2-6))</f>
        <v>2736</v>
      </c>
      <c r="CJ34" s="54" cm="1">
        <f t="array" aca="1" ref="CJ34" ca="1">+INDIRECT(ADDRESS($A34,$BJ$2-5))</f>
        <v>2667</v>
      </c>
      <c r="CK34" s="54" cm="1">
        <f t="array" aca="1" ref="CK34" ca="1">+INDIRECT(ADDRESS($A34,$BJ$2-4))</f>
        <v>2442</v>
      </c>
      <c r="CL34" s="54" cm="1">
        <f t="array" aca="1" ref="CL34" ca="1">+INDIRECT(ADDRESS($A34,$BJ$2-3))</f>
        <v>2891</v>
      </c>
      <c r="CM34" s="54" cm="1">
        <f t="array" aca="1" ref="CM34" ca="1">+INDIRECT(ADDRESS($A34,$BJ$2-2))</f>
        <v>2813</v>
      </c>
      <c r="CN34" s="54" cm="1">
        <f t="array" aca="1" ref="CN34" ca="1">+INDIRECT(ADDRESS($A34,$BJ$2-1))</f>
        <v>2937</v>
      </c>
      <c r="CO34" s="54" cm="1">
        <f t="array" aca="1" ref="CO34" ca="1">+INDIRECT(ADDRESS($A34,BJ$2))</f>
        <v>2599</v>
      </c>
      <c r="CP34" s="54"/>
      <c r="CQ34" s="54"/>
      <c r="CR34" s="54">
        <f t="shared" ca="1" si="144"/>
        <v>2790.5574912891989</v>
      </c>
      <c r="CS34" s="54">
        <f t="shared" ca="1" si="145"/>
        <v>2553.9024390243903</v>
      </c>
      <c r="CT34" s="54">
        <f t="shared" ca="1" si="146"/>
        <v>2977.9094076655056</v>
      </c>
      <c r="CU34" s="54">
        <f t="shared" ca="1" si="147"/>
        <v>4535.8885017421608</v>
      </c>
      <c r="CV34" s="54">
        <f t="shared" ca="1" si="148"/>
        <v>3135.679442508711</v>
      </c>
      <c r="CW34" s="54">
        <f t="shared" ca="1" si="149"/>
        <v>2179.1986062717774</v>
      </c>
      <c r="CX34" s="54">
        <f t="shared" ca="1" si="150"/>
        <v>1745.3310104529619</v>
      </c>
      <c r="CY34" s="54">
        <f t="shared" ca="1" si="151"/>
        <v>5038.7804878048782</v>
      </c>
      <c r="CZ34" s="54">
        <f t="shared" ca="1" si="152"/>
        <v>2701.8118466898959</v>
      </c>
      <c r="DA34" s="54">
        <f t="shared" ca="1" si="71"/>
        <v>3096.2369337979098</v>
      </c>
      <c r="DB34" s="54">
        <f t="shared" ca="1" si="71"/>
        <v>2021.4285714285716</v>
      </c>
      <c r="DC34" s="54"/>
      <c r="DD34" s="283" t="str">
        <f t="shared" si="14"/>
        <v>Account_Receivables_Total</v>
      </c>
      <c r="DE34" s="339">
        <f>+DE35+DE36</f>
        <v>1922</v>
      </c>
      <c r="DF34" s="339">
        <f t="shared" ref="DF34:FE34" si="194">+DF35+DF36</f>
        <v>2171</v>
      </c>
      <c r="DG34" s="339">
        <f t="shared" si="194"/>
        <v>1725</v>
      </c>
      <c r="DH34" s="339">
        <f t="shared" si="194"/>
        <v>1786</v>
      </c>
      <c r="DI34" s="339">
        <f t="shared" si="194"/>
        <v>1942</v>
      </c>
      <c r="DJ34" s="339">
        <f t="shared" si="194"/>
        <v>2405</v>
      </c>
      <c r="DK34" s="339">
        <f t="shared" si="194"/>
        <v>2074</v>
      </c>
      <c r="DL34" s="339">
        <f t="shared" si="194"/>
        <v>2225</v>
      </c>
      <c r="DM34" s="339">
        <f t="shared" si="194"/>
        <v>1977</v>
      </c>
      <c r="DN34" s="339">
        <f t="shared" si="194"/>
        <v>1953</v>
      </c>
      <c r="DO34" s="339">
        <f t="shared" si="194"/>
        <v>2259</v>
      </c>
      <c r="DP34" s="339">
        <f t="shared" si="194"/>
        <v>2457</v>
      </c>
      <c r="DQ34" s="339">
        <f t="shared" si="194"/>
        <v>2482</v>
      </c>
      <c r="DR34" s="339">
        <f t="shared" si="194"/>
        <v>2832</v>
      </c>
      <c r="DS34" s="339">
        <f t="shared" si="194"/>
        <v>3067</v>
      </c>
      <c r="DT34" s="339">
        <f t="shared" si="194"/>
        <v>2750</v>
      </c>
      <c r="DU34" s="339">
        <f t="shared" si="194"/>
        <v>2750</v>
      </c>
      <c r="DV34" s="339">
        <f t="shared" si="194"/>
        <v>2750</v>
      </c>
      <c r="DW34" s="339">
        <f t="shared" si="194"/>
        <v>3415</v>
      </c>
      <c r="DX34" s="339">
        <f t="shared" si="194"/>
        <v>2195</v>
      </c>
      <c r="DY34" s="339">
        <f t="shared" si="194"/>
        <v>2134</v>
      </c>
      <c r="DZ34" s="339">
        <f t="shared" si="194"/>
        <v>2228</v>
      </c>
      <c r="EA34" s="339">
        <f t="shared" si="194"/>
        <v>2460</v>
      </c>
      <c r="EB34" s="339">
        <f t="shared" si="194"/>
        <v>2550</v>
      </c>
      <c r="EC34" s="339">
        <f t="shared" si="194"/>
        <v>2287</v>
      </c>
      <c r="ED34" s="339">
        <f t="shared" si="194"/>
        <v>2563</v>
      </c>
      <c r="EE34" s="339">
        <f t="shared" si="194"/>
        <v>2640</v>
      </c>
      <c r="EF34" s="339">
        <f t="shared" si="194"/>
        <v>2823</v>
      </c>
      <c r="EG34" s="339">
        <f t="shared" si="194"/>
        <v>2214</v>
      </c>
      <c r="EH34" s="339">
        <f t="shared" si="194"/>
        <v>2256</v>
      </c>
      <c r="EI34" s="339">
        <f t="shared" si="194"/>
        <v>2344</v>
      </c>
      <c r="EJ34" s="339">
        <f t="shared" si="194"/>
        <v>2549</v>
      </c>
      <c r="EK34" s="339">
        <f t="shared" si="194"/>
        <v>2362</v>
      </c>
      <c r="EL34" s="339">
        <f t="shared" si="194"/>
        <v>2461</v>
      </c>
      <c r="EM34" s="339">
        <f t="shared" si="194"/>
        <v>2676</v>
      </c>
      <c r="EN34" s="339">
        <f t="shared" si="194"/>
        <v>2909</v>
      </c>
      <c r="EO34" s="339">
        <f t="shared" si="194"/>
        <v>3555</v>
      </c>
      <c r="EP34" s="339">
        <f t="shared" si="194"/>
        <v>2877</v>
      </c>
      <c r="EQ34" s="339">
        <f t="shared" si="194"/>
        <v>2645</v>
      </c>
      <c r="ER34" s="339">
        <f t="shared" si="194"/>
        <v>2517</v>
      </c>
      <c r="ES34" s="339">
        <f t="shared" si="194"/>
        <v>1529.0520000000001</v>
      </c>
      <c r="ET34" s="339">
        <f t="shared" si="194"/>
        <v>2461</v>
      </c>
      <c r="EU34" s="339">
        <f t="shared" si="194"/>
        <v>2772</v>
      </c>
      <c r="EV34" s="339">
        <f t="shared" si="194"/>
        <v>2603</v>
      </c>
      <c r="EW34" s="339">
        <f t="shared" si="194"/>
        <v>2931</v>
      </c>
      <c r="EX34" s="339">
        <f t="shared" si="194"/>
        <v>2926</v>
      </c>
      <c r="EY34" s="339">
        <f t="shared" si="194"/>
        <v>2736</v>
      </c>
      <c r="EZ34" s="339">
        <f t="shared" si="194"/>
        <v>2667</v>
      </c>
      <c r="FA34" s="339">
        <f t="shared" si="194"/>
        <v>2442</v>
      </c>
      <c r="FB34" s="339">
        <f t="shared" si="194"/>
        <v>2891</v>
      </c>
      <c r="FC34" s="339">
        <f t="shared" si="194"/>
        <v>2813</v>
      </c>
      <c r="FD34" s="339">
        <f t="shared" si="194"/>
        <v>2937</v>
      </c>
      <c r="FE34" s="339">
        <f t="shared" si="194"/>
        <v>2599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2488</v>
      </c>
      <c r="M35" s="355">
        <f t="shared" ca="1" si="58"/>
        <v>2573</v>
      </c>
      <c r="N35" s="276">
        <f t="shared" ca="1" si="59"/>
        <v>81.833333333333329</v>
      </c>
      <c r="O35" s="120">
        <f t="shared" ca="1" si="187"/>
        <v>2327.5</v>
      </c>
      <c r="P35" s="121">
        <f t="shared" ca="1" si="188"/>
        <v>2818.5</v>
      </c>
      <c r="Q35" s="62">
        <f t="shared" ca="1" si="51"/>
        <v>0</v>
      </c>
      <c r="R35" s="63">
        <f t="shared" ca="1" si="52"/>
        <v>121.28571428571429</v>
      </c>
      <c r="S35" s="64">
        <f>+Parametres!E37</f>
        <v>0</v>
      </c>
      <c r="T35" s="330">
        <f>+Parametres!F37</f>
        <v>0</v>
      </c>
      <c r="U35" s="330">
        <f>+Parametres!G37</f>
        <v>3</v>
      </c>
      <c r="V35" s="122">
        <v>10</v>
      </c>
      <c r="W35" s="285">
        <f t="shared" ca="1" si="192"/>
        <v>0</v>
      </c>
      <c r="X35" s="286">
        <f t="shared" ca="1" si="192"/>
        <v>121.28571428571429</v>
      </c>
      <c r="Y35" s="279">
        <f t="shared" ca="1" si="62"/>
        <v>0</v>
      </c>
      <c r="Z35" s="280">
        <f t="shared" ca="1" si="63"/>
        <v>121.28571428571429</v>
      </c>
      <c r="AA35" s="279">
        <f t="shared" ca="1" si="64"/>
        <v>0</v>
      </c>
      <c r="AB35" s="280">
        <f t="shared" ca="1" si="65"/>
        <v>121.28571428571429</v>
      </c>
      <c r="AC35" s="281">
        <f t="shared" ca="1" si="189"/>
        <v>0</v>
      </c>
      <c r="AD35" s="281">
        <f t="shared" ca="1" si="190"/>
        <v>121.28571428571429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121.28571428571429</v>
      </c>
      <c r="AG35" s="69">
        <f t="shared" ca="1" si="53"/>
        <v>60.642857142857146</v>
      </c>
      <c r="AI35" s="24">
        <f t="shared" ref="AI35:AI37" ca="1" si="195">+CO35</f>
        <v>2488</v>
      </c>
      <c r="AJ35" s="126">
        <f t="shared" ca="1" si="84"/>
        <v>0</v>
      </c>
      <c r="AK35" s="127">
        <f t="shared" ca="1" si="193"/>
        <v>20.214285714285715</v>
      </c>
      <c r="AL35" s="127">
        <f t="shared" ca="1" si="193"/>
        <v>40.428571428571431</v>
      </c>
      <c r="AM35" s="127">
        <f t="shared" ca="1" si="193"/>
        <v>60.642857142857146</v>
      </c>
      <c r="AN35" s="127">
        <f t="shared" ca="1" si="193"/>
        <v>80.857142857142861</v>
      </c>
      <c r="AO35" s="127">
        <f t="shared" ca="1" si="193"/>
        <v>101.07142857142858</v>
      </c>
      <c r="AP35" s="127">
        <f t="shared" ca="1" si="193"/>
        <v>121.28571428571431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High</v>
      </c>
      <c r="AR35" s="74">
        <f t="shared" ca="1" si="85"/>
        <v>0</v>
      </c>
      <c r="AS35" s="128">
        <f t="shared" ca="1" si="86"/>
        <v>20.214285714285715</v>
      </c>
      <c r="AT35" s="128">
        <f t="shared" ca="1" si="87"/>
        <v>40.428571428571431</v>
      </c>
      <c r="AU35" s="129">
        <f t="shared" ca="1" si="88"/>
        <v>60.642857142857146</v>
      </c>
      <c r="AV35" s="129">
        <f t="shared" ca="1" si="89"/>
        <v>80.857142857142861</v>
      </c>
      <c r="AW35" s="130">
        <f t="shared" ca="1" si="90"/>
        <v>101.07142857142858</v>
      </c>
      <c r="AX35" s="131">
        <f t="shared" ca="1" si="91"/>
        <v>121.28571428571431</v>
      </c>
      <c r="AY35" s="73" t="str" cm="1">
        <f t="array" aca="1" ref="AY35" ca="1">+_xlfn.IFS(AI35&lt;=$AT35,"Green",AND(AI35&gt;$AT35,AI35&lt;=$AV35),"Yellow High",AND(AI35&gt;$AV35,AI35&lt;=$AX35),"Orange High",AI35&gt;$AX35,"Red High")</f>
        <v>Red High</v>
      </c>
      <c r="AZ35" s="79">
        <f t="shared" ca="1" si="92"/>
        <v>0</v>
      </c>
      <c r="BA35" s="130">
        <f t="shared" ca="1" si="93"/>
        <v>20.214285714285715</v>
      </c>
      <c r="BB35" s="129">
        <f t="shared" ca="1" si="94"/>
        <v>40.428571428571431</v>
      </c>
      <c r="BC35" s="129">
        <f t="shared" ca="1" si="95"/>
        <v>60.642857142857146</v>
      </c>
      <c r="BD35" s="128">
        <f t="shared" ca="1" si="96"/>
        <v>80.857142857142861</v>
      </c>
      <c r="BE35" s="128">
        <f t="shared" ca="1" si="97"/>
        <v>101.07142857142858</v>
      </c>
      <c r="BF35" s="132">
        <f t="shared" ca="1" si="98"/>
        <v>121.28571428571431</v>
      </c>
      <c r="BG35" s="73" t="str" cm="1">
        <f t="array" aca="1" ref="BG35" ca="1">+_xlfn.IFS($L35&lt;=AZ35,"Red Low",AND($L35&gt;AZ35,$L35&lt;=BB35),"Orange Low",AND($L35&gt;BB35,$L35&lt;=BD35),"Yellow Low",$L35&gt;BD35,"Green")</f>
        <v>Green</v>
      </c>
      <c r="BH35" s="1" t="str" cm="1">
        <f t="array" aca="1" ref="BH35" ca="1">+_xlfn.IFS(G35="Min",BG35,G35="Max",AY35,G35="Dual",AQ35)</f>
        <v>Red High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2573</v>
      </c>
      <c r="CF35" s="54" cm="1">
        <f t="array" aca="1" ref="CF35" ca="1">+INDIRECT(ADDRESS($A35,$BJ$2-9))</f>
        <v>2432</v>
      </c>
      <c r="CG35" s="54" cm="1">
        <f t="array" aca="1" ref="CG35" ca="1">+INDIRECT(ADDRESS($A35,$BJ$2-8))</f>
        <v>2681</v>
      </c>
      <c r="CH35" s="54" cm="1">
        <f t="array" aca="1" ref="CH35" ca="1">+INDIRECT(ADDRESS($A35,$BJ$2-7))</f>
        <v>2627</v>
      </c>
      <c r="CI35" s="54" cm="1">
        <f t="array" aca="1" ref="CI35" ca="1">+INDIRECT(ADDRESS($A35,$BJ$2-6))</f>
        <v>2467</v>
      </c>
      <c r="CJ35" s="54" cm="1">
        <f t="array" aca="1" ref="CJ35" ca="1">+INDIRECT(ADDRESS($A35,$BJ$2-5))</f>
        <v>2504</v>
      </c>
      <c r="CK35" s="54" cm="1">
        <f t="array" aca="1" ref="CK35" ca="1">+INDIRECT(ADDRESS($A35,$BJ$2-4))</f>
        <v>2276</v>
      </c>
      <c r="CL35" s="54" cm="1">
        <f t="array" aca="1" ref="CL35" ca="1">+INDIRECT(ADDRESS($A35,$BJ$2-3))</f>
        <v>2739</v>
      </c>
      <c r="CM35" s="54" cm="1">
        <f t="array" aca="1" ref="CM35" ca="1">+INDIRECT(ADDRESS($A35,$BJ$2-2))</f>
        <v>2682</v>
      </c>
      <c r="CN35" s="54" cm="1">
        <f t="array" aca="1" ref="CN35" ca="1">+INDIRECT(ADDRESS($A35,$BJ$2-1))</f>
        <v>2767</v>
      </c>
      <c r="CO35" s="54" cm="1">
        <f t="array" aca="1" ref="CO35" ca="1">+INDIRECT(ADDRESS($A35,BJ$2))</f>
        <v>2488</v>
      </c>
      <c r="CP35" s="54"/>
      <c r="CQ35" s="54"/>
      <c r="CR35" s="54">
        <f t="shared" ca="1" si="144"/>
        <v>83.716724738675964</v>
      </c>
      <c r="CS35" s="54">
        <f t="shared" ca="1" si="145"/>
        <v>76.617073170731715</v>
      </c>
      <c r="CT35" s="54">
        <f t="shared" ca="1" si="146"/>
        <v>89.337282229965155</v>
      </c>
      <c r="CU35" s="54">
        <f t="shared" ca="1" si="147"/>
        <v>136.07665505226481</v>
      </c>
      <c r="CV35" s="54">
        <f t="shared" ca="1" si="148"/>
        <v>94.070383275261321</v>
      </c>
      <c r="CW35" s="54">
        <f t="shared" ca="1" si="149"/>
        <v>65.375958188153305</v>
      </c>
      <c r="CX35" s="54">
        <f t="shared" ca="1" si="150"/>
        <v>52.359930313588848</v>
      </c>
      <c r="CY35" s="54">
        <f t="shared" ca="1" si="151"/>
        <v>151.16341463414633</v>
      </c>
      <c r="CZ35" s="54">
        <f t="shared" ca="1" si="152"/>
        <v>81.054355400696863</v>
      </c>
      <c r="DA35" s="54">
        <f t="shared" ca="1" si="71"/>
        <v>92.887108013937279</v>
      </c>
      <c r="DB35" s="54">
        <f t="shared" ca="1" si="71"/>
        <v>60.642857142857146</v>
      </c>
      <c r="DC35" s="54"/>
      <c r="DD35" s="283" t="str">
        <f t="shared" ref="DD35:DD65" si="196">+B35</f>
        <v>Account_Receivables_past due</v>
      </c>
      <c r="DE35" s="556">
        <f>+[1]Data!V95+[1]Data!V98</f>
        <v>1774</v>
      </c>
      <c r="DF35" s="556">
        <f>+[1]Data!W95+[1]Data!W98</f>
        <v>2078</v>
      </c>
      <c r="DG35" s="556">
        <f>+[1]Data!X95+[1]Data!X98</f>
        <v>1586</v>
      </c>
      <c r="DH35" s="556">
        <f>+[1]Data!Y95+[1]Data!Y98</f>
        <v>1668</v>
      </c>
      <c r="DI35" s="556">
        <f>+[1]Data!Z95+[1]Data!Z98</f>
        <v>1894</v>
      </c>
      <c r="DJ35" s="556">
        <f>+[1]Data!AA95+[1]Data!AA98</f>
        <v>2181</v>
      </c>
      <c r="DK35" s="556">
        <f>+[1]Data!AB95+[1]Data!AB98</f>
        <v>1996</v>
      </c>
      <c r="DL35" s="556">
        <f>+[1]Data!AC95+[1]Data!AC98</f>
        <v>2030</v>
      </c>
      <c r="DM35" s="556">
        <f>+[1]Data!AD95+[1]Data!AD98</f>
        <v>1858</v>
      </c>
      <c r="DN35" s="556">
        <f>+[1]Data!AE95+[1]Data!AE98</f>
        <v>1833</v>
      </c>
      <c r="DO35" s="556">
        <f>+[1]Data!AF95+[1]Data!AF98</f>
        <v>2160</v>
      </c>
      <c r="DP35" s="556">
        <f>+[1]Data!AG95+[1]Data!AG98</f>
        <v>2324</v>
      </c>
      <c r="DQ35" s="556">
        <f>+[1]Data!AH95+[1]Data!AH98</f>
        <v>2380</v>
      </c>
      <c r="DR35" s="556">
        <f>+[1]Data!AI95+[1]Data!AI98</f>
        <v>2689</v>
      </c>
      <c r="DS35" s="556">
        <f>+[1]Data!AJ95+[1]Data!AJ98</f>
        <v>2860</v>
      </c>
      <c r="DT35" s="556">
        <f>+[1]Data!AK95+[1]Data!AK98</f>
        <v>2543</v>
      </c>
      <c r="DU35" s="556">
        <f>+[1]Data!AL95+[1]Data!AL98</f>
        <v>2543</v>
      </c>
      <c r="DV35" s="556">
        <f>+[1]Data!AM95+[1]Data!AM98</f>
        <v>2543</v>
      </c>
      <c r="DW35" s="556">
        <f>+[1]Data!AN95+[1]Data!AN98</f>
        <v>2976</v>
      </c>
      <c r="DX35" s="556">
        <f>+[1]Data!AO95+[1]Data!AO98</f>
        <v>1936</v>
      </c>
      <c r="DY35" s="556">
        <f>+[1]Data!AP95+[1]Data!AP98</f>
        <v>2034</v>
      </c>
      <c r="DZ35" s="556">
        <f>+[1]Data!AQ95+[1]Data!AQ98</f>
        <v>2137</v>
      </c>
      <c r="EA35" s="556">
        <f>+[1]Data!AR95+[1]Data!AR98</f>
        <v>2369</v>
      </c>
      <c r="EB35" s="556">
        <f>+[1]Data!AS95+[1]Data!AS98</f>
        <v>2410</v>
      </c>
      <c r="EC35" s="556">
        <f>+[1]Data!AT95+[1]Data!AT98</f>
        <v>2171</v>
      </c>
      <c r="ED35" s="556">
        <f>+[1]Data!AU95+[1]Data!AU98</f>
        <v>2423</v>
      </c>
      <c r="EE35" s="556">
        <f>+[1]Data!AV95+[1]Data!AV98</f>
        <v>2582</v>
      </c>
      <c r="EF35" s="556">
        <f>+[1]Data!AW95+[1]Data!AW98</f>
        <v>2728</v>
      </c>
      <c r="EG35" s="556">
        <f>+[1]Data!AX95+[1]Data!AX98</f>
        <v>2090</v>
      </c>
      <c r="EH35" s="556">
        <f>+[1]Data!AY95+[1]Data!AY98</f>
        <v>2137</v>
      </c>
      <c r="EI35" s="556">
        <f>+[1]Data!AZ95+[1]Data!AZ98</f>
        <v>2129</v>
      </c>
      <c r="EJ35" s="556">
        <f>+[1]Data!BA95+[1]Data!BA98</f>
        <v>2293</v>
      </c>
      <c r="EK35" s="556">
        <f>+[1]Data!BB95+[1]Data!BB98</f>
        <v>2193</v>
      </c>
      <c r="EL35" s="556">
        <f>+[1]Data!BC95+[1]Data!BC98</f>
        <v>2324</v>
      </c>
      <c r="EM35" s="556">
        <f>+[1]Data!BD95+[1]Data!BD98</f>
        <v>2539</v>
      </c>
      <c r="EN35" s="556">
        <f>+[1]Data!BE95+[1]Data!BE98</f>
        <v>2695</v>
      </c>
      <c r="EO35" s="556">
        <f>+[1]Data!BF95+[1]Data!BF98</f>
        <v>3065</v>
      </c>
      <c r="EP35" s="556">
        <f>+[1]Data!BG95+[1]Data!BG98</f>
        <v>2692</v>
      </c>
      <c r="EQ35" s="556">
        <f>+[1]Data!BH95+[1]Data!BH98</f>
        <v>2557</v>
      </c>
      <c r="ER35" s="556">
        <f>+[1]Data!BI95+[1]Data!BI98</f>
        <v>2363</v>
      </c>
      <c r="ES35" s="556">
        <f>+[1]Data!BJ95+[1]Data!BJ98</f>
        <v>1396.0520000000001</v>
      </c>
      <c r="ET35" s="556">
        <f>+[1]Data!BK95+[1]Data!BK98</f>
        <v>2328</v>
      </c>
      <c r="EU35" s="556">
        <f>+[1]Data!BL95+[1]Data!BL98</f>
        <v>2573</v>
      </c>
      <c r="EV35" s="556">
        <f>+[1]Data!BM95+[1]Data!BM98</f>
        <v>2432</v>
      </c>
      <c r="EW35" s="556">
        <f>+[1]Data!BN95+[1]Data!BN98</f>
        <v>2681</v>
      </c>
      <c r="EX35" s="556">
        <f>+[1]Data!BO95+[1]Data!BO98</f>
        <v>2627</v>
      </c>
      <c r="EY35" s="556">
        <f>+[1]Data!BP95+[1]Data!BP98</f>
        <v>2467</v>
      </c>
      <c r="EZ35" s="556">
        <f>+[1]Data!BQ95+[1]Data!BQ98</f>
        <v>2504</v>
      </c>
      <c r="FA35" s="556">
        <f>+[1]Data!BR95+[1]Data!BR98</f>
        <v>2276</v>
      </c>
      <c r="FB35" s="556">
        <f>+[1]Data!BS95+[1]Data!BS98</f>
        <v>2739</v>
      </c>
      <c r="FC35" s="556">
        <f>+[1]Data!BT95+[1]Data!BT98</f>
        <v>2682</v>
      </c>
      <c r="FD35" s="556">
        <f>+[1]Data!BU95+[1]Data!BU98</f>
        <v>2767</v>
      </c>
      <c r="FE35" s="556">
        <f>+[1]Data!BV95+[1]Data!BV98</f>
        <v>2488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111</v>
      </c>
      <c r="M36" s="355">
        <f t="shared" ref="M36:M41" ca="1" si="197">IFERROR(MEDIAN(INDIRECT(ADDRESS($A36, BJ$2-V36) &amp; ":" &amp; ADDRESS($A36, BJ$2))),0)</f>
        <v>170</v>
      </c>
      <c r="N36" s="276">
        <f t="shared" ref="N36:N41" ca="1" si="198">IFERROR(MAX(INDIRECT(ADDRESS($A36, BJ$2-V36) &amp; ":" &amp; ADDRESS($A36, BJ$2)))-MIN(INDIRECT(ADDRESS($A36, BJ$2-V36) &amp; ":" &amp; ADDRESS($A36, BJ$2))),0)/6</f>
        <v>31.333333333333332</v>
      </c>
      <c r="O36" s="120">
        <f t="shared" ca="1" si="187"/>
        <v>76</v>
      </c>
      <c r="P36" s="121">
        <f t="shared" ca="1" si="188"/>
        <v>264</v>
      </c>
      <c r="Q36" s="62">
        <f t="shared" ca="1" si="51"/>
        <v>1819.2857142857144</v>
      </c>
      <c r="R36" s="63">
        <f t="shared" ca="1" si="52"/>
        <v>2021.4285714285716</v>
      </c>
      <c r="S36" s="64">
        <f>+Parametres!E38</f>
        <v>0</v>
      </c>
      <c r="T36" s="330">
        <f>+Parametres!F38</f>
        <v>45</v>
      </c>
      <c r="U36" s="330">
        <f>+Parametres!G38</f>
        <v>50</v>
      </c>
      <c r="V36" s="122">
        <v>10</v>
      </c>
      <c r="W36" s="285">
        <f t="shared" ca="1" si="192"/>
        <v>1819.2857142857144</v>
      </c>
      <c r="X36" s="286">
        <f t="shared" ca="1" si="192"/>
        <v>2021.4285714285716</v>
      </c>
      <c r="Y36" s="279">
        <f t="shared" ca="1" si="62"/>
        <v>1819.2857142857144</v>
      </c>
      <c r="Z36" s="280">
        <f t="shared" ca="1" si="63"/>
        <v>2021.4285714285716</v>
      </c>
      <c r="AA36" s="279">
        <f t="shared" ca="1" si="64"/>
        <v>1819.2857142857144</v>
      </c>
      <c r="AB36" s="280">
        <f t="shared" ca="1" si="65"/>
        <v>2021.4285714285716</v>
      </c>
      <c r="AC36" s="281">
        <f t="shared" ca="1" si="189"/>
        <v>1819.2857142857144</v>
      </c>
      <c r="AD36" s="281">
        <f t="shared" ca="1" si="190"/>
        <v>2021.4285714285716</v>
      </c>
      <c r="AE36" s="125" cm="1">
        <f t="array" aca="1" ref="AE36" ca="1">+_xlfn.SWITCH($G36,"Min",Y36,"Max",AA36,"Dual",AC36)</f>
        <v>1819.2857142857144</v>
      </c>
      <c r="AF36" s="61" cm="1">
        <f t="array" aca="1" ref="AF36" ca="1">+_xlfn.SWITCH($G36,"Min",Z36,"Max",AB36,"Dual",AD36)</f>
        <v>2021.4285714285716</v>
      </c>
      <c r="AG36" s="69">
        <f t="shared" ca="1" si="53"/>
        <v>1920.3571428571431</v>
      </c>
      <c r="AI36" s="24">
        <f t="shared" ca="1" si="195"/>
        <v>111</v>
      </c>
      <c r="AJ36" s="126">
        <f t="shared" ca="1" si="84"/>
        <v>1819.2857142857144</v>
      </c>
      <c r="AK36" s="127">
        <f t="shared" ca="1" si="193"/>
        <v>1852.9761904761906</v>
      </c>
      <c r="AL36" s="127">
        <f t="shared" ca="1" si="193"/>
        <v>1886.6666666666667</v>
      </c>
      <c r="AM36" s="127">
        <f t="shared" ca="1" si="193"/>
        <v>1920.3571428571429</v>
      </c>
      <c r="AN36" s="127">
        <f t="shared" ca="1" si="193"/>
        <v>1954.047619047619</v>
      </c>
      <c r="AO36" s="127">
        <f t="shared" ca="1" si="193"/>
        <v>1987.7380952380952</v>
      </c>
      <c r="AP36" s="127">
        <f t="shared" ca="1" si="193"/>
        <v>2021.4285714285713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1819.2857142857144</v>
      </c>
      <c r="AS36" s="128">
        <f t="shared" ca="1" si="86"/>
        <v>1852.9761904761906</v>
      </c>
      <c r="AT36" s="128">
        <f t="shared" ca="1" si="87"/>
        <v>1886.6666666666667</v>
      </c>
      <c r="AU36" s="129">
        <f t="shared" ca="1" si="88"/>
        <v>1920.3571428571429</v>
      </c>
      <c r="AV36" s="129">
        <f t="shared" ca="1" si="89"/>
        <v>1954.047619047619</v>
      </c>
      <c r="AW36" s="130">
        <f t="shared" ca="1" si="90"/>
        <v>1987.7380952380952</v>
      </c>
      <c r="AX36" s="131">
        <f t="shared" ca="1" si="91"/>
        <v>2021.4285714285713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1819.2857142857144</v>
      </c>
      <c r="BA36" s="130">
        <f t="shared" ca="1" si="93"/>
        <v>1852.9761904761906</v>
      </c>
      <c r="BB36" s="129">
        <f t="shared" ca="1" si="94"/>
        <v>1886.6666666666667</v>
      </c>
      <c r="BC36" s="129">
        <f t="shared" ca="1" si="95"/>
        <v>1920.3571428571429</v>
      </c>
      <c r="BD36" s="128">
        <f t="shared" ca="1" si="96"/>
        <v>1954.047619047619</v>
      </c>
      <c r="BE36" s="128">
        <f t="shared" ca="1" si="97"/>
        <v>1987.7380952380952</v>
      </c>
      <c r="BF36" s="132">
        <f t="shared" ca="1" si="98"/>
        <v>2021.4285714285713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199</v>
      </c>
      <c r="CF36" s="54" cm="1">
        <f t="array" aca="1" ref="CF36" ca="1">+INDIRECT(ADDRESS($A36,$BJ$2-9))</f>
        <v>171</v>
      </c>
      <c r="CG36" s="54" cm="1">
        <f t="array" aca="1" ref="CG36" ca="1">+INDIRECT(ADDRESS($A36,$BJ$2-8))</f>
        <v>250</v>
      </c>
      <c r="CH36" s="54" cm="1">
        <f t="array" aca="1" ref="CH36" ca="1">+INDIRECT(ADDRESS($A36,$BJ$2-7))</f>
        <v>299</v>
      </c>
      <c r="CI36" s="54" cm="1">
        <f t="array" aca="1" ref="CI36" ca="1">+INDIRECT(ADDRESS($A36,$BJ$2-6))</f>
        <v>269</v>
      </c>
      <c r="CJ36" s="54" cm="1">
        <f t="array" aca="1" ref="CJ36" ca="1">+INDIRECT(ADDRESS($A36,$BJ$2-5))</f>
        <v>163</v>
      </c>
      <c r="CK36" s="54" cm="1">
        <f t="array" aca="1" ref="CK36" ca="1">+INDIRECT(ADDRESS($A36,$BJ$2-4))</f>
        <v>166</v>
      </c>
      <c r="CL36" s="54" cm="1">
        <f t="array" aca="1" ref="CL36" ca="1">+INDIRECT(ADDRESS($A36,$BJ$2-3))</f>
        <v>152</v>
      </c>
      <c r="CM36" s="54" cm="1">
        <f t="array" aca="1" ref="CM36" ca="1">+INDIRECT(ADDRESS($A36,$BJ$2-2))</f>
        <v>131</v>
      </c>
      <c r="CN36" s="54" cm="1">
        <f t="array" aca="1" ref="CN36" ca="1">+INDIRECT(ADDRESS($A36,$BJ$2-1))</f>
        <v>170</v>
      </c>
      <c r="CO36" s="54" cm="1">
        <f t="array" aca="1" ref="CO36" ca="1">+INDIRECT(ADDRESS($A36,BJ$2))</f>
        <v>111</v>
      </c>
      <c r="CP36" s="54"/>
      <c r="CQ36" s="54"/>
      <c r="CR36" s="54">
        <f t="shared" ca="1" si="144"/>
        <v>2651.0296167247388</v>
      </c>
      <c r="CS36" s="54">
        <f t="shared" ca="1" si="145"/>
        <v>2426.207317073171</v>
      </c>
      <c r="CT36" s="54">
        <f t="shared" ca="1" si="146"/>
        <v>2829.01393728223</v>
      </c>
      <c r="CU36" s="54">
        <f t="shared" ca="1" si="147"/>
        <v>4309.094076655053</v>
      </c>
      <c r="CV36" s="54">
        <f t="shared" ca="1" si="148"/>
        <v>2978.8954703832756</v>
      </c>
      <c r="CW36" s="54">
        <f t="shared" ca="1" si="149"/>
        <v>2070.2386759581882</v>
      </c>
      <c r="CX36" s="54">
        <f t="shared" ca="1" si="150"/>
        <v>1658.0644599303137</v>
      </c>
      <c r="CY36" s="54">
        <f t="shared" ca="1" si="151"/>
        <v>4786.8414634146347</v>
      </c>
      <c r="CZ36" s="54">
        <f t="shared" ca="1" si="152"/>
        <v>2566.721254355401</v>
      </c>
      <c r="DA36" s="54">
        <f t="shared" ca="1" si="71"/>
        <v>2941.4250871080139</v>
      </c>
      <c r="DB36" s="54">
        <f t="shared" ca="1" si="71"/>
        <v>1920.3571428571429</v>
      </c>
      <c r="DC36" s="54"/>
      <c r="DD36" s="283" t="str">
        <f t="shared" si="196"/>
        <v>Account_Receivable_Current</v>
      </c>
      <c r="DE36" s="556">
        <f>+[1]Data!V94+[1]Data!V97</f>
        <v>148</v>
      </c>
      <c r="DF36" s="556">
        <f>+[1]Data!W94+[1]Data!W97</f>
        <v>93</v>
      </c>
      <c r="DG36" s="556">
        <f>+[1]Data!X94+[1]Data!X97</f>
        <v>139</v>
      </c>
      <c r="DH36" s="556">
        <f>+[1]Data!Y94+[1]Data!Y97</f>
        <v>118</v>
      </c>
      <c r="DI36" s="556">
        <f>+[1]Data!Z94+[1]Data!Z97</f>
        <v>48</v>
      </c>
      <c r="DJ36" s="556">
        <f>+[1]Data!AA94+[1]Data!AA97</f>
        <v>224</v>
      </c>
      <c r="DK36" s="556">
        <f>+[1]Data!AB94+[1]Data!AB97</f>
        <v>78</v>
      </c>
      <c r="DL36" s="556">
        <f>+[1]Data!AC94+[1]Data!AC97</f>
        <v>195</v>
      </c>
      <c r="DM36" s="556">
        <f>+[1]Data!AD94+[1]Data!AD97</f>
        <v>119</v>
      </c>
      <c r="DN36" s="556">
        <f>+[1]Data!AE94+[1]Data!AE97</f>
        <v>120</v>
      </c>
      <c r="DO36" s="556">
        <f>+[1]Data!AF94+[1]Data!AF97</f>
        <v>99</v>
      </c>
      <c r="DP36" s="556">
        <f>+[1]Data!AG94+[1]Data!AG97</f>
        <v>133</v>
      </c>
      <c r="DQ36" s="556">
        <f>+[1]Data!AH94+[1]Data!AH97</f>
        <v>102</v>
      </c>
      <c r="DR36" s="556">
        <f>+[1]Data!AI94+[1]Data!AI97</f>
        <v>143</v>
      </c>
      <c r="DS36" s="556">
        <f>+[1]Data!AJ94+[1]Data!AJ97</f>
        <v>207</v>
      </c>
      <c r="DT36" s="556">
        <f>+[1]Data!AK94+[1]Data!AK97</f>
        <v>207</v>
      </c>
      <c r="DU36" s="556">
        <f>+[1]Data!AL94+[1]Data!AL97</f>
        <v>207</v>
      </c>
      <c r="DV36" s="556">
        <f>+[1]Data!AM94+[1]Data!AM97</f>
        <v>207</v>
      </c>
      <c r="DW36" s="556">
        <f>+[1]Data!AN94+[1]Data!AN97</f>
        <v>439</v>
      </c>
      <c r="DX36" s="556">
        <f>+[1]Data!AO94+[1]Data!AO97</f>
        <v>259</v>
      </c>
      <c r="DY36" s="556">
        <f>+[1]Data!AP94+[1]Data!AP97</f>
        <v>100</v>
      </c>
      <c r="DZ36" s="556">
        <f>+[1]Data!AQ94+[1]Data!AQ97</f>
        <v>91</v>
      </c>
      <c r="EA36" s="556">
        <f>+[1]Data!AR94+[1]Data!AR97</f>
        <v>91</v>
      </c>
      <c r="EB36" s="556">
        <f>+[1]Data!AS94+[1]Data!AS97</f>
        <v>140</v>
      </c>
      <c r="EC36" s="556">
        <f>+[1]Data!AT94+[1]Data!AT97</f>
        <v>116</v>
      </c>
      <c r="ED36" s="556">
        <f>+[1]Data!AU94+[1]Data!AU97</f>
        <v>140</v>
      </c>
      <c r="EE36" s="556">
        <f>+[1]Data!AV94+[1]Data!AV97</f>
        <v>58</v>
      </c>
      <c r="EF36" s="556">
        <f>+[1]Data!AW94+[1]Data!AW97</f>
        <v>95</v>
      </c>
      <c r="EG36" s="556">
        <f>+[1]Data!AX94+[1]Data!AX97</f>
        <v>124</v>
      </c>
      <c r="EH36" s="556">
        <f>+[1]Data!AY94+[1]Data!AY97</f>
        <v>119</v>
      </c>
      <c r="EI36" s="556">
        <f>+[1]Data!AZ94+[1]Data!AZ97</f>
        <v>215</v>
      </c>
      <c r="EJ36" s="556">
        <f>+[1]Data!BA94+[1]Data!BA97</f>
        <v>256</v>
      </c>
      <c r="EK36" s="556">
        <f>+[1]Data!BB94+[1]Data!BB97</f>
        <v>169</v>
      </c>
      <c r="EL36" s="556">
        <f>+[1]Data!BC94+[1]Data!BC97</f>
        <v>137</v>
      </c>
      <c r="EM36" s="556">
        <f>+[1]Data!BD94+[1]Data!BD97</f>
        <v>137</v>
      </c>
      <c r="EN36" s="556">
        <f>+[1]Data!BE94+[1]Data!BE97</f>
        <v>214</v>
      </c>
      <c r="EO36" s="556">
        <f>+[1]Data!BF94+[1]Data!BF97</f>
        <v>490</v>
      </c>
      <c r="EP36" s="556">
        <f>+[1]Data!BG94+[1]Data!BG97</f>
        <v>185</v>
      </c>
      <c r="EQ36" s="556">
        <f>+[1]Data!BH94+[1]Data!BH97</f>
        <v>88</v>
      </c>
      <c r="ER36" s="556">
        <f>+[1]Data!BI94+[1]Data!BI97</f>
        <v>154</v>
      </c>
      <c r="ES36" s="556">
        <f>+[1]Data!BJ94+[1]Data!BJ97</f>
        <v>133</v>
      </c>
      <c r="ET36" s="556">
        <f>+[1]Data!BK94+[1]Data!BK97</f>
        <v>133</v>
      </c>
      <c r="EU36" s="556">
        <f>+[1]Data!BL94+[1]Data!BL97</f>
        <v>199</v>
      </c>
      <c r="EV36" s="556">
        <f>+[1]Data!BM94+[1]Data!BM97</f>
        <v>171</v>
      </c>
      <c r="EW36" s="556">
        <f>+[1]Data!BN94+[1]Data!BN97</f>
        <v>250</v>
      </c>
      <c r="EX36" s="556">
        <f>+[1]Data!BO94+[1]Data!BO97</f>
        <v>299</v>
      </c>
      <c r="EY36" s="556">
        <f>+[1]Data!BP94+[1]Data!BP97</f>
        <v>269</v>
      </c>
      <c r="EZ36" s="556">
        <f>+[1]Data!BQ94+[1]Data!BQ97</f>
        <v>163</v>
      </c>
      <c r="FA36" s="556">
        <f>+[1]Data!BR94+[1]Data!BR97</f>
        <v>166</v>
      </c>
      <c r="FB36" s="556">
        <f>+[1]Data!BS94+[1]Data!BS97</f>
        <v>152</v>
      </c>
      <c r="FC36" s="556">
        <f>+[1]Data!BT94+[1]Data!BT97</f>
        <v>131</v>
      </c>
      <c r="FD36" s="556">
        <f>+[1]Data!BU94+[1]Data!BU97</f>
        <v>170</v>
      </c>
      <c r="FE36" s="556">
        <f>+[1]Data!BV94+[1]Data!BV97</f>
        <v>111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969</v>
      </c>
      <c r="M37" s="356">
        <f t="shared" ca="1" si="197"/>
        <v>1055.5</v>
      </c>
      <c r="N37" s="289">
        <f t="shared" ca="1" si="198"/>
        <v>47.166666666666664</v>
      </c>
      <c r="O37" s="120">
        <f t="shared" ca="1" si="187"/>
        <v>914</v>
      </c>
      <c r="P37" s="121">
        <f t="shared" ca="1" si="188"/>
        <v>1197</v>
      </c>
      <c r="Q37" s="62">
        <f t="shared" ca="1" si="51"/>
        <v>0</v>
      </c>
      <c r="R37" s="63">
        <f t="shared" ca="1" si="52"/>
        <v>80.857142857142861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80.857142857142861</v>
      </c>
      <c r="Y37" s="290">
        <f t="shared" ca="1" si="62"/>
        <v>0</v>
      </c>
      <c r="Z37" s="291">
        <f t="shared" ca="1" si="63"/>
        <v>80.857142857142861</v>
      </c>
      <c r="AA37" s="290">
        <f t="shared" ca="1" si="64"/>
        <v>0</v>
      </c>
      <c r="AB37" s="291">
        <f t="shared" ca="1" si="65"/>
        <v>80.857142857142861</v>
      </c>
      <c r="AC37" s="281">
        <f t="shared" ca="1" si="189"/>
        <v>0</v>
      </c>
      <c r="AD37" s="281">
        <f t="shared" ca="1" si="190"/>
        <v>80.857142857142861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80.857142857142861</v>
      </c>
      <c r="AG37" s="69">
        <f t="shared" ca="1" si="53"/>
        <v>40.428571428571431</v>
      </c>
      <c r="AI37" s="24">
        <f t="shared" ca="1" si="195"/>
        <v>969</v>
      </c>
      <c r="AJ37" s="126">
        <f t="shared" ca="1" si="84"/>
        <v>0</v>
      </c>
      <c r="AK37" s="127">
        <f t="shared" ca="1" si="193"/>
        <v>13.476190476190476</v>
      </c>
      <c r="AL37" s="127">
        <f t="shared" ca="1" si="193"/>
        <v>26.952380952380953</v>
      </c>
      <c r="AM37" s="127">
        <f t="shared" ca="1" si="193"/>
        <v>40.428571428571431</v>
      </c>
      <c r="AN37" s="127">
        <f t="shared" ca="1" si="193"/>
        <v>53.904761904761905</v>
      </c>
      <c r="AO37" s="127">
        <f t="shared" ca="1" si="193"/>
        <v>67.38095238095238</v>
      </c>
      <c r="AP37" s="127">
        <f t="shared" ca="1" si="193"/>
        <v>80.857142857142861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High</v>
      </c>
      <c r="AR37" s="74">
        <f t="shared" ca="1" si="85"/>
        <v>0</v>
      </c>
      <c r="AS37" s="128">
        <f t="shared" ca="1" si="86"/>
        <v>13.476190476190476</v>
      </c>
      <c r="AT37" s="128">
        <f t="shared" ca="1" si="87"/>
        <v>26.952380952380953</v>
      </c>
      <c r="AU37" s="129">
        <f t="shared" ca="1" si="88"/>
        <v>40.428571428571431</v>
      </c>
      <c r="AV37" s="129">
        <f t="shared" ca="1" si="89"/>
        <v>53.904761904761905</v>
      </c>
      <c r="AW37" s="130">
        <f t="shared" ca="1" si="90"/>
        <v>67.38095238095238</v>
      </c>
      <c r="AX37" s="131">
        <f t="shared" ca="1" si="91"/>
        <v>80.857142857142861</v>
      </c>
      <c r="AY37" s="73" t="str" cm="1">
        <f t="array" aca="1" ref="AY37" ca="1">+_xlfn.IFS(AI37&lt;=$AT37,"Green",AND(AI37&gt;$AT37,AI37&lt;=$AV37),"Yellow High",AND(AI37&gt;$AV37,AI37&lt;=$AX37),"Orange High",AI37&gt;$AX37,"Red High")</f>
        <v>Red High</v>
      </c>
      <c r="AZ37" s="79">
        <f t="shared" ca="1" si="92"/>
        <v>0</v>
      </c>
      <c r="BA37" s="130">
        <f t="shared" ca="1" si="93"/>
        <v>13.476190476190476</v>
      </c>
      <c r="BB37" s="129">
        <f t="shared" ca="1" si="94"/>
        <v>26.952380952380953</v>
      </c>
      <c r="BC37" s="129">
        <f t="shared" ca="1" si="95"/>
        <v>40.428571428571431</v>
      </c>
      <c r="BD37" s="128">
        <f t="shared" ca="1" si="96"/>
        <v>53.904761904761905</v>
      </c>
      <c r="BE37" s="128">
        <f t="shared" ca="1" si="97"/>
        <v>67.38095238095238</v>
      </c>
      <c r="BF37" s="132">
        <f t="shared" ca="1" si="98"/>
        <v>80.857142857142861</v>
      </c>
      <c r="BG37" s="73" t="str" cm="1">
        <f t="array" aca="1" ref="BG37" ca="1">+_xlfn.IFS($L37&lt;=AZ37,"Red Low",AND($L37&gt;AZ37,$L37&lt;=BB37),"Orange Low",AND($L37&gt;BB37,$L37&lt;=BD37),"Yellow Low",$L37&gt;BD37,"Green")</f>
        <v>Green</v>
      </c>
      <c r="BH37" s="1" t="str" cm="1">
        <f t="array" aca="1" ref="BH37" ca="1">+_xlfn.IFS(G37="Min",BG37,G37="Max",AY37,G37="Dual",AQ37)</f>
        <v>Red High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1027</v>
      </c>
      <c r="CF37" s="54" cm="1">
        <f t="array" aca="1" ref="CF37" ca="1">+INDIRECT(ADDRESS($A37,$BJ$2-9))</f>
        <v>1099</v>
      </c>
      <c r="CG37" s="54" cm="1">
        <f t="array" aca="1" ref="CG37" ca="1">+INDIRECT(ADDRESS($A37,$BJ$2-8))</f>
        <v>1088</v>
      </c>
      <c r="CH37" s="54" cm="1">
        <f t="array" aca="1" ref="CH37" ca="1">+INDIRECT(ADDRESS($A37,$BJ$2-7))</f>
        <v>1189</v>
      </c>
      <c r="CI37" s="54" cm="1">
        <f t="array" aca="1" ref="CI37" ca="1">+INDIRECT(ADDRESS($A37,$BJ$2-6))</f>
        <v>1058</v>
      </c>
      <c r="CJ37" s="54" cm="1">
        <f t="array" aca="1" ref="CJ37" ca="1">+INDIRECT(ADDRESS($A37,$BJ$2-5))</f>
        <v>1113</v>
      </c>
      <c r="CK37" s="54" cm="1">
        <f t="array" aca="1" ref="CK37" ca="1">+INDIRECT(ADDRESS($A37,$BJ$2-4))</f>
        <v>1053</v>
      </c>
      <c r="CL37" s="54" cm="1">
        <f t="array" aca="1" ref="CL37" ca="1">+INDIRECT(ADDRESS($A37,$BJ$2-3))</f>
        <v>1146</v>
      </c>
      <c r="CM37" s="54" cm="1">
        <f t="array" aca="1" ref="CM37" ca="1">+INDIRECT(ADDRESS($A37,$BJ$2-2))</f>
        <v>906</v>
      </c>
      <c r="CN37" s="54" cm="1">
        <f t="array" aca="1" ref="CN37" ca="1">+INDIRECT(ADDRESS($A37,$BJ$2-1))</f>
        <v>995</v>
      </c>
      <c r="CO37" s="54" cm="1">
        <f t="array" aca="1" ref="CO37" ca="1">+INDIRECT(ADDRESS($A37,BJ$2))</f>
        <v>969</v>
      </c>
      <c r="CP37" s="54"/>
      <c r="CQ37" s="54"/>
      <c r="CR37" s="54">
        <f t="shared" ca="1" si="144"/>
        <v>55.811149825783971</v>
      </c>
      <c r="CS37" s="54">
        <f t="shared" ca="1" si="145"/>
        <v>51.078048780487805</v>
      </c>
      <c r="CT37" s="54">
        <f t="shared" ca="1" si="146"/>
        <v>59.558188153310105</v>
      </c>
      <c r="CU37" s="54">
        <f t="shared" ca="1" si="147"/>
        <v>90.717770034843213</v>
      </c>
      <c r="CV37" s="54">
        <f t="shared" ca="1" si="148"/>
        <v>62.713588850174219</v>
      </c>
      <c r="CW37" s="54">
        <f t="shared" ca="1" si="149"/>
        <v>43.583972125435537</v>
      </c>
      <c r="CX37" s="54">
        <f t="shared" ca="1" si="150"/>
        <v>34.906620209059234</v>
      </c>
      <c r="CY37" s="54">
        <f t="shared" ca="1" si="151"/>
        <v>100.77560975609757</v>
      </c>
      <c r="CZ37" s="54">
        <f t="shared" ca="1" si="152"/>
        <v>54.036236933797909</v>
      </c>
      <c r="DA37" s="54">
        <f t="shared" ca="1" si="71"/>
        <v>61.924738675958189</v>
      </c>
      <c r="DB37" s="54">
        <f t="shared" ca="1" si="71"/>
        <v>40.428571428571431</v>
      </c>
      <c r="DC37" s="54"/>
      <c r="DD37" s="283" t="str">
        <f t="shared" si="196"/>
        <v>Account_Receivable_Over30Days</v>
      </c>
      <c r="DE37" s="556">
        <f>+[1]Data!V96</f>
        <v>550</v>
      </c>
      <c r="DF37" s="556">
        <f>+[1]Data!W96</f>
        <v>648</v>
      </c>
      <c r="DG37" s="556">
        <f>+[1]Data!X96</f>
        <v>622</v>
      </c>
      <c r="DH37" s="556">
        <f>+[1]Data!Y96</f>
        <v>590</v>
      </c>
      <c r="DI37" s="556">
        <f>+[1]Data!Z96</f>
        <v>720</v>
      </c>
      <c r="DJ37" s="556">
        <f>+[1]Data!AA96</f>
        <v>712</v>
      </c>
      <c r="DK37" s="556">
        <f>+[1]Data!AB96</f>
        <v>667</v>
      </c>
      <c r="DL37" s="556">
        <f>+[1]Data!AC96</f>
        <v>711</v>
      </c>
      <c r="DM37" s="556">
        <f>+[1]Data!AD96</f>
        <v>769</v>
      </c>
      <c r="DN37" s="556">
        <f>+[1]Data!AE96</f>
        <v>673</v>
      </c>
      <c r="DO37" s="556">
        <f>+[1]Data!AF96</f>
        <v>714</v>
      </c>
      <c r="DP37" s="556">
        <f>+[1]Data!AG96</f>
        <v>806</v>
      </c>
      <c r="DQ37" s="556">
        <f>+[1]Data!AH96</f>
        <v>805</v>
      </c>
      <c r="DR37" s="556">
        <f>+[1]Data!AI96</f>
        <v>839</v>
      </c>
      <c r="DS37" s="556">
        <f>+[1]Data!AJ96</f>
        <v>648</v>
      </c>
      <c r="DT37" s="556">
        <f>+[1]Data!AK96</f>
        <v>648</v>
      </c>
      <c r="DU37" s="556">
        <f>+[1]Data!AL96</f>
        <v>648</v>
      </c>
      <c r="DV37" s="556">
        <f>+[1]Data!AM96</f>
        <v>648</v>
      </c>
      <c r="DW37" s="556">
        <f>+[1]Data!AN96</f>
        <v>419</v>
      </c>
      <c r="DX37" s="556">
        <f>+[1]Data!AO96</f>
        <v>438</v>
      </c>
      <c r="DY37" s="556">
        <f>+[1]Data!AP96</f>
        <v>472</v>
      </c>
      <c r="DZ37" s="556">
        <f>+[1]Data!AQ96</f>
        <v>528</v>
      </c>
      <c r="EA37" s="556">
        <f>+[1]Data!AR96</f>
        <v>528</v>
      </c>
      <c r="EB37" s="556">
        <f>+[1]Data!AS96</f>
        <v>631</v>
      </c>
      <c r="EC37" s="556">
        <f>+[1]Data!AT96</f>
        <v>657</v>
      </c>
      <c r="ED37" s="556">
        <f>+[1]Data!AU96</f>
        <v>740</v>
      </c>
      <c r="EE37" s="556">
        <f>+[1]Data!AV96</f>
        <v>856</v>
      </c>
      <c r="EF37" s="556">
        <f>+[1]Data!AW96</f>
        <v>898</v>
      </c>
      <c r="EG37" s="556">
        <f>+[1]Data!AX96</f>
        <v>810</v>
      </c>
      <c r="EH37" s="556">
        <f>+[1]Data!AY96</f>
        <v>793</v>
      </c>
      <c r="EI37" s="556">
        <f>+[1]Data!AZ96</f>
        <v>827</v>
      </c>
      <c r="EJ37" s="556">
        <f>+[1]Data!BA96</f>
        <v>829</v>
      </c>
      <c r="EK37" s="556">
        <f>+[1]Data!BB96</f>
        <v>950</v>
      </c>
      <c r="EL37" s="556">
        <f>+[1]Data!BC96</f>
        <v>900</v>
      </c>
      <c r="EM37" s="556">
        <f>+[1]Data!BD96</f>
        <v>900</v>
      </c>
      <c r="EN37" s="556">
        <f>+[1]Data!BE96</f>
        <v>985</v>
      </c>
      <c r="EO37" s="556">
        <f>+[1]Data!BF96</f>
        <v>523</v>
      </c>
      <c r="EP37" s="556">
        <f>+[1]Data!BG96</f>
        <v>1038</v>
      </c>
      <c r="EQ37" s="556">
        <f>+[1]Data!BH96</f>
        <v>971</v>
      </c>
      <c r="ER37" s="556">
        <f>+[1]Data!BI96</f>
        <v>957</v>
      </c>
      <c r="ES37" s="556">
        <f>+[1]Data!BJ96</f>
        <v>1.052</v>
      </c>
      <c r="ET37" s="556">
        <f>+[1]Data!BK96</f>
        <v>1041</v>
      </c>
      <c r="EU37" s="556">
        <f>+[1]Data!BL96</f>
        <v>1027</v>
      </c>
      <c r="EV37" s="556">
        <f>+[1]Data!BM96</f>
        <v>1099</v>
      </c>
      <c r="EW37" s="556">
        <f>+[1]Data!BN96</f>
        <v>1088</v>
      </c>
      <c r="EX37" s="556">
        <f>+[1]Data!BO96</f>
        <v>1189</v>
      </c>
      <c r="EY37" s="556">
        <f>+[1]Data!BP96</f>
        <v>1058</v>
      </c>
      <c r="EZ37" s="556">
        <f>+[1]Data!BQ96</f>
        <v>1113</v>
      </c>
      <c r="FA37" s="556">
        <f>+[1]Data!BR96</f>
        <v>1053</v>
      </c>
      <c r="FB37" s="556">
        <f>+[1]Data!BS96</f>
        <v>1146</v>
      </c>
      <c r="FC37" s="556">
        <f>+[1]Data!BT96</f>
        <v>906</v>
      </c>
      <c r="FD37" s="556">
        <f>+[1]Data!BU96</f>
        <v>995</v>
      </c>
      <c r="FE37" s="556">
        <f>+[1]Data!BV96</f>
        <v>969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10800</v>
      </c>
      <c r="M38" s="352">
        <f t="shared" ca="1" si="197"/>
        <v>10081.5</v>
      </c>
      <c r="N38" s="205">
        <f t="shared" ca="1" si="198"/>
        <v>717.80466666666655</v>
      </c>
      <c r="O38" s="206">
        <f t="shared" ca="1" si="187"/>
        <v>7928.0860000000002</v>
      </c>
      <c r="P38" s="206">
        <f t="shared" ca="1" si="188"/>
        <v>12234.914000000001</v>
      </c>
      <c r="Q38" s="62">
        <f t="shared" ca="1" si="51"/>
        <v>668.48571428571427</v>
      </c>
      <c r="R38" s="63">
        <f t="shared" ca="1" si="52"/>
        <v>911.57142857142856</v>
      </c>
      <c r="S38" s="64">
        <f>+Parametres!E40</f>
        <v>0</v>
      </c>
      <c r="T38" s="330">
        <f>+Parametres!F40</f>
        <v>55</v>
      </c>
      <c r="U38" s="330">
        <f>+Parametres!G40</f>
        <v>75</v>
      </c>
      <c r="V38" s="207">
        <v>11</v>
      </c>
      <c r="W38" s="292">
        <f ca="1">+$M$6/7*T38</f>
        <v>668.48571428571427</v>
      </c>
      <c r="X38" s="292">
        <f ca="1">+$M$6/7*U38</f>
        <v>911.57142857142856</v>
      </c>
      <c r="Y38" s="293">
        <f t="shared" ca="1" si="62"/>
        <v>668.48571428571427</v>
      </c>
      <c r="Z38" s="293">
        <f t="shared" ca="1" si="63"/>
        <v>911.57142857142856</v>
      </c>
      <c r="AA38" s="293">
        <f t="shared" ca="1" si="64"/>
        <v>668.48571428571427</v>
      </c>
      <c r="AB38" s="293">
        <f t="shared" ca="1" si="65"/>
        <v>911.57142857142856</v>
      </c>
      <c r="AC38" s="293">
        <f t="shared" ca="1" si="189"/>
        <v>668.48571428571427</v>
      </c>
      <c r="AD38" s="293">
        <f t="shared" ca="1" si="190"/>
        <v>911.57142857142856</v>
      </c>
      <c r="AE38" s="204" cm="1">
        <f t="array" aca="1" ref="AE38" ca="1">+_xlfn.SWITCH($G38,"Min",Y38,"Max",AA38,"Dual",AC38)</f>
        <v>668.48571428571427</v>
      </c>
      <c r="AF38" s="204" cm="1">
        <f t="array" aca="1" ref="AF38" ca="1">+_xlfn.SWITCH($G38,"Min",Z38,"Max",AB38,"Dual",AD38)</f>
        <v>911.57142857142856</v>
      </c>
      <c r="AG38" s="69">
        <f t="shared" ca="1" si="53"/>
        <v>790.02857142857147</v>
      </c>
      <c r="AI38" s="209">
        <f ca="1">+CO38</f>
        <v>10800</v>
      </c>
      <c r="AJ38" s="210">
        <f t="shared" ca="1" si="84"/>
        <v>668.48571428571427</v>
      </c>
      <c r="AK38" s="211">
        <f t="shared" ca="1" si="193"/>
        <v>709</v>
      </c>
      <c r="AL38" s="211">
        <f t="shared" ca="1" si="193"/>
        <v>749.51428571428573</v>
      </c>
      <c r="AM38" s="211">
        <f t="shared" ca="1" si="193"/>
        <v>790.02857142857147</v>
      </c>
      <c r="AN38" s="211">
        <f t="shared" ca="1" si="193"/>
        <v>830.5428571428572</v>
      </c>
      <c r="AO38" s="211">
        <f t="shared" ca="1" si="193"/>
        <v>871.05714285714294</v>
      </c>
      <c r="AP38" s="211">
        <f t="shared" ca="1" si="193"/>
        <v>911.57142857142867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High</v>
      </c>
      <c r="AR38" s="213">
        <f t="shared" ca="1" si="85"/>
        <v>668.48571428571427</v>
      </c>
      <c r="AS38" s="214">
        <f t="shared" ca="1" si="86"/>
        <v>709</v>
      </c>
      <c r="AT38" s="214">
        <f t="shared" ca="1" si="87"/>
        <v>749.51428571428573</v>
      </c>
      <c r="AU38" s="215">
        <f t="shared" ca="1" si="88"/>
        <v>790.02857142857147</v>
      </c>
      <c r="AV38" s="215">
        <f t="shared" ca="1" si="89"/>
        <v>830.5428571428572</v>
      </c>
      <c r="AW38" s="216">
        <f t="shared" ca="1" si="90"/>
        <v>871.05714285714294</v>
      </c>
      <c r="AX38" s="216">
        <f t="shared" ca="1" si="91"/>
        <v>911.57142857142867</v>
      </c>
      <c r="AY38" s="212" t="str" cm="1">
        <f t="array" aca="1" ref="AY38" ca="1">+_xlfn.IFS(AI38&lt;=$AT38,"Green",AND(AI38&gt;$AT38,AI38&lt;=$AV38),"Yellow High",AND(AI38&gt;$AV38,AI38&lt;=$AX38),"Orange High",AI38&gt;$AX38,"Red High")</f>
        <v>Red High</v>
      </c>
      <c r="AZ38" s="216">
        <f t="shared" ca="1" si="92"/>
        <v>668.48571428571427</v>
      </c>
      <c r="BA38" s="216">
        <f t="shared" ca="1" si="93"/>
        <v>709</v>
      </c>
      <c r="BB38" s="215">
        <f t="shared" ca="1" si="94"/>
        <v>749.51428571428573</v>
      </c>
      <c r="BC38" s="215">
        <f t="shared" ca="1" si="95"/>
        <v>790.02857142857147</v>
      </c>
      <c r="BD38" s="214">
        <f t="shared" ca="1" si="96"/>
        <v>830.5428571428572</v>
      </c>
      <c r="BE38" s="214">
        <f t="shared" ca="1" si="97"/>
        <v>871.05714285714294</v>
      </c>
      <c r="BF38" s="217">
        <f t="shared" ca="1" si="98"/>
        <v>911.57142857142867</v>
      </c>
      <c r="BG38" s="212" t="str" cm="1">
        <f t="array" aca="1" ref="BG38" ca="1">+_xlfn.IFS($L38&lt;=AZ38,"Red Low",AND($L38&gt;AZ38,$L38&lt;=BB38),"Orange Low",AND($L38&gt;BB38,$L38&lt;=BD38),"Yellow Low",$L38&gt;BD38,"Green")</f>
        <v>Green</v>
      </c>
      <c r="BH38" s="200" t="str" cm="1">
        <f t="array" aca="1" ref="BH38" ca="1">+_xlfn.IFS(G38="Min",BG38,G38="Max",AY38,G38="Dual",AQ38)</f>
        <v>Red High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9070</v>
      </c>
      <c r="CF38" s="223" cm="1">
        <f t="array" aca="1" ref="CF38" ca="1">+INDIRECT(ADDRESS($A38,$BJ$2-9))</f>
        <v>9444</v>
      </c>
      <c r="CG38" s="223" cm="1">
        <f t="array" aca="1" ref="CG38" ca="1">+INDIRECT(ADDRESS($A38,$BJ$2-8))</f>
        <v>9485</v>
      </c>
      <c r="CH38" s="223" cm="1">
        <f t="array" aca="1" ref="CH38" ca="1">+INDIRECT(ADDRESS($A38,$BJ$2-7))</f>
        <v>9992</v>
      </c>
      <c r="CI38" s="223" cm="1">
        <f t="array" aca="1" ref="CI38" ca="1">+INDIRECT(ADDRESS($A38,$BJ$2-6))</f>
        <v>9478</v>
      </c>
      <c r="CJ38" s="223" cm="1">
        <f t="array" aca="1" ref="CJ38" ca="1">+INDIRECT(ADDRESS($A38,$BJ$2-5))</f>
        <v>10171</v>
      </c>
      <c r="CK38" s="223" cm="1">
        <f t="array" aca="1" ref="CK38" ca="1">+INDIRECT(ADDRESS($A38,$BJ$2-4))</f>
        <v>10251</v>
      </c>
      <c r="CL38" s="223" cm="1">
        <f t="array" aca="1" ref="CL38" ca="1">+INDIRECT(ADDRESS($A38,$BJ$2-3))</f>
        <v>10666</v>
      </c>
      <c r="CM38" s="223" cm="1">
        <f t="array" aca="1" ref="CM38" ca="1">+INDIRECT(ADDRESS($A38,$BJ$2-2))</f>
        <v>11530</v>
      </c>
      <c r="CN38" s="223" cm="1">
        <f t="array" aca="1" ref="CN38" ca="1">+INDIRECT(ADDRESS($A38,$BJ$2-1))</f>
        <v>11080</v>
      </c>
      <c r="CO38" s="223" cm="1">
        <f t="array" aca="1" ref="CO38" ca="1">+INDIRECT(ADDRESS($A38,BJ$2))</f>
        <v>10800</v>
      </c>
      <c r="CP38" s="223"/>
      <c r="CQ38" s="53"/>
      <c r="CR38" s="54">
        <f t="shared" ca="1" si="144"/>
        <v>1090.6248083623693</v>
      </c>
      <c r="CS38" s="54">
        <f t="shared" ca="1" si="145"/>
        <v>998.13365853658547</v>
      </c>
      <c r="CT38" s="54">
        <f t="shared" ca="1" si="146"/>
        <v>1163.8469686411152</v>
      </c>
      <c r="CU38" s="54">
        <f t="shared" ca="1" si="147"/>
        <v>1772.7470383275263</v>
      </c>
      <c r="CV38" s="54">
        <f t="shared" ca="1" si="148"/>
        <v>1225.5077351916377</v>
      </c>
      <c r="CW38" s="54">
        <f t="shared" ca="1" si="149"/>
        <v>851.68933797909415</v>
      </c>
      <c r="CX38" s="54">
        <f t="shared" ca="1" si="150"/>
        <v>682.12222996515686</v>
      </c>
      <c r="CY38" s="54">
        <f t="shared" ca="1" si="151"/>
        <v>1969.2907317073173</v>
      </c>
      <c r="CZ38" s="54">
        <f t="shared" ca="1" si="152"/>
        <v>1055.9406271777004</v>
      </c>
      <c r="DA38" s="54">
        <f t="shared" ca="1" si="71"/>
        <v>1210.0925435540071</v>
      </c>
      <c r="DB38" s="54">
        <f t="shared" ca="1" si="71"/>
        <v>790.02857142857147</v>
      </c>
      <c r="DC38" s="53"/>
      <c r="DD38" s="261" t="str">
        <f t="shared" si="196"/>
        <v>Account_Payables_Total</v>
      </c>
      <c r="DE38" s="338">
        <f>+IFERROR(DE40+DE39,0)</f>
        <v>6419</v>
      </c>
      <c r="DF38" s="338">
        <f t="shared" ref="DF38:FE38" si="199">+IFERROR(DF40+DF39,0)</f>
        <v>6488</v>
      </c>
      <c r="DG38" s="338">
        <f t="shared" si="199"/>
        <v>6801</v>
      </c>
      <c r="DH38" s="338">
        <f t="shared" si="199"/>
        <v>6870</v>
      </c>
      <c r="DI38" s="338">
        <f t="shared" si="199"/>
        <v>6993</v>
      </c>
      <c r="DJ38" s="338">
        <f t="shared" si="199"/>
        <v>6862</v>
      </c>
      <c r="DK38" s="338">
        <f t="shared" si="199"/>
        <v>7225</v>
      </c>
      <c r="DL38" s="338">
        <f t="shared" si="199"/>
        <v>7028</v>
      </c>
      <c r="DM38" s="338">
        <f t="shared" si="199"/>
        <v>7491</v>
      </c>
      <c r="DN38" s="338">
        <f t="shared" si="199"/>
        <v>8281</v>
      </c>
      <c r="DO38" s="338">
        <f t="shared" si="199"/>
        <v>8028</v>
      </c>
      <c r="DP38" s="338">
        <f t="shared" si="199"/>
        <v>8878</v>
      </c>
      <c r="DQ38" s="338">
        <f t="shared" si="199"/>
        <v>0</v>
      </c>
      <c r="DR38" s="338">
        <f t="shared" si="199"/>
        <v>8462</v>
      </c>
      <c r="DS38" s="338">
        <f t="shared" si="199"/>
        <v>6104.5540000000001</v>
      </c>
      <c r="DT38" s="338">
        <f t="shared" si="199"/>
        <v>8987</v>
      </c>
      <c r="DU38" s="338">
        <f t="shared" si="199"/>
        <v>8987</v>
      </c>
      <c r="DV38" s="338">
        <f t="shared" si="199"/>
        <v>8987</v>
      </c>
      <c r="DW38" s="338">
        <f t="shared" si="199"/>
        <v>8852</v>
      </c>
      <c r="DX38" s="338">
        <f t="shared" si="199"/>
        <v>8360</v>
      </c>
      <c r="DY38" s="338">
        <f t="shared" si="199"/>
        <v>8500</v>
      </c>
      <c r="DZ38" s="338">
        <f t="shared" si="199"/>
        <v>8571</v>
      </c>
      <c r="EA38" s="338">
        <f t="shared" si="199"/>
        <v>8571</v>
      </c>
      <c r="EB38" s="338">
        <f t="shared" si="199"/>
        <v>8917</v>
      </c>
      <c r="EC38" s="338">
        <f t="shared" si="199"/>
        <v>8894</v>
      </c>
      <c r="ED38" s="338">
        <f t="shared" si="199"/>
        <v>8912</v>
      </c>
      <c r="EE38" s="338">
        <f t="shared" si="199"/>
        <v>8992</v>
      </c>
      <c r="EF38" s="338">
        <f t="shared" si="199"/>
        <v>8610</v>
      </c>
      <c r="EG38" s="338">
        <f t="shared" si="199"/>
        <v>8770</v>
      </c>
      <c r="EH38" s="338">
        <f t="shared" si="199"/>
        <v>9401</v>
      </c>
      <c r="EI38" s="338">
        <f t="shared" si="199"/>
        <v>9815</v>
      </c>
      <c r="EJ38" s="338">
        <f t="shared" si="199"/>
        <v>9722</v>
      </c>
      <c r="EK38" s="338">
        <f t="shared" si="199"/>
        <v>9531</v>
      </c>
      <c r="EL38" s="338">
        <f t="shared" si="199"/>
        <v>9373</v>
      </c>
      <c r="EM38" s="338">
        <f t="shared" si="199"/>
        <v>9497</v>
      </c>
      <c r="EN38" s="338">
        <f t="shared" si="199"/>
        <v>9099</v>
      </c>
      <c r="EO38" s="338">
        <f t="shared" si="199"/>
        <v>9623</v>
      </c>
      <c r="EP38" s="338">
        <f t="shared" si="199"/>
        <v>9699</v>
      </c>
      <c r="EQ38" s="338">
        <f t="shared" si="199"/>
        <v>10275</v>
      </c>
      <c r="ER38" s="338">
        <f t="shared" si="199"/>
        <v>9446</v>
      </c>
      <c r="ES38" s="338">
        <f t="shared" si="199"/>
        <v>9436</v>
      </c>
      <c r="ET38" s="338">
        <f t="shared" si="199"/>
        <v>7223.1720000000005</v>
      </c>
      <c r="EU38" s="338">
        <f t="shared" si="199"/>
        <v>9070</v>
      </c>
      <c r="EV38" s="338">
        <f t="shared" si="199"/>
        <v>9444</v>
      </c>
      <c r="EW38" s="338">
        <f t="shared" si="199"/>
        <v>9485</v>
      </c>
      <c r="EX38" s="338">
        <f t="shared" si="199"/>
        <v>9992</v>
      </c>
      <c r="EY38" s="338">
        <f t="shared" si="199"/>
        <v>9478</v>
      </c>
      <c r="EZ38" s="338">
        <f t="shared" si="199"/>
        <v>10171</v>
      </c>
      <c r="FA38" s="338">
        <f t="shared" si="199"/>
        <v>10251</v>
      </c>
      <c r="FB38" s="338">
        <f t="shared" si="199"/>
        <v>10666</v>
      </c>
      <c r="FC38" s="338">
        <f t="shared" si="199"/>
        <v>11530</v>
      </c>
      <c r="FD38" s="338">
        <f t="shared" si="199"/>
        <v>11080</v>
      </c>
      <c r="FE38" s="338">
        <f t="shared" si="199"/>
        <v>10800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9567</v>
      </c>
      <c r="M39" s="349">
        <f t="shared" ca="1" si="197"/>
        <v>9047</v>
      </c>
      <c r="N39" s="94">
        <f t="shared" ca="1" si="198"/>
        <v>520.48566666666659</v>
      </c>
      <c r="O39" s="95">
        <f t="shared" ca="1" si="187"/>
        <v>7485.5429999999997</v>
      </c>
      <c r="P39" s="95">
        <f t="shared" ca="1" si="188"/>
        <v>10608.457</v>
      </c>
      <c r="Q39" s="62">
        <f t="shared" ca="1" si="51"/>
        <v>0</v>
      </c>
      <c r="R39" s="63">
        <f t="shared" ca="1" si="52"/>
        <v>121.54285714285714</v>
      </c>
      <c r="S39" s="64">
        <f>+Parametres!E41</f>
        <v>0</v>
      </c>
      <c r="T39" s="330">
        <f>+Parametres!F41</f>
        <v>0</v>
      </c>
      <c r="U39" s="330">
        <f>+Parametres!G41</f>
        <v>10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121.54285714285714</v>
      </c>
      <c r="Y39" s="295">
        <f t="shared" ca="1" si="62"/>
        <v>0</v>
      </c>
      <c r="Z39" s="295">
        <f t="shared" ca="1" si="63"/>
        <v>121.54285714285714</v>
      </c>
      <c r="AA39" s="295">
        <f t="shared" ca="1" si="64"/>
        <v>0</v>
      </c>
      <c r="AB39" s="295">
        <f t="shared" ca="1" si="65"/>
        <v>121.54285714285714</v>
      </c>
      <c r="AC39" s="295">
        <f t="shared" ca="1" si="189"/>
        <v>0</v>
      </c>
      <c r="AD39" s="295">
        <f t="shared" ca="1" si="190"/>
        <v>121.54285714285714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121.54285714285714</v>
      </c>
      <c r="AG39" s="69">
        <f t="shared" ca="1" si="53"/>
        <v>60.771428571428572</v>
      </c>
      <c r="AI39" s="98">
        <f t="shared" ref="AI39:AI41" ca="1" si="202">+CO39</f>
        <v>9567</v>
      </c>
      <c r="AJ39" s="99">
        <f t="shared" ca="1" si="84"/>
        <v>0</v>
      </c>
      <c r="AK39" s="100">
        <f t="shared" ca="1" si="193"/>
        <v>20.257142857142856</v>
      </c>
      <c r="AL39" s="100">
        <f t="shared" ca="1" si="193"/>
        <v>40.514285714285712</v>
      </c>
      <c r="AM39" s="100">
        <f t="shared" ca="1" si="193"/>
        <v>60.771428571428572</v>
      </c>
      <c r="AN39" s="100">
        <f t="shared" ca="1" si="193"/>
        <v>81.028571428571425</v>
      </c>
      <c r="AO39" s="100">
        <f t="shared" ca="1" si="193"/>
        <v>101.28571428571428</v>
      </c>
      <c r="AP39" s="100">
        <f t="shared" ca="1" si="193"/>
        <v>121.54285714285713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High</v>
      </c>
      <c r="AR39" s="102">
        <f t="shared" ca="1" si="85"/>
        <v>0</v>
      </c>
      <c r="AS39" s="103">
        <f t="shared" ca="1" si="86"/>
        <v>20.257142857142856</v>
      </c>
      <c r="AT39" s="103">
        <f t="shared" ca="1" si="87"/>
        <v>40.514285714285712</v>
      </c>
      <c r="AU39" s="104">
        <f t="shared" ca="1" si="88"/>
        <v>60.771428571428572</v>
      </c>
      <c r="AV39" s="104">
        <f t="shared" ca="1" si="89"/>
        <v>81.028571428571425</v>
      </c>
      <c r="AW39" s="105">
        <f t="shared" ca="1" si="90"/>
        <v>101.28571428571428</v>
      </c>
      <c r="AX39" s="105">
        <f t="shared" ca="1" si="91"/>
        <v>121.54285714285713</v>
      </c>
      <c r="AY39" s="101" t="str" cm="1">
        <f t="array" aca="1" ref="AY39" ca="1">+_xlfn.IFS(AI39&lt;=$AT39,"Green",AND(AI39&gt;$AT39,AI39&lt;=$AV39),"Yellow High",AND(AI39&gt;$AV39,AI39&lt;=$AX39),"Orange High",AI39&gt;$AX39,"Red High")</f>
        <v>Red High</v>
      </c>
      <c r="AZ39" s="105">
        <f t="shared" ca="1" si="92"/>
        <v>0</v>
      </c>
      <c r="BA39" s="105">
        <f t="shared" ca="1" si="93"/>
        <v>20.257142857142856</v>
      </c>
      <c r="BB39" s="104">
        <f t="shared" ca="1" si="94"/>
        <v>40.514285714285712</v>
      </c>
      <c r="BC39" s="104">
        <f t="shared" ca="1" si="95"/>
        <v>60.771428571428572</v>
      </c>
      <c r="BD39" s="103">
        <f t="shared" ca="1" si="96"/>
        <v>81.028571428571425</v>
      </c>
      <c r="BE39" s="103">
        <f t="shared" ca="1" si="97"/>
        <v>101.28571428571428</v>
      </c>
      <c r="BF39" s="106">
        <f t="shared" ca="1" si="98"/>
        <v>121.54285714285713</v>
      </c>
      <c r="BG39" s="101" t="str" cm="1">
        <f t="array" aca="1" ref="BG39" ca="1">+_xlfn.IFS($L39&lt;=AZ39,"Red Low",AND($L39&gt;AZ39,$L39&lt;=BB39),"Orange Low",AND($L39&gt;BB39,$L39&lt;=BD39),"Yellow Low",$L39&gt;BD39,"Green")</f>
        <v>Green</v>
      </c>
      <c r="BH39" s="20" t="str" cm="1">
        <f t="array" aca="1" ref="BH39" ca="1">+_xlfn.IFS(G39="Min",BG39,G39="Max",AY39,G39="Dual",AQ39)</f>
        <v>Red High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8082</v>
      </c>
      <c r="CF39" s="112" cm="1">
        <f t="array" aca="1" ref="CF39" ca="1">+INDIRECT(ADDRESS($A39,$BJ$2-9))</f>
        <v>8616</v>
      </c>
      <c r="CG39" s="112" cm="1">
        <f t="array" aca="1" ref="CG39" ca="1">+INDIRECT(ADDRESS($A39,$BJ$2-8))</f>
        <v>8623</v>
      </c>
      <c r="CH39" s="112" cm="1">
        <f t="array" aca="1" ref="CH39" ca="1">+INDIRECT(ADDRESS($A39,$BJ$2-7))</f>
        <v>9047</v>
      </c>
      <c r="CI39" s="112" cm="1">
        <f t="array" aca="1" ref="CI39" ca="1">+INDIRECT(ADDRESS($A39,$BJ$2-6))</f>
        <v>8762</v>
      </c>
      <c r="CJ39" s="112" cm="1">
        <f t="array" aca="1" ref="CJ39" ca="1">+INDIRECT(ADDRESS($A39,$BJ$2-5))</f>
        <v>9354</v>
      </c>
      <c r="CK39" s="112" cm="1">
        <f t="array" aca="1" ref="CK39" ca="1">+INDIRECT(ADDRESS($A39,$BJ$2-4))</f>
        <v>9349</v>
      </c>
      <c r="CL39" s="112" cm="1">
        <f t="array" aca="1" ref="CL39" ca="1">+INDIRECT(ADDRESS($A39,$BJ$2-3))</f>
        <v>9717</v>
      </c>
      <c r="CM39" s="112" cm="1">
        <f t="array" aca="1" ref="CM39" ca="1">+INDIRECT(ADDRESS($A39,$BJ$2-2))</f>
        <v>10322</v>
      </c>
      <c r="CN39" s="112" cm="1">
        <f t="array" aca="1" ref="CN39" ca="1">+INDIRECT(ADDRESS($A39,$BJ$2-1))</f>
        <v>9951</v>
      </c>
      <c r="CO39" s="112" cm="1">
        <f t="array" aca="1" ref="CO39" ca="1">+INDIRECT(ADDRESS($A39,BJ$2))</f>
        <v>9567</v>
      </c>
      <c r="CP39" s="112"/>
      <c r="CQ39" s="54"/>
      <c r="CR39" s="54">
        <f t="shared" ca="1" si="144"/>
        <v>83.894216027874563</v>
      </c>
      <c r="CS39" s="54">
        <f t="shared" ca="1" si="145"/>
        <v>76.779512195121953</v>
      </c>
      <c r="CT39" s="54">
        <f t="shared" ca="1" si="146"/>
        <v>89.526689895470383</v>
      </c>
      <c r="CU39" s="54">
        <f t="shared" ca="1" si="147"/>
        <v>136.36515679442508</v>
      </c>
      <c r="CV39" s="54">
        <f t="shared" ca="1" si="148"/>
        <v>94.269825783972124</v>
      </c>
      <c r="CW39" s="54">
        <f t="shared" ca="1" si="149"/>
        <v>65.514564459930313</v>
      </c>
      <c r="CX39" s="54">
        <f t="shared" ca="1" si="150"/>
        <v>52.47094076655052</v>
      </c>
      <c r="CY39" s="54">
        <f t="shared" ca="1" si="151"/>
        <v>151.48390243902438</v>
      </c>
      <c r="CZ39" s="54">
        <f t="shared" ca="1" si="152"/>
        <v>81.226202090592338</v>
      </c>
      <c r="DA39" s="54">
        <f t="shared" ca="1" si="71"/>
        <v>93.084041811846689</v>
      </c>
      <c r="DB39" s="54">
        <f t="shared" ca="1" si="71"/>
        <v>60.771428571428572</v>
      </c>
      <c r="DC39" s="54"/>
      <c r="DD39" s="258" t="str">
        <f t="shared" si="196"/>
        <v>Account_Payables_past due</v>
      </c>
      <c r="DE39" s="189">
        <f>+[1]Data!V101+[1]Data!V103</f>
        <v>5433</v>
      </c>
      <c r="DF39" s="189">
        <f>+[1]Data!W101+[1]Data!W103</f>
        <v>5364</v>
      </c>
      <c r="DG39" s="189">
        <f>+[1]Data!X101+[1]Data!X103</f>
        <v>5735</v>
      </c>
      <c r="DH39" s="189">
        <f>+[1]Data!Y101+[1]Data!Y103</f>
        <v>5683</v>
      </c>
      <c r="DI39" s="189">
        <f>+[1]Data!Z101+[1]Data!Z103</f>
        <v>5813</v>
      </c>
      <c r="DJ39" s="189">
        <f>+[1]Data!AA101+[1]Data!AA103</f>
        <v>5619</v>
      </c>
      <c r="DK39" s="189">
        <f>+[1]Data!AB101+[1]Data!AB103</f>
        <v>5809</v>
      </c>
      <c r="DL39" s="189">
        <f>+[1]Data!AC101+[1]Data!AC103</f>
        <v>5753</v>
      </c>
      <c r="DM39" s="189">
        <f>+[1]Data!AD101+[1]Data!AD103</f>
        <v>6056</v>
      </c>
      <c r="DN39" s="189">
        <f>+[1]Data!AE101+[1]Data!AE103</f>
        <v>6741</v>
      </c>
      <c r="DO39" s="189">
        <f>+[1]Data!AF101+[1]Data!AF103</f>
        <v>6403</v>
      </c>
      <c r="DP39" s="189">
        <f>+[1]Data!AG101+[1]Data!AG103</f>
        <v>7547</v>
      </c>
      <c r="DQ39" s="189">
        <f>+[1]Data!AH101+[1]Data!AH103</f>
        <v>6223</v>
      </c>
      <c r="DR39" s="189">
        <f>+[1]Data!AI101+[1]Data!AI103</f>
        <v>6989</v>
      </c>
      <c r="DS39" s="189">
        <f>+[1]Data!AJ101+[1]Data!AJ103</f>
        <v>5872.277</v>
      </c>
      <c r="DT39" s="189">
        <f>+[1]Data!AK101+[1]Data!AK103</f>
        <v>7509</v>
      </c>
      <c r="DU39" s="189">
        <f>+[1]Data!AL101+[1]Data!AL103</f>
        <v>7509</v>
      </c>
      <c r="DV39" s="189">
        <f>+[1]Data!AM101+[1]Data!AM103</f>
        <v>7509</v>
      </c>
      <c r="DW39" s="189">
        <f>+[1]Data!AN101+[1]Data!AN103</f>
        <v>7203</v>
      </c>
      <c r="DX39" s="189">
        <f>+[1]Data!AO101+[1]Data!AO103</f>
        <v>7324</v>
      </c>
      <c r="DY39" s="189">
        <f>+[1]Data!AP101+[1]Data!AP103</f>
        <v>7442</v>
      </c>
      <c r="DZ39" s="189">
        <f>+[1]Data!AQ101+[1]Data!AQ103</f>
        <v>7463</v>
      </c>
      <c r="EA39" s="189">
        <f>+[1]Data!AR101+[1]Data!AR103</f>
        <v>7463</v>
      </c>
      <c r="EB39" s="189">
        <f>+[1]Data!AS101+[1]Data!AS103</f>
        <v>7895</v>
      </c>
      <c r="EC39" s="189">
        <f>+[1]Data!AT101+[1]Data!AT103</f>
        <v>7675</v>
      </c>
      <c r="ED39" s="189">
        <f>+[1]Data!AU101+[1]Data!AU103</f>
        <v>7987</v>
      </c>
      <c r="EE39" s="189">
        <f>+[1]Data!AV101+[1]Data!AV103</f>
        <v>7761</v>
      </c>
      <c r="EF39" s="189">
        <f>+[1]Data!AW101+[1]Data!AW103</f>
        <v>7358</v>
      </c>
      <c r="EG39" s="189">
        <f>+[1]Data!AX101+[1]Data!AX103</f>
        <v>7743</v>
      </c>
      <c r="EH39" s="189">
        <f>+[1]Data!AY101+[1]Data!AY103</f>
        <v>8179</v>
      </c>
      <c r="EI39" s="189">
        <f>+[1]Data!AZ101+[1]Data!AZ103</f>
        <v>8405</v>
      </c>
      <c r="EJ39" s="189">
        <f>+[1]Data!BA101+[1]Data!BA103</f>
        <v>8495</v>
      </c>
      <c r="EK39" s="189">
        <f>+[1]Data!BB101+[1]Data!BB103</f>
        <v>8412</v>
      </c>
      <c r="EL39" s="189">
        <f>+[1]Data!BC101+[1]Data!BC103</f>
        <v>8213</v>
      </c>
      <c r="EM39" s="189">
        <f>+[1]Data!BD101+[1]Data!BD103</f>
        <v>8519</v>
      </c>
      <c r="EN39" s="189">
        <f>+[1]Data!BE101+[1]Data!BE103</f>
        <v>8354</v>
      </c>
      <c r="EO39" s="189">
        <f>+[1]Data!BF101+[1]Data!BF103</f>
        <v>8361</v>
      </c>
      <c r="EP39" s="189">
        <f>+[1]Data!BG101+[1]Data!BG103</f>
        <v>8396</v>
      </c>
      <c r="EQ39" s="189">
        <f>+[1]Data!BH101+[1]Data!BH103</f>
        <v>8960</v>
      </c>
      <c r="ER39" s="189">
        <f>+[1]Data!BI101+[1]Data!BI103</f>
        <v>8316</v>
      </c>
      <c r="ES39" s="189">
        <f>+[1]Data!BJ101+[1]Data!BJ103</f>
        <v>8306</v>
      </c>
      <c r="ET39" s="189">
        <f>+[1]Data!BK101+[1]Data!BK103</f>
        <v>7199.0860000000002</v>
      </c>
      <c r="EU39" s="189">
        <f>+[1]Data!BL101+[1]Data!BL103</f>
        <v>8082</v>
      </c>
      <c r="EV39" s="189">
        <f>+[1]Data!BM101+[1]Data!BM103</f>
        <v>8616</v>
      </c>
      <c r="EW39" s="189">
        <f>+[1]Data!BN101+[1]Data!BN103</f>
        <v>8623</v>
      </c>
      <c r="EX39" s="189">
        <f>+[1]Data!BO101+[1]Data!BO103</f>
        <v>9047</v>
      </c>
      <c r="EY39" s="189">
        <f>+[1]Data!BP101+[1]Data!BP103</f>
        <v>8762</v>
      </c>
      <c r="EZ39" s="189">
        <f>+[1]Data!BQ101+[1]Data!BQ103</f>
        <v>9354</v>
      </c>
      <c r="FA39" s="189">
        <f>+[1]Data!BR101+[1]Data!BR103</f>
        <v>9349</v>
      </c>
      <c r="FB39" s="189">
        <f>+[1]Data!BS101+[1]Data!BS103</f>
        <v>9717</v>
      </c>
      <c r="FC39" s="189">
        <f>+[1]Data!BT101+[1]Data!BT103</f>
        <v>10322</v>
      </c>
      <c r="FD39" s="189">
        <f>+[1]Data!BU101+[1]Data!BU103</f>
        <v>9951</v>
      </c>
      <c r="FE39" s="189">
        <f>+[1]Data!BV101+[1]Data!BV103</f>
        <v>9567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1233</v>
      </c>
      <c r="M40" s="353">
        <f t="shared" ca="1" si="197"/>
        <v>945</v>
      </c>
      <c r="N40" s="234">
        <f t="shared" ca="1" si="198"/>
        <v>201.48566666666667</v>
      </c>
      <c r="O40" s="235">
        <f t="shared" ca="1" si="187"/>
        <v>340.54300000000001</v>
      </c>
      <c r="P40" s="235">
        <f t="shared" ca="1" si="188"/>
        <v>1549.4569999999999</v>
      </c>
      <c r="Q40" s="62">
        <f t="shared" ca="1" si="51"/>
        <v>668.48571428571427</v>
      </c>
      <c r="R40" s="63">
        <f t="shared" ca="1" si="52"/>
        <v>790.02857142857147</v>
      </c>
      <c r="S40" s="64">
        <f>+Parametres!E42</f>
        <v>0</v>
      </c>
      <c r="T40" s="330">
        <f>+Parametres!F42</f>
        <v>55</v>
      </c>
      <c r="U40" s="330">
        <f>+Parametres!G42</f>
        <v>65</v>
      </c>
      <c r="V40" s="236">
        <v>11.6</v>
      </c>
      <c r="W40" s="292">
        <f t="shared" ca="1" si="200"/>
        <v>668.48571428571427</v>
      </c>
      <c r="X40" s="292">
        <f t="shared" ca="1" si="201"/>
        <v>790.02857142857147</v>
      </c>
      <c r="Y40" s="296">
        <f t="shared" ca="1" si="62"/>
        <v>668.48571428571427</v>
      </c>
      <c r="Z40" s="296">
        <f t="shared" ca="1" si="63"/>
        <v>790.02857142857147</v>
      </c>
      <c r="AA40" s="296">
        <f t="shared" ca="1" si="64"/>
        <v>668.48571428571427</v>
      </c>
      <c r="AB40" s="296">
        <f t="shared" ca="1" si="65"/>
        <v>790.02857142857147</v>
      </c>
      <c r="AC40" s="296">
        <f t="shared" ca="1" si="189"/>
        <v>668.48571428571427</v>
      </c>
      <c r="AD40" s="296">
        <f t="shared" ca="1" si="190"/>
        <v>790.02857142857147</v>
      </c>
      <c r="AE40" s="233" cm="1">
        <f t="array" aca="1" ref="AE40" ca="1">+_xlfn.SWITCH($G40,"Min",Y40,"Max",AA40,"Dual",AC40)</f>
        <v>668.48571428571427</v>
      </c>
      <c r="AF40" s="233" cm="1">
        <f t="array" aca="1" ref="AF40" ca="1">+_xlfn.SWITCH($G40,"Min",Z40,"Max",AB40,"Dual",AD40)</f>
        <v>790.02857142857147</v>
      </c>
      <c r="AG40" s="69">
        <f t="shared" ca="1" si="53"/>
        <v>729.25714285714287</v>
      </c>
      <c r="AI40" s="238">
        <f t="shared" ca="1" si="202"/>
        <v>1233</v>
      </c>
      <c r="AJ40" s="239">
        <f t="shared" ca="1" si="84"/>
        <v>668.48571428571427</v>
      </c>
      <c r="AK40" s="240">
        <f t="shared" ca="1" si="193"/>
        <v>688.74285714285713</v>
      </c>
      <c r="AL40" s="240">
        <f t="shared" ca="1" si="193"/>
        <v>709</v>
      </c>
      <c r="AM40" s="240">
        <f t="shared" ca="1" si="193"/>
        <v>729.25714285714287</v>
      </c>
      <c r="AN40" s="240">
        <f t="shared" ca="1" si="193"/>
        <v>749.51428571428573</v>
      </c>
      <c r="AO40" s="240">
        <f t="shared" ca="1" si="193"/>
        <v>769.7714285714286</v>
      </c>
      <c r="AP40" s="240">
        <f t="shared" ca="1" si="193"/>
        <v>790.02857142857147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High</v>
      </c>
      <c r="AR40" s="242">
        <f t="shared" ca="1" si="85"/>
        <v>668.48571428571427</v>
      </c>
      <c r="AS40" s="243">
        <f t="shared" ca="1" si="86"/>
        <v>688.74285714285713</v>
      </c>
      <c r="AT40" s="243">
        <f t="shared" ca="1" si="87"/>
        <v>709</v>
      </c>
      <c r="AU40" s="244">
        <f t="shared" ca="1" si="88"/>
        <v>729.25714285714287</v>
      </c>
      <c r="AV40" s="244">
        <f t="shared" ca="1" si="89"/>
        <v>749.51428571428573</v>
      </c>
      <c r="AW40" s="245">
        <f t="shared" ca="1" si="90"/>
        <v>769.7714285714286</v>
      </c>
      <c r="AX40" s="245">
        <f t="shared" ca="1" si="91"/>
        <v>790.02857142857147</v>
      </c>
      <c r="AY40" s="241" t="str" cm="1">
        <f t="array" aca="1" ref="AY40" ca="1">+_xlfn.IFS(AI40&lt;=$AT40,"Green",AND(AI40&gt;$AT40,AI40&lt;=$AV40),"Yellow High",AND(AI40&gt;$AV40,AI40&lt;=$AX40),"Orange High",AI40&gt;$AX40,"Red High")</f>
        <v>Red High</v>
      </c>
      <c r="AZ40" s="245">
        <f t="shared" ca="1" si="92"/>
        <v>668.48571428571427</v>
      </c>
      <c r="BA40" s="245">
        <f t="shared" ca="1" si="93"/>
        <v>688.74285714285713</v>
      </c>
      <c r="BB40" s="244">
        <f t="shared" ca="1" si="94"/>
        <v>709</v>
      </c>
      <c r="BC40" s="244">
        <f t="shared" ca="1" si="95"/>
        <v>729.25714285714287</v>
      </c>
      <c r="BD40" s="243">
        <f t="shared" ca="1" si="96"/>
        <v>749.51428571428573</v>
      </c>
      <c r="BE40" s="243">
        <f t="shared" ca="1" si="97"/>
        <v>769.7714285714286</v>
      </c>
      <c r="BF40" s="246">
        <f t="shared" ca="1" si="98"/>
        <v>790.02857142857147</v>
      </c>
      <c r="BG40" s="241" t="str" cm="1">
        <f t="array" aca="1" ref="BG40" ca="1">+_xlfn.IFS($L40&lt;=AZ40,"Red Low",AND($L40&gt;AZ40,$L40&lt;=BB40),"Orange Low",AND($L40&gt;BB40,$L40&lt;=BD40),"Yellow Low",$L40&gt;BD40,"Green")</f>
        <v>Green</v>
      </c>
      <c r="BH40" s="22" t="str" cm="1">
        <f t="array" aca="1" ref="BH40" ca="1">+_xlfn.IFS(G40="Min",BG40,G40="Max",AY40,G40="Dual",AQ40)</f>
        <v>Red High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988</v>
      </c>
      <c r="CF40" s="164" cm="1">
        <f t="array" aca="1" ref="CF40" ca="1">+INDIRECT(ADDRESS($A40,$BJ$2-9))</f>
        <v>828</v>
      </c>
      <c r="CG40" s="164" cm="1">
        <f t="array" aca="1" ref="CG40" ca="1">+INDIRECT(ADDRESS($A40,$BJ$2-8))</f>
        <v>862</v>
      </c>
      <c r="CH40" s="164" cm="1">
        <f t="array" aca="1" ref="CH40" ca="1">+INDIRECT(ADDRESS($A40,$BJ$2-7))</f>
        <v>945</v>
      </c>
      <c r="CI40" s="164" cm="1">
        <f t="array" aca="1" ref="CI40" ca="1">+INDIRECT(ADDRESS($A40,$BJ$2-6))</f>
        <v>716</v>
      </c>
      <c r="CJ40" s="164" cm="1">
        <f t="array" aca="1" ref="CJ40" ca="1">+INDIRECT(ADDRESS($A40,$BJ$2-5))</f>
        <v>817</v>
      </c>
      <c r="CK40" s="164" cm="1">
        <f t="array" aca="1" ref="CK40" ca="1">+INDIRECT(ADDRESS($A40,$BJ$2-4))</f>
        <v>902</v>
      </c>
      <c r="CL40" s="164" cm="1">
        <f t="array" aca="1" ref="CL40" ca="1">+INDIRECT(ADDRESS($A40,$BJ$2-3))</f>
        <v>949</v>
      </c>
      <c r="CM40" s="164" cm="1">
        <f t="array" aca="1" ref="CM40" ca="1">+INDIRECT(ADDRESS($A40,$BJ$2-2))</f>
        <v>1208</v>
      </c>
      <c r="CN40" s="164" cm="1">
        <f t="array" aca="1" ref="CN40" ca="1">+INDIRECT(ADDRESS($A40,$BJ$2-1))</f>
        <v>1129</v>
      </c>
      <c r="CO40" s="164" cm="1">
        <f t="array" aca="1" ref="CO40" ca="1">+INDIRECT(ADDRESS($A40,BJ$2))</f>
        <v>1233</v>
      </c>
      <c r="CP40" s="164"/>
      <c r="CQ40" s="54"/>
      <c r="CR40" s="54">
        <f t="shared" ca="1" si="144"/>
        <v>1006.7305923344948</v>
      </c>
      <c r="CS40" s="54">
        <f t="shared" ca="1" si="145"/>
        <v>921.35414634146343</v>
      </c>
      <c r="CT40" s="54">
        <f t="shared" ca="1" si="146"/>
        <v>1074.3202787456446</v>
      </c>
      <c r="CU40" s="54">
        <f t="shared" ca="1" si="147"/>
        <v>1636.381881533101</v>
      </c>
      <c r="CV40" s="54">
        <f t="shared" ca="1" si="148"/>
        <v>1131.2379094076655</v>
      </c>
      <c r="CW40" s="54">
        <f t="shared" ca="1" si="149"/>
        <v>786.17477351916375</v>
      </c>
      <c r="CX40" s="54">
        <f t="shared" ca="1" si="150"/>
        <v>629.65128919860626</v>
      </c>
      <c r="CY40" s="54">
        <f t="shared" ca="1" si="151"/>
        <v>1817.8068292682926</v>
      </c>
      <c r="CZ40" s="54">
        <f t="shared" ca="1" si="152"/>
        <v>974.714425087108</v>
      </c>
      <c r="DA40" s="54">
        <f t="shared" ca="1" si="71"/>
        <v>1117.0085017421602</v>
      </c>
      <c r="DB40" s="54">
        <f t="shared" ca="1" si="71"/>
        <v>729.25714285714287</v>
      </c>
      <c r="DC40" s="54"/>
      <c r="DD40" s="260" t="str">
        <f t="shared" si="196"/>
        <v>Account_Payables_Current</v>
      </c>
      <c r="DE40" s="564">
        <f>+[1]Data!V100+[1]Data!V102</f>
        <v>986</v>
      </c>
      <c r="DF40" s="564">
        <f>+[1]Data!W100+[1]Data!W102</f>
        <v>1124</v>
      </c>
      <c r="DG40" s="564">
        <f>+[1]Data!X100+[1]Data!X102</f>
        <v>1066</v>
      </c>
      <c r="DH40" s="564">
        <f>+[1]Data!Y100+[1]Data!Y102</f>
        <v>1187</v>
      </c>
      <c r="DI40" s="564">
        <f>+[1]Data!Z100+[1]Data!Z102</f>
        <v>1180</v>
      </c>
      <c r="DJ40" s="564">
        <f>+[1]Data!AA100+[1]Data!AA102</f>
        <v>1243</v>
      </c>
      <c r="DK40" s="564">
        <f>+[1]Data!AB100+[1]Data!AB102</f>
        <v>1416</v>
      </c>
      <c r="DL40" s="564">
        <f>+[1]Data!AC100+[1]Data!AC102</f>
        <v>1275</v>
      </c>
      <c r="DM40" s="564">
        <f>+[1]Data!AD100+[1]Data!AD102</f>
        <v>1435</v>
      </c>
      <c r="DN40" s="564">
        <f>+[1]Data!AE100+[1]Data!AE102</f>
        <v>1540</v>
      </c>
      <c r="DO40" s="564">
        <f>+[1]Data!AF100+[1]Data!AF102</f>
        <v>1625</v>
      </c>
      <c r="DP40" s="564">
        <f>+[1]Data!AG100+[1]Data!AG102</f>
        <v>1331</v>
      </c>
      <c r="DQ40" s="564" t="e">
        <f>+[1]Data!AH100+[1]Data!AH102</f>
        <v>#VALUE!</v>
      </c>
      <c r="DR40" s="564">
        <f>+[1]Data!AI100+[1]Data!AI102</f>
        <v>1473</v>
      </c>
      <c r="DS40" s="564">
        <f>+[1]Data!AJ100+[1]Data!AJ102</f>
        <v>232.27699999999999</v>
      </c>
      <c r="DT40" s="564">
        <f>+[1]Data!AK100+[1]Data!AK102</f>
        <v>1478</v>
      </c>
      <c r="DU40" s="564">
        <f>+[1]Data!AL100+[1]Data!AL102</f>
        <v>1478</v>
      </c>
      <c r="DV40" s="564">
        <f>+[1]Data!AM100+[1]Data!AM102</f>
        <v>1478</v>
      </c>
      <c r="DW40" s="564">
        <f>+[1]Data!AN100+[1]Data!AN102</f>
        <v>1649</v>
      </c>
      <c r="DX40" s="564">
        <f>+[1]Data!AO100+[1]Data!AO102</f>
        <v>1036</v>
      </c>
      <c r="DY40" s="564">
        <f>+[1]Data!AP100+[1]Data!AP102</f>
        <v>1058</v>
      </c>
      <c r="DZ40" s="564">
        <f>+[1]Data!AQ100+[1]Data!AQ102</f>
        <v>1108</v>
      </c>
      <c r="EA40" s="564">
        <f>+[1]Data!AR100+[1]Data!AR102</f>
        <v>1108</v>
      </c>
      <c r="EB40" s="564">
        <f>+[1]Data!AS100+[1]Data!AS102</f>
        <v>1022</v>
      </c>
      <c r="EC40" s="564">
        <f>+[1]Data!AT100+[1]Data!AT102</f>
        <v>1219</v>
      </c>
      <c r="ED40" s="564">
        <f>+[1]Data!AU100+[1]Data!AU102</f>
        <v>925</v>
      </c>
      <c r="EE40" s="564">
        <f>+[1]Data!AV100+[1]Data!AV102</f>
        <v>1231</v>
      </c>
      <c r="EF40" s="564">
        <f>+[1]Data!AW100+[1]Data!AW102</f>
        <v>1252</v>
      </c>
      <c r="EG40" s="564">
        <f>+[1]Data!AX100+[1]Data!AX102</f>
        <v>1027</v>
      </c>
      <c r="EH40" s="564">
        <f>+[1]Data!AY100+[1]Data!AY102</f>
        <v>1222</v>
      </c>
      <c r="EI40" s="564">
        <f>+[1]Data!AZ100+[1]Data!AZ102</f>
        <v>1410</v>
      </c>
      <c r="EJ40" s="564">
        <f>+[1]Data!BA100+[1]Data!BA102</f>
        <v>1227</v>
      </c>
      <c r="EK40" s="564">
        <f>+[1]Data!BB100+[1]Data!BB102</f>
        <v>1119</v>
      </c>
      <c r="EL40" s="564">
        <f>+[1]Data!BC100+[1]Data!BC102</f>
        <v>1160</v>
      </c>
      <c r="EM40" s="564">
        <f>+[1]Data!BD100+[1]Data!BD102</f>
        <v>978</v>
      </c>
      <c r="EN40" s="564">
        <f>+[1]Data!BE100+[1]Data!BE102</f>
        <v>745</v>
      </c>
      <c r="EO40" s="564">
        <f>+[1]Data!BF100+[1]Data!BF102</f>
        <v>1262</v>
      </c>
      <c r="EP40" s="564">
        <f>+[1]Data!BG100+[1]Data!BG102</f>
        <v>1303</v>
      </c>
      <c r="EQ40" s="564">
        <f>+[1]Data!BH100+[1]Data!BH102</f>
        <v>1315</v>
      </c>
      <c r="ER40" s="564">
        <f>+[1]Data!BI100+[1]Data!BI102</f>
        <v>1130</v>
      </c>
      <c r="ES40" s="564">
        <f>+[1]Data!BJ100+[1]Data!BJ102</f>
        <v>1130</v>
      </c>
      <c r="ET40" s="564">
        <f>+[1]Data!BK100+[1]Data!BK102</f>
        <v>24.085999999999999</v>
      </c>
      <c r="EU40" s="564">
        <f>+[1]Data!BL100+[1]Data!BL102</f>
        <v>988</v>
      </c>
      <c r="EV40" s="564">
        <f>+[1]Data!BM100+[1]Data!BM102</f>
        <v>828</v>
      </c>
      <c r="EW40" s="564">
        <f>+[1]Data!BN100+[1]Data!BN102</f>
        <v>862</v>
      </c>
      <c r="EX40" s="564">
        <f>+[1]Data!BO100+[1]Data!BO102</f>
        <v>945</v>
      </c>
      <c r="EY40" s="564">
        <f>+[1]Data!BP100+[1]Data!BP102</f>
        <v>716</v>
      </c>
      <c r="EZ40" s="564">
        <f>+[1]Data!BQ100+[1]Data!BQ102</f>
        <v>817</v>
      </c>
      <c r="FA40" s="564">
        <f>+[1]Data!BR100+[1]Data!BR102</f>
        <v>902</v>
      </c>
      <c r="FB40" s="564">
        <f>+[1]Data!BS100+[1]Data!BS102</f>
        <v>949</v>
      </c>
      <c r="FC40" s="564">
        <f>+[1]Data!BT100+[1]Data!BT102</f>
        <v>1208</v>
      </c>
      <c r="FD40" s="564">
        <f>+[1]Data!BU100+[1]Data!BU102</f>
        <v>1129</v>
      </c>
      <c r="FE40" s="564">
        <f>+[1]Data!BV100+[1]Data!BV102</f>
        <v>1233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2268</v>
      </c>
      <c r="M41" s="352">
        <f t="shared" ca="1" si="197"/>
        <v>2268</v>
      </c>
      <c r="N41" s="205">
        <f t="shared" ca="1" si="198"/>
        <v>0</v>
      </c>
      <c r="O41" s="206">
        <f t="shared" ca="1" si="187"/>
        <v>2268</v>
      </c>
      <c r="P41" s="206">
        <f t="shared" ca="1" si="188"/>
        <v>2268</v>
      </c>
      <c r="Q41" s="62">
        <f t="shared" si="51"/>
        <v>0</v>
      </c>
      <c r="R41" s="63">
        <f t="shared" ca="1" si="52"/>
        <v>195.35703428571424</v>
      </c>
      <c r="S41" s="64">
        <f>+Parametres!E43</f>
        <v>0</v>
      </c>
      <c r="T41" s="330">
        <f>+Parametres!F43</f>
        <v>19.365000000000002</v>
      </c>
      <c r="U41" s="330">
        <f>+Parametres!G43</f>
        <v>25.631999999999998</v>
      </c>
      <c r="V41" s="207"/>
      <c r="W41" s="292"/>
      <c r="X41" s="292">
        <f ca="1">+U41*$L$3/7*Parametres!G$78</f>
        <v>195.35703428571424</v>
      </c>
      <c r="Y41" s="293">
        <f t="shared" si="62"/>
        <v>0</v>
      </c>
      <c r="Z41" s="293">
        <f t="shared" ca="1" si="63"/>
        <v>195.35703428571424</v>
      </c>
      <c r="AA41" s="293">
        <f t="shared" si="64"/>
        <v>0</v>
      </c>
      <c r="AB41" s="293">
        <f t="shared" ca="1" si="65"/>
        <v>195.35703428571424</v>
      </c>
      <c r="AC41" s="293">
        <f t="shared" si="189"/>
        <v>0</v>
      </c>
      <c r="AD41" s="293">
        <f t="shared" ca="1" si="190"/>
        <v>195.35703428571424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195.35703428571424</v>
      </c>
      <c r="AG41" s="69">
        <f t="shared" ca="1" si="53"/>
        <v>97.678517142857118</v>
      </c>
      <c r="AI41" s="209">
        <f t="shared" ca="1" si="202"/>
        <v>2268</v>
      </c>
      <c r="AJ41" s="210">
        <f t="shared" si="84"/>
        <v>0</v>
      </c>
      <c r="AK41" s="211">
        <f t="shared" ca="1" si="193"/>
        <v>32.559505714285706</v>
      </c>
      <c r="AL41" s="211">
        <f t="shared" ca="1" si="193"/>
        <v>65.119011428571412</v>
      </c>
      <c r="AM41" s="211">
        <f t="shared" ca="1" si="193"/>
        <v>97.678517142857118</v>
      </c>
      <c r="AN41" s="211">
        <f t="shared" ca="1" si="193"/>
        <v>130.23802285714282</v>
      </c>
      <c r="AO41" s="211">
        <f t="shared" ca="1" si="193"/>
        <v>162.79752857142853</v>
      </c>
      <c r="AP41" s="211">
        <f t="shared" ca="1" si="193"/>
        <v>195.35703428571424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Red High</v>
      </c>
      <c r="AR41" s="213">
        <f t="shared" si="85"/>
        <v>0</v>
      </c>
      <c r="AS41" s="214">
        <f t="shared" ca="1" si="86"/>
        <v>32.559505714285706</v>
      </c>
      <c r="AT41" s="214">
        <f t="shared" ca="1" si="87"/>
        <v>65.119011428571412</v>
      </c>
      <c r="AU41" s="215">
        <f t="shared" ca="1" si="88"/>
        <v>97.678517142857118</v>
      </c>
      <c r="AV41" s="215">
        <f t="shared" ca="1" si="89"/>
        <v>130.23802285714282</v>
      </c>
      <c r="AW41" s="216">
        <f t="shared" ca="1" si="90"/>
        <v>162.79752857142853</v>
      </c>
      <c r="AX41" s="216">
        <f t="shared" ca="1" si="91"/>
        <v>195.35703428571424</v>
      </c>
      <c r="AY41" s="212" t="str" cm="1">
        <f t="array" aca="1" ref="AY41" ca="1">+_xlfn.IFS(AI41&lt;=$AT41,"Green",AND(AI41&gt;$AT41,AI41&lt;=$AV41),"Yellow High",AND(AI41&gt;$AV41,AI41&lt;=$AX41),"Orange High",AI41&gt;$AX41,"Red High")</f>
        <v>Red High</v>
      </c>
      <c r="AZ41" s="216">
        <f t="shared" si="92"/>
        <v>0</v>
      </c>
      <c r="BA41" s="216">
        <f t="shared" ca="1" si="93"/>
        <v>32.559505714285706</v>
      </c>
      <c r="BB41" s="215">
        <f t="shared" ca="1" si="94"/>
        <v>65.119011428571412</v>
      </c>
      <c r="BC41" s="215">
        <f t="shared" ca="1" si="95"/>
        <v>97.678517142857118</v>
      </c>
      <c r="BD41" s="214">
        <f t="shared" ca="1" si="96"/>
        <v>130.23802285714282</v>
      </c>
      <c r="BE41" s="214">
        <f t="shared" ca="1" si="97"/>
        <v>162.79752857142853</v>
      </c>
      <c r="BF41" s="217">
        <f t="shared" ca="1" si="98"/>
        <v>195.35703428571424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Red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1711</v>
      </c>
      <c r="CF41" s="223" cm="1">
        <f t="array" aca="1" ref="CF41" ca="1">+INDIRECT(ADDRESS($A41,$BJ$2-9))</f>
        <v>1706</v>
      </c>
      <c r="CG41" s="223" cm="1">
        <f t="array" aca="1" ref="CG41" ca="1">+INDIRECT(ADDRESS($A41,$BJ$2-8))</f>
        <v>1607</v>
      </c>
      <c r="CH41" s="223" cm="1">
        <f t="array" aca="1" ref="CH41" ca="1">+INDIRECT(ADDRESS($A41,$BJ$2-7))</f>
        <v>1581</v>
      </c>
      <c r="CI41" s="223" cm="1">
        <f t="array" aca="1" ref="CI41" ca="1">+INDIRECT(ADDRESS($A41,$BJ$2-6))</f>
        <v>1589</v>
      </c>
      <c r="CJ41" s="223" cm="1">
        <f t="array" aca="1" ref="CJ41" ca="1">+INDIRECT(ADDRESS($A41,$BJ$2-5))</f>
        <v>1620</v>
      </c>
      <c r="CK41" s="223" cm="1">
        <f t="array" aca="1" ref="CK41" ca="1">+INDIRECT(ADDRESS($A41,$BJ$2-4))</f>
        <v>1754</v>
      </c>
      <c r="CL41" s="223" cm="1">
        <f t="array" aca="1" ref="CL41" ca="1">+INDIRECT(ADDRESS($A41,$BJ$2-3))</f>
        <v>1798</v>
      </c>
      <c r="CM41" s="223" cm="1">
        <f t="array" aca="1" ref="CM41" ca="1">+INDIRECT(ADDRESS($A41,$BJ$2-2))</f>
        <v>2245</v>
      </c>
      <c r="CN41" s="223" cm="1">
        <f t="array" aca="1" ref="CN41" ca="1">+INDIRECT(ADDRESS($A41,$BJ$2-1))</f>
        <v>2242</v>
      </c>
      <c r="CO41" s="223" cm="1">
        <f t="array" aca="1" ref="CO41" ca="1">+INDIRECT(ADDRESS($A41,BJ$2))</f>
        <v>2268</v>
      </c>
      <c r="CP41" s="223"/>
      <c r="CQ41" s="53"/>
      <c r="CR41" s="54">
        <f t="shared" ca="1" si="144"/>
        <v>134.84400171428567</v>
      </c>
      <c r="CS41" s="54">
        <f t="shared" ca="1" si="145"/>
        <v>123.40846799999997</v>
      </c>
      <c r="CT41" s="54">
        <f t="shared" ca="1" si="146"/>
        <v>143.89713257142853</v>
      </c>
      <c r="CU41" s="54">
        <f t="shared" ca="1" si="147"/>
        <v>219.18106285714279</v>
      </c>
      <c r="CV41" s="54">
        <f t="shared" ca="1" si="148"/>
        <v>151.52082171428569</v>
      </c>
      <c r="CW41" s="54">
        <f t="shared" ca="1" si="149"/>
        <v>105.30220628571426</v>
      </c>
      <c r="CX41" s="54">
        <f t="shared" ca="1" si="150"/>
        <v>84.337061142857124</v>
      </c>
      <c r="CY41" s="54">
        <f t="shared" ca="1" si="151"/>
        <v>243.48157199999994</v>
      </c>
      <c r="CZ41" s="54">
        <f t="shared" ca="1" si="152"/>
        <v>130.55567657142853</v>
      </c>
      <c r="DA41" s="54">
        <f t="shared" ca="1" si="71"/>
        <v>149.61489942857139</v>
      </c>
      <c r="DB41" s="54">
        <f t="shared" ca="1" si="71"/>
        <v>97.678517142857118</v>
      </c>
      <c r="DC41" s="53"/>
      <c r="DD41" s="261" t="str">
        <f t="shared" si="196"/>
        <v>Total_Inventory</v>
      </c>
      <c r="DE41" s="338">
        <f>+SUM(DE42:DE45)</f>
        <v>1601</v>
      </c>
      <c r="DF41" s="338">
        <f t="shared" ref="DF41:FE41" si="203">+SUM(DF42:DF45)</f>
        <v>1523</v>
      </c>
      <c r="DG41" s="338">
        <f t="shared" si="203"/>
        <v>1494</v>
      </c>
      <c r="DH41" s="338">
        <f t="shared" si="203"/>
        <v>1462</v>
      </c>
      <c r="DI41" s="338">
        <f t="shared" si="203"/>
        <v>1468</v>
      </c>
      <c r="DJ41" s="338">
        <f t="shared" si="203"/>
        <v>1420</v>
      </c>
      <c r="DK41" s="338">
        <f t="shared" si="203"/>
        <v>1463</v>
      </c>
      <c r="DL41" s="338">
        <f t="shared" si="203"/>
        <v>1472</v>
      </c>
      <c r="DM41" s="338">
        <f t="shared" si="203"/>
        <v>1494</v>
      </c>
      <c r="DN41" s="338">
        <f t="shared" si="203"/>
        <v>1587</v>
      </c>
      <c r="DO41" s="338">
        <f t="shared" si="203"/>
        <v>1498</v>
      </c>
      <c r="DP41" s="338">
        <f t="shared" si="203"/>
        <v>1553</v>
      </c>
      <c r="DQ41" s="338">
        <f t="shared" si="203"/>
        <v>1554</v>
      </c>
      <c r="DR41" s="338">
        <f t="shared" si="203"/>
        <v>1571</v>
      </c>
      <c r="DS41" s="338">
        <f t="shared" si="203"/>
        <v>1618</v>
      </c>
      <c r="DT41" s="338">
        <f t="shared" si="203"/>
        <v>1630</v>
      </c>
      <c r="DU41" s="338">
        <f t="shared" si="203"/>
        <v>1644</v>
      </c>
      <c r="DV41" s="338">
        <f t="shared" si="203"/>
        <v>1762</v>
      </c>
      <c r="DW41" s="338">
        <f t="shared" si="203"/>
        <v>1748</v>
      </c>
      <c r="DX41" s="338">
        <f t="shared" si="203"/>
        <v>1728</v>
      </c>
      <c r="DY41" s="338">
        <f t="shared" si="203"/>
        <v>1692</v>
      </c>
      <c r="DZ41" s="338">
        <f t="shared" si="203"/>
        <v>1646</v>
      </c>
      <c r="EA41" s="338">
        <f t="shared" si="203"/>
        <v>1627</v>
      </c>
      <c r="EB41" s="338">
        <f t="shared" si="203"/>
        <v>1582</v>
      </c>
      <c r="EC41" s="338">
        <f t="shared" si="203"/>
        <v>1622</v>
      </c>
      <c r="ED41" s="338">
        <f t="shared" si="203"/>
        <v>1724</v>
      </c>
      <c r="EE41" s="338">
        <f t="shared" si="203"/>
        <v>1625</v>
      </c>
      <c r="EF41" s="338">
        <f t="shared" si="203"/>
        <v>1637</v>
      </c>
      <c r="EG41" s="338">
        <f t="shared" si="203"/>
        <v>1698</v>
      </c>
      <c r="EH41" s="338">
        <f t="shared" si="203"/>
        <v>1707</v>
      </c>
      <c r="EI41" s="338">
        <f t="shared" si="203"/>
        <v>1720</v>
      </c>
      <c r="EJ41" s="338">
        <f t="shared" si="203"/>
        <v>1728</v>
      </c>
      <c r="EK41" s="338">
        <f t="shared" si="203"/>
        <v>1669</v>
      </c>
      <c r="EL41" s="338">
        <f t="shared" si="203"/>
        <v>1712</v>
      </c>
      <c r="EM41" s="338">
        <f t="shared" si="203"/>
        <v>1712</v>
      </c>
      <c r="EN41" s="338">
        <f t="shared" si="203"/>
        <v>1738</v>
      </c>
      <c r="EO41" s="338">
        <f t="shared" si="203"/>
        <v>1698</v>
      </c>
      <c r="EP41" s="338">
        <f t="shared" si="203"/>
        <v>1731</v>
      </c>
      <c r="EQ41" s="338">
        <f t="shared" si="203"/>
        <v>1857</v>
      </c>
      <c r="ER41" s="338">
        <f t="shared" si="203"/>
        <v>1888</v>
      </c>
      <c r="ES41" s="338">
        <f t="shared" si="203"/>
        <v>1727</v>
      </c>
      <c r="ET41" s="338">
        <f t="shared" si="203"/>
        <v>1786</v>
      </c>
      <c r="EU41" s="338">
        <f t="shared" si="203"/>
        <v>1711</v>
      </c>
      <c r="EV41" s="338">
        <f t="shared" si="203"/>
        <v>1706</v>
      </c>
      <c r="EW41" s="338">
        <f t="shared" si="203"/>
        <v>1607</v>
      </c>
      <c r="EX41" s="338">
        <f t="shared" si="203"/>
        <v>1581</v>
      </c>
      <c r="EY41" s="338">
        <f t="shared" si="203"/>
        <v>1589</v>
      </c>
      <c r="EZ41" s="338">
        <f t="shared" si="203"/>
        <v>1620</v>
      </c>
      <c r="FA41" s="338">
        <f t="shared" si="203"/>
        <v>1754</v>
      </c>
      <c r="FB41" s="338">
        <f t="shared" si="203"/>
        <v>1798</v>
      </c>
      <c r="FC41" s="338">
        <f t="shared" si="203"/>
        <v>2245</v>
      </c>
      <c r="FD41" s="338">
        <f t="shared" si="203"/>
        <v>2242</v>
      </c>
      <c r="FE41" s="338">
        <f t="shared" si="203"/>
        <v>2268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1141</v>
      </c>
      <c r="M42" s="349">
        <f t="shared" ref="M42:M49" ca="1" si="204">IFERROR(MEDIAN(INDIRECT(ADDRESS($A42, BJ$2-V42) &amp; ":" &amp; ADDRESS($A42, BJ$2))),0)</f>
        <v>606</v>
      </c>
      <c r="N42" s="94">
        <f ca="1">IFERROR(MAX(INDIRECT(ADDRESS($A42, BJ$2-V42) &amp; ":" &amp; ADDRESS($A42, BJ$2)))-MIN(INDIRECT(ADDRESS($A42, BJ$2-V42) &amp; ":" &amp; ADDRESS($A42, BJ$2))),0)/6</f>
        <v>107</v>
      </c>
      <c r="O42" s="95">
        <f t="shared" ca="1" si="187"/>
        <v>285</v>
      </c>
      <c r="P42" s="95">
        <f t="shared" ca="1" si="188"/>
        <v>927</v>
      </c>
      <c r="Q42" s="62">
        <f t="shared" ca="1" si="51"/>
        <v>31.98</v>
      </c>
      <c r="R42" s="63">
        <f t="shared" ca="1" si="52"/>
        <v>45.729642857142856</v>
      </c>
      <c r="S42" s="64" t="str">
        <f>+Parametres!E44</f>
        <v>Days of material consumption</v>
      </c>
      <c r="T42" s="330">
        <f>+Parametres!F44</f>
        <v>4</v>
      </c>
      <c r="U42" s="330">
        <f>+Parametres!G44</f>
        <v>6</v>
      </c>
      <c r="V42" s="96">
        <v>10</v>
      </c>
      <c r="W42" s="292">
        <f ca="1">+T42*$L$3/7*Parametres!F$78</f>
        <v>31.98</v>
      </c>
      <c r="X42" s="292">
        <f ca="1">+U42*$L$3/7*Parametres!G$78</f>
        <v>45.729642857142856</v>
      </c>
      <c r="Y42" s="294">
        <f ca="1">+V42/7*M6</f>
        <v>121.54285714285714</v>
      </c>
      <c r="Z42" s="295">
        <f t="shared" ca="1" si="63"/>
        <v>45.729642857142856</v>
      </c>
      <c r="AA42" s="295">
        <f t="shared" ca="1" si="64"/>
        <v>31.98</v>
      </c>
      <c r="AB42" s="295">
        <f t="shared" ca="1" si="65"/>
        <v>45.729642857142856</v>
      </c>
      <c r="AC42" s="295">
        <f t="shared" ca="1" si="189"/>
        <v>31.98</v>
      </c>
      <c r="AD42" s="295">
        <f t="shared" ca="1" si="190"/>
        <v>45.729642857142856</v>
      </c>
      <c r="AE42" s="93" cm="1">
        <f t="array" aca="1" ref="AE42" ca="1">+_xlfn.SWITCH($G42,"Min",Y42,"Max",AA42,"Dual",AC42)</f>
        <v>31.98</v>
      </c>
      <c r="AF42" s="93" cm="1">
        <f t="array" aca="1" ref="AF42" ca="1">+_xlfn.SWITCH($G42,"Min",Z42,"Max",AB42,"Dual",AD42)</f>
        <v>45.729642857142856</v>
      </c>
      <c r="AG42" s="69">
        <f t="shared" ca="1" si="53"/>
        <v>38.854821428571427</v>
      </c>
      <c r="AI42" s="98">
        <f ca="1">+CO42</f>
        <v>1141</v>
      </c>
      <c r="AJ42" s="99">
        <f t="shared" ca="1" si="84"/>
        <v>31.98</v>
      </c>
      <c r="AK42" s="100">
        <f t="shared" ca="1" si="193"/>
        <v>34.271607142857142</v>
      </c>
      <c r="AL42" s="100">
        <f t="shared" ca="1" si="193"/>
        <v>36.563214285714288</v>
      </c>
      <c r="AM42" s="100">
        <f t="shared" ca="1" si="193"/>
        <v>38.854821428571434</v>
      </c>
      <c r="AN42" s="100">
        <f t="shared" ca="1" si="193"/>
        <v>41.146428571428579</v>
      </c>
      <c r="AO42" s="100">
        <f t="shared" ca="1" si="193"/>
        <v>43.438035714285725</v>
      </c>
      <c r="AP42" s="100">
        <f t="shared" ca="1" si="193"/>
        <v>45.729642857142871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High</v>
      </c>
      <c r="AR42" s="102">
        <f t="shared" ca="1" si="85"/>
        <v>31.98</v>
      </c>
      <c r="AS42" s="103">
        <f t="shared" ca="1" si="86"/>
        <v>34.271607142857142</v>
      </c>
      <c r="AT42" s="103">
        <f t="shared" ca="1" si="87"/>
        <v>36.563214285714288</v>
      </c>
      <c r="AU42" s="104">
        <f t="shared" ca="1" si="88"/>
        <v>38.854821428571434</v>
      </c>
      <c r="AV42" s="104">
        <f t="shared" ca="1" si="89"/>
        <v>41.146428571428579</v>
      </c>
      <c r="AW42" s="105">
        <f t="shared" ca="1" si="90"/>
        <v>43.438035714285725</v>
      </c>
      <c r="AX42" s="105">
        <f t="shared" ca="1" si="91"/>
        <v>45.729642857142871</v>
      </c>
      <c r="AY42" s="101" t="str" cm="1">
        <f t="array" aca="1" ref="AY42" ca="1">+_xlfn.IFS(AI42&lt;=$AT42,"Green",AND(AI42&gt;$AT42,AI42&lt;=$AV42),"Yellow High",AND(AI42&gt;$AV42,AI42&lt;=$AX42),"Orange High",AI42&gt;$AX42,"Red High")</f>
        <v>Red High</v>
      </c>
      <c r="AZ42" s="105">
        <f t="shared" ca="1" si="92"/>
        <v>31.98</v>
      </c>
      <c r="BA42" s="105">
        <f t="shared" ca="1" si="93"/>
        <v>34.271607142857142</v>
      </c>
      <c r="BB42" s="104">
        <f t="shared" ca="1" si="94"/>
        <v>36.563214285714288</v>
      </c>
      <c r="BC42" s="104">
        <f t="shared" ca="1" si="95"/>
        <v>38.854821428571434</v>
      </c>
      <c r="BD42" s="103">
        <f t="shared" ca="1" si="96"/>
        <v>41.146428571428579</v>
      </c>
      <c r="BE42" s="103">
        <f t="shared" ca="1" si="97"/>
        <v>43.438035714285725</v>
      </c>
      <c r="BF42" s="106">
        <f t="shared" ca="1" si="98"/>
        <v>45.729642857142871</v>
      </c>
      <c r="BG42" s="101" t="str" cm="1">
        <f t="array" aca="1" ref="BG42" ca="1">+_xlfn.IFS($L42&lt;=AZ42,"Red Low",AND($L42&gt;AZ42,$L42&lt;=BB42),"Orange Low",AND($L42&gt;BB42,$L42&lt;=BD42),"Yellow Low",$L42&gt;BD42,"Green")</f>
        <v>Green</v>
      </c>
      <c r="BH42" s="20" t="str" cm="1">
        <f t="array" aca="1" ref="BH42" ca="1">+_xlfn.IFS(G42="Min",BG42,G42="Max",AY42,G42="Dual",AQ42)</f>
        <v>Red High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633</v>
      </c>
      <c r="CF42" s="112" cm="1">
        <f t="array" aca="1" ref="CF42" ca="1">+INDIRECT(ADDRESS($A42,$BJ$2-9))</f>
        <v>606</v>
      </c>
      <c r="CG42" s="112" cm="1">
        <f t="array" aca="1" ref="CG42" ca="1">+INDIRECT(ADDRESS($A42,$BJ$2-8))</f>
        <v>541</v>
      </c>
      <c r="CH42" s="112" cm="1">
        <f t="array" aca="1" ref="CH42" ca="1">+INDIRECT(ADDRESS($A42,$BJ$2-7))</f>
        <v>535</v>
      </c>
      <c r="CI42" s="112" cm="1">
        <f t="array" aca="1" ref="CI42" ca="1">+INDIRECT(ADDRESS($A42,$BJ$2-6))</f>
        <v>553</v>
      </c>
      <c r="CJ42" s="112" cm="1">
        <f t="array" aca="1" ref="CJ42" ca="1">+INDIRECT(ADDRESS($A42,$BJ$2-5))</f>
        <v>527</v>
      </c>
      <c r="CK42" s="112" cm="1">
        <f t="array" aca="1" ref="CK42" ca="1">+INDIRECT(ADDRESS($A42,$BJ$2-4))</f>
        <v>517</v>
      </c>
      <c r="CL42" s="112" cm="1">
        <f t="array" aca="1" ref="CL42" ca="1">+INDIRECT(ADDRESS($A42,$BJ$2-3))</f>
        <v>676</v>
      </c>
      <c r="CM42" s="112" cm="1">
        <f t="array" aca="1" ref="CM42" ca="1">+INDIRECT(ADDRESS($A42,$BJ$2-2))</f>
        <v>1159</v>
      </c>
      <c r="CN42" s="112" cm="1">
        <f t="array" aca="1" ref="CN42" ca="1">+INDIRECT(ADDRESS($A42,$BJ$2-1))</f>
        <v>1146</v>
      </c>
      <c r="CO42" s="112" cm="1">
        <f t="array" aca="1" ref="CO42" ca="1">+INDIRECT(ADDRESS($A42,BJ$2))</f>
        <v>1141</v>
      </c>
      <c r="CP42" s="112"/>
      <c r="CQ42" s="54"/>
      <c r="CR42" s="54">
        <f t="shared" ca="1" si="144"/>
        <v>53.63860714285714</v>
      </c>
      <c r="CS42" s="54">
        <f t="shared" ca="1" si="145"/>
        <v>49.089749999999995</v>
      </c>
      <c r="CT42" s="54">
        <f t="shared" ca="1" si="146"/>
        <v>57.239785714285709</v>
      </c>
      <c r="CU42" s="54">
        <f t="shared" ca="1" si="147"/>
        <v>87.186428571428564</v>
      </c>
      <c r="CV42" s="54">
        <f t="shared" ca="1" si="148"/>
        <v>60.272357142857139</v>
      </c>
      <c r="CW42" s="54">
        <f t="shared" ca="1" si="149"/>
        <v>41.887392857142856</v>
      </c>
      <c r="CX42" s="54">
        <f t="shared" ca="1" si="150"/>
        <v>33.547821428571424</v>
      </c>
      <c r="CY42" s="54">
        <f t="shared" ca="1" si="151"/>
        <v>96.85275</v>
      </c>
      <c r="CZ42" s="54">
        <f t="shared" ca="1" si="152"/>
        <v>51.932785714285714</v>
      </c>
      <c r="DA42" s="54">
        <f t="shared" ca="1" si="71"/>
        <v>59.514214285714282</v>
      </c>
      <c r="DB42" s="54">
        <f t="shared" ca="1" si="71"/>
        <v>38.854821428571427</v>
      </c>
      <c r="DC42" s="54"/>
      <c r="DD42" s="20" t="str">
        <f t="shared" si="196"/>
        <v>RM_Inv_on_site</v>
      </c>
      <c r="DE42" s="189">
        <f>+[1]Data!V84</f>
        <v>736</v>
      </c>
      <c r="DF42" s="189">
        <f>+[1]Data!W84</f>
        <v>665</v>
      </c>
      <c r="DG42" s="189">
        <f>+[1]Data!X84</f>
        <v>622</v>
      </c>
      <c r="DH42" s="189">
        <f>+[1]Data!Y84</f>
        <v>589</v>
      </c>
      <c r="DI42" s="189">
        <f>+[1]Data!Z84</f>
        <v>616</v>
      </c>
      <c r="DJ42" s="189">
        <f>+[1]Data!AA84</f>
        <v>568</v>
      </c>
      <c r="DK42" s="189">
        <f>+[1]Data!AB84</f>
        <v>607</v>
      </c>
      <c r="DL42" s="189">
        <f>+[1]Data!AC84</f>
        <v>668</v>
      </c>
      <c r="DM42" s="189">
        <f>+[1]Data!AD84</f>
        <v>650</v>
      </c>
      <c r="DN42" s="189">
        <f>+[1]Data!AE84</f>
        <v>657</v>
      </c>
      <c r="DO42" s="189">
        <f>+[1]Data!AF84</f>
        <v>643</v>
      </c>
      <c r="DP42" s="189">
        <f>+[1]Data!AG84</f>
        <v>662</v>
      </c>
      <c r="DQ42" s="189">
        <f>+[1]Data!AH84</f>
        <v>664</v>
      </c>
      <c r="DR42" s="189">
        <f>+[1]Data!AI84</f>
        <v>660</v>
      </c>
      <c r="DS42" s="189">
        <f>+[1]Data!AJ84</f>
        <v>660</v>
      </c>
      <c r="DT42" s="189">
        <f>+[1]Data!AK84</f>
        <v>653</v>
      </c>
      <c r="DU42" s="189">
        <f>+[1]Data!AL84</f>
        <v>688</v>
      </c>
      <c r="DV42" s="189">
        <f>+[1]Data!AM84</f>
        <v>773</v>
      </c>
      <c r="DW42" s="189">
        <f>+[1]Data!AN84</f>
        <v>759</v>
      </c>
      <c r="DX42" s="189">
        <f>+[1]Data!AO84</f>
        <v>759</v>
      </c>
      <c r="DY42" s="189">
        <f>+[1]Data!AP84</f>
        <v>734</v>
      </c>
      <c r="DZ42" s="189">
        <f>+[1]Data!AQ84</f>
        <v>680</v>
      </c>
      <c r="EA42" s="189">
        <f>+[1]Data!AR84</f>
        <v>711</v>
      </c>
      <c r="EB42" s="189">
        <f>+[1]Data!AS84</f>
        <v>662</v>
      </c>
      <c r="EC42" s="189">
        <f>+[1]Data!AT84</f>
        <v>684</v>
      </c>
      <c r="ED42" s="189">
        <f>+[1]Data!AU84</f>
        <v>662</v>
      </c>
      <c r="EE42" s="189">
        <f>+[1]Data!AV84</f>
        <v>621</v>
      </c>
      <c r="EF42" s="189">
        <f>+[1]Data!AW84</f>
        <v>627</v>
      </c>
      <c r="EG42" s="189">
        <f>+[1]Data!AX84</f>
        <v>675</v>
      </c>
      <c r="EH42" s="189">
        <f>+[1]Data!AY84</f>
        <v>648</v>
      </c>
      <c r="EI42" s="189">
        <f>+[1]Data!AZ84</f>
        <v>654</v>
      </c>
      <c r="EJ42" s="189">
        <f>+[1]Data!BA84</f>
        <v>638</v>
      </c>
      <c r="EK42" s="189">
        <f>+[1]Data!BB84</f>
        <v>628</v>
      </c>
      <c r="EL42" s="189">
        <f>+[1]Data!BC84</f>
        <v>551</v>
      </c>
      <c r="EM42" s="189">
        <f>+[1]Data!BD84</f>
        <v>551</v>
      </c>
      <c r="EN42" s="189">
        <f>+[1]Data!BE84</f>
        <v>696</v>
      </c>
      <c r="EO42" s="189">
        <f>+[1]Data!BF84</f>
        <v>659</v>
      </c>
      <c r="EP42" s="189">
        <f>+[1]Data!BG84</f>
        <v>665</v>
      </c>
      <c r="EQ42" s="189">
        <f>+[1]Data!BH84</f>
        <v>803</v>
      </c>
      <c r="ER42" s="189">
        <f>+[1]Data!BI84</f>
        <v>809</v>
      </c>
      <c r="ES42" s="189">
        <f>+[1]Data!BJ84</f>
        <v>695</v>
      </c>
      <c r="ET42" s="189">
        <f>+[1]Data!BK84</f>
        <v>678</v>
      </c>
      <c r="EU42" s="189">
        <f>+[1]Data!BL84</f>
        <v>633</v>
      </c>
      <c r="EV42" s="189">
        <f>+[1]Data!BM84</f>
        <v>606</v>
      </c>
      <c r="EW42" s="189">
        <f>+[1]Data!BN84</f>
        <v>541</v>
      </c>
      <c r="EX42" s="189">
        <f>+[1]Data!BO84</f>
        <v>535</v>
      </c>
      <c r="EY42" s="189">
        <f>+[1]Data!BP84</f>
        <v>553</v>
      </c>
      <c r="EZ42" s="189">
        <f>+[1]Data!BQ84</f>
        <v>527</v>
      </c>
      <c r="FA42" s="189">
        <f>+[1]Data!BR84</f>
        <v>517</v>
      </c>
      <c r="FB42" s="189">
        <f>+[1]Data!BS84</f>
        <v>676</v>
      </c>
      <c r="FC42" s="189">
        <f>+[1]Data!BT84</f>
        <v>1159</v>
      </c>
      <c r="FD42" s="189">
        <f>+[1]Data!BU84</f>
        <v>1146</v>
      </c>
      <c r="FE42" s="189">
        <f>+[1]Data!BV84</f>
        <v>1141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0</v>
      </c>
      <c r="M43" s="349">
        <f t="shared" ca="1" si="204"/>
        <v>0</v>
      </c>
      <c r="N43" s="94">
        <f ca="1">IFERROR(MAX(INDIRECT(ADDRESS($A43, BJ$2-V43) &amp; ":" &amp; ADDRESS($A43, BJ$2)))-MIN(INDIRECT(ADDRESS($A43, BJ$2-V43) &amp; ":" &amp; ADDRESS($A43, BJ$2))),0)/6</f>
        <v>0</v>
      </c>
      <c r="O43" s="95">
        <f t="shared" ca="1" si="187"/>
        <v>0</v>
      </c>
      <c r="P43" s="95">
        <f t="shared" ca="1" si="188"/>
        <v>0</v>
      </c>
      <c r="Q43" s="62">
        <f t="shared" ca="1" si="51"/>
        <v>7.9950000000000001</v>
      </c>
      <c r="R43" s="63">
        <f t="shared" ca="1" si="52"/>
        <v>15.243214285714284</v>
      </c>
      <c r="S43" s="64" t="str">
        <f>+Parametres!E45</f>
        <v>Days of material consumption</v>
      </c>
      <c r="T43" s="330">
        <f>+Parametres!F45</f>
        <v>1</v>
      </c>
      <c r="U43" s="330">
        <f>+Parametres!G45</f>
        <v>2</v>
      </c>
      <c r="V43" s="96">
        <v>10</v>
      </c>
      <c r="W43" s="292">
        <f ca="1">+T43*$L$3/7*Parametres!F$78</f>
        <v>7.9950000000000001</v>
      </c>
      <c r="X43" s="292">
        <f ca="1">+U43*$L$3/7*Parametres!G$78</f>
        <v>15.243214285714284</v>
      </c>
      <c r="Y43" s="295">
        <f ca="1">IF($W43&gt;$Q43,$W43,$Q43)</f>
        <v>7.9950000000000001</v>
      </c>
      <c r="Z43" s="295">
        <f t="shared" ca="1" si="63"/>
        <v>15.243214285714284</v>
      </c>
      <c r="AA43" s="295">
        <f t="shared" ca="1" si="64"/>
        <v>7.9950000000000001</v>
      </c>
      <c r="AB43" s="295">
        <f t="shared" ca="1" si="65"/>
        <v>15.243214285714284</v>
      </c>
      <c r="AC43" s="295">
        <f t="shared" ca="1" si="189"/>
        <v>7.9950000000000001</v>
      </c>
      <c r="AD43" s="295">
        <f t="shared" ca="1" si="190"/>
        <v>15.243214285714284</v>
      </c>
      <c r="AE43" s="93" cm="1">
        <f t="array" aca="1" ref="AE43" ca="1">+_xlfn.SWITCH($G43,"Min",Y43,"Max",AA43,"Dual",AC43)</f>
        <v>7.9950000000000001</v>
      </c>
      <c r="AF43" s="93" cm="1">
        <f t="array" aca="1" ref="AF43" ca="1">+_xlfn.SWITCH($G43,"Min",Z43,"Max",AB43,"Dual",AD43)</f>
        <v>15.243214285714284</v>
      </c>
      <c r="AG43" s="69">
        <f t="shared" ca="1" si="53"/>
        <v>11.619107142857143</v>
      </c>
      <c r="AI43" s="98">
        <f ca="1">+CO43</f>
        <v>0</v>
      </c>
      <c r="AJ43" s="99">
        <f t="shared" ca="1" si="84"/>
        <v>7.9950000000000001</v>
      </c>
      <c r="AK43" s="100">
        <f t="shared" ca="1" si="193"/>
        <v>9.2030357142857149</v>
      </c>
      <c r="AL43" s="100">
        <f t="shared" ca="1" si="193"/>
        <v>10.411071428571429</v>
      </c>
      <c r="AM43" s="100">
        <f t="shared" ca="1" si="193"/>
        <v>11.619107142857143</v>
      </c>
      <c r="AN43" s="100">
        <f t="shared" ca="1" si="193"/>
        <v>12.827142857142857</v>
      </c>
      <c r="AO43" s="100">
        <f t="shared" ca="1" si="193"/>
        <v>14.03517857142857</v>
      </c>
      <c r="AP43" s="100">
        <f t="shared" ca="1" si="193"/>
        <v>15.243214285714284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Low</v>
      </c>
      <c r="AR43" s="102">
        <f t="shared" ca="1" si="85"/>
        <v>7.9950000000000001</v>
      </c>
      <c r="AS43" s="103">
        <f t="shared" ca="1" si="86"/>
        <v>9.2030357142857149</v>
      </c>
      <c r="AT43" s="103">
        <f t="shared" ca="1" si="87"/>
        <v>10.411071428571429</v>
      </c>
      <c r="AU43" s="104">
        <f t="shared" ca="1" si="88"/>
        <v>11.619107142857143</v>
      </c>
      <c r="AV43" s="104">
        <f t="shared" ca="1" si="89"/>
        <v>12.827142857142857</v>
      </c>
      <c r="AW43" s="105">
        <f t="shared" ca="1" si="90"/>
        <v>14.03517857142857</v>
      </c>
      <c r="AX43" s="105">
        <f t="shared" ca="1" si="91"/>
        <v>15.243214285714284</v>
      </c>
      <c r="AY43" s="101" t="str" cm="1">
        <f t="array" aca="1" ref="AY43" ca="1">+_xlfn.IFS(AI43&lt;=$AT43,"Green",AND(AI43&gt;$AT43,AI43&lt;=$AV43),"Yellow High",AND(AI43&gt;$AV43,AI43&lt;=$AX43),"Orange High",AI43&gt;$AX43,"Red High")</f>
        <v>Green</v>
      </c>
      <c r="AZ43" s="105">
        <f t="shared" ca="1" si="92"/>
        <v>7.9950000000000001</v>
      </c>
      <c r="BA43" s="105">
        <f t="shared" ca="1" si="93"/>
        <v>9.2030357142857149</v>
      </c>
      <c r="BB43" s="104">
        <f t="shared" ca="1" si="94"/>
        <v>10.411071428571429</v>
      </c>
      <c r="BC43" s="104">
        <f t="shared" ca="1" si="95"/>
        <v>11.619107142857143</v>
      </c>
      <c r="BD43" s="103">
        <f t="shared" ca="1" si="96"/>
        <v>12.827142857142857</v>
      </c>
      <c r="BE43" s="103">
        <f t="shared" ca="1" si="97"/>
        <v>14.03517857142857</v>
      </c>
      <c r="BF43" s="106">
        <f t="shared" ca="1" si="98"/>
        <v>15.243214285714284</v>
      </c>
      <c r="BG43" s="101" t="str" cm="1">
        <f t="array" aca="1" ref="BG43" ca="1">+_xlfn.IFS($L43&lt;=AZ43,"Red Low",AND($L43&gt;AZ43,$L43&lt;=BB43),"Orange Low",AND($L43&gt;BB43,$L43&lt;=BD43),"Yellow Low",$L43&gt;BD43,"Green")</f>
        <v>Red Low</v>
      </c>
      <c r="BH43" s="20" t="str" cm="1">
        <f t="array" aca="1" ref="BH43" ca="1">+_xlfn.IFS(G43="Min",BG43,G43="Max",AY43,G43="Dual",AQ43)</f>
        <v>Green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0</v>
      </c>
      <c r="CF43" s="112" cm="1">
        <f t="array" aca="1" ref="CF43" ca="1">+INDIRECT(ADDRESS($A43,$BJ$2-9))</f>
        <v>0</v>
      </c>
      <c r="CG43" s="112" cm="1">
        <f t="array" aca="1" ref="CG43" ca="1">+INDIRECT(ADDRESS($A43,$BJ$2-8))</f>
        <v>0</v>
      </c>
      <c r="CH43" s="112" cm="1">
        <f t="array" aca="1" ref="CH43" ca="1">+INDIRECT(ADDRESS($A43,$BJ$2-7))</f>
        <v>0</v>
      </c>
      <c r="CI43" s="112" cm="1">
        <f t="array" aca="1" ref="CI43" ca="1">+INDIRECT(ADDRESS($A43,$BJ$2-6))</f>
        <v>0</v>
      </c>
      <c r="CJ43" s="112" cm="1">
        <f t="array" aca="1" ref="CJ43" ca="1">+INDIRECT(ADDRESS($A43,$BJ$2-5))</f>
        <v>0</v>
      </c>
      <c r="CK43" s="112" cm="1">
        <f t="array" aca="1" ref="CK43" ca="1">+INDIRECT(ADDRESS($A43,$BJ$2-4))</f>
        <v>0</v>
      </c>
      <c r="CL43" s="112" cm="1">
        <f t="array" aca="1" ref="CL43" ca="1">+INDIRECT(ADDRESS($A43,$BJ$2-3))</f>
        <v>0</v>
      </c>
      <c r="CM43" s="112" cm="1">
        <f t="array" aca="1" ref="CM43" ca="1">+INDIRECT(ADDRESS($A43,$BJ$2-2))</f>
        <v>0</v>
      </c>
      <c r="CN43" s="112" cm="1">
        <f t="array" aca="1" ref="CN43" ca="1">+INDIRECT(ADDRESS($A43,$BJ$2-1))</f>
        <v>0</v>
      </c>
      <c r="CO43" s="112" cm="1">
        <f t="array" aca="1" ref="CO43" ca="1">+INDIRECT(ADDRESS($A43,BJ$2))</f>
        <v>0</v>
      </c>
      <c r="CP43" s="112"/>
      <c r="CQ43" s="54"/>
      <c r="CR43" s="54">
        <f t="shared" ca="1" si="144"/>
        <v>16.040035714285715</v>
      </c>
      <c r="CS43" s="54">
        <f t="shared" ca="1" si="145"/>
        <v>14.679749999999999</v>
      </c>
      <c r="CT43" s="54">
        <f t="shared" ca="1" si="146"/>
        <v>17.11692857142857</v>
      </c>
      <c r="CU43" s="54">
        <f t="shared" ca="1" si="147"/>
        <v>26.072142857142854</v>
      </c>
      <c r="CV43" s="54">
        <f t="shared" ca="1" si="148"/>
        <v>18.023785714285712</v>
      </c>
      <c r="CW43" s="54">
        <f t="shared" ca="1" si="149"/>
        <v>12.525964285714284</v>
      </c>
      <c r="CX43" s="54">
        <f t="shared" ca="1" si="150"/>
        <v>10.032107142857143</v>
      </c>
      <c r="CY43" s="54">
        <f t="shared" ca="1" si="151"/>
        <v>28.96275</v>
      </c>
      <c r="CZ43" s="54">
        <f t="shared" ca="1" si="152"/>
        <v>15.52992857142857</v>
      </c>
      <c r="DA43" s="54">
        <f t="shared" ca="1" si="71"/>
        <v>17.797071428571428</v>
      </c>
      <c r="DB43" s="54">
        <f t="shared" ca="1" si="71"/>
        <v>11.619107142857143</v>
      </c>
      <c r="DC43" s="54"/>
      <c r="DD43" s="20" t="str">
        <f t="shared" si="196"/>
        <v>RM_Inv_in_transit</v>
      </c>
      <c r="DE43" s="189">
        <f>+[1]Data!V85</f>
        <v>0</v>
      </c>
      <c r="DF43" s="189">
        <f>+[1]Data!W85</f>
        <v>0</v>
      </c>
      <c r="DG43" s="189">
        <f>+[1]Data!X85</f>
        <v>0</v>
      </c>
      <c r="DH43" s="189">
        <f>+[1]Data!Y85</f>
        <v>0</v>
      </c>
      <c r="DI43" s="189">
        <f>+[1]Data!Z85</f>
        <v>0</v>
      </c>
      <c r="DJ43" s="189">
        <f>+[1]Data!AA85</f>
        <v>0</v>
      </c>
      <c r="DK43" s="189">
        <f>+[1]Data!AB85</f>
        <v>0</v>
      </c>
      <c r="DL43" s="189">
        <f>+[1]Data!AC85</f>
        <v>0</v>
      </c>
      <c r="DM43" s="189">
        <f>+[1]Data!AD85</f>
        <v>0</v>
      </c>
      <c r="DN43" s="189">
        <f>+[1]Data!AE85</f>
        <v>0</v>
      </c>
      <c r="DO43" s="189">
        <f>+[1]Data!AF85</f>
        <v>0</v>
      </c>
      <c r="DP43" s="189">
        <f>+[1]Data!AG85</f>
        <v>0</v>
      </c>
      <c r="DQ43" s="189">
        <f>+[1]Data!AH85</f>
        <v>0</v>
      </c>
      <c r="DR43" s="189">
        <f>+[1]Data!AI85</f>
        <v>0</v>
      </c>
      <c r="DS43" s="189">
        <f>+[1]Data!AJ85</f>
        <v>0</v>
      </c>
      <c r="DT43" s="189">
        <f>+[1]Data!AK85</f>
        <v>0</v>
      </c>
      <c r="DU43" s="189">
        <f>+[1]Data!AL85</f>
        <v>0</v>
      </c>
      <c r="DV43" s="189">
        <f>+[1]Data!AM85</f>
        <v>0</v>
      </c>
      <c r="DW43" s="189">
        <f>+[1]Data!AN85</f>
        <v>0</v>
      </c>
      <c r="DX43" s="189">
        <f>+[1]Data!AO85</f>
        <v>0</v>
      </c>
      <c r="DY43" s="189">
        <f>+[1]Data!AP85</f>
        <v>0</v>
      </c>
      <c r="DZ43" s="189">
        <f>+[1]Data!AQ85</f>
        <v>0</v>
      </c>
      <c r="EA43" s="189">
        <f>+[1]Data!AR85</f>
        <v>0</v>
      </c>
      <c r="EB43" s="189">
        <f>+[1]Data!AS85</f>
        <v>0</v>
      </c>
      <c r="EC43" s="189">
        <f>+[1]Data!AT85</f>
        <v>0</v>
      </c>
      <c r="ED43" s="189">
        <f>+[1]Data!AU85</f>
        <v>0</v>
      </c>
      <c r="EE43" s="189">
        <f>+[1]Data!AV85</f>
        <v>0</v>
      </c>
      <c r="EF43" s="189">
        <f>+[1]Data!AW85</f>
        <v>0</v>
      </c>
      <c r="EG43" s="189">
        <f>+[1]Data!AX85</f>
        <v>0</v>
      </c>
      <c r="EH43" s="189">
        <f>+[1]Data!AY85</f>
        <v>0</v>
      </c>
      <c r="EI43" s="189">
        <f>+[1]Data!AZ85</f>
        <v>0</v>
      </c>
      <c r="EJ43" s="189">
        <f>+[1]Data!BA85</f>
        <v>0</v>
      </c>
      <c r="EK43" s="189">
        <f>+[1]Data!BB85</f>
        <v>0</v>
      </c>
      <c r="EL43" s="189">
        <f>+[1]Data!BC85</f>
        <v>0</v>
      </c>
      <c r="EM43" s="189">
        <f>+[1]Data!BD85</f>
        <v>0</v>
      </c>
      <c r="EN43" s="189">
        <f>+[1]Data!BE85</f>
        <v>0</v>
      </c>
      <c r="EO43" s="189">
        <f>+[1]Data!BF85</f>
        <v>0</v>
      </c>
      <c r="EP43" s="189">
        <f>+[1]Data!BG85</f>
        <v>0</v>
      </c>
      <c r="EQ43" s="189">
        <f>+[1]Data!BH85</f>
        <v>0</v>
      </c>
      <c r="ER43" s="189">
        <f>+[1]Data!BI85</f>
        <v>0</v>
      </c>
      <c r="ES43" s="189">
        <f>+[1]Data!BJ85</f>
        <v>0</v>
      </c>
      <c r="ET43" s="189">
        <f>+[1]Data!BK85</f>
        <v>0</v>
      </c>
      <c r="EU43" s="189">
        <f>+[1]Data!BL85</f>
        <v>0</v>
      </c>
      <c r="EV43" s="189">
        <f>+[1]Data!BM85</f>
        <v>0</v>
      </c>
      <c r="EW43" s="189">
        <f>+[1]Data!BN85</f>
        <v>0</v>
      </c>
      <c r="EX43" s="189">
        <f>+[1]Data!BO85</f>
        <v>0</v>
      </c>
      <c r="EY43" s="189">
        <f>+[1]Data!BP85</f>
        <v>0</v>
      </c>
      <c r="EZ43" s="189">
        <f>+[1]Data!BQ85</f>
        <v>0</v>
      </c>
      <c r="FA43" s="189">
        <f>+[1]Data!BR85</f>
        <v>0</v>
      </c>
      <c r="FB43" s="189">
        <f>+[1]Data!BS85</f>
        <v>0</v>
      </c>
      <c r="FC43" s="189">
        <f>+[1]Data!BT85</f>
        <v>0</v>
      </c>
      <c r="FD43" s="189">
        <f>+[1]Data!BU85</f>
        <v>0</v>
      </c>
      <c r="FE43" s="189">
        <f>+[1]Data!BV85</f>
        <v>0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437</v>
      </c>
      <c r="M44" s="349">
        <f t="shared" ca="1" si="204"/>
        <v>437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437</v>
      </c>
      <c r="P44" s="95">
        <f t="shared" ca="1" si="188"/>
        <v>437</v>
      </c>
      <c r="Q44" s="62">
        <f t="shared" ca="1" si="51"/>
        <v>363.85714285714283</v>
      </c>
      <c r="R44" s="63">
        <f t="shared" ca="1" si="52"/>
        <v>400.24285714285713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363.85714285714283</v>
      </c>
      <c r="X44" s="294">
        <f ca="1">+U44*$M$3/7*Parametres!G79</f>
        <v>400.24285714285713</v>
      </c>
      <c r="Y44" s="295">
        <f ca="1">IF($W44&gt;$Q44,$W44,$Q44)</f>
        <v>363.85714285714283</v>
      </c>
      <c r="Z44" s="295">
        <f t="shared" ca="1" si="63"/>
        <v>400.24285714285713</v>
      </c>
      <c r="AA44" s="295">
        <f t="shared" ca="1" si="64"/>
        <v>363.85714285714283</v>
      </c>
      <c r="AB44" s="295">
        <f t="shared" ca="1" si="65"/>
        <v>400.24285714285713</v>
      </c>
      <c r="AC44" s="295">
        <f t="shared" ca="1" si="189"/>
        <v>363.85714285714283</v>
      </c>
      <c r="AD44" s="295">
        <f t="shared" ca="1" si="190"/>
        <v>400.24285714285713</v>
      </c>
      <c r="AE44" s="93" cm="1">
        <f t="array" aca="1" ref="AE44" ca="1">+_xlfn.SWITCH($G44,"Min",Y44,"Max",AA44,"Dual",AC44)</f>
        <v>363.85714285714283</v>
      </c>
      <c r="AF44" s="93" cm="1">
        <f t="array" aca="1" ref="AF44" ca="1">+_xlfn.SWITCH($G44,"Min",Z44,"Max",AB44,"Dual",AD44)</f>
        <v>400.24285714285713</v>
      </c>
      <c r="AG44" s="69">
        <f t="shared" ca="1" si="53"/>
        <v>382.04999999999995</v>
      </c>
      <c r="AI44" s="98">
        <f ca="1">+CO44</f>
        <v>437</v>
      </c>
      <c r="AJ44" s="99">
        <f t="shared" ca="1" si="84"/>
        <v>363.85714285714283</v>
      </c>
      <c r="AK44" s="100">
        <f t="shared" ref="AK44:AP46" ca="1" si="205">+(AJ44+($AF44-$AJ44)/6)</f>
        <v>369.92142857142858</v>
      </c>
      <c r="AL44" s="100">
        <f t="shared" ca="1" si="205"/>
        <v>375.98571428571427</v>
      </c>
      <c r="AM44" s="100">
        <f t="shared" ca="1" si="205"/>
        <v>382.04999999999995</v>
      </c>
      <c r="AN44" s="100">
        <f t="shared" ca="1" si="205"/>
        <v>388.11428571428564</v>
      </c>
      <c r="AO44" s="100">
        <f t="shared" ca="1" si="205"/>
        <v>394.17857142857133</v>
      </c>
      <c r="AP44" s="100">
        <f t="shared" ca="1" si="205"/>
        <v>400.24285714285702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High</v>
      </c>
      <c r="AR44" s="102">
        <f t="shared" ca="1" si="85"/>
        <v>363.85714285714283</v>
      </c>
      <c r="AS44" s="103">
        <f t="shared" ca="1" si="86"/>
        <v>369.92142857142858</v>
      </c>
      <c r="AT44" s="103">
        <f t="shared" ca="1" si="87"/>
        <v>375.98571428571427</v>
      </c>
      <c r="AU44" s="104">
        <f t="shared" ca="1" si="88"/>
        <v>382.04999999999995</v>
      </c>
      <c r="AV44" s="104">
        <f t="shared" ca="1" si="89"/>
        <v>388.11428571428564</v>
      </c>
      <c r="AW44" s="105">
        <f t="shared" ca="1" si="90"/>
        <v>394.17857142857133</v>
      </c>
      <c r="AX44" s="105">
        <f t="shared" ca="1" si="91"/>
        <v>400.24285714285702</v>
      </c>
      <c r="AY44" s="101" t="str" cm="1">
        <f t="array" aca="1" ref="AY44" ca="1">+_xlfn.IFS(AI44&lt;=$AT44,"Green",AND(AI44&gt;$AT44,AI44&lt;=$AV44),"Yellow High",AND(AI44&gt;$AV44,AI44&lt;=$AX44),"Orange High",AI44&gt;$AX44,"Red High")</f>
        <v>Red High</v>
      </c>
      <c r="AZ44" s="105">
        <f t="shared" ca="1" si="92"/>
        <v>363.85714285714283</v>
      </c>
      <c r="BA44" s="105">
        <f t="shared" ca="1" si="93"/>
        <v>369.92142857142858</v>
      </c>
      <c r="BB44" s="104">
        <f t="shared" ca="1" si="94"/>
        <v>375.98571428571427</v>
      </c>
      <c r="BC44" s="104">
        <f t="shared" ca="1" si="95"/>
        <v>382.04999999999995</v>
      </c>
      <c r="BD44" s="103">
        <f t="shared" ca="1" si="96"/>
        <v>388.11428571428564</v>
      </c>
      <c r="BE44" s="103">
        <f t="shared" ca="1" si="97"/>
        <v>394.17857142857133</v>
      </c>
      <c r="BF44" s="106">
        <f t="shared" ca="1" si="98"/>
        <v>400.24285714285702</v>
      </c>
      <c r="BG44" s="101" t="str" cm="1">
        <f t="array" aca="1" ref="BG44" ca="1">+_xlfn.IFS($L44&lt;=AZ44,"Red Low",AND($L44&gt;AZ44,$L44&lt;=BB44),"Orange Low",AND($L44&gt;BB44,$L44&lt;=BD44),"Yellow Low",$L44&gt;BD44,"Green")</f>
        <v>Green</v>
      </c>
      <c r="BH44" s="20" t="str" cm="1">
        <f t="array" aca="1" ref="BH44" ca="1">+_xlfn.IFS(G44="Min",BG44,G44="Max",AY44,G44="Dual",AQ44)</f>
        <v>Red High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437</v>
      </c>
      <c r="CF44" s="112" cm="1">
        <f t="array" aca="1" ref="CF44" ca="1">+INDIRECT(ADDRESS($A44,$BJ$2-9))</f>
        <v>437</v>
      </c>
      <c r="CG44" s="112" cm="1">
        <f t="array" aca="1" ref="CG44" ca="1">+INDIRECT(ADDRESS($A44,$BJ$2-8))</f>
        <v>437</v>
      </c>
      <c r="CH44" s="112" cm="1">
        <f t="array" aca="1" ref="CH44" ca="1">+INDIRECT(ADDRESS($A44,$BJ$2-7))</f>
        <v>437</v>
      </c>
      <c r="CI44" s="112" cm="1">
        <f t="array" aca="1" ref="CI44" ca="1">+INDIRECT(ADDRESS($A44,$BJ$2-6))</f>
        <v>437</v>
      </c>
      <c r="CJ44" s="112" cm="1">
        <f t="array" aca="1" ref="CJ44" ca="1">+INDIRECT(ADDRESS($A44,$BJ$2-5))</f>
        <v>437</v>
      </c>
      <c r="CK44" s="112" cm="1">
        <f t="array" aca="1" ref="CK44" ca="1">+INDIRECT(ADDRESS($A44,$BJ$2-4))</f>
        <v>437</v>
      </c>
      <c r="CL44" s="112" cm="1">
        <f t="array" aca="1" ref="CL44" ca="1">+INDIRECT(ADDRESS($A44,$BJ$2-3))</f>
        <v>437</v>
      </c>
      <c r="CM44" s="112" cm="1">
        <f t="array" aca="1" ref="CM44" ca="1">+INDIRECT(ADDRESS($A44,$BJ$2-2))</f>
        <v>437</v>
      </c>
      <c r="CN44" s="112" cm="1">
        <f t="array" aca="1" ref="CN44" ca="1">+INDIRECT(ADDRESS($A44,$BJ$2-1))</f>
        <v>437</v>
      </c>
      <c r="CO44" s="112" cm="1">
        <f t="array" aca="1" ref="CO44" ca="1">+INDIRECT(ADDRESS($A44,BJ$2))</f>
        <v>437</v>
      </c>
      <c r="CP44" s="112"/>
      <c r="CQ44" s="54"/>
      <c r="CR44" s="54">
        <f t="shared" ca="1" si="144"/>
        <v>527.4153658536585</v>
      </c>
      <c r="CS44" s="54">
        <f t="shared" ca="1" si="145"/>
        <v>482.6875609756097</v>
      </c>
      <c r="CT44" s="54">
        <f t="shared" ca="1" si="146"/>
        <v>562.82487804878042</v>
      </c>
      <c r="CU44" s="54">
        <f t="shared" ca="1" si="147"/>
        <v>857.28292682926826</v>
      </c>
      <c r="CV44" s="54">
        <f t="shared" ca="1" si="148"/>
        <v>592.64341463414632</v>
      </c>
      <c r="CW44" s="54">
        <f t="shared" ca="1" si="149"/>
        <v>411.8685365853658</v>
      </c>
      <c r="CX44" s="54">
        <f t="shared" ca="1" si="150"/>
        <v>329.86756097560976</v>
      </c>
      <c r="CY44" s="54">
        <f t="shared" ca="1" si="151"/>
        <v>952.32951219512188</v>
      </c>
      <c r="CZ44" s="54">
        <f t="shared" ca="1" si="152"/>
        <v>510.64243902439023</v>
      </c>
      <c r="DA44" s="54">
        <f t="shared" ca="1" si="71"/>
        <v>585.18878048780482</v>
      </c>
      <c r="DB44" s="54">
        <f t="shared" ca="1" si="71"/>
        <v>382.04999999999995</v>
      </c>
      <c r="DC44" s="54"/>
      <c r="DD44" s="20" t="str">
        <f t="shared" si="196"/>
        <v>WIP</v>
      </c>
      <c r="DE44" s="189">
        <f>+[1]Data!$V$86</f>
        <v>437</v>
      </c>
      <c r="DF44" s="189">
        <f>+[1]Data!$V$86</f>
        <v>437</v>
      </c>
      <c r="DG44" s="189">
        <f>+[1]Data!$V$86</f>
        <v>437</v>
      </c>
      <c r="DH44" s="189">
        <f>+[1]Data!$V$86</f>
        <v>437</v>
      </c>
      <c r="DI44" s="189">
        <f>+[1]Data!$V$86</f>
        <v>437</v>
      </c>
      <c r="DJ44" s="189">
        <f>+[1]Data!$V$86</f>
        <v>437</v>
      </c>
      <c r="DK44" s="189">
        <f>+[1]Data!$V$86</f>
        <v>437</v>
      </c>
      <c r="DL44" s="189">
        <f>+[1]Data!$V$86</f>
        <v>437</v>
      </c>
      <c r="DM44" s="189">
        <f>+[1]Data!$V$86</f>
        <v>437</v>
      </c>
      <c r="DN44" s="189">
        <f>+[1]Data!$V$86</f>
        <v>437</v>
      </c>
      <c r="DO44" s="189">
        <f>+[1]Data!$V$86</f>
        <v>437</v>
      </c>
      <c r="DP44" s="189">
        <f>+[1]Data!$V$86</f>
        <v>437</v>
      </c>
      <c r="DQ44" s="189">
        <f>+[1]Data!$V$86</f>
        <v>437</v>
      </c>
      <c r="DR44" s="189">
        <f>+[1]Data!$V$86</f>
        <v>437</v>
      </c>
      <c r="DS44" s="189">
        <f>+[1]Data!$V$86</f>
        <v>437</v>
      </c>
      <c r="DT44" s="189">
        <f>+[1]Data!$V$86</f>
        <v>437</v>
      </c>
      <c r="DU44" s="189">
        <f>+[1]Data!$V$86</f>
        <v>437</v>
      </c>
      <c r="DV44" s="189">
        <f>+[1]Data!$V$86</f>
        <v>437</v>
      </c>
      <c r="DW44" s="189">
        <f>+[1]Data!$V$86</f>
        <v>437</v>
      </c>
      <c r="DX44" s="189">
        <f>+[1]Data!$V$86</f>
        <v>437</v>
      </c>
      <c r="DY44" s="189">
        <f>+[1]Data!$V$86</f>
        <v>437</v>
      </c>
      <c r="DZ44" s="189">
        <f>+[1]Data!$V$86</f>
        <v>437</v>
      </c>
      <c r="EA44" s="189">
        <f>+[1]Data!$V$86</f>
        <v>437</v>
      </c>
      <c r="EB44" s="189">
        <f>+[1]Data!$V$86</f>
        <v>437</v>
      </c>
      <c r="EC44" s="189">
        <f>+[1]Data!$V$86</f>
        <v>437</v>
      </c>
      <c r="ED44" s="189">
        <f>+[1]Data!$V$86</f>
        <v>437</v>
      </c>
      <c r="EE44" s="189">
        <f>+[1]Data!$V$86</f>
        <v>437</v>
      </c>
      <c r="EF44" s="189">
        <f>+[1]Data!$V$86</f>
        <v>437</v>
      </c>
      <c r="EG44" s="189">
        <f>+[1]Data!$V$86</f>
        <v>437</v>
      </c>
      <c r="EH44" s="189">
        <f>+[1]Data!$V$86</f>
        <v>437</v>
      </c>
      <c r="EI44" s="189">
        <f>+[1]Data!$V$86</f>
        <v>437</v>
      </c>
      <c r="EJ44" s="189">
        <f>+[1]Data!$V$86</f>
        <v>437</v>
      </c>
      <c r="EK44" s="189">
        <f>+[1]Data!$V$86</f>
        <v>437</v>
      </c>
      <c r="EL44" s="189">
        <f>+[1]Data!$V$86</f>
        <v>437</v>
      </c>
      <c r="EM44" s="189">
        <f>+[1]Data!$V$86</f>
        <v>437</v>
      </c>
      <c r="EN44" s="189">
        <f>+[1]Data!$V$86</f>
        <v>437</v>
      </c>
      <c r="EO44" s="189">
        <f>+[1]Data!$V$86</f>
        <v>437</v>
      </c>
      <c r="EP44" s="189">
        <f>+[1]Data!$V$86</f>
        <v>437</v>
      </c>
      <c r="EQ44" s="189">
        <f>+[1]Data!$V$86</f>
        <v>437</v>
      </c>
      <c r="ER44" s="189">
        <f>+[1]Data!$V$86</f>
        <v>437</v>
      </c>
      <c r="ES44" s="189">
        <f>+[1]Data!$V$86</f>
        <v>437</v>
      </c>
      <c r="ET44" s="189">
        <f>+[1]Data!$V$86</f>
        <v>437</v>
      </c>
      <c r="EU44" s="189">
        <f>+[1]Data!$V$86</f>
        <v>437</v>
      </c>
      <c r="EV44" s="189">
        <f>+[1]Data!$V$86</f>
        <v>437</v>
      </c>
      <c r="EW44" s="189">
        <f>+[1]Data!$V$86</f>
        <v>437</v>
      </c>
      <c r="EX44" s="189">
        <f>+[1]Data!$V$86</f>
        <v>437</v>
      </c>
      <c r="EY44" s="189">
        <f>+[1]Data!$V$86</f>
        <v>437</v>
      </c>
      <c r="EZ44" s="189">
        <f>+[1]Data!$V$86</f>
        <v>437</v>
      </c>
      <c r="FA44" s="189">
        <f>+[1]Data!$V$86</f>
        <v>437</v>
      </c>
      <c r="FB44" s="189">
        <f>+[1]Data!$V$86</f>
        <v>437</v>
      </c>
      <c r="FC44" s="189">
        <f>+[1]Data!$V$86</f>
        <v>437</v>
      </c>
      <c r="FD44" s="189">
        <f>+[1]Data!$V$86</f>
        <v>437</v>
      </c>
      <c r="FE44" s="189">
        <f>+[1]Data!$V$86</f>
        <v>437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690</v>
      </c>
      <c r="M45" s="349">
        <f t="shared" ca="1" si="204"/>
        <v>656</v>
      </c>
      <c r="N45" s="94">
        <f ca="1">IFERROR(MAX(INDIRECT(ADDRESS($A45, BJ$2-V45) &amp; ":" &amp; ADDRESS($A45, BJ$2)))-MIN(INDIRECT(ADDRESS($A45, BJ$2-V45) &amp; ":" &amp; ADDRESS($A45, BJ$2))),0)/6</f>
        <v>33.5</v>
      </c>
      <c r="O45" s="95">
        <f t="shared" ca="1" si="187"/>
        <v>555.5</v>
      </c>
      <c r="P45" s="95">
        <f t="shared" ca="1" si="188"/>
        <v>756.5</v>
      </c>
      <c r="Q45" s="62">
        <f t="shared" ca="1" si="51"/>
        <v>363.85714285714283</v>
      </c>
      <c r="R45" s="63">
        <f t="shared" ca="1" si="52"/>
        <v>545.78571428571433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363.85714285714283</v>
      </c>
      <c r="X45" s="294">
        <f ca="1">+U45*$M$3/7*Parametres!G80</f>
        <v>545.78571428571433</v>
      </c>
      <c r="Y45" s="295">
        <f ca="1">IF($W45&gt;$Q45,$W45,$Q45)</f>
        <v>363.85714285714283</v>
      </c>
      <c r="Z45" s="295">
        <f t="shared" ca="1" si="63"/>
        <v>545.78571428571433</v>
      </c>
      <c r="AA45" s="295">
        <f t="shared" ca="1" si="64"/>
        <v>363.85714285714283</v>
      </c>
      <c r="AB45" s="295">
        <f t="shared" ca="1" si="65"/>
        <v>545.78571428571433</v>
      </c>
      <c r="AC45" s="295">
        <f t="shared" ca="1" si="189"/>
        <v>363.85714285714283</v>
      </c>
      <c r="AD45" s="295">
        <f t="shared" ca="1" si="190"/>
        <v>545.78571428571433</v>
      </c>
      <c r="AE45" s="93" cm="1">
        <f t="array" aca="1" ref="AE45" ca="1">+_xlfn.SWITCH($G45,"Min",Y45,"Max",AA45,"Dual",AC45)</f>
        <v>363.85714285714283</v>
      </c>
      <c r="AF45" s="93" cm="1">
        <f t="array" aca="1" ref="AF45" ca="1">+_xlfn.SWITCH($G45,"Min",Z45,"Max",AB45,"Dual",AD45)</f>
        <v>545.78571428571433</v>
      </c>
      <c r="AG45" s="69">
        <f t="shared" ca="1" si="53"/>
        <v>454.82142857142856</v>
      </c>
      <c r="AI45" s="98">
        <f ca="1">+CO45</f>
        <v>690</v>
      </c>
      <c r="AJ45" s="99">
        <f t="shared" ca="1" si="84"/>
        <v>363.85714285714283</v>
      </c>
      <c r="AK45" s="100">
        <f t="shared" ca="1" si="205"/>
        <v>394.17857142857144</v>
      </c>
      <c r="AL45" s="100">
        <f t="shared" ca="1" si="205"/>
        <v>424.5</v>
      </c>
      <c r="AM45" s="100">
        <f t="shared" ca="1" si="205"/>
        <v>454.82142857142856</v>
      </c>
      <c r="AN45" s="100">
        <f t="shared" ca="1" si="205"/>
        <v>485.14285714285711</v>
      </c>
      <c r="AO45" s="100">
        <f t="shared" ca="1" si="205"/>
        <v>515.46428571428567</v>
      </c>
      <c r="AP45" s="100">
        <f t="shared" ca="1" si="205"/>
        <v>545.78571428571422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High</v>
      </c>
      <c r="AR45" s="102">
        <f t="shared" ca="1" si="85"/>
        <v>363.85714285714283</v>
      </c>
      <c r="AS45" s="103">
        <f t="shared" ca="1" si="86"/>
        <v>394.17857142857144</v>
      </c>
      <c r="AT45" s="103">
        <f t="shared" ca="1" si="87"/>
        <v>424.5</v>
      </c>
      <c r="AU45" s="104">
        <f t="shared" ca="1" si="88"/>
        <v>454.82142857142856</v>
      </c>
      <c r="AV45" s="104">
        <f t="shared" ca="1" si="89"/>
        <v>485.14285714285711</v>
      </c>
      <c r="AW45" s="105">
        <f t="shared" ca="1" si="90"/>
        <v>515.46428571428567</v>
      </c>
      <c r="AX45" s="105">
        <f t="shared" ca="1" si="91"/>
        <v>545.78571428571422</v>
      </c>
      <c r="AY45" s="101" t="str" cm="1">
        <f t="array" aca="1" ref="AY45" ca="1">+_xlfn.IFS(AI45&lt;=$AT45,"Green",AND(AI45&gt;$AT45,AI45&lt;=$AV45),"Yellow High",AND(AI45&gt;$AV45,AI45&lt;=$AX45),"Orange High",AI45&gt;$AX45,"Red High")</f>
        <v>Red High</v>
      </c>
      <c r="AZ45" s="105">
        <f t="shared" ca="1" si="92"/>
        <v>363.85714285714283</v>
      </c>
      <c r="BA45" s="105">
        <f t="shared" ca="1" si="93"/>
        <v>394.17857142857144</v>
      </c>
      <c r="BB45" s="104">
        <f t="shared" ca="1" si="94"/>
        <v>424.5</v>
      </c>
      <c r="BC45" s="104">
        <f t="shared" ca="1" si="95"/>
        <v>454.82142857142856</v>
      </c>
      <c r="BD45" s="103">
        <f t="shared" ca="1" si="96"/>
        <v>485.14285714285711</v>
      </c>
      <c r="BE45" s="103">
        <f t="shared" ca="1" si="97"/>
        <v>515.46428571428567</v>
      </c>
      <c r="BF45" s="106">
        <f t="shared" ca="1" si="98"/>
        <v>545.78571428571422</v>
      </c>
      <c r="BG45" s="101" t="str" cm="1">
        <f t="array" aca="1" ref="BG45" ca="1">+_xlfn.IFS($L45&lt;=AZ45,"Red Low",AND($L45&gt;AZ45,$L45&lt;=BB45),"Orange Low",AND($L45&gt;BB45,$L45&lt;=BD45),"Yellow Low",$L45&gt;BD45,"Green")</f>
        <v>Green</v>
      </c>
      <c r="BH45" s="20" t="str" cm="1">
        <f t="array" aca="1" ref="BH45" ca="1">+_xlfn.IFS(G45="Min",BG45,G45="Max",AY45,G45="Dual",AQ45)</f>
        <v>Red High</v>
      </c>
      <c r="BI45" s="107"/>
      <c r="BK45" s="20" t="str">
        <f>+B45</f>
        <v>Finished_Product_inventory</v>
      </c>
      <c r="BQ45" s="20">
        <f ca="1">+AE45</f>
        <v>363.85714285714283</v>
      </c>
      <c r="BR45" s="20">
        <f ca="1">+AF45</f>
        <v>545.78571428571433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641</v>
      </c>
      <c r="CF45" s="112" cm="1">
        <f t="array" aca="1" ref="CF45" ca="1">+INDIRECT(ADDRESS($A45,$BJ$2-9))</f>
        <v>663</v>
      </c>
      <c r="CG45" s="112" cm="1">
        <f t="array" aca="1" ref="CG45" ca="1">+INDIRECT(ADDRESS($A45,$BJ$2-8))</f>
        <v>629</v>
      </c>
      <c r="CH45" s="112" cm="1">
        <f t="array" aca="1" ref="CH45" ca="1">+INDIRECT(ADDRESS($A45,$BJ$2-7))</f>
        <v>609</v>
      </c>
      <c r="CI45" s="112" cm="1">
        <f t="array" aca="1" ref="CI45" ca="1">+INDIRECT(ADDRESS($A45,$BJ$2-6))</f>
        <v>599</v>
      </c>
      <c r="CJ45" s="112" cm="1">
        <f t="array" aca="1" ref="CJ45" ca="1">+INDIRECT(ADDRESS($A45,$BJ$2-5))</f>
        <v>656</v>
      </c>
      <c r="CK45" s="112" cm="1">
        <f t="array" aca="1" ref="CK45" ca="1">+INDIRECT(ADDRESS($A45,$BJ$2-4))</f>
        <v>800</v>
      </c>
      <c r="CL45" s="112" cm="1">
        <f t="array" aca="1" ref="CL45" ca="1">+INDIRECT(ADDRESS($A45,$BJ$2-3))</f>
        <v>685</v>
      </c>
      <c r="CM45" s="112" cm="1">
        <f t="array" aca="1" ref="CM45" ca="1">+INDIRECT(ADDRESS($A45,$BJ$2-2))</f>
        <v>649</v>
      </c>
      <c r="CN45" s="112" cm="1">
        <f t="array" aca="1" ref="CN45" ca="1">+INDIRECT(ADDRESS($A45,$BJ$2-1))</f>
        <v>659</v>
      </c>
      <c r="CO45" s="112" cm="1">
        <f t="array" aca="1" ref="CO45" ca="1">+INDIRECT(ADDRESS($A45,BJ$2))</f>
        <v>690</v>
      </c>
      <c r="CP45" s="112"/>
      <c r="CQ45" s="54"/>
      <c r="CR45" s="54">
        <f t="shared" ca="1" si="144"/>
        <v>627.8754355400697</v>
      </c>
      <c r="CS45" s="54">
        <f t="shared" ca="1" si="145"/>
        <v>574.6280487804878</v>
      </c>
      <c r="CT45" s="54">
        <f t="shared" ca="1" si="146"/>
        <v>670.02961672473873</v>
      </c>
      <c r="CU45" s="54">
        <f t="shared" ca="1" si="147"/>
        <v>1020.5749128919861</v>
      </c>
      <c r="CV45" s="54">
        <f t="shared" ca="1" si="148"/>
        <v>705.52787456445992</v>
      </c>
      <c r="CW45" s="54">
        <f t="shared" ca="1" si="149"/>
        <v>490.31968641114986</v>
      </c>
      <c r="CX45" s="54">
        <f t="shared" ca="1" si="150"/>
        <v>392.69947735191636</v>
      </c>
      <c r="CY45" s="54">
        <f t="shared" ca="1" si="151"/>
        <v>1133.7256097560976</v>
      </c>
      <c r="CZ45" s="54">
        <f t="shared" ca="1" si="152"/>
        <v>607.90766550522653</v>
      </c>
      <c r="DA45" s="54">
        <f t="shared" ca="1" si="71"/>
        <v>696.65331010452962</v>
      </c>
      <c r="DB45" s="54">
        <f t="shared" ca="1" si="71"/>
        <v>454.82142857142856</v>
      </c>
      <c r="DC45" s="54"/>
      <c r="DD45" s="20" t="str">
        <f t="shared" si="196"/>
        <v>Finished_Product_inventory</v>
      </c>
      <c r="DE45" s="189">
        <f>+[1]Data!V87+[1]Data!V88</f>
        <v>428</v>
      </c>
      <c r="DF45" s="189">
        <f>+[1]Data!W87+[1]Data!W88</f>
        <v>421</v>
      </c>
      <c r="DG45" s="189">
        <f>+[1]Data!X87+[1]Data!X88</f>
        <v>435</v>
      </c>
      <c r="DH45" s="189">
        <f>+[1]Data!Y87+[1]Data!Y88</f>
        <v>436</v>
      </c>
      <c r="DI45" s="189">
        <f>+[1]Data!Z87+[1]Data!Z88</f>
        <v>415</v>
      </c>
      <c r="DJ45" s="189">
        <f>+[1]Data!AA87+[1]Data!AA88</f>
        <v>415</v>
      </c>
      <c r="DK45" s="189">
        <f>+[1]Data!AB87+[1]Data!AB88</f>
        <v>419</v>
      </c>
      <c r="DL45" s="189">
        <f>+[1]Data!AC87+[1]Data!AC88</f>
        <v>367</v>
      </c>
      <c r="DM45" s="189">
        <f>+[1]Data!AD87+[1]Data!AD88</f>
        <v>407</v>
      </c>
      <c r="DN45" s="189">
        <f>+[1]Data!AE87+[1]Data!AE88</f>
        <v>493</v>
      </c>
      <c r="DO45" s="189">
        <f>+[1]Data!AF87+[1]Data!AF88</f>
        <v>418</v>
      </c>
      <c r="DP45" s="189">
        <f>+[1]Data!AG87+[1]Data!AG88</f>
        <v>454</v>
      </c>
      <c r="DQ45" s="189">
        <f>+[1]Data!AH87+[1]Data!AH88</f>
        <v>453</v>
      </c>
      <c r="DR45" s="189">
        <f>+[1]Data!AI87+[1]Data!AI88</f>
        <v>474</v>
      </c>
      <c r="DS45" s="189">
        <f>+[1]Data!AJ87+[1]Data!AJ88</f>
        <v>521</v>
      </c>
      <c r="DT45" s="189">
        <f>+[1]Data!AK87+[1]Data!AK88</f>
        <v>540</v>
      </c>
      <c r="DU45" s="189">
        <f>+[1]Data!AL87+[1]Data!AL88</f>
        <v>519</v>
      </c>
      <c r="DV45" s="189">
        <f>+[1]Data!AM87+[1]Data!AM88</f>
        <v>552</v>
      </c>
      <c r="DW45" s="189">
        <f>+[1]Data!AN87+[1]Data!AN88</f>
        <v>552</v>
      </c>
      <c r="DX45" s="189">
        <f>+[1]Data!AO87+[1]Data!AO88</f>
        <v>532</v>
      </c>
      <c r="DY45" s="189">
        <f>+[1]Data!AP87+[1]Data!AP88</f>
        <v>521</v>
      </c>
      <c r="DZ45" s="189">
        <f>+[1]Data!AQ87+[1]Data!AQ88</f>
        <v>529</v>
      </c>
      <c r="EA45" s="189">
        <f>+[1]Data!AR87+[1]Data!AR88</f>
        <v>479</v>
      </c>
      <c r="EB45" s="189">
        <f>+[1]Data!AS87+[1]Data!AS88</f>
        <v>483</v>
      </c>
      <c r="EC45" s="189">
        <f>+[1]Data!AT87+[1]Data!AT88</f>
        <v>501</v>
      </c>
      <c r="ED45" s="189">
        <f>+[1]Data!AU87+[1]Data!AU88</f>
        <v>625</v>
      </c>
      <c r="EE45" s="189">
        <f>+[1]Data!AV87+[1]Data!AV88</f>
        <v>567</v>
      </c>
      <c r="EF45" s="189">
        <f>+[1]Data!AW87+[1]Data!AW88</f>
        <v>573</v>
      </c>
      <c r="EG45" s="189">
        <f>+[1]Data!AX87+[1]Data!AX88</f>
        <v>586</v>
      </c>
      <c r="EH45" s="189">
        <f>+[1]Data!AY87+[1]Data!AY88</f>
        <v>622</v>
      </c>
      <c r="EI45" s="189">
        <f>+[1]Data!AZ87+[1]Data!AZ88</f>
        <v>629</v>
      </c>
      <c r="EJ45" s="189">
        <f>+[1]Data!BA87+[1]Data!BA88</f>
        <v>653</v>
      </c>
      <c r="EK45" s="189">
        <f>+[1]Data!BB87+[1]Data!BB88</f>
        <v>604</v>
      </c>
      <c r="EL45" s="189">
        <f>+[1]Data!BC87+[1]Data!BC88</f>
        <v>724</v>
      </c>
      <c r="EM45" s="189">
        <f>+[1]Data!BD87+[1]Data!BD88</f>
        <v>724</v>
      </c>
      <c r="EN45" s="189">
        <f>+[1]Data!BE87+[1]Data!BE88</f>
        <v>605</v>
      </c>
      <c r="EO45" s="189">
        <f>+[1]Data!BF87+[1]Data!BF88</f>
        <v>602</v>
      </c>
      <c r="EP45" s="189">
        <f>+[1]Data!BG87+[1]Data!BG88</f>
        <v>629</v>
      </c>
      <c r="EQ45" s="189">
        <f>+[1]Data!BH87+[1]Data!BH88</f>
        <v>617</v>
      </c>
      <c r="ER45" s="189">
        <f>+[1]Data!BI87+[1]Data!BI88</f>
        <v>642</v>
      </c>
      <c r="ES45" s="189">
        <f>+[1]Data!BJ87+[1]Data!BJ88</f>
        <v>595</v>
      </c>
      <c r="ET45" s="189">
        <f>+[1]Data!BK87+[1]Data!BK88</f>
        <v>671</v>
      </c>
      <c r="EU45" s="189">
        <f>+[1]Data!BL87+[1]Data!BL88</f>
        <v>641</v>
      </c>
      <c r="EV45" s="189">
        <f>+[1]Data!BM87+[1]Data!BM88</f>
        <v>663</v>
      </c>
      <c r="EW45" s="189">
        <f>+[1]Data!BN87+[1]Data!BN88</f>
        <v>629</v>
      </c>
      <c r="EX45" s="189">
        <f>+[1]Data!BO87+[1]Data!BO88</f>
        <v>609</v>
      </c>
      <c r="EY45" s="189">
        <f>+[1]Data!BP87+[1]Data!BP88</f>
        <v>599</v>
      </c>
      <c r="EZ45" s="189">
        <f>+[1]Data!BQ87+[1]Data!BQ88</f>
        <v>656</v>
      </c>
      <c r="FA45" s="189">
        <f>+[1]Data!BR87+[1]Data!BR88</f>
        <v>800</v>
      </c>
      <c r="FB45" s="189">
        <f>+[1]Data!BS87+[1]Data!BS88</f>
        <v>685</v>
      </c>
      <c r="FC45" s="189">
        <f>+[1]Data!BT87+[1]Data!BT88</f>
        <v>649</v>
      </c>
      <c r="FD45" s="189">
        <f>+[1]Data!BU87+[1]Data!BU88</f>
        <v>659</v>
      </c>
      <c r="FE45" s="189">
        <f>+[1]Data!BV87+[1]Data!BV88</f>
        <v>690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6.0642857142857149</v>
      </c>
      <c r="S46" s="64">
        <f>+Parametres!E48</f>
        <v>0</v>
      </c>
      <c r="T46" s="330">
        <f>+Parametres!F48</f>
        <v>0</v>
      </c>
      <c r="U46" s="330">
        <f>+Parametres!G48</f>
        <v>3</v>
      </c>
      <c r="V46" s="149">
        <v>10</v>
      </c>
      <c r="W46" s="294">
        <f ca="1">+T46*$M$3/7*Parametres!F81</f>
        <v>0</v>
      </c>
      <c r="X46" s="294">
        <f ca="1">+U46*$M$3/7*Parametres!G81</f>
        <v>6.0642857142857149</v>
      </c>
      <c r="Y46" s="150">
        <f ca="1">IF($W46&gt;$Q46,$W46,$Q46)</f>
        <v>0</v>
      </c>
      <c r="Z46" s="150">
        <f t="shared" ca="1" si="63"/>
        <v>6.0642857142857149</v>
      </c>
      <c r="AA46" s="150">
        <f t="shared" ca="1" si="64"/>
        <v>0</v>
      </c>
      <c r="AB46" s="150">
        <f t="shared" ca="1" si="65"/>
        <v>6.0642857142857149</v>
      </c>
      <c r="AC46" s="150">
        <f t="shared" ca="1" si="189"/>
        <v>0</v>
      </c>
      <c r="AD46" s="150">
        <f t="shared" ca="1" si="190"/>
        <v>6.0642857142857149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6.0642857142857149</v>
      </c>
      <c r="AG46" s="69">
        <f t="shared" ca="1" si="53"/>
        <v>3.0321428571428575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1.0107142857142859</v>
      </c>
      <c r="AL46" s="153">
        <f t="shared" ca="1" si="205"/>
        <v>2.0214285714285718</v>
      </c>
      <c r="AM46" s="153">
        <f t="shared" ca="1" si="205"/>
        <v>3.0321428571428575</v>
      </c>
      <c r="AN46" s="153">
        <f t="shared" ca="1" si="205"/>
        <v>4.0428571428571436</v>
      </c>
      <c r="AO46" s="153">
        <f t="shared" ca="1" si="205"/>
        <v>5.0535714285714297</v>
      </c>
      <c r="AP46" s="153">
        <f t="shared" ca="1" si="205"/>
        <v>6.0642857142857158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1.0107142857142859</v>
      </c>
      <c r="AT46" s="156">
        <f t="shared" ca="1" si="87"/>
        <v>2.0214285714285718</v>
      </c>
      <c r="AU46" s="157">
        <f t="shared" ca="1" si="88"/>
        <v>3.0321428571428575</v>
      </c>
      <c r="AV46" s="157">
        <f t="shared" ca="1" si="89"/>
        <v>4.0428571428571436</v>
      </c>
      <c r="AW46" s="158">
        <f t="shared" ca="1" si="90"/>
        <v>5.0535714285714297</v>
      </c>
      <c r="AX46" s="158">
        <f t="shared" ca="1" si="91"/>
        <v>6.0642857142857158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1.0107142857142859</v>
      </c>
      <c r="BB46" s="157">
        <f t="shared" ca="1" si="94"/>
        <v>2.0214285714285718</v>
      </c>
      <c r="BC46" s="157">
        <f t="shared" ca="1" si="95"/>
        <v>3.0321428571428575</v>
      </c>
      <c r="BD46" s="156">
        <f t="shared" ca="1" si="96"/>
        <v>4.0428571428571436</v>
      </c>
      <c r="BE46" s="156">
        <f t="shared" ca="1" si="97"/>
        <v>5.0535714285714297</v>
      </c>
      <c r="BF46" s="159">
        <f t="shared" ca="1" si="98"/>
        <v>6.0642857142857158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4.185836236933798</v>
      </c>
      <c r="CS46" s="54">
        <f t="shared" ca="1" si="145"/>
        <v>3.8308536585365855</v>
      </c>
      <c r="CT46" s="54">
        <f t="shared" ca="1" si="146"/>
        <v>4.4668641114982579</v>
      </c>
      <c r="CU46" s="54">
        <f t="shared" ca="1" si="147"/>
        <v>6.8038327526132409</v>
      </c>
      <c r="CV46" s="54">
        <f t="shared" ca="1" si="148"/>
        <v>4.7035191637630662</v>
      </c>
      <c r="CW46" s="54">
        <f t="shared" ca="1" si="149"/>
        <v>3.2687979094076658</v>
      </c>
      <c r="CX46" s="54">
        <f t="shared" ca="1" si="150"/>
        <v>2.6179965156794425</v>
      </c>
      <c r="CY46" s="54">
        <f t="shared" ca="1" si="151"/>
        <v>7.5581707317073175</v>
      </c>
      <c r="CZ46" s="54">
        <f t="shared" ca="1" si="152"/>
        <v>4.0527177700348433</v>
      </c>
      <c r="DA46" s="54">
        <f t="shared" ca="1" si="71"/>
        <v>4.6443554006968641</v>
      </c>
      <c r="DB46" s="54">
        <f t="shared" ca="1" si="71"/>
        <v>3.0321428571428575</v>
      </c>
      <c r="DC46" s="54"/>
      <c r="DD46" s="21" t="str">
        <f t="shared" si="196"/>
        <v>Obsolete_Inventory</v>
      </c>
      <c r="DE46" s="297">
        <v>0</v>
      </c>
      <c r="DF46" s="565" t="e">
        <f>+#REF!</f>
        <v>#REF!</v>
      </c>
      <c r="DG46" s="565" t="e">
        <f>+#REF!</f>
        <v>#REF!</v>
      </c>
      <c r="DH46" s="565" t="e">
        <f>+#REF!</f>
        <v>#REF!</v>
      </c>
      <c r="DI46" s="565" t="e">
        <f>+#REF!</f>
        <v>#REF!</v>
      </c>
      <c r="DJ46" s="565" t="e">
        <f>+#REF!</f>
        <v>#REF!</v>
      </c>
      <c r="DK46" s="565" t="e">
        <f>+#REF!</f>
        <v>#REF!</v>
      </c>
      <c r="DL46" s="565" t="e">
        <f>+#REF!</f>
        <v>#REF!</v>
      </c>
      <c r="DM46" s="565" t="e">
        <f>+#REF!</f>
        <v>#REF!</v>
      </c>
      <c r="DN46" s="565" t="e">
        <f>+#REF!</f>
        <v>#REF!</v>
      </c>
      <c r="DO46" s="565" t="e">
        <f>+#REF!</f>
        <v>#REF!</v>
      </c>
      <c r="DP46" s="565" t="e">
        <f>+#REF!</f>
        <v>#REF!</v>
      </c>
      <c r="DQ46" s="565" t="e">
        <f>+#REF!</f>
        <v>#REF!</v>
      </c>
      <c r="DR46" s="565" t="e">
        <f>+#REF!</f>
        <v>#REF!</v>
      </c>
      <c r="DS46" s="565" t="e">
        <f>+#REF!</f>
        <v>#REF!</v>
      </c>
      <c r="DT46" s="565" t="e">
        <f>+#REF!</f>
        <v>#REF!</v>
      </c>
      <c r="DU46" s="565" t="e">
        <f>+#REF!</f>
        <v>#REF!</v>
      </c>
      <c r="DV46" s="565" t="e">
        <f>+#REF!</f>
        <v>#REF!</v>
      </c>
      <c r="DW46" s="565" t="e">
        <f>+#REF!</f>
        <v>#REF!</v>
      </c>
      <c r="DX46" s="565" t="e">
        <f>+#REF!</f>
        <v>#REF!</v>
      </c>
      <c r="DY46" s="565" t="e">
        <f>+#REF!</f>
        <v>#REF!</v>
      </c>
      <c r="DZ46" s="565" t="e">
        <f>+#REF!</f>
        <v>#REF!</v>
      </c>
      <c r="EA46" s="565" t="e">
        <f>+#REF!</f>
        <v>#REF!</v>
      </c>
      <c r="EB46" s="565" t="e">
        <f>+#REF!</f>
        <v>#REF!</v>
      </c>
      <c r="EC46" s="565" t="e">
        <f>+#REF!</f>
        <v>#REF!</v>
      </c>
      <c r="ED46" s="565" t="e">
        <f>+#REF!</f>
        <v>#REF!</v>
      </c>
      <c r="EE46" s="565" t="e">
        <f>+#REF!</f>
        <v>#REF!</v>
      </c>
      <c r="EF46" s="565" t="e">
        <f>+#REF!</f>
        <v>#REF!</v>
      </c>
      <c r="EG46" s="565" t="e">
        <f>+#REF!</f>
        <v>#REF!</v>
      </c>
      <c r="EH46" s="565" t="e">
        <f>+#REF!</f>
        <v>#REF!</v>
      </c>
      <c r="EI46" s="565" t="e">
        <f>+#REF!</f>
        <v>#REF!</v>
      </c>
      <c r="EJ46" s="565" t="e">
        <f>+#REF!</f>
        <v>#REF!</v>
      </c>
      <c r="EK46" s="565" t="e">
        <f>+#REF!</f>
        <v>#REF!</v>
      </c>
      <c r="EL46" s="565" t="e">
        <f>+#REF!</f>
        <v>#REF!</v>
      </c>
      <c r="EM46" s="565" t="e">
        <f>+#REF!</f>
        <v>#REF!</v>
      </c>
      <c r="EN46" s="565" t="e">
        <f>+#REF!</f>
        <v>#REF!</v>
      </c>
      <c r="EO46" s="565" t="e">
        <f>+#REF!</f>
        <v>#REF!</v>
      </c>
      <c r="EP46" s="565" t="e">
        <f>+#REF!</f>
        <v>#REF!</v>
      </c>
      <c r="EQ46" s="565" t="e">
        <f>+#REF!</f>
        <v>#REF!</v>
      </c>
      <c r="ER46" s="565" t="e">
        <f>+#REF!</f>
        <v>#REF!</v>
      </c>
      <c r="ES46" s="565" t="e">
        <f>+#REF!</f>
        <v>#REF!</v>
      </c>
      <c r="ET46" s="565" t="e">
        <f>+#REF!</f>
        <v>#REF!</v>
      </c>
      <c r="EU46" s="565" t="e">
        <f>+#REF!</f>
        <v>#REF!</v>
      </c>
      <c r="EV46" s="565" t="e">
        <f>+#REF!</f>
        <v>#REF!</v>
      </c>
      <c r="EW46" s="565" t="e">
        <f>+#REF!</f>
        <v>#REF!</v>
      </c>
      <c r="EX46" s="565" t="e">
        <f>+#REF!</f>
        <v>#REF!</v>
      </c>
      <c r="EY46" s="565" t="e">
        <f>+#REF!</f>
        <v>#REF!</v>
      </c>
      <c r="EZ46" s="565" t="e">
        <f>+#REF!</f>
        <v>#REF!</v>
      </c>
      <c r="FA46" s="565" t="e">
        <f>+#REF!</f>
        <v>#REF!</v>
      </c>
      <c r="FB46" s="565" t="e">
        <f>+#REF!</f>
        <v>#REF!</v>
      </c>
      <c r="FC46" s="565" t="e">
        <f>+#REF!</f>
        <v>#REF!</v>
      </c>
      <c r="FD46" s="565" t="e">
        <f>+#REF!</f>
        <v>#REF!</v>
      </c>
      <c r="FE46" s="565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-5933</v>
      </c>
      <c r="M47" s="351">
        <f t="shared" ref="M47:M48" ca="1" si="207">IFERROR(MEDIAN(INDIRECT(ADDRESS($A47, BJ$2-V47) &amp; ":" &amp; ADDRESS($A47, BJ$2))),0)</f>
        <v>-5684.5</v>
      </c>
      <c r="N47" s="147">
        <f t="shared" ref="N47:N48" ca="1" si="208">IFERROR(MAX(INDIRECT(ADDRESS($A47, BJ$2-V47) &amp; ":" &amp; ADDRESS($A47, BJ$2)))-MIN(INDIRECT(ADDRESS($A47, BJ$2-V47) &amp; ":" &amp; ADDRESS($A47, BJ$2))),0)/6</f>
        <v>582.63799999999992</v>
      </c>
      <c r="O47" s="148">
        <f t="shared" ref="O47:O48" ca="1" si="209">+M47-3*N47</f>
        <v>-7432.4139999999998</v>
      </c>
      <c r="P47" s="148">
        <f t="shared" ref="P47:P48" ca="1" si="210">+M47+3*N47</f>
        <v>-3936.5860000000002</v>
      </c>
      <c r="Q47" s="62">
        <f t="shared" ref="Q47:Q48" ca="1" si="211">+W47</f>
        <v>1692.48</v>
      </c>
      <c r="R47" s="63">
        <f t="shared" ref="R47:R48" ca="1" si="212">+X47</f>
        <v>1904.0399999999997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1692.48</v>
      </c>
      <c r="X47" s="294">
        <f ca="1">+U47*4.3*12*L3</f>
        <v>1904.0399999999997</v>
      </c>
      <c r="Y47" s="150">
        <f t="shared" ref="Y47:Y48" ca="1" si="213">IF($W47&gt;$Q47,$W47,$Q47)</f>
        <v>1692.48</v>
      </c>
      <c r="Z47" s="150">
        <f t="shared" ca="1" si="63"/>
        <v>1904.0399999999997</v>
      </c>
      <c r="AA47" s="150">
        <f t="shared" ca="1" si="64"/>
        <v>1692.48</v>
      </c>
      <c r="AB47" s="150">
        <f t="shared" ca="1" si="65"/>
        <v>1904.0399999999997</v>
      </c>
      <c r="AC47" s="150">
        <f t="shared" ref="AC47:AC48" ca="1" si="214">+W47</f>
        <v>1692.48</v>
      </c>
      <c r="AD47" s="150">
        <f t="shared" ref="AD47:AD48" ca="1" si="215">+X47</f>
        <v>1904.0399999999997</v>
      </c>
      <c r="AE47" s="146" cm="1">
        <f t="array" aca="1" ref="AE47" ca="1">+_xlfn.SWITCH($G47,"Min",Y47,"Max",AA47,"Dual",AC47)</f>
        <v>1692.48</v>
      </c>
      <c r="AF47" s="146" cm="1">
        <f t="array" aca="1" ref="AF47" ca="1">+_xlfn.SWITCH($G47,"Min",Z47,"Max",AB47,"Dual",AD47)</f>
        <v>1904.0399999999997</v>
      </c>
      <c r="AG47" s="69">
        <f t="shared" ref="AG47:AG48" ca="1" si="216">+(AF47+AE47)/2</f>
        <v>1798.2599999999998</v>
      </c>
      <c r="AI47" s="151">
        <f t="shared" ref="AI47:AI48" ca="1" si="217">+CO47</f>
        <v>-5933</v>
      </c>
      <c r="AJ47" s="152">
        <f t="shared" ref="AJ47:AJ48" ca="1" si="218">AE47</f>
        <v>1692.48</v>
      </c>
      <c r="AK47" s="153">
        <f t="shared" ref="AK47:AP47" ca="1" si="219">+(AJ47+($AF47-$AJ47)/6)</f>
        <v>1727.74</v>
      </c>
      <c r="AL47" s="153">
        <f t="shared" ca="1" si="219"/>
        <v>1763</v>
      </c>
      <c r="AM47" s="153">
        <f t="shared" ca="1" si="219"/>
        <v>1798.26</v>
      </c>
      <c r="AN47" s="153">
        <f t="shared" ca="1" si="219"/>
        <v>1833.52</v>
      </c>
      <c r="AO47" s="153">
        <f t="shared" ca="1" si="219"/>
        <v>1868.78</v>
      </c>
      <c r="AP47" s="153">
        <f t="shared" ca="1" si="219"/>
        <v>1904.04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Low</v>
      </c>
      <c r="AR47" s="155">
        <f t="shared" ref="AR47:AR48" ca="1" si="220">+AJ47</f>
        <v>1692.48</v>
      </c>
      <c r="AS47" s="156">
        <f t="shared" ref="AS47:AS48" ca="1" si="221">+AK47</f>
        <v>1727.74</v>
      </c>
      <c r="AT47" s="156">
        <f t="shared" ref="AT47:AT48" ca="1" si="222">+AL47</f>
        <v>1763</v>
      </c>
      <c r="AU47" s="157">
        <f t="shared" ref="AU47:AU48" ca="1" si="223">+AM47</f>
        <v>1798.26</v>
      </c>
      <c r="AV47" s="157">
        <f t="shared" ref="AV47:AV48" ca="1" si="224">+AN47</f>
        <v>1833.52</v>
      </c>
      <c r="AW47" s="158">
        <f t="shared" ref="AW47:AW48" ca="1" si="225">+AO47</f>
        <v>1868.78</v>
      </c>
      <c r="AX47" s="158">
        <f t="shared" ref="AX47:AX48" ca="1" si="226">+AP47</f>
        <v>1904.04</v>
      </c>
      <c r="AY47" s="154" t="str" cm="1">
        <f t="array" aca="1" ref="AY47" ca="1">+_xlfn.IFS(AI47&lt;=$AT47,"Green",AND(AI47&gt;$AT47,AI47&lt;=$AV47),"Yellow High",AND(AI47&gt;$AV47,AI47&lt;=$AX47),"Orange High",AI47&gt;$AX47,"Red High")</f>
        <v>Green</v>
      </c>
      <c r="AZ47" s="158">
        <f t="shared" ref="AZ47:AZ48" ca="1" si="227">+AR47</f>
        <v>1692.48</v>
      </c>
      <c r="BA47" s="158">
        <f t="shared" ref="BA47:BA48" ca="1" si="228">+AS47</f>
        <v>1727.74</v>
      </c>
      <c r="BB47" s="157">
        <f t="shared" ref="BB47:BB48" ca="1" si="229">+AT47</f>
        <v>1763</v>
      </c>
      <c r="BC47" s="157">
        <f t="shared" ref="BC47:BC48" ca="1" si="230">+AU47</f>
        <v>1798.26</v>
      </c>
      <c r="BD47" s="156">
        <f t="shared" ref="BD47:BD48" ca="1" si="231">+AV47</f>
        <v>1833.52</v>
      </c>
      <c r="BE47" s="156">
        <f t="shared" ref="BE47:BE48" ca="1" si="232">+AW47</f>
        <v>1868.78</v>
      </c>
      <c r="BF47" s="159">
        <f t="shared" ref="BF47:BF48" ca="1" si="233">+AX47</f>
        <v>1904.04</v>
      </c>
      <c r="BG47" s="154" t="str" cm="1">
        <f t="array" aca="1" ref="BG47" ca="1">+_xlfn.IFS($L47&lt;=AZ47,"Red Low",AND($L47&gt;AZ47,$L47&lt;=BB47),"Orange Low",AND($L47&gt;BB47,$L47&lt;=BD47),"Yellow Low",$L47&gt;BD47,"Green")</f>
        <v>Red Low</v>
      </c>
      <c r="BH47" s="21" t="str" cm="1">
        <f t="array" aca="1" ref="BH47" ca="1">+_xlfn.IFS(G47="Min",BG47,G47="Max",AY47,G47="Dual",AQ47)</f>
        <v>Green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-4587</v>
      </c>
      <c r="CF47" s="163" cm="1">
        <f t="array" aca="1" ref="CF47" ca="1">+INDIRECT(ADDRESS($A47,$BJ$2-9))</f>
        <v>-5135</v>
      </c>
      <c r="CG47" s="163" cm="1">
        <f t="array" aca="1" ref="CG47" ca="1">+INDIRECT(ADDRESS($A47,$BJ$2-8))</f>
        <v>-4947</v>
      </c>
      <c r="CH47" s="163" cm="1">
        <f t="array" aca="1" ref="CH47" ca="1">+INDIRECT(ADDRESS($A47,$BJ$2-7))</f>
        <v>-5485</v>
      </c>
      <c r="CI47" s="163" cm="1">
        <f t="array" aca="1" ref="CI47" ca="1">+INDIRECT(ADDRESS($A47,$BJ$2-6))</f>
        <v>-5153</v>
      </c>
      <c r="CJ47" s="163" cm="1">
        <f t="array" aca="1" ref="CJ47" ca="1">+INDIRECT(ADDRESS($A47,$BJ$2-5))</f>
        <v>-5884</v>
      </c>
      <c r="CK47" s="163" cm="1">
        <f t="array" aca="1" ref="CK47" ca="1">+INDIRECT(ADDRESS($A47,$BJ$2-4))</f>
        <v>-6055</v>
      </c>
      <c r="CL47" s="163" cm="1">
        <f t="array" aca="1" ref="CL47" ca="1">+INDIRECT(ADDRESS($A47,$BJ$2-3))</f>
        <v>-5977</v>
      </c>
      <c r="CM47" s="163" cm="1">
        <f t="array" aca="1" ref="CM47" ca="1">+INDIRECT(ADDRESS($A47,$BJ$2-2))</f>
        <v>-6472</v>
      </c>
      <c r="CN47" s="163" cm="1">
        <f t="array" aca="1" ref="CN47" ca="1">+INDIRECT(ADDRESS($A47,$BJ$2-1))</f>
        <v>-5901</v>
      </c>
      <c r="CO47" s="163" cm="1">
        <f t="array" aca="1" ref="CO47" ca="1">+INDIRECT(ADDRESS($A47,BJ$2))</f>
        <v>-5933</v>
      </c>
      <c r="CP47" s="163"/>
      <c r="CQ47" s="54"/>
      <c r="CR47" s="54">
        <f t="shared" ca="1" si="144"/>
        <v>2482.4759999999997</v>
      </c>
      <c r="CS47" s="54">
        <f t="shared" ca="1" si="145"/>
        <v>2271.9479999999994</v>
      </c>
      <c r="CT47" s="54">
        <f t="shared" ca="1" si="146"/>
        <v>2649.1439999999993</v>
      </c>
      <c r="CU47" s="54">
        <f t="shared" ca="1" si="147"/>
        <v>4035.1199999999994</v>
      </c>
      <c r="CV47" s="54">
        <f t="shared" ca="1" si="148"/>
        <v>2789.4959999999996</v>
      </c>
      <c r="CW47" s="54">
        <f t="shared" ca="1" si="149"/>
        <v>1938.6119999999996</v>
      </c>
      <c r="CX47" s="54">
        <f t="shared" ca="1" si="150"/>
        <v>1552.6439999999998</v>
      </c>
      <c r="CY47" s="54">
        <f t="shared" ca="1" si="151"/>
        <v>4482.4919999999993</v>
      </c>
      <c r="CZ47" s="54">
        <f t="shared" ca="1" si="152"/>
        <v>2403.5279999999998</v>
      </c>
      <c r="DA47" s="54">
        <f t="shared" ca="1" si="71"/>
        <v>2754.4079999999994</v>
      </c>
      <c r="DB47" s="54">
        <f t="shared" ca="1" si="71"/>
        <v>1798.2599999999998</v>
      </c>
      <c r="DC47" s="54"/>
      <c r="DD47" s="21" t="str">
        <f t="shared" si="196"/>
        <v>TWC</v>
      </c>
      <c r="DE47" s="297">
        <f>+DE41+DE34-DE38</f>
        <v>-2896</v>
      </c>
      <c r="DF47" s="568">
        <f t="shared" ref="DF47:FE47" si="234">+DF41+DF34-DF38</f>
        <v>-2794</v>
      </c>
      <c r="DG47" s="568">
        <f t="shared" si="234"/>
        <v>-3582</v>
      </c>
      <c r="DH47" s="568">
        <f t="shared" si="234"/>
        <v>-3622</v>
      </c>
      <c r="DI47" s="568">
        <f t="shared" si="234"/>
        <v>-3583</v>
      </c>
      <c r="DJ47" s="568">
        <f t="shared" si="234"/>
        <v>-3037</v>
      </c>
      <c r="DK47" s="568">
        <f t="shared" si="234"/>
        <v>-3688</v>
      </c>
      <c r="DL47" s="568">
        <f t="shared" si="234"/>
        <v>-3331</v>
      </c>
      <c r="DM47" s="568">
        <f t="shared" si="234"/>
        <v>-4020</v>
      </c>
      <c r="DN47" s="568">
        <f t="shared" si="234"/>
        <v>-4741</v>
      </c>
      <c r="DO47" s="568">
        <f t="shared" si="234"/>
        <v>-4271</v>
      </c>
      <c r="DP47" s="568">
        <f t="shared" si="234"/>
        <v>-4868</v>
      </c>
      <c r="DQ47" s="568">
        <f t="shared" si="234"/>
        <v>4036</v>
      </c>
      <c r="DR47" s="568">
        <f t="shared" si="234"/>
        <v>-4059</v>
      </c>
      <c r="DS47" s="568">
        <f t="shared" si="234"/>
        <v>-1419.5540000000001</v>
      </c>
      <c r="DT47" s="568">
        <f t="shared" si="234"/>
        <v>-4607</v>
      </c>
      <c r="DU47" s="568">
        <f t="shared" si="234"/>
        <v>-4593</v>
      </c>
      <c r="DV47" s="568">
        <f t="shared" si="234"/>
        <v>-4475</v>
      </c>
      <c r="DW47" s="568">
        <f t="shared" si="234"/>
        <v>-3689</v>
      </c>
      <c r="DX47" s="568">
        <f t="shared" si="234"/>
        <v>-4437</v>
      </c>
      <c r="DY47" s="568">
        <f t="shared" si="234"/>
        <v>-4674</v>
      </c>
      <c r="DZ47" s="568">
        <f t="shared" si="234"/>
        <v>-4697</v>
      </c>
      <c r="EA47" s="568">
        <f t="shared" si="234"/>
        <v>-4484</v>
      </c>
      <c r="EB47" s="568">
        <f t="shared" si="234"/>
        <v>-4785</v>
      </c>
      <c r="EC47" s="568">
        <f t="shared" si="234"/>
        <v>-4985</v>
      </c>
      <c r="ED47" s="568">
        <f t="shared" si="234"/>
        <v>-4625</v>
      </c>
      <c r="EE47" s="568">
        <f t="shared" si="234"/>
        <v>-4727</v>
      </c>
      <c r="EF47" s="568">
        <f t="shared" si="234"/>
        <v>-4150</v>
      </c>
      <c r="EG47" s="568">
        <f t="shared" si="234"/>
        <v>-4858</v>
      </c>
      <c r="EH47" s="568">
        <f t="shared" si="234"/>
        <v>-5438</v>
      </c>
      <c r="EI47" s="568">
        <f t="shared" si="234"/>
        <v>-5751</v>
      </c>
      <c r="EJ47" s="568">
        <f t="shared" si="234"/>
        <v>-5445</v>
      </c>
      <c r="EK47" s="568">
        <f t="shared" si="234"/>
        <v>-5500</v>
      </c>
      <c r="EL47" s="568">
        <f t="shared" si="234"/>
        <v>-5200</v>
      </c>
      <c r="EM47" s="568">
        <f t="shared" si="234"/>
        <v>-5109</v>
      </c>
      <c r="EN47" s="568">
        <f t="shared" si="234"/>
        <v>-4452</v>
      </c>
      <c r="EO47" s="568">
        <f t="shared" si="234"/>
        <v>-4370</v>
      </c>
      <c r="EP47" s="568">
        <f t="shared" si="234"/>
        <v>-5091</v>
      </c>
      <c r="EQ47" s="568">
        <f t="shared" si="234"/>
        <v>-5773</v>
      </c>
      <c r="ER47" s="568">
        <f t="shared" si="234"/>
        <v>-5041</v>
      </c>
      <c r="ES47" s="568">
        <f t="shared" si="234"/>
        <v>-6179.9480000000003</v>
      </c>
      <c r="ET47" s="568">
        <f t="shared" si="234"/>
        <v>-2976.1720000000005</v>
      </c>
      <c r="EU47" s="568">
        <f t="shared" si="234"/>
        <v>-4587</v>
      </c>
      <c r="EV47" s="568">
        <f t="shared" si="234"/>
        <v>-5135</v>
      </c>
      <c r="EW47" s="568">
        <f t="shared" si="234"/>
        <v>-4947</v>
      </c>
      <c r="EX47" s="568">
        <f t="shared" si="234"/>
        <v>-5485</v>
      </c>
      <c r="EY47" s="568">
        <f t="shared" si="234"/>
        <v>-5153</v>
      </c>
      <c r="EZ47" s="568">
        <f t="shared" si="234"/>
        <v>-5884</v>
      </c>
      <c r="FA47" s="568">
        <f t="shared" si="234"/>
        <v>-6055</v>
      </c>
      <c r="FB47" s="568">
        <f t="shared" si="234"/>
        <v>-5977</v>
      </c>
      <c r="FC47" s="568">
        <f t="shared" si="234"/>
        <v>-6472</v>
      </c>
      <c r="FD47" s="568">
        <f t="shared" si="234"/>
        <v>-5901</v>
      </c>
      <c r="FE47" s="568">
        <f t="shared" si="234"/>
        <v>-5933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-32</v>
      </c>
      <c r="M48" s="351">
        <f t="shared" ca="1" si="207"/>
        <v>-171</v>
      </c>
      <c r="N48" s="147">
        <f t="shared" ca="1" si="208"/>
        <v>802.43399999999986</v>
      </c>
      <c r="O48" s="148">
        <f t="shared" ca="1" si="209"/>
        <v>-2578.3019999999997</v>
      </c>
      <c r="P48" s="148">
        <f t="shared" ca="1" si="210"/>
        <v>2236.3019999999997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-32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-1610.8279999999995</v>
      </c>
      <c r="CF48" s="163" cm="1">
        <f t="array" aca="1" ref="CF48" ca="1">+INDIRECT(ADDRESS($A48,$BJ$2-9))</f>
        <v>-548</v>
      </c>
      <c r="CG48" s="163" cm="1">
        <f t="array" aca="1" ref="CG48" ca="1">+INDIRECT(ADDRESS($A48,$BJ$2-8))</f>
        <v>188</v>
      </c>
      <c r="CH48" s="163" cm="1">
        <f t="array" aca="1" ref="CH48" ca="1">+INDIRECT(ADDRESS($A48,$BJ$2-7))</f>
        <v>-538</v>
      </c>
      <c r="CI48" s="163" cm="1">
        <f t="array" aca="1" ref="CI48" ca="1">+INDIRECT(ADDRESS($A48,$BJ$2-6))</f>
        <v>332</v>
      </c>
      <c r="CJ48" s="163" cm="1">
        <f t="array" aca="1" ref="CJ48" ca="1">+INDIRECT(ADDRESS($A48,$BJ$2-5))</f>
        <v>-731</v>
      </c>
      <c r="CK48" s="163" cm="1">
        <f t="array" aca="1" ref="CK48" ca="1">+INDIRECT(ADDRESS($A48,$BJ$2-4))</f>
        <v>-171</v>
      </c>
      <c r="CL48" s="163" cm="1">
        <f t="array" aca="1" ref="CL48" ca="1">+INDIRECT(ADDRESS($A48,$BJ$2-3))</f>
        <v>78</v>
      </c>
      <c r="CM48" s="163" cm="1">
        <f t="array" aca="1" ref="CM48" ca="1">+INDIRECT(ADDRESS($A48,$BJ$2-2))</f>
        <v>-495</v>
      </c>
      <c r="CN48" s="163" cm="1">
        <f t="array" aca="1" ref="CN48" ca="1">+INDIRECT(ADDRESS($A48,$BJ$2-1))</f>
        <v>571</v>
      </c>
      <c r="CO48" s="163" cm="1">
        <f t="array" aca="1" ref="CO48" ca="1">+INDIRECT(ADDRESS($A48,BJ$2))</f>
        <v>-32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7">
        <f>+DF47-DE47</f>
        <v>102</v>
      </c>
      <c r="DG48" s="567">
        <f t="shared" ref="DG48:FE48" si="236">+DG47-DF47</f>
        <v>-788</v>
      </c>
      <c r="DH48" s="567">
        <f t="shared" si="236"/>
        <v>-40</v>
      </c>
      <c r="DI48" s="567">
        <f t="shared" si="236"/>
        <v>39</v>
      </c>
      <c r="DJ48" s="567">
        <f t="shared" si="236"/>
        <v>546</v>
      </c>
      <c r="DK48" s="567">
        <f t="shared" si="236"/>
        <v>-651</v>
      </c>
      <c r="DL48" s="567">
        <f t="shared" si="236"/>
        <v>357</v>
      </c>
      <c r="DM48" s="567">
        <f t="shared" si="236"/>
        <v>-689</v>
      </c>
      <c r="DN48" s="567">
        <f t="shared" si="236"/>
        <v>-721</v>
      </c>
      <c r="DO48" s="567">
        <f t="shared" si="236"/>
        <v>470</v>
      </c>
      <c r="DP48" s="567">
        <f t="shared" si="236"/>
        <v>-597</v>
      </c>
      <c r="DQ48" s="567">
        <f t="shared" si="236"/>
        <v>8904</v>
      </c>
      <c r="DR48" s="567">
        <f t="shared" si="236"/>
        <v>-8095</v>
      </c>
      <c r="DS48" s="567">
        <f t="shared" si="236"/>
        <v>2639.4459999999999</v>
      </c>
      <c r="DT48" s="567">
        <f t="shared" si="236"/>
        <v>-3187.4459999999999</v>
      </c>
      <c r="DU48" s="567">
        <f t="shared" si="236"/>
        <v>14</v>
      </c>
      <c r="DV48" s="567">
        <f t="shared" si="236"/>
        <v>118</v>
      </c>
      <c r="DW48" s="567">
        <f t="shared" si="236"/>
        <v>786</v>
      </c>
      <c r="DX48" s="567">
        <f t="shared" si="236"/>
        <v>-748</v>
      </c>
      <c r="DY48" s="567">
        <f t="shared" si="236"/>
        <v>-237</v>
      </c>
      <c r="DZ48" s="567">
        <f t="shared" si="236"/>
        <v>-23</v>
      </c>
      <c r="EA48" s="567">
        <f t="shared" si="236"/>
        <v>213</v>
      </c>
      <c r="EB48" s="567">
        <f t="shared" si="236"/>
        <v>-301</v>
      </c>
      <c r="EC48" s="567">
        <f t="shared" si="236"/>
        <v>-200</v>
      </c>
      <c r="ED48" s="567">
        <f t="shared" si="236"/>
        <v>360</v>
      </c>
      <c r="EE48" s="567">
        <f t="shared" si="236"/>
        <v>-102</v>
      </c>
      <c r="EF48" s="567">
        <f t="shared" si="236"/>
        <v>577</v>
      </c>
      <c r="EG48" s="567">
        <f t="shared" si="236"/>
        <v>-708</v>
      </c>
      <c r="EH48" s="567">
        <f t="shared" si="236"/>
        <v>-580</v>
      </c>
      <c r="EI48" s="567">
        <f t="shared" si="236"/>
        <v>-313</v>
      </c>
      <c r="EJ48" s="567">
        <f t="shared" si="236"/>
        <v>306</v>
      </c>
      <c r="EK48" s="567">
        <f t="shared" si="236"/>
        <v>-55</v>
      </c>
      <c r="EL48" s="567">
        <f t="shared" si="236"/>
        <v>300</v>
      </c>
      <c r="EM48" s="567">
        <f t="shared" si="236"/>
        <v>91</v>
      </c>
      <c r="EN48" s="567">
        <f t="shared" si="236"/>
        <v>657</v>
      </c>
      <c r="EO48" s="567">
        <f t="shared" si="236"/>
        <v>82</v>
      </c>
      <c r="EP48" s="567">
        <f t="shared" si="236"/>
        <v>-721</v>
      </c>
      <c r="EQ48" s="567">
        <f t="shared" si="236"/>
        <v>-682</v>
      </c>
      <c r="ER48" s="567">
        <f t="shared" si="236"/>
        <v>732</v>
      </c>
      <c r="ES48" s="567">
        <f t="shared" si="236"/>
        <v>-1138.9480000000003</v>
      </c>
      <c r="ET48" s="567">
        <f t="shared" si="236"/>
        <v>3203.7759999999998</v>
      </c>
      <c r="EU48" s="567">
        <f t="shared" si="236"/>
        <v>-1610.8279999999995</v>
      </c>
      <c r="EV48" s="567">
        <f t="shared" si="236"/>
        <v>-548</v>
      </c>
      <c r="EW48" s="567">
        <f t="shared" si="236"/>
        <v>188</v>
      </c>
      <c r="EX48" s="567">
        <f t="shared" si="236"/>
        <v>-538</v>
      </c>
      <c r="EY48" s="567">
        <f t="shared" si="236"/>
        <v>332</v>
      </c>
      <c r="EZ48" s="567">
        <f t="shared" si="236"/>
        <v>-731</v>
      </c>
      <c r="FA48" s="567">
        <f t="shared" si="236"/>
        <v>-171</v>
      </c>
      <c r="FB48" s="567">
        <f t="shared" si="236"/>
        <v>78</v>
      </c>
      <c r="FC48" s="567">
        <f t="shared" si="236"/>
        <v>-495</v>
      </c>
      <c r="FD48" s="567">
        <f t="shared" si="236"/>
        <v>571</v>
      </c>
      <c r="FE48" s="567">
        <f t="shared" si="236"/>
        <v>-32</v>
      </c>
    </row>
    <row r="49" spans="1:162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-78.187000000000012</v>
      </c>
      <c r="M49" s="355">
        <f t="shared" ca="1" si="204"/>
        <v>-274.06399999999996</v>
      </c>
      <c r="N49" s="276">
        <f t="shared" ref="N49:N51" ca="1" si="238">IFERROR(MAX(INDIRECT(ADDRESS($A49, BJ$2-V49) &amp; ":" &amp; ADDRESS($A49, BJ$2)))-MIN(INDIRECT(ADDRESS($A49, BJ$2-V49) &amp; ":" &amp; ADDRESS($A49, BJ$2))),0)/6</f>
        <v>375.30866666666657</v>
      </c>
      <c r="O49" s="120">
        <f t="shared" ref="O49:O51" ca="1" si="239">+M49-3*N49</f>
        <v>-1399.9899999999998</v>
      </c>
      <c r="P49" s="121">
        <f t="shared" ref="P49:P51" ca="1" si="240">+M49+3*N49</f>
        <v>851.86199999999974</v>
      </c>
      <c r="Q49" s="62">
        <f t="shared" ca="1" si="51"/>
        <v>3.1690295138888887E-2</v>
      </c>
      <c r="R49" s="63">
        <f t="shared" ca="1" si="52"/>
        <v>1.4594225114542909</v>
      </c>
      <c r="S49" s="64" t="str">
        <f>+Parametres!E51</f>
        <v>As a % of weekly sales</v>
      </c>
      <c r="T49" s="65">
        <f>+Parametres!F51</f>
        <v>8.7916666666666664E-3</v>
      </c>
      <c r="U49" s="65">
        <f>+Parametres!G51</f>
        <v>7.0593157894736774E-2</v>
      </c>
      <c r="V49" s="122">
        <v>10</v>
      </c>
      <c r="W49" s="277">
        <f ca="1">+T49*W15</f>
        <v>3.1690295138888887E-2</v>
      </c>
      <c r="X49" s="277">
        <f ca="1">+U49*X15</f>
        <v>1.4594225114542909</v>
      </c>
      <c r="Y49" s="279">
        <f t="shared" ref="Y49:Y51" ca="1" si="241">IF($W49&gt;$Q49,$W49,$Q49)</f>
        <v>3.1690295138888887E-2</v>
      </c>
      <c r="Z49" s="280">
        <f t="shared" ref="Z49:Z51" ca="1" si="242">IF($X49&gt;$R49,$X49,$R49)</f>
        <v>1.4594225114542909</v>
      </c>
      <c r="AA49" s="279">
        <f t="shared" ref="AA49:AA51" ca="1" si="243">IF($W49&gt;$Q49,$Q49,$W49)</f>
        <v>3.1690295138888887E-2</v>
      </c>
      <c r="AB49" s="280">
        <f t="shared" ref="AB49:AB51" ca="1" si="244">IF($X49&gt;$R49,$R49,$X49)</f>
        <v>1.4594225114542909</v>
      </c>
      <c r="AC49" s="281">
        <f t="shared" ref="AC49:AD51" ca="1" si="245">+W49</f>
        <v>3.1690295138888887E-2</v>
      </c>
      <c r="AD49" s="281">
        <f t="shared" ca="1" si="245"/>
        <v>1.4594225114542909</v>
      </c>
      <c r="AE49" s="125" cm="1">
        <f t="array" aca="1" ref="AE49" ca="1">+_xlfn.SWITCH($G49,"Min",Y49,"Max",AA49,"Dual",AC49)</f>
        <v>3.1690295138888887E-2</v>
      </c>
      <c r="AF49" s="61" cm="1">
        <f t="array" aca="1" ref="AF49" ca="1">+_xlfn.SWITCH($G49,"Min",Z49,"Max",AB49,"Dual",AD49)</f>
        <v>1.4594225114542909</v>
      </c>
      <c r="AG49" s="69">
        <f t="shared" ca="1" si="53"/>
        <v>0.7455564032965899</v>
      </c>
      <c r="AI49" s="24">
        <f t="shared" ref="AI49:AI51" ca="1" si="246">+CO49</f>
        <v>-78.187000000000012</v>
      </c>
      <c r="AJ49" s="126">
        <f t="shared" ref="AJ49:AJ51" ca="1" si="247">AE49</f>
        <v>3.1690295138888887E-2</v>
      </c>
      <c r="AK49" s="127">
        <f t="shared" ref="AK49:AP58" ca="1" si="248">+(AJ49+($AF49-$AJ49)/6)</f>
        <v>0.26964566452478922</v>
      </c>
      <c r="AL49" s="127">
        <f t="shared" ca="1" si="248"/>
        <v>0.50760103391068956</v>
      </c>
      <c r="AM49" s="127">
        <f t="shared" ca="1" si="248"/>
        <v>0.7455564032965899</v>
      </c>
      <c r="AN49" s="127">
        <f t="shared" ca="1" si="248"/>
        <v>0.98351177268249024</v>
      </c>
      <c r="AO49" s="127">
        <f t="shared" ca="1" si="248"/>
        <v>1.2214671420683905</v>
      </c>
      <c r="AP49" s="127">
        <f t="shared" ca="1" si="248"/>
        <v>1.4594225114542909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3.1690295138888887E-2</v>
      </c>
      <c r="AS49" s="128">
        <f t="shared" ca="1" si="249"/>
        <v>0.26964566452478922</v>
      </c>
      <c r="AT49" s="128">
        <f t="shared" ca="1" si="249"/>
        <v>0.50760103391068956</v>
      </c>
      <c r="AU49" s="129">
        <f t="shared" ca="1" si="249"/>
        <v>0.7455564032965899</v>
      </c>
      <c r="AV49" s="129">
        <f t="shared" ca="1" si="249"/>
        <v>0.98351177268249024</v>
      </c>
      <c r="AW49" s="130">
        <f t="shared" ca="1" si="249"/>
        <v>1.2214671420683905</v>
      </c>
      <c r="AX49" s="131">
        <f t="shared" ca="1" si="249"/>
        <v>1.4594225114542909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3.1690295138888887E-2</v>
      </c>
      <c r="BA49" s="130">
        <f t="shared" ca="1" si="250"/>
        <v>0.26964566452478922</v>
      </c>
      <c r="BB49" s="129">
        <f t="shared" ca="1" si="250"/>
        <v>0.50760103391068956</v>
      </c>
      <c r="BC49" s="129">
        <f t="shared" ca="1" si="250"/>
        <v>0.7455564032965899</v>
      </c>
      <c r="BD49" s="128">
        <f t="shared" ca="1" si="250"/>
        <v>0.98351177268249024</v>
      </c>
      <c r="BE49" s="128">
        <f t="shared" ca="1" si="250"/>
        <v>1.2214671420683905</v>
      </c>
      <c r="BF49" s="132">
        <f t="shared" ca="1" si="250"/>
        <v>1.4594225114542909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3.1690295138888887E-2</v>
      </c>
      <c r="BR49" s="282">
        <f t="shared" ref="BR49:BR63" ca="1" si="253">+AF49</f>
        <v>1.4594225114542909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-1642.5889999999995</v>
      </c>
      <c r="CF49" s="54" cm="1">
        <f t="array" aca="1" ref="CF49" ca="1">+INDIRECT(ADDRESS($A49,$BJ$2-9))</f>
        <v>-593.91399999999999</v>
      </c>
      <c r="CG49" s="54" cm="1">
        <f t="array" aca="1" ref="CG49" ca="1">+INDIRECT(ADDRESS($A49,$BJ$2-8))</f>
        <v>154.50900000000001</v>
      </c>
      <c r="CH49" s="54" cm="1">
        <f t="array" aca="1" ref="CH49" ca="1">+INDIRECT(ADDRESS($A49,$BJ$2-7))</f>
        <v>-473.91399999999999</v>
      </c>
      <c r="CI49" s="54" cm="1">
        <f t="array" aca="1" ref="CI49" ca="1">+INDIRECT(ADDRESS($A49,$BJ$2-6))</f>
        <v>313.15600000000001</v>
      </c>
      <c r="CJ49" s="54" cm="1">
        <f t="array" aca="1" ref="CJ49" ca="1">+INDIRECT(ADDRESS($A49,$BJ$2-5))</f>
        <v>-798.024</v>
      </c>
      <c r="CK49" s="54" cm="1">
        <f t="array" aca="1" ref="CK49" ca="1">+INDIRECT(ADDRESS($A49,$BJ$2-4))</f>
        <v>-274.06399999999996</v>
      </c>
      <c r="CL49" s="54" cm="1">
        <f t="array" aca="1" ref="CL49" ca="1">+INDIRECT(ADDRESS($A49,$BJ$2-3))</f>
        <v>228.61599999999999</v>
      </c>
      <c r="CM49" s="54" cm="1">
        <f t="array" aca="1" ref="CM49" ca="1">+INDIRECT(ADDRESS($A49,$BJ$2-2))</f>
        <v>-521.99700000000007</v>
      </c>
      <c r="CN49" s="54" cm="1">
        <f t="array" aca="1" ref="CN49" ca="1">+INDIRECT(ADDRESS($A49,$BJ$2-1))</f>
        <v>609.26299999999992</v>
      </c>
      <c r="CO49" s="54" cm="1">
        <f t="array" aca="1" ref="CO49" ca="1">+INDIRECT(ADDRESS($A49,BJ$2))</f>
        <v>-78.187000000000012</v>
      </c>
      <c r="CP49" s="54"/>
      <c r="CQ49" s="54"/>
      <c r="CR49" s="54">
        <f t="shared" ca="1" si="144"/>
        <v>1.0292315225996826</v>
      </c>
      <c r="CS49" s="54">
        <f t="shared" ca="1" si="145"/>
        <v>0.94194687050642323</v>
      </c>
      <c r="CT49" s="54">
        <f t="shared" ca="1" si="146"/>
        <v>1.0983318721735129</v>
      </c>
      <c r="CU49" s="54">
        <f t="shared" ca="1" si="147"/>
        <v>1.67295583178747</v>
      </c>
      <c r="CV49" s="54">
        <f t="shared" ca="1" si="148"/>
        <v>1.1565216402356857</v>
      </c>
      <c r="CW49" s="54">
        <f t="shared" ca="1" si="149"/>
        <v>0.8037461713587627</v>
      </c>
      <c r="CX49" s="54">
        <f t="shared" ca="1" si="150"/>
        <v>0.64372430918778734</v>
      </c>
      <c r="CY49" s="54">
        <f t="shared" ca="1" si="151"/>
        <v>1.8584357174856458</v>
      </c>
      <c r="CZ49" s="54">
        <f t="shared" ca="1" si="152"/>
        <v>0.99649977806471035</v>
      </c>
      <c r="DA49" s="54">
        <f t="shared" ca="1" si="71"/>
        <v>1.1419741982201426</v>
      </c>
      <c r="DB49" s="54">
        <f t="shared" ca="1" si="71"/>
        <v>0.7455564032965899</v>
      </c>
      <c r="DC49" s="54"/>
      <c r="DD49" s="283" t="str">
        <f t="shared" si="196"/>
        <v>Cash_Flow</v>
      </c>
      <c r="DE49" s="24"/>
      <c r="DF49" s="566">
        <f>(DF41-DE41)+(DF15-DF14)-(DF38-DE38)+(DF34-DE34)</f>
        <v>126.37999999999998</v>
      </c>
      <c r="DG49" s="566">
        <f t="shared" ref="DG49:EK49" si="254">(DG41-DF41)+(DG15-DG14)-(DG38-DF38)+(DG34-DF34)</f>
        <v>-822.92000000000007</v>
      </c>
      <c r="DH49" s="566">
        <f t="shared" si="254"/>
        <v>-5.5200000000000387</v>
      </c>
      <c r="DI49" s="566">
        <f t="shared" si="254"/>
        <v>18.330000000000013</v>
      </c>
      <c r="DJ49" s="566">
        <f t="shared" si="254"/>
        <v>520.38</v>
      </c>
      <c r="DK49" s="566">
        <f t="shared" si="254"/>
        <v>-600.62</v>
      </c>
      <c r="DL49" s="566">
        <f t="shared" si="254"/>
        <v>353.98</v>
      </c>
      <c r="DM49" s="566">
        <f t="shared" si="254"/>
        <v>-697.31999999999994</v>
      </c>
      <c r="DN49" s="566">
        <f t="shared" si="254"/>
        <v>-715.73</v>
      </c>
      <c r="DO49" s="566">
        <f t="shared" si="254"/>
        <v>394.41999999999996</v>
      </c>
      <c r="DP49" s="566">
        <f t="shared" si="254"/>
        <v>-618.48</v>
      </c>
      <c r="DQ49" s="566">
        <f t="shared" si="254"/>
        <v>8811.17</v>
      </c>
      <c r="DR49" s="566">
        <f t="shared" si="254"/>
        <v>-8092.0220000000008</v>
      </c>
      <c r="DS49" s="566">
        <f t="shared" si="254"/>
        <v>2638.9960000000001</v>
      </c>
      <c r="DT49" s="566">
        <f t="shared" si="254"/>
        <v>-3200.7959999999998</v>
      </c>
      <c r="DU49" s="566">
        <f t="shared" si="254"/>
        <v>25.900000000000013</v>
      </c>
      <c r="DV49" s="566">
        <f t="shared" si="254"/>
        <v>42.879999999999995</v>
      </c>
      <c r="DW49" s="566">
        <f t="shared" si="254"/>
        <v>716.55534999999998</v>
      </c>
      <c r="DX49" s="566">
        <f t="shared" si="254"/>
        <v>-910.78399999999999</v>
      </c>
      <c r="DY49" s="566">
        <f t="shared" si="254"/>
        <v>-144.51400000000004</v>
      </c>
      <c r="DZ49" s="566">
        <f t="shared" si="254"/>
        <v>-31.376000000000019</v>
      </c>
      <c r="EA49" s="566">
        <f t="shared" si="254"/>
        <v>256.39600000000002</v>
      </c>
      <c r="EB49" s="566">
        <f t="shared" si="254"/>
        <v>-232.447</v>
      </c>
      <c r="EC49" s="566">
        <f t="shared" si="254"/>
        <v>-214.19699999999997</v>
      </c>
      <c r="ED49" s="566">
        <f t="shared" si="254"/>
        <v>404.82299999999998</v>
      </c>
      <c r="EE49" s="566">
        <f t="shared" si="254"/>
        <v>-74.980999999999995</v>
      </c>
      <c r="EF49" s="566">
        <f t="shared" si="254"/>
        <v>550.803</v>
      </c>
      <c r="EG49" s="566">
        <f t="shared" si="254"/>
        <v>-744.673</v>
      </c>
      <c r="EH49" s="566">
        <f t="shared" si="254"/>
        <v>-561.15300000000002</v>
      </c>
      <c r="EI49" s="566">
        <f t="shared" si="254"/>
        <v>-309.233</v>
      </c>
      <c r="EJ49" s="566">
        <f t="shared" si="254"/>
        <v>322.04700000000003</v>
      </c>
      <c r="EK49" s="566">
        <f t="shared" si="254"/>
        <v>-2.5149999999999864</v>
      </c>
      <c r="EL49" s="566">
        <f t="shared" ref="EL49:FE49" si="255">(EL41-EK41)+(EL15-EL14)-(EL38-EK38)+(EL34-EK34)</f>
        <v>197.64500000000001</v>
      </c>
      <c r="EM49" s="566">
        <f t="shared" si="255"/>
        <v>-16.254999999999967</v>
      </c>
      <c r="EN49" s="566">
        <f t="shared" si="255"/>
        <v>659.41</v>
      </c>
      <c r="EO49" s="566">
        <f t="shared" si="255"/>
        <v>7.3150000000000546</v>
      </c>
      <c r="EP49" s="566">
        <f t="shared" si="255"/>
        <v>-731.14599999999996</v>
      </c>
      <c r="EQ49" s="566">
        <f t="shared" si="255"/>
        <v>-621.096</v>
      </c>
      <c r="ER49" s="566">
        <f t="shared" si="255"/>
        <v>660.404</v>
      </c>
      <c r="ES49" s="566">
        <f t="shared" si="255"/>
        <v>-1020.6739999999999</v>
      </c>
      <c r="ET49" s="566">
        <f t="shared" si="255"/>
        <v>3161.2799999999993</v>
      </c>
      <c r="EU49" s="566">
        <f t="shared" si="255"/>
        <v>-1642.5889999999995</v>
      </c>
      <c r="EV49" s="566">
        <f t="shared" si="255"/>
        <v>-593.91399999999999</v>
      </c>
      <c r="EW49" s="566">
        <f t="shared" si="255"/>
        <v>154.50900000000001</v>
      </c>
      <c r="EX49" s="566">
        <f t="shared" si="255"/>
        <v>-473.91399999999999</v>
      </c>
      <c r="EY49" s="566">
        <f t="shared" si="255"/>
        <v>313.15600000000001</v>
      </c>
      <c r="EZ49" s="566">
        <f t="shared" si="255"/>
        <v>-798.024</v>
      </c>
      <c r="FA49" s="566">
        <f t="shared" si="255"/>
        <v>-274.06399999999996</v>
      </c>
      <c r="FB49" s="566">
        <f t="shared" si="255"/>
        <v>228.61599999999999</v>
      </c>
      <c r="FC49" s="566">
        <f t="shared" si="255"/>
        <v>-521.99700000000007</v>
      </c>
      <c r="FD49" s="566">
        <f t="shared" si="255"/>
        <v>609.26299999999992</v>
      </c>
      <c r="FE49" s="566">
        <f t="shared" si="255"/>
        <v>-78.187000000000012</v>
      </c>
    </row>
    <row r="50" spans="1:162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0.65</v>
      </c>
      <c r="M50" s="357">
        <f t="shared" ref="M50:M51" ca="1" si="257">IFERROR(MEDIAN(INDIRECT(ADDRESS($A50, BJ$2-V50) &amp; ":" &amp; ADDRESS($A50, BJ$2))),0)</f>
        <v>0.59</v>
      </c>
      <c r="N50" s="302">
        <f t="shared" ca="1" si="238"/>
        <v>6.6666666666666666E-2</v>
      </c>
      <c r="O50" s="303">
        <f t="shared" ca="1" si="239"/>
        <v>0.38999999999999996</v>
      </c>
      <c r="P50" s="302">
        <f t="shared" ca="1" si="240"/>
        <v>0.79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0.65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Red Low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Green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Red Low</v>
      </c>
      <c r="BH50" s="1" t="str" cm="1">
        <f t="array" aca="1" ref="BH50" ca="1">+_xlfn.IFS(G50="Min",BG50,G50="Max",AY50,G50="Dual",AQ50)</f>
        <v>Red Low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0.77</v>
      </c>
      <c r="CF50" s="307" cm="1">
        <f t="array" aca="1" ref="CF50" ca="1">+INDIRECT(ADDRESS($A50,$BJ$2-9))</f>
        <v>0.75</v>
      </c>
      <c r="CG50" s="307" cm="1">
        <f t="array" aca="1" ref="CG50" ca="1">+INDIRECT(ADDRESS($A50,$BJ$2-8))</f>
        <v>0.74</v>
      </c>
      <c r="CH50" s="307" cm="1">
        <f t="array" aca="1" ref="CH50" ca="1">+INDIRECT(ADDRESS($A50,$BJ$2-7))</f>
        <v>0.65</v>
      </c>
      <c r="CI50" s="307" cm="1">
        <f t="array" aca="1" ref="CI50" ca="1">+INDIRECT(ADDRESS($A50,$BJ$2-6))</f>
        <v>0.59</v>
      </c>
      <c r="CJ50" s="307" cm="1">
        <f t="array" aca="1" ref="CJ50" ca="1">+INDIRECT(ADDRESS($A50,$BJ$2-5))</f>
        <v>0.51</v>
      </c>
      <c r="CK50" s="307" cm="1">
        <f t="array" aca="1" ref="CK50" ca="1">+INDIRECT(ADDRESS($A50,$BJ$2-4))</f>
        <v>0.37</v>
      </c>
      <c r="CL50" s="307" cm="1">
        <f t="array" aca="1" ref="CL50" ca="1">+INDIRECT(ADDRESS($A50,$BJ$2-3))</f>
        <v>0.47</v>
      </c>
      <c r="CM50" s="307" cm="1">
        <f t="array" aca="1" ref="CM50" ca="1">+INDIRECT(ADDRESS($A50,$BJ$2-2))</f>
        <v>0.54</v>
      </c>
      <c r="CN50" s="307" cm="1">
        <f t="array" aca="1" ref="CN50" ca="1">+INDIRECT(ADDRESS($A50,$BJ$2-1))</f>
        <v>0.57999999999999996</v>
      </c>
      <c r="CO50" s="307" cm="1">
        <f t="array" aca="1" ref="CO50" ca="1">+INDIRECT(ADDRESS($A50,BJ$2))</f>
        <v>0.65</v>
      </c>
      <c r="CP50" s="307"/>
      <c r="CQ50" s="307"/>
      <c r="CR50" s="54">
        <f t="shared" ca="1" si="144"/>
        <v>1.2769512195121953</v>
      </c>
      <c r="CS50" s="54">
        <f t="shared" ca="1" si="145"/>
        <v>1.1686585365853659</v>
      </c>
      <c r="CT50" s="54">
        <f t="shared" ca="1" si="146"/>
        <v>1.3626829268292684</v>
      </c>
      <c r="CU50" s="54">
        <f t="shared" ca="1" si="147"/>
        <v>2.075609756097561</v>
      </c>
      <c r="CV50" s="54">
        <f t="shared" ca="1" si="148"/>
        <v>1.434878048780488</v>
      </c>
      <c r="CW50" s="54">
        <f t="shared" ca="1" si="149"/>
        <v>0.99719512195121962</v>
      </c>
      <c r="CX50" s="54">
        <f t="shared" ca="1" si="150"/>
        <v>0.7986585365853659</v>
      </c>
      <c r="CY50" s="54">
        <f t="shared" ca="1" si="151"/>
        <v>2.3057317073170736</v>
      </c>
      <c r="CZ50" s="54">
        <f t="shared" ca="1" si="152"/>
        <v>1.2363414634146344</v>
      </c>
      <c r="DA50" s="54">
        <f t="shared" ca="1" si="71"/>
        <v>1.4168292682926831</v>
      </c>
      <c r="DB50" s="54">
        <f t="shared" ca="1" si="71"/>
        <v>0.92500000000000016</v>
      </c>
      <c r="DC50" s="307"/>
      <c r="DD50" s="554" t="str">
        <f t="shared" si="196"/>
        <v>Production_plan_achivement%</v>
      </c>
      <c r="DE50" s="555">
        <f>+[1]Data!V25</f>
        <v>0.75</v>
      </c>
      <c r="DF50" s="555">
        <f>+[1]Data!W25</f>
        <v>0.82</v>
      </c>
      <c r="DG50" s="555">
        <f>+[1]Data!X25</f>
        <v>0.84</v>
      </c>
      <c r="DH50" s="555">
        <f>+[1]Data!Y25</f>
        <v>0.73</v>
      </c>
      <c r="DI50" s="555">
        <f>+[1]Data!Z25</f>
        <v>0.7</v>
      </c>
      <c r="DJ50" s="555">
        <f>+[1]Data!AA25</f>
        <v>0.78</v>
      </c>
      <c r="DK50" s="555">
        <f>+[1]Data!AB25</f>
        <v>0.76</v>
      </c>
      <c r="DL50" s="555">
        <f>+[1]Data!AC25</f>
        <v>0.84</v>
      </c>
      <c r="DM50" s="555">
        <f>+[1]Data!AD25</f>
        <v>0.88</v>
      </c>
      <c r="DN50" s="555">
        <f>+[1]Data!AE25</f>
        <v>0.72</v>
      </c>
      <c r="DO50" s="555">
        <f>+[1]Data!AF25</f>
        <v>0.66</v>
      </c>
      <c r="DP50" s="555">
        <f>+[1]Data!AG25</f>
        <v>0.69</v>
      </c>
      <c r="DQ50" s="555">
        <f>+[1]Data!AH25</f>
        <v>0.72</v>
      </c>
      <c r="DR50" s="555">
        <f>+[1]Data!AI25</f>
        <v>0.72</v>
      </c>
      <c r="DS50" s="555">
        <f>+[1]Data!AJ25</f>
        <v>0.79</v>
      </c>
      <c r="DT50" s="555">
        <f>+[1]Data!AK25</f>
        <v>0.68</v>
      </c>
      <c r="DU50" s="555">
        <f>+[1]Data!AL25</f>
        <v>0.74</v>
      </c>
      <c r="DV50" s="555">
        <f>+[1]Data!AM25</f>
        <v>0.42</v>
      </c>
      <c r="DW50" s="555">
        <f>+[1]Data!AN25</f>
        <v>0.56999999999999995</v>
      </c>
      <c r="DX50" s="555">
        <f>+[1]Data!AO25</f>
        <v>0.56999999999999995</v>
      </c>
      <c r="DY50" s="555">
        <f>+[1]Data!AP25</f>
        <v>0.64</v>
      </c>
      <c r="DZ50" s="555">
        <f>+[1]Data!AQ25</f>
        <v>0.84</v>
      </c>
      <c r="EA50" s="555">
        <f>+[1]Data!AR25</f>
        <v>0.79</v>
      </c>
      <c r="EB50" s="555">
        <f>+[1]Data!AS25</f>
        <v>0.76</v>
      </c>
      <c r="EC50" s="555">
        <f>+[1]Data!AT25</f>
        <v>0.73</v>
      </c>
      <c r="ED50" s="555">
        <f>+[1]Data!AU25</f>
        <v>0.76</v>
      </c>
      <c r="EE50" s="555">
        <f>+[1]Data!AV25</f>
        <v>0.65</v>
      </c>
      <c r="EF50" s="555">
        <f>+[1]Data!AW25</f>
        <v>0.71</v>
      </c>
      <c r="EG50" s="555">
        <f>+[1]Data!AX25</f>
        <v>0.62</v>
      </c>
      <c r="EH50" s="555">
        <f>+[1]Data!AY25</f>
        <v>0.59</v>
      </c>
      <c r="EI50" s="555">
        <f>+[1]Data!AZ25</f>
        <v>0.39</v>
      </c>
      <c r="EJ50" s="555">
        <f>+[1]Data!BA25</f>
        <v>0.63</v>
      </c>
      <c r="EK50" s="555">
        <f>+[1]Data!BB25</f>
        <v>0.71</v>
      </c>
      <c r="EL50" s="555">
        <f>+[1]Data!BC25</f>
        <v>0.62</v>
      </c>
      <c r="EM50" s="555">
        <f>+[1]Data!BD25</f>
        <v>0.46</v>
      </c>
      <c r="EN50" s="555">
        <f>+[1]Data!BE25</f>
        <v>0.38</v>
      </c>
      <c r="EO50" s="555">
        <f>+[1]Data!BF25</f>
        <v>0.51</v>
      </c>
      <c r="EP50" s="555">
        <f>+[1]Data!BG25</f>
        <v>0.77</v>
      </c>
      <c r="EQ50" s="555">
        <f>+[1]Data!BH25</f>
        <v>0.79</v>
      </c>
      <c r="ER50" s="555">
        <f>+[1]Data!BI25</f>
        <v>0.74</v>
      </c>
      <c r="ES50" s="555">
        <f>+[1]Data!BJ25</f>
        <v>0.72</v>
      </c>
      <c r="ET50" s="555">
        <f>+[1]Data!BK25</f>
        <v>0.88</v>
      </c>
      <c r="EU50" s="555">
        <f>+[1]Data!BL25</f>
        <v>0.77</v>
      </c>
      <c r="EV50" s="555">
        <f>+[1]Data!BM25</f>
        <v>0.75</v>
      </c>
      <c r="EW50" s="555">
        <f>+[1]Data!BN25</f>
        <v>0.74</v>
      </c>
      <c r="EX50" s="555">
        <f>+[1]Data!BO25</f>
        <v>0.65</v>
      </c>
      <c r="EY50" s="555">
        <f>+[1]Data!BP25</f>
        <v>0.59</v>
      </c>
      <c r="EZ50" s="555">
        <f>+[1]Data!BQ25</f>
        <v>0.51</v>
      </c>
      <c r="FA50" s="555">
        <f>+[1]Data!BR25</f>
        <v>0.37</v>
      </c>
      <c r="FB50" s="555">
        <f>+[1]Data!BS25</f>
        <v>0.47</v>
      </c>
      <c r="FC50" s="555">
        <f>+[1]Data!BT25</f>
        <v>0.54</v>
      </c>
      <c r="FD50" s="555">
        <f>+[1]Data!BU25</f>
        <v>0.57999999999999996</v>
      </c>
      <c r="FE50" s="555">
        <f>+[1]Data!BV25</f>
        <v>0.65</v>
      </c>
    </row>
    <row r="51" spans="1:162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0.46899999999999997</v>
      </c>
      <c r="M51" s="357">
        <f t="shared" ca="1" si="257"/>
        <v>0.6</v>
      </c>
      <c r="N51" s="302">
        <f t="shared" ca="1" si="238"/>
        <v>6.4183333333333328E-2</v>
      </c>
      <c r="O51" s="303">
        <f t="shared" ca="1" si="239"/>
        <v>0.40744999999999998</v>
      </c>
      <c r="P51" s="302">
        <f t="shared" ca="1" si="240"/>
        <v>0.79254999999999998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0.46899999999999997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0.65500000000000003</v>
      </c>
      <c r="CF51" s="307" cm="1">
        <f t="array" aca="1" ref="CF51" ca="1">+INDIRECT(ADDRESS($A51,$BJ$2-9))</f>
        <v>0.64300000000000002</v>
      </c>
      <c r="CG51" s="307" cm="1">
        <f t="array" aca="1" ref="CG51" ca="1">+INDIRECT(ADDRESS($A51,$BJ$2-8))</f>
        <v>0.71809999999999996</v>
      </c>
      <c r="CH51" s="307" cm="1">
        <f t="array" aca="1" ref="CH51" ca="1">+INDIRECT(ADDRESS($A51,$BJ$2-7))</f>
        <v>0.63300000000000001</v>
      </c>
      <c r="CI51" s="307" cm="1">
        <f t="array" aca="1" ref="CI51" ca="1">+INDIRECT(ADDRESS($A51,$BJ$2-6))</f>
        <v>0.58099999999999996</v>
      </c>
      <c r="CJ51" s="307" cm="1">
        <f t="array" aca="1" ref="CJ51" ca="1">+INDIRECT(ADDRESS($A51,$BJ$2-5))</f>
        <v>0.6</v>
      </c>
      <c r="CK51" s="307" cm="1">
        <f t="array" aca="1" ref="CK51" ca="1">+INDIRECT(ADDRESS($A51,$BJ$2-4))</f>
        <v>0.60599999999999998</v>
      </c>
      <c r="CL51" s="307" cm="1">
        <f t="array" aca="1" ref="CL51" ca="1">+INDIRECT(ADDRESS($A51,$BJ$2-3))</f>
        <v>0.35499999999999998</v>
      </c>
      <c r="CM51" s="307" cm="1">
        <f t="array" aca="1" ref="CM51" ca="1">+INDIRECT(ADDRESS($A51,$BJ$2-2))</f>
        <v>0.34</v>
      </c>
      <c r="CN51" s="307" cm="1">
        <f t="array" aca="1" ref="CN51" ca="1">+INDIRECT(ADDRESS($A51,$BJ$2-1))</f>
        <v>0.33300000000000002</v>
      </c>
      <c r="CO51" s="307" cm="1">
        <f t="array" aca="1" ref="CO51" ca="1">+INDIRECT(ADDRESS($A51,BJ$2))</f>
        <v>0.46899999999999997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0.36</v>
      </c>
      <c r="DF51" s="555">
        <f>+[1]Data!W49</f>
        <v>0.46</v>
      </c>
      <c r="DG51" s="555">
        <f>+[1]Data!X49</f>
        <v>0.59</v>
      </c>
      <c r="DH51" s="555">
        <f>+[1]Data!Y49</f>
        <v>0.63</v>
      </c>
      <c r="DI51" s="555">
        <f>+[1]Data!Z49</f>
        <v>0.56000000000000005</v>
      </c>
      <c r="DJ51" s="555">
        <f>+[1]Data!AA49</f>
        <v>0.56000000000000005</v>
      </c>
      <c r="DK51" s="555">
        <f>+[1]Data!AB49</f>
        <v>0.56999999999999995</v>
      </c>
      <c r="DL51" s="555">
        <f>+[1]Data!AC49</f>
        <v>0.63</v>
      </c>
      <c r="DM51" s="555">
        <f>+[1]Data!AD49</f>
        <v>0.65</v>
      </c>
      <c r="DN51" s="555">
        <f>+[1]Data!AE49</f>
        <v>0.78</v>
      </c>
      <c r="DO51" s="555">
        <f>+[1]Data!AF49</f>
        <v>0.64</v>
      </c>
      <c r="DP51" s="555">
        <f>+[1]Data!AG49</f>
        <v>0.59</v>
      </c>
      <c r="DQ51" s="555">
        <f>+[1]Data!AH49</f>
        <v>0.56999999999999995</v>
      </c>
      <c r="DR51" s="555">
        <f>+[1]Data!AI49</f>
        <v>0.55000000000000004</v>
      </c>
      <c r="DS51" s="555">
        <f>+[1]Data!AJ49</f>
        <v>0.55000000000000004</v>
      </c>
      <c r="DT51" s="555">
        <f>+[1]Data!AK49</f>
        <v>0.59</v>
      </c>
      <c r="DU51" s="555">
        <f>+[1]Data!AL49</f>
        <v>0.63600000000000001</v>
      </c>
      <c r="DV51" s="555">
        <f>+[1]Data!AM49</f>
        <v>0.68200000000000005</v>
      </c>
      <c r="DW51" s="555">
        <f>+[1]Data!AN49</f>
        <v>0</v>
      </c>
      <c r="DX51" s="555">
        <f>+[1]Data!AO49</f>
        <v>0.59299999999999997</v>
      </c>
      <c r="DY51" s="555">
        <f>+[1]Data!AP49</f>
        <v>0.61299999999999999</v>
      </c>
      <c r="DZ51" s="555">
        <f>+[1]Data!AQ49</f>
        <v>0.39</v>
      </c>
      <c r="EA51" s="555">
        <f>+[1]Data!AR49</f>
        <v>0.64300000000000002</v>
      </c>
      <c r="EB51" s="555">
        <f>+[1]Data!AS49</f>
        <v>0.7</v>
      </c>
      <c r="EC51" s="555">
        <f>+[1]Data!AT49</f>
        <v>0.69</v>
      </c>
      <c r="ED51" s="555">
        <f>+[1]Data!AU49</f>
        <v>0.56699999999999995</v>
      </c>
      <c r="EE51" s="555">
        <f>+[1]Data!AV49</f>
        <v>0.55000000000000004</v>
      </c>
      <c r="EF51" s="555">
        <f>+[1]Data!AW49</f>
        <v>0.6</v>
      </c>
      <c r="EG51" s="555">
        <f>+[1]Data!AX49</f>
        <v>0.65</v>
      </c>
      <c r="EH51" s="555">
        <f>+[1]Data!AY49</f>
        <v>0.67</v>
      </c>
      <c r="EI51" s="555">
        <f>+[1]Data!AZ49</f>
        <v>0.69399999999999995</v>
      </c>
      <c r="EJ51" s="555">
        <f>+[1]Data!BA49</f>
        <v>0.73299999999999998</v>
      </c>
      <c r="EK51" s="555">
        <f>+[1]Data!BB49</f>
        <v>0.73</v>
      </c>
      <c r="EL51" s="555">
        <f>+[1]Data!BC49</f>
        <v>0.74</v>
      </c>
      <c r="EM51" s="555">
        <f>+[1]Data!BD49</f>
        <v>0.75900000000000001</v>
      </c>
      <c r="EN51" s="555">
        <f>+[1]Data!BE49</f>
        <v>0.66700000000000004</v>
      </c>
      <c r="EO51" s="555">
        <f>+[1]Data!BF49</f>
        <v>0.65500000000000003</v>
      </c>
      <c r="EP51" s="555">
        <f>+[1]Data!BG49</f>
        <v>0.7</v>
      </c>
      <c r="EQ51" s="555">
        <f>+[1]Data!BH49</f>
        <v>0.71</v>
      </c>
      <c r="ER51" s="555">
        <f>+[1]Data!BI49</f>
        <v>0.73299999999999998</v>
      </c>
      <c r="ES51" s="555">
        <f>+[1]Data!BJ49</f>
        <v>0.72399999999999998</v>
      </c>
      <c r="ET51" s="555">
        <f>+[1]Data!BK49</f>
        <v>0.79300000000000004</v>
      </c>
      <c r="EU51" s="555">
        <f>+[1]Data!BL49</f>
        <v>0.65500000000000003</v>
      </c>
      <c r="EV51" s="555">
        <f>+[1]Data!BM49</f>
        <v>0.64300000000000002</v>
      </c>
      <c r="EW51" s="555">
        <f>+[1]Data!BN49</f>
        <v>0.71809999999999996</v>
      </c>
      <c r="EX51" s="555">
        <f>+[1]Data!BO49</f>
        <v>0.63300000000000001</v>
      </c>
      <c r="EY51" s="555">
        <f>+[1]Data!BP49</f>
        <v>0.58099999999999996</v>
      </c>
      <c r="EZ51" s="555">
        <f>+[1]Data!BQ49</f>
        <v>0.6</v>
      </c>
      <c r="FA51" s="555">
        <f>+[1]Data!BR49</f>
        <v>0.60599999999999998</v>
      </c>
      <c r="FB51" s="555">
        <f>+[1]Data!BS49</f>
        <v>0.35499999999999998</v>
      </c>
      <c r="FC51" s="555">
        <f>+[1]Data!BT49</f>
        <v>0.34</v>
      </c>
      <c r="FD51" s="555">
        <f>+[1]Data!BU49</f>
        <v>0.33300000000000002</v>
      </c>
      <c r="FE51" s="555">
        <f>+[1]Data!BV49</f>
        <v>0.46899999999999997</v>
      </c>
    </row>
    <row r="52" spans="1:162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6146334</v>
      </c>
      <c r="M52" s="355">
        <f ca="1">IFERROR(MEDIAN(INDIRECT(ADDRESS($A52, BJ$2-V52) &amp; ":" &amp; ADDRESS($A52, BJ$2))),0)</f>
        <v>4333804</v>
      </c>
      <c r="N52" s="276">
        <f ca="1">IFERROR(MAX(INDIRECT(ADDRESS($A52, BJ$2-V52) &amp; ":" &amp; ADDRESS($A52, BJ$2)))-MIN(INDIRECT(ADDRESS($A52, BJ$2-V52) &amp; ":" &amp; ADDRESS($A52, BJ$2))),0)/6</f>
        <v>690787.16666666663</v>
      </c>
      <c r="O52" s="120">
        <f ca="1">+M52-3*N52</f>
        <v>2261442.5</v>
      </c>
      <c r="P52" s="121">
        <f ca="1">+M52+3*N52</f>
        <v>6406165.5</v>
      </c>
      <c r="Q52" s="62">
        <f t="shared" si="51"/>
        <v>6138461.5384615371</v>
      </c>
      <c r="R52" s="63">
        <f t="shared" si="52"/>
        <v>7930069.9300699309</v>
      </c>
      <c r="S52" s="64">
        <f>+Parametres!E54</f>
        <v>0</v>
      </c>
      <c r="T52" s="330">
        <f>+Parametres!F54</f>
        <v>6138461.5384615371</v>
      </c>
      <c r="U52" s="330">
        <f>+Parametres!G54</f>
        <v>7930069.9300699309</v>
      </c>
      <c r="V52" s="122">
        <v>10</v>
      </c>
      <c r="W52" s="333">
        <f t="shared" si="258"/>
        <v>6138461.5384615371</v>
      </c>
      <c r="X52" s="333">
        <f t="shared" si="259"/>
        <v>7930069.9300699309</v>
      </c>
      <c r="Y52" s="125">
        <f>IF($W52&gt;$Q52,$W52,$Q52)</f>
        <v>6138461.5384615371</v>
      </c>
      <c r="Z52" s="125">
        <f>IF($X52&gt;$R52,$X52,$R52)</f>
        <v>7930069.9300699309</v>
      </c>
      <c r="AA52" s="125">
        <f>IF($W52&gt;$Q52,$Q52,$W52)</f>
        <v>6138461.5384615371</v>
      </c>
      <c r="AB52" s="125">
        <f>IF($X52&gt;$R52,$R52,$X52)</f>
        <v>7930069.9300699309</v>
      </c>
      <c r="AC52" s="125">
        <f>+W52</f>
        <v>6138461.5384615371</v>
      </c>
      <c r="AD52" s="125">
        <f>+X52</f>
        <v>7930069.9300699309</v>
      </c>
      <c r="AE52" s="125" cm="1">
        <f t="array" ref="AE52">+_xlfn.SWITCH($G52,"Min",Y52,"Max",AA52,"Dual",AC52)</f>
        <v>6138461.5384615371</v>
      </c>
      <c r="AF52" s="61" cm="1">
        <f t="array" ref="AF52">+_xlfn.SWITCH($G52,"Min",Z52,"Max",AB52,"Dual",AD52)</f>
        <v>7930069.9300699309</v>
      </c>
      <c r="AG52" s="69">
        <f t="shared" si="53"/>
        <v>7034265.7342657335</v>
      </c>
      <c r="AI52" s="24">
        <f ca="1">+CO52</f>
        <v>6146334</v>
      </c>
      <c r="AJ52" s="126">
        <f>AE52</f>
        <v>6138461.5384615371</v>
      </c>
      <c r="AK52" s="127">
        <f t="shared" si="248"/>
        <v>6437062.9370629359</v>
      </c>
      <c r="AL52" s="127">
        <f t="shared" si="248"/>
        <v>6735664.3356643347</v>
      </c>
      <c r="AM52" s="127">
        <f t="shared" si="248"/>
        <v>7034265.7342657335</v>
      </c>
      <c r="AN52" s="127">
        <f t="shared" si="248"/>
        <v>7332867.1328671323</v>
      </c>
      <c r="AO52" s="127">
        <f t="shared" si="248"/>
        <v>7631468.5314685311</v>
      </c>
      <c r="AP52" s="127">
        <f t="shared" si="248"/>
        <v>7930069.9300699299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Orange Low</v>
      </c>
      <c r="AR52" s="74">
        <f t="shared" ref="AR52:AX52" si="260">+AJ52</f>
        <v>6138461.5384615371</v>
      </c>
      <c r="AS52" s="128">
        <f t="shared" si="260"/>
        <v>6437062.9370629359</v>
      </c>
      <c r="AT52" s="128">
        <f t="shared" si="260"/>
        <v>6735664.3356643347</v>
      </c>
      <c r="AU52" s="129">
        <f t="shared" si="260"/>
        <v>7034265.7342657335</v>
      </c>
      <c r="AV52" s="129">
        <f t="shared" si="260"/>
        <v>7332867.1328671323</v>
      </c>
      <c r="AW52" s="130">
        <f t="shared" si="260"/>
        <v>7631468.5314685311</v>
      </c>
      <c r="AX52" s="131">
        <f t="shared" si="260"/>
        <v>7930069.9300699299</v>
      </c>
      <c r="AY52" s="73" t="str" cm="1">
        <f t="array" aca="1" ref="AY52" ca="1">+_xlfn.IFS(AI52&lt;=$AT52,"Green",AND(AI52&gt;$AT52,AI52&lt;=$AV52),"Yellow High",AND(AI52&gt;$AV52,AI52&lt;=$AX52),"Orange High",AI52&gt;$AX52,"Red High")</f>
        <v>Green</v>
      </c>
      <c r="AZ52" s="79">
        <f t="shared" ref="AZ52:BF52" si="261">+AR52</f>
        <v>6138461.5384615371</v>
      </c>
      <c r="BA52" s="130">
        <f t="shared" si="261"/>
        <v>6437062.9370629359</v>
      </c>
      <c r="BB52" s="129">
        <f t="shared" si="261"/>
        <v>6735664.3356643347</v>
      </c>
      <c r="BC52" s="129">
        <f t="shared" si="261"/>
        <v>7034265.7342657335</v>
      </c>
      <c r="BD52" s="128">
        <f t="shared" si="261"/>
        <v>7332867.1328671323</v>
      </c>
      <c r="BE52" s="128">
        <f t="shared" si="261"/>
        <v>7631468.5314685311</v>
      </c>
      <c r="BF52" s="132">
        <f t="shared" si="261"/>
        <v>7930069.9300699299</v>
      </c>
      <c r="BG52" s="73" t="str" cm="1">
        <f t="array" aca="1" ref="BG52" ca="1">+_xlfn.IFS($L52&lt;=AZ52,"Red Low",AND($L52&gt;AZ52,$L52&lt;=BB52),"Orange Low",AND($L52&gt;BB52,$L52&lt;=BD52),"Yellow Low",$L52&gt;BD52,"Green")</f>
        <v>Orange Low</v>
      </c>
      <c r="BH52" s="1" t="str" cm="1">
        <f t="array" aca="1" ref="BH52" ca="1">+_xlfn.IFS(G52="Min",BG52,G52="Max",AY52,G52="Dual",AQ52)</f>
        <v>Orange Low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6138461.5384615371</v>
      </c>
      <c r="BR52" s="282">
        <f t="shared" si="253"/>
        <v>7930069.9300699309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3949087</v>
      </c>
      <c r="CF52" s="54" cm="1">
        <f t="array" aca="1" ref="CF52" ca="1">+INDIRECT(ADDRESS($A52,$BJ$2-9))</f>
        <v>4321363</v>
      </c>
      <c r="CG52" s="54" cm="1">
        <f t="array" aca="1" ref="CG52" ca="1">+INDIRECT(ADDRESS($A52,$BJ$2-8))</f>
        <v>5541668</v>
      </c>
      <c r="CH52" s="54" cm="1">
        <f t="array" aca="1" ref="CH52" ca="1">+INDIRECT(ADDRESS($A52,$BJ$2-7))</f>
        <v>4842771</v>
      </c>
      <c r="CI52" s="54" cm="1">
        <f t="array" aca="1" ref="CI52" ca="1">+INDIRECT(ADDRESS($A52,$BJ$2-6))</f>
        <v>4813226</v>
      </c>
      <c r="CJ52" s="54" cm="1">
        <f t="array" aca="1" ref="CJ52" ca="1">+INDIRECT(ADDRESS($A52,$BJ$2-5))</f>
        <v>4333804</v>
      </c>
      <c r="CK52" s="54" cm="1">
        <f t="array" aca="1" ref="CK52" ca="1">+INDIRECT(ADDRESS($A52,$BJ$2-4))</f>
        <v>2108453</v>
      </c>
      <c r="CL52" s="54" cm="1">
        <f t="array" aca="1" ref="CL52" ca="1">+INDIRECT(ADDRESS($A52,$BJ$2-3))</f>
        <v>2001611</v>
      </c>
      <c r="CM52" s="54" cm="1">
        <f t="array" aca="1" ref="CM52" ca="1">+INDIRECT(ADDRESS($A52,$BJ$2-2))</f>
        <v>2350721</v>
      </c>
      <c r="CN52" s="54" cm="1">
        <f t="array" aca="1" ref="CN52" ca="1">+INDIRECT(ADDRESS($A52,$BJ$2-1))</f>
        <v>5206664</v>
      </c>
      <c r="CO52" s="54" cm="1">
        <f t="array" aca="1" ref="CO52" ca="1">+INDIRECT(ADDRESS($A52,BJ$2))</f>
        <v>6146334</v>
      </c>
      <c r="CP52" s="54"/>
      <c r="CQ52" s="54"/>
      <c r="CR52" s="54">
        <f t="shared" ca="1" si="144"/>
        <v>9710718.0624253787</v>
      </c>
      <c r="CS52" s="54">
        <f t="shared" ca="1" si="145"/>
        <v>8887194.2691454869</v>
      </c>
      <c r="CT52" s="54">
        <f t="shared" ca="1" si="146"/>
        <v>10362674.398771958</v>
      </c>
      <c r="CU52" s="54">
        <f t="shared" ca="1" si="147"/>
        <v>15784206.037864571</v>
      </c>
      <c r="CV52" s="54">
        <f t="shared" ca="1" si="148"/>
        <v>10911690.260958552</v>
      </c>
      <c r="CW52" s="54">
        <f t="shared" ca="1" si="149"/>
        <v>7583281.5964523274</v>
      </c>
      <c r="CX52" s="54">
        <f t="shared" ca="1" si="150"/>
        <v>6073487.9754391937</v>
      </c>
      <c r="CY52" s="54">
        <f t="shared" ca="1" si="151"/>
        <v>17534194.098584339</v>
      </c>
      <c r="CZ52" s="54">
        <f t="shared" ca="1" si="152"/>
        <v>9401896.6399454195</v>
      </c>
      <c r="DA52" s="54">
        <f t="shared" ca="1" si="71"/>
        <v>10774436.295411903</v>
      </c>
      <c r="DB52" s="54">
        <f t="shared" ca="1" si="71"/>
        <v>7034265.7342657335</v>
      </c>
      <c r="DC52" s="54"/>
      <c r="DD52" s="554" t="str">
        <f t="shared" si="196"/>
        <v>Production_quantity</v>
      </c>
      <c r="DE52" s="556">
        <f>+[1]Data!V23</f>
        <v>5777220</v>
      </c>
      <c r="DF52" s="556">
        <f>+[1]Data!W23</f>
        <v>6896131</v>
      </c>
      <c r="DG52" s="556">
        <f>+[1]Data!X23</f>
        <v>5779057</v>
      </c>
      <c r="DH52" s="556">
        <f>+[1]Data!Y23</f>
        <v>5083120</v>
      </c>
      <c r="DI52" s="556">
        <f>+[1]Data!Z23</f>
        <v>5386748</v>
      </c>
      <c r="DJ52" s="556">
        <f>+[1]Data!AA23</f>
        <v>6172073</v>
      </c>
      <c r="DK52" s="556">
        <f>+[1]Data!AB23</f>
        <v>4309920</v>
      </c>
      <c r="DL52" s="556">
        <f>+[1]Data!AC23</f>
        <v>7530907</v>
      </c>
      <c r="DM52" s="556">
        <f>+[1]Data!AD23</f>
        <v>6870976</v>
      </c>
      <c r="DN52" s="556">
        <f>+[1]Data!AE23</f>
        <v>6845881</v>
      </c>
      <c r="DO52" s="556">
        <f>+[1]Data!AF23</f>
        <v>5805467</v>
      </c>
      <c r="DP52" s="556">
        <f>+[1]Data!AG23</f>
        <v>5695699</v>
      </c>
      <c r="DQ52" s="556">
        <f>+[1]Data!AH23</f>
        <v>7036127</v>
      </c>
      <c r="DR52" s="556">
        <f>+[1]Data!AI23</f>
        <v>7036127</v>
      </c>
      <c r="DS52" s="556">
        <f>+[1]Data!AJ23</f>
        <v>7888135</v>
      </c>
      <c r="DT52" s="556">
        <f>+[1]Data!AK23</f>
        <v>6655840</v>
      </c>
      <c r="DU52" s="556">
        <f>+[1]Data!AL23</f>
        <v>6415923</v>
      </c>
      <c r="DV52" s="556" t="str">
        <f>+[1]Data!AM23</f>
        <v>3.737.688</v>
      </c>
      <c r="DW52" s="556">
        <f>+[1]Data!AN23</f>
        <v>268167</v>
      </c>
      <c r="DX52" s="556">
        <f>+[1]Data!AO23</f>
        <v>268167</v>
      </c>
      <c r="DY52" s="556">
        <f>+[1]Data!AP23</f>
        <v>1560449</v>
      </c>
      <c r="DZ52" s="556">
        <f>+[1]Data!AQ23</f>
        <v>7412287</v>
      </c>
      <c r="EA52" s="556">
        <f>+[1]Data!AR23</f>
        <v>779828</v>
      </c>
      <c r="EB52" s="556">
        <f>+[1]Data!AS23</f>
        <v>7600288</v>
      </c>
      <c r="EC52" s="556">
        <f>+[1]Data!AT23</f>
        <v>7498807</v>
      </c>
      <c r="ED52" s="556">
        <f>+[1]Data!AU23</f>
        <v>7111686</v>
      </c>
      <c r="EE52" s="556">
        <f>+[1]Data!AV23</f>
        <v>4839584</v>
      </c>
      <c r="EF52" s="556">
        <f>+[1]Data!AW23</f>
        <v>7602065</v>
      </c>
      <c r="EG52" s="556">
        <f>+[1]Data!AX23</f>
        <v>6349439</v>
      </c>
      <c r="EH52" s="556">
        <f>+[1]Data!AY23</f>
        <v>5158472</v>
      </c>
      <c r="EI52" s="556">
        <f>+[1]Data!AZ23</f>
        <v>5065217</v>
      </c>
      <c r="EJ52" s="556">
        <f>+[1]Data!BA23</f>
        <v>5561930</v>
      </c>
      <c r="EK52" s="556">
        <f>+[1]Data!BB23</f>
        <v>3611182</v>
      </c>
      <c r="EL52" s="556">
        <f>+[1]Data!BC23</f>
        <v>4353242</v>
      </c>
      <c r="EM52" s="556">
        <f>+[1]Data!BD23</f>
        <v>2685329</v>
      </c>
      <c r="EN52" s="556">
        <f>+[1]Data!BE23</f>
        <v>2840582</v>
      </c>
      <c r="EO52" s="556">
        <f>+[1]Data!BF23</f>
        <v>3970633</v>
      </c>
      <c r="EP52" s="556">
        <f>+[1]Data!BG23</f>
        <v>5160969</v>
      </c>
      <c r="EQ52" s="556">
        <f>+[1]Data!BH23</f>
        <v>6293460</v>
      </c>
      <c r="ER52" s="556">
        <f>+[1]Data!BI23</f>
        <v>6340813</v>
      </c>
      <c r="ES52" s="556">
        <f>+[1]Data!BJ23</f>
        <v>4820890</v>
      </c>
      <c r="ET52" s="556">
        <f>+[1]Data!BK23</f>
        <v>5366857</v>
      </c>
      <c r="EU52" s="556">
        <f>+[1]Data!BL23</f>
        <v>3949087</v>
      </c>
      <c r="EV52" s="556">
        <f>+[1]Data!BM23</f>
        <v>4321363</v>
      </c>
      <c r="EW52" s="556">
        <f>+[1]Data!BN23</f>
        <v>5541668</v>
      </c>
      <c r="EX52" s="556">
        <f>+[1]Data!BO23</f>
        <v>4842771</v>
      </c>
      <c r="EY52" s="556">
        <f>+[1]Data!BP23</f>
        <v>4813226</v>
      </c>
      <c r="EZ52" s="556">
        <f>+[1]Data!BQ23</f>
        <v>4333804</v>
      </c>
      <c r="FA52" s="556">
        <f>+[1]Data!BR23</f>
        <v>2108453</v>
      </c>
      <c r="FB52" s="556">
        <f>+[1]Data!BS23</f>
        <v>2001611</v>
      </c>
      <c r="FC52" s="556">
        <f>+[1]Data!BT23</f>
        <v>2350721</v>
      </c>
      <c r="FD52" s="556">
        <f>+[1]Data!BU23</f>
        <v>5206664</v>
      </c>
      <c r="FE52" s="556">
        <f>+[1]Data!BV23</f>
        <v>6146334</v>
      </c>
    </row>
    <row r="53" spans="1:162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0.8548</v>
      </c>
      <c r="M53" s="357">
        <f t="shared" ref="M53" ca="1" si="262">IFERROR(MEDIAN(INDIRECT(ADDRESS($A53, BJ$2-V53) &amp; ":" &amp; ADDRESS($A53, BJ$2))),0)</f>
        <v>0.98</v>
      </c>
      <c r="N53" s="302">
        <f t="shared" ref="N53" ca="1" si="263">IFERROR(MAX(INDIRECT(ADDRESS($A53, BJ$2-V53) &amp; ":" &amp; ADDRESS($A53, BJ$2)))-MIN(INDIRECT(ADDRESS($A53, BJ$2-V53) &amp; ":" &amp; ADDRESS($A53, BJ$2))),0)/6</f>
        <v>3.1499999999999993E-2</v>
      </c>
      <c r="O53" s="303">
        <f ca="1">+M53-3*N53</f>
        <v>0.88549999999999995</v>
      </c>
      <c r="P53" s="302">
        <f t="shared" ref="P53" ca="1" si="264">+M53+3*N53</f>
        <v>1.0745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0.8548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0.96499999999999997</v>
      </c>
      <c r="CF53" s="307" cm="1">
        <f t="array" aca="1" ref="CF53" ca="1">+INDIRECT(ADDRESS($A53,$BJ$2-9))</f>
        <v>0.98350000000000004</v>
      </c>
      <c r="CG53" s="307" cm="1">
        <f t="array" aca="1" ref="CG53" ca="1">+INDIRECT(ADDRESS($A53,$BJ$2-8))</f>
        <v>0.98599999999999999</v>
      </c>
      <c r="CH53" s="307" cm="1">
        <f t="array" aca="1" ref="CH53" ca="1">+INDIRECT(ADDRESS($A53,$BJ$2-7))</f>
        <v>0.96199999999999997</v>
      </c>
      <c r="CI53" s="307" cm="1">
        <f t="array" aca="1" ref="CI53" ca="1">+INDIRECT(ADDRESS($A53,$BJ$2-6))</f>
        <v>0.99139999999999995</v>
      </c>
      <c r="CJ53" s="307" cm="1">
        <f t="array" aca="1" ref="CJ53" ca="1">+INDIRECT(ADDRESS($A53,$BJ$2-5))</f>
        <v>0.99299999999999999</v>
      </c>
      <c r="CK53" s="307" cm="1">
        <f t="array" aca="1" ref="CK53" ca="1">+INDIRECT(ADDRESS($A53,$BJ$2-4))</f>
        <v>0.98760000000000003</v>
      </c>
      <c r="CL53" s="307" cm="1">
        <f t="array" aca="1" ref="CL53" ca="1">+INDIRECT(ADDRESS($A53,$BJ$2-3))</f>
        <v>0.91869999999999996</v>
      </c>
      <c r="CM53" s="307" cm="1">
        <f t="array" aca="1" ref="CM53" ca="1">+INDIRECT(ADDRESS($A53,$BJ$2-2))</f>
        <v>0.98</v>
      </c>
      <c r="CN53" s="307" cm="1">
        <f t="array" aca="1" ref="CN53" ca="1">+INDIRECT(ADDRESS($A53,$BJ$2-1))</f>
        <v>0.80400000000000005</v>
      </c>
      <c r="CO53" s="307" cm="1">
        <f t="array" aca="1" ref="CO53" ca="1">+INDIRECT(ADDRESS($A53,BJ$2))</f>
        <v>0.8548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0.65</v>
      </c>
      <c r="DF53" s="555">
        <f>+[1]Data!W43</f>
        <v>0.82</v>
      </c>
      <c r="DG53" s="555">
        <f>+[1]Data!X43</f>
        <v>0.73</v>
      </c>
      <c r="DH53" s="555">
        <f>+[1]Data!Y43</f>
        <v>0.63</v>
      </c>
      <c r="DI53" s="555">
        <f>+[1]Data!Z43</f>
        <v>0.78</v>
      </c>
      <c r="DJ53" s="555">
        <f>+[1]Data!AA43</f>
        <v>0.83</v>
      </c>
      <c r="DK53" s="555">
        <f>+[1]Data!AB43</f>
        <v>0.81</v>
      </c>
      <c r="DL53" s="555">
        <f>+[1]Data!AC43</f>
        <v>0.7</v>
      </c>
      <c r="DM53" s="555">
        <f>+[1]Data!AD43</f>
        <v>0.7</v>
      </c>
      <c r="DN53" s="555">
        <f>+[1]Data!AE43</f>
        <v>0.84</v>
      </c>
      <c r="DO53" s="555">
        <f>+[1]Data!AF43</f>
        <v>0.84</v>
      </c>
      <c r="DP53" s="555">
        <f>+[1]Data!AG43</f>
        <v>0.96</v>
      </c>
      <c r="DQ53" s="555">
        <f>+[1]Data!AH43</f>
        <v>0.73</v>
      </c>
      <c r="DR53" s="555">
        <f>+[1]Data!AI43</f>
        <v>0.89</v>
      </c>
      <c r="DS53" s="555">
        <f>+[1]Data!AJ43</f>
        <v>0.89</v>
      </c>
      <c r="DT53" s="555">
        <f>+[1]Data!AK43</f>
        <v>0.76</v>
      </c>
      <c r="DU53" s="555">
        <f>+[1]Data!AL43</f>
        <v>0.82769999999999999</v>
      </c>
      <c r="DV53" s="555">
        <f>+[1]Data!AM43</f>
        <v>0.86560000000000004</v>
      </c>
      <c r="DW53" s="555">
        <f>+[1]Data!AN43</f>
        <v>1</v>
      </c>
      <c r="DX53" s="555">
        <f>+[1]Data!AO43</f>
        <v>0.92449999999999999</v>
      </c>
      <c r="DY53" s="555">
        <f>+[1]Data!AP43</f>
        <v>0.754</v>
      </c>
      <c r="DZ53" s="555">
        <f>+[1]Data!AQ43</f>
        <v>0.62390000000000001</v>
      </c>
      <c r="EA53" s="555">
        <f>+[1]Data!AR43</f>
        <v>0.54</v>
      </c>
      <c r="EB53" s="555">
        <f>+[1]Data!AS43</f>
        <v>0.57999999999999996</v>
      </c>
      <c r="EC53" s="555">
        <f>+[1]Data!AT43</f>
        <v>0.89200000000000002</v>
      </c>
      <c r="ED53" s="555">
        <f>+[1]Data!AU43</f>
        <v>0.85529999999999995</v>
      </c>
      <c r="EE53" s="555">
        <f>+[1]Data!AV43</f>
        <v>0.88</v>
      </c>
      <c r="EF53" s="555">
        <f>+[1]Data!AW43</f>
        <v>0.92300000000000004</v>
      </c>
      <c r="EG53" s="555">
        <f>+[1]Data!AX43</f>
        <v>0.95</v>
      </c>
      <c r="EH53" s="555">
        <f>+[1]Data!AY43</f>
        <v>0.91</v>
      </c>
      <c r="EI53" s="555">
        <f>+[1]Data!AZ43</f>
        <v>0.97250000000000003</v>
      </c>
      <c r="EJ53" s="555">
        <f>+[1]Data!BA43</f>
        <v>0.90600000000000003</v>
      </c>
      <c r="EK53" s="555">
        <f>+[1]Data!BB43</f>
        <v>0.95220000000000005</v>
      </c>
      <c r="EL53" s="555">
        <f>+[1]Data!BC43</f>
        <v>0.98</v>
      </c>
      <c r="EM53" s="555">
        <f>+[1]Data!BD43</f>
        <v>0.87280000000000002</v>
      </c>
      <c r="EN53" s="555">
        <f>+[1]Data!BE43</f>
        <v>0.9133</v>
      </c>
      <c r="EO53" s="555">
        <f>+[1]Data!BF43</f>
        <v>0.996</v>
      </c>
      <c r="EP53" s="555">
        <f>+[1]Data!BG43</f>
        <v>0.98540000000000005</v>
      </c>
      <c r="EQ53" s="555">
        <f>+[1]Data!BH43</f>
        <v>0.94699999999999995</v>
      </c>
      <c r="ER53" s="555">
        <f>+[1]Data!BI43</f>
        <v>0.93</v>
      </c>
      <c r="ES53" s="555">
        <f>+[1]Data!BJ43</f>
        <v>0.98580000000000001</v>
      </c>
      <c r="ET53" s="555">
        <f>+[1]Data!BK43</f>
        <v>0.98299999999999998</v>
      </c>
      <c r="EU53" s="555">
        <f>+[1]Data!BL43</f>
        <v>0.96499999999999997</v>
      </c>
      <c r="EV53" s="555">
        <f>+[1]Data!BM43</f>
        <v>0.98350000000000004</v>
      </c>
      <c r="EW53" s="555">
        <f>+[1]Data!BN43</f>
        <v>0.98599999999999999</v>
      </c>
      <c r="EX53" s="555">
        <f>+[1]Data!BO43</f>
        <v>0.96199999999999997</v>
      </c>
      <c r="EY53" s="555">
        <f>+[1]Data!BP43</f>
        <v>0.99139999999999995</v>
      </c>
      <c r="EZ53" s="555">
        <f>+[1]Data!BQ43</f>
        <v>0.99299999999999999</v>
      </c>
      <c r="FA53" s="555">
        <f>+[1]Data!BR43</f>
        <v>0.98760000000000003</v>
      </c>
      <c r="FB53" s="555">
        <f>+[1]Data!BS43</f>
        <v>0.91869999999999996</v>
      </c>
      <c r="FC53" s="555">
        <f>+[1]Data!BT43</f>
        <v>0.98</v>
      </c>
      <c r="FD53" s="555">
        <f>+[1]Data!BU43</f>
        <v>0.80400000000000005</v>
      </c>
      <c r="FE53" s="555">
        <f>+[1]Data!BV43</f>
        <v>0.8548</v>
      </c>
    </row>
    <row r="54" spans="1:162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297.13</v>
      </c>
      <c r="M54" s="358">
        <f t="shared" ref="M54:M65" ca="1" si="274">IFERROR(MEDIAN(INDIRECT(ADDRESS($A54, BJ$2-V54) &amp; ":" &amp; ADDRESS($A54, BJ$2))),0)</f>
        <v>284.85000000000002</v>
      </c>
      <c r="N54" s="311">
        <f t="shared" ref="N54:N65" ca="1" si="275">IFERROR(MAX(INDIRECT(ADDRESS($A54, BJ$2-V54) &amp; ":" &amp; ADDRESS($A54, BJ$2)))-MIN(INDIRECT(ADDRESS($A54, BJ$2-V54) &amp; ":" &amp; ADDRESS($A54, BJ$2))),0)/6</f>
        <v>27.250000000000004</v>
      </c>
      <c r="O54" s="312">
        <f ca="1">+M54-3*N54</f>
        <v>203.10000000000002</v>
      </c>
      <c r="P54" s="311">
        <f ca="1">+M54+3*N54</f>
        <v>366.6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297.13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335.6</v>
      </c>
      <c r="CF54" s="54" cm="1">
        <f t="array" aca="1" ref="CF54" ca="1">+INDIRECT(ADDRESS($A54,$BJ$2-9))</f>
        <v>293.88</v>
      </c>
      <c r="CG54" s="54" cm="1">
        <f t="array" aca="1" ref="CG54" ca="1">+INDIRECT(ADDRESS($A54,$BJ$2-8))</f>
        <v>264.13</v>
      </c>
      <c r="CH54" s="54" cm="1">
        <f t="array" aca="1" ref="CH54" ca="1">+INDIRECT(ADDRESS($A54,$BJ$2-7))</f>
        <v>248.1</v>
      </c>
      <c r="CI54" s="54" cm="1">
        <f t="array" aca="1" ref="CI54" ca="1">+INDIRECT(ADDRESS($A54,$BJ$2-6))</f>
        <v>269.39999999999998</v>
      </c>
      <c r="CJ54" s="54" cm="1">
        <f t="array" aca="1" ref="CJ54" ca="1">+INDIRECT(ADDRESS($A54,$BJ$2-5))</f>
        <v>302.5</v>
      </c>
      <c r="CK54" s="54" cm="1">
        <f t="array" aca="1" ref="CK54" ca="1">+INDIRECT(ADDRESS($A54,$BJ$2-4))</f>
        <v>325.05</v>
      </c>
      <c r="CL54" s="54" cm="1">
        <f t="array" aca="1" ref="CL54" ca="1">+INDIRECT(ADDRESS($A54,$BJ$2-3))</f>
        <v>172.2</v>
      </c>
      <c r="CM54" s="54" cm="1">
        <f t="array" aca="1" ref="CM54" ca="1">+INDIRECT(ADDRESS($A54,$BJ$2-2))</f>
        <v>172.1</v>
      </c>
      <c r="CN54" s="54" cm="1">
        <f t="array" aca="1" ref="CN54" ca="1">+INDIRECT(ADDRESS($A54,$BJ$2-1))</f>
        <v>284.85000000000002</v>
      </c>
      <c r="CO54" s="54" cm="1">
        <f t="array" aca="1" ref="CO54" ca="1">+INDIRECT(ADDRESS($A54,BJ$2))</f>
        <v>297.13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188.7</v>
      </c>
      <c r="DF54" s="557">
        <f>+[1]Data!W44</f>
        <v>193.9</v>
      </c>
      <c r="DG54" s="557">
        <f>+[1]Data!X44</f>
        <v>275.60000000000002</v>
      </c>
      <c r="DH54" s="557">
        <f>+[1]Data!Y44</f>
        <v>358.3</v>
      </c>
      <c r="DI54" s="557">
        <f>+[1]Data!Z44</f>
        <v>388</v>
      </c>
      <c r="DJ54" s="557">
        <f>+[1]Data!AA44</f>
        <v>287.60000000000002</v>
      </c>
      <c r="DK54" s="557">
        <f>+[1]Data!AB44</f>
        <v>562.20000000000005</v>
      </c>
      <c r="DL54" s="557">
        <f>+[1]Data!AC44</f>
        <v>385</v>
      </c>
      <c r="DM54" s="557">
        <f>+[1]Data!AD44</f>
        <v>291.5</v>
      </c>
      <c r="DN54" s="557">
        <f>+[1]Data!AE44</f>
        <v>284.5</v>
      </c>
      <c r="DO54" s="557">
        <f>+[1]Data!AF44</f>
        <v>287.89999999999998</v>
      </c>
      <c r="DP54" s="557">
        <f>+[1]Data!AG44</f>
        <v>371.4</v>
      </c>
      <c r="DQ54" s="557">
        <f>+[1]Data!AH44</f>
        <v>330.2</v>
      </c>
      <c r="DR54" s="557">
        <f>+[1]Data!AI44</f>
        <v>423</v>
      </c>
      <c r="DS54" s="557">
        <f>+[1]Data!AJ44</f>
        <v>451</v>
      </c>
      <c r="DT54" s="557">
        <f>+[1]Data!AK44</f>
        <v>513.6</v>
      </c>
      <c r="DU54" s="557">
        <f>+[1]Data!AL44</f>
        <v>476.74</v>
      </c>
      <c r="DV54" s="557">
        <f>+[1]Data!AM44</f>
        <v>401.38</v>
      </c>
      <c r="DW54" s="557">
        <f>+[1]Data!AN44</f>
        <v>357</v>
      </c>
      <c r="DX54" s="557">
        <f>+[1]Data!AO44</f>
        <v>435</v>
      </c>
      <c r="DY54" s="557">
        <f>+[1]Data!AP44</f>
        <v>477.48</v>
      </c>
      <c r="DZ54" s="557">
        <f>+[1]Data!AQ44</f>
        <v>611</v>
      </c>
      <c r="EA54" s="557">
        <f>+[1]Data!AR44</f>
        <v>308</v>
      </c>
      <c r="EB54" s="557">
        <f>+[1]Data!AS44</f>
        <v>424</v>
      </c>
      <c r="EC54" s="557">
        <f>+[1]Data!AT44</f>
        <v>376.35</v>
      </c>
      <c r="ED54" s="557">
        <f>+[1]Data!AU44</f>
        <v>344.13</v>
      </c>
      <c r="EE54" s="557">
        <f>+[1]Data!AV44</f>
        <v>319</v>
      </c>
      <c r="EF54" s="557">
        <f>+[1]Data!AW44</f>
        <v>273.89999999999998</v>
      </c>
      <c r="EG54" s="557">
        <f>+[1]Data!AX44</f>
        <v>287.39999999999998</v>
      </c>
      <c r="EH54" s="557">
        <f>+[1]Data!AY44</f>
        <v>277.5</v>
      </c>
      <c r="EI54" s="557">
        <f>+[1]Data!AZ44</f>
        <v>264.89999999999998</v>
      </c>
      <c r="EJ54" s="557">
        <f>+[1]Data!BA44</f>
        <v>205</v>
      </c>
      <c r="EK54" s="557">
        <f>+[1]Data!BB44</f>
        <v>209.14099999999999</v>
      </c>
      <c r="EL54" s="557">
        <f>+[1]Data!BC44</f>
        <v>275</v>
      </c>
      <c r="EM54" s="557">
        <f>+[1]Data!BD44</f>
        <v>350.6</v>
      </c>
      <c r="EN54" s="557">
        <f>+[1]Data!BE44</f>
        <v>298.60000000000002</v>
      </c>
      <c r="EO54" s="557">
        <f>+[1]Data!BF44</f>
        <v>333.39</v>
      </c>
      <c r="EP54" s="557">
        <f>+[1]Data!BG44</f>
        <v>391.08</v>
      </c>
      <c r="EQ54" s="557">
        <f>+[1]Data!BH44</f>
        <v>432</v>
      </c>
      <c r="ER54" s="557">
        <f>+[1]Data!BI44</f>
        <v>320.5</v>
      </c>
      <c r="ES54" s="557">
        <f>+[1]Data!BJ44</f>
        <v>386.7</v>
      </c>
      <c r="ET54" s="557">
        <f>+[1]Data!BK44</f>
        <v>397.86</v>
      </c>
      <c r="EU54" s="557">
        <f>+[1]Data!BL44</f>
        <v>335.6</v>
      </c>
      <c r="EV54" s="557">
        <f>+[1]Data!BM44</f>
        <v>293.88</v>
      </c>
      <c r="EW54" s="557">
        <f>+[1]Data!BN44</f>
        <v>264.13</v>
      </c>
      <c r="EX54" s="557">
        <f>+[1]Data!BO44</f>
        <v>248.1</v>
      </c>
      <c r="EY54" s="557">
        <f>+[1]Data!BP44</f>
        <v>269.39999999999998</v>
      </c>
      <c r="EZ54" s="557">
        <f>+[1]Data!BQ44</f>
        <v>302.5</v>
      </c>
      <c r="FA54" s="557">
        <f>+[1]Data!BR44</f>
        <v>325.05</v>
      </c>
      <c r="FB54" s="557">
        <f>+[1]Data!BS44</f>
        <v>172.2</v>
      </c>
      <c r="FC54" s="557">
        <f>+[1]Data!BT44</f>
        <v>172.1</v>
      </c>
      <c r="FD54" s="557">
        <f>+[1]Data!BU44</f>
        <v>284.85000000000002</v>
      </c>
      <c r="FE54" s="557">
        <f>+[1]Data!BV44</f>
        <v>297.13</v>
      </c>
    </row>
    <row r="55" spans="1:162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0.93</v>
      </c>
      <c r="M55" s="355">
        <f t="shared" ca="1" si="274"/>
        <v>0.73</v>
      </c>
      <c r="N55" s="276">
        <f t="shared" ca="1" si="275"/>
        <v>0.10500000000000002</v>
      </c>
      <c r="O55" s="120">
        <f t="shared" ref="O55:O65" ca="1" si="278">+M55-3*N55</f>
        <v>0.41499999999999992</v>
      </c>
      <c r="P55" s="121">
        <f t="shared" ref="P55:P65" ca="1" si="279">+M55+3*N55</f>
        <v>1.0449999999999999</v>
      </c>
      <c r="Q55" s="62">
        <f t="shared" si="51"/>
        <v>0.9</v>
      </c>
      <c r="R55" s="63">
        <f t="shared" si="52"/>
        <v>1</v>
      </c>
      <c r="S55" s="64">
        <f>+Parametres!E57</f>
        <v>0</v>
      </c>
      <c r="T55" s="330">
        <f>+Parametres!F57</f>
        <v>0.9</v>
      </c>
      <c r="U55" s="330">
        <f>+Parametres!G57</f>
        <v>1</v>
      </c>
      <c r="V55" s="122">
        <v>10</v>
      </c>
      <c r="W55" s="304">
        <f t="shared" si="258"/>
        <v>0.9</v>
      </c>
      <c r="X55" s="304">
        <f t="shared" si="259"/>
        <v>1</v>
      </c>
      <c r="Y55" s="125">
        <f t="shared" ref="Y55:Y60" si="280">IF($W55&gt;$Q55,$W55,$Q55)</f>
        <v>0.9</v>
      </c>
      <c r="Z55" s="125">
        <f t="shared" ref="Z55:Z60" si="281">IF($X55&gt;$R55,$X55,$R55)</f>
        <v>1</v>
      </c>
      <c r="AA55" s="125">
        <f t="shared" ref="AA55:AA60" si="282">IF($W55&gt;$Q55,$Q55,$W55)</f>
        <v>0.9</v>
      </c>
      <c r="AB55" s="125">
        <f t="shared" ref="AB55:AB60" si="283">IF($X55&gt;$R55,$R55,$X55)</f>
        <v>1</v>
      </c>
      <c r="AC55" s="125">
        <f t="shared" ref="AC55:AD65" si="284">+W55</f>
        <v>0.9</v>
      </c>
      <c r="AD55" s="125">
        <f t="shared" si="284"/>
        <v>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</v>
      </c>
      <c r="AG55" s="69">
        <f t="shared" si="53"/>
        <v>0.95</v>
      </c>
      <c r="AI55" s="24">
        <f t="shared" ref="AI55:AI65" ca="1" si="285">+CO55</f>
        <v>0.93</v>
      </c>
      <c r="AJ55" s="126">
        <f t="shared" ref="AJ55:AJ65" si="286">AE55</f>
        <v>0.9</v>
      </c>
      <c r="AK55" s="127">
        <f t="shared" si="248"/>
        <v>0.91666666666666674</v>
      </c>
      <c r="AL55" s="127">
        <f t="shared" si="248"/>
        <v>0.93333333333333335</v>
      </c>
      <c r="AM55" s="127">
        <f t="shared" si="248"/>
        <v>0.95</v>
      </c>
      <c r="AN55" s="127">
        <f t="shared" si="248"/>
        <v>0.96666666666666656</v>
      </c>
      <c r="AO55" s="127">
        <f t="shared" si="248"/>
        <v>0.98333333333333317</v>
      </c>
      <c r="AP55" s="127">
        <f t="shared" si="248"/>
        <v>0.99999999999999978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Yellow Low</v>
      </c>
      <c r="AR55" s="74">
        <f t="shared" ref="AR55:AX65" si="287">+AJ55</f>
        <v>0.9</v>
      </c>
      <c r="AS55" s="128">
        <f t="shared" si="287"/>
        <v>0.91666666666666674</v>
      </c>
      <c r="AT55" s="128">
        <f t="shared" si="287"/>
        <v>0.93333333333333335</v>
      </c>
      <c r="AU55" s="129">
        <f t="shared" si="287"/>
        <v>0.95</v>
      </c>
      <c r="AV55" s="129">
        <f t="shared" si="287"/>
        <v>0.96666666666666656</v>
      </c>
      <c r="AW55" s="130">
        <f t="shared" si="287"/>
        <v>0.98333333333333317</v>
      </c>
      <c r="AX55" s="131">
        <f t="shared" si="287"/>
        <v>0.99999999999999978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0.91666666666666674</v>
      </c>
      <c r="BB55" s="129">
        <f t="shared" si="288"/>
        <v>0.93333333333333335</v>
      </c>
      <c r="BC55" s="129">
        <f t="shared" si="288"/>
        <v>0.95</v>
      </c>
      <c r="BD55" s="128">
        <f t="shared" si="288"/>
        <v>0.96666666666666656</v>
      </c>
      <c r="BE55" s="128">
        <f t="shared" si="288"/>
        <v>0.98333333333333317</v>
      </c>
      <c r="BF55" s="132">
        <f t="shared" si="288"/>
        <v>0.99999999999999978</v>
      </c>
      <c r="BG55" s="73" t="str" cm="1">
        <f t="array" aca="1" ref="BG55" ca="1">+_xlfn.IFS($L55&lt;=AZ55,"Red Low",AND($L55&gt;AZ55,$L55&lt;=BB55),"Orange Low",AND($L55&gt;BB55,$L55&lt;=BD55),"Yellow Low",$L55&gt;BD55,"Green")</f>
        <v>Orange Low</v>
      </c>
      <c r="BH55" s="1" t="str" cm="1">
        <f t="array" aca="1" ref="BH55" ca="1">+_xlfn.IFS(G55="Min",BG55,G55="Max",AY55,G55="Dual",AQ55)</f>
        <v>Orange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0.74</v>
      </c>
      <c r="CF55" s="314" cm="1">
        <f t="array" aca="1" ref="CF55" ca="1">+INDIRECT(ADDRESS($A55,$BJ$2-9))</f>
        <v>0.81</v>
      </c>
      <c r="CG55" s="314" cm="1">
        <f t="array" aca="1" ref="CG55" ca="1">+INDIRECT(ADDRESS($A55,$BJ$2-8))</f>
        <v>0.83</v>
      </c>
      <c r="CH55" s="314" cm="1">
        <f t="array" aca="1" ref="CH55" ca="1">+INDIRECT(ADDRESS($A55,$BJ$2-7))</f>
        <v>0.73</v>
      </c>
      <c r="CI55" s="314" cm="1">
        <f t="array" aca="1" ref="CI55" ca="1">+INDIRECT(ADDRESS($A55,$BJ$2-6))</f>
        <v>0.72</v>
      </c>
      <c r="CJ55" s="314" cm="1">
        <f t="array" aca="1" ref="CJ55" ca="1">+INDIRECT(ADDRESS($A55,$BJ$2-5))</f>
        <v>0.65</v>
      </c>
      <c r="CK55" s="314" cm="1">
        <f t="array" aca="1" ref="CK55" ca="1">+INDIRECT(ADDRESS($A55,$BJ$2-4))</f>
        <v>0.32</v>
      </c>
      <c r="CL55" s="314" cm="1">
        <f t="array" aca="1" ref="CL55" ca="1">+INDIRECT(ADDRESS($A55,$BJ$2-3))</f>
        <v>0.3</v>
      </c>
      <c r="CM55" s="314" cm="1">
        <f t="array" aca="1" ref="CM55" ca="1">+INDIRECT(ADDRESS($A55,$BJ$2-2))</f>
        <v>0.35</v>
      </c>
      <c r="CN55" s="314" cm="1">
        <f t="array" aca="1" ref="CN55" ca="1">+INDIRECT(ADDRESS($A55,$BJ$2-1))</f>
        <v>0.78</v>
      </c>
      <c r="CO55" s="314" cm="1">
        <f t="array" aca="1" ref="CO55" ca="1">+INDIRECT(ADDRESS($A55,BJ$2))</f>
        <v>0.93</v>
      </c>
      <c r="CP55" s="314"/>
      <c r="CQ55" s="314"/>
      <c r="CR55" s="54">
        <f t="shared" ca="1" si="144"/>
        <v>1.3114634146341462</v>
      </c>
      <c r="CS55" s="54">
        <f t="shared" ca="1" si="145"/>
        <v>1.2002439024390243</v>
      </c>
      <c r="CT55" s="54">
        <f t="shared" ca="1" si="146"/>
        <v>1.3995121951219511</v>
      </c>
      <c r="CU55" s="54">
        <f t="shared" ca="1" si="147"/>
        <v>2.1317073170731708</v>
      </c>
      <c r="CV55" s="54">
        <f t="shared" ca="1" si="148"/>
        <v>1.4736585365853658</v>
      </c>
      <c r="CW55" s="54">
        <f t="shared" ca="1" si="149"/>
        <v>1.0241463414634147</v>
      </c>
      <c r="CX55" s="54">
        <f t="shared" ca="1" si="150"/>
        <v>0.82024390243902434</v>
      </c>
      <c r="CY55" s="54">
        <f t="shared" ca="1" si="151"/>
        <v>2.368048780487805</v>
      </c>
      <c r="CZ55" s="54">
        <f t="shared" ca="1" si="152"/>
        <v>1.2697560975609756</v>
      </c>
      <c r="DA55" s="54">
        <f t="shared" ca="1" si="71"/>
        <v>1.4551219512195122</v>
      </c>
      <c r="DB55" s="54">
        <f t="shared" ca="1" si="71"/>
        <v>0.95</v>
      </c>
      <c r="DC55" s="314"/>
      <c r="DD55" s="554" t="str">
        <f t="shared" si="196"/>
        <v>Productivity%</v>
      </c>
      <c r="DE55" s="555">
        <f>+[1]Data!V24</f>
        <v>0.72</v>
      </c>
      <c r="DF55" s="555">
        <f>+[1]Data!W24</f>
        <v>0.86</v>
      </c>
      <c r="DG55" s="555">
        <f>+[1]Data!X24</f>
        <v>0.72</v>
      </c>
      <c r="DH55" s="555">
        <f>+[1]Data!Y24</f>
        <v>0.63</v>
      </c>
      <c r="DI55" s="555">
        <f>+[1]Data!Z24</f>
        <v>0.67</v>
      </c>
      <c r="DJ55" s="555">
        <f>+[1]Data!AA24</f>
        <v>0.77</v>
      </c>
      <c r="DK55" s="555">
        <f>+[1]Data!AB24</f>
        <v>0.5</v>
      </c>
      <c r="DL55" s="555">
        <f>+[1]Data!AC24</f>
        <v>0.94</v>
      </c>
      <c r="DM55" s="555">
        <f>+[1]Data!AD24</f>
        <v>0.86</v>
      </c>
      <c r="DN55" s="555">
        <f>+[1]Data!AE24</f>
        <v>0.85</v>
      </c>
      <c r="DO55" s="555">
        <f>+[1]Data!AF24</f>
        <v>0.72</v>
      </c>
      <c r="DP55" s="555">
        <f>+[1]Data!AG24</f>
        <v>0.71</v>
      </c>
      <c r="DQ55" s="555">
        <f>+[1]Data!AH24</f>
        <v>0.88</v>
      </c>
      <c r="DR55" s="555">
        <f>+[1]Data!AI24</f>
        <v>0.88</v>
      </c>
      <c r="DS55" s="555">
        <f>+[1]Data!AJ24</f>
        <v>0.98</v>
      </c>
      <c r="DT55" s="555">
        <f>+[1]Data!AK24</f>
        <v>0.83</v>
      </c>
      <c r="DU55" s="555">
        <f>+[1]Data!AL24</f>
        <v>0.8</v>
      </c>
      <c r="DV55" s="555">
        <f>+[1]Data!AM24</f>
        <v>0.46</v>
      </c>
      <c r="DW55" s="555">
        <f>+[1]Data!AN24</f>
        <v>0.06</v>
      </c>
      <c r="DX55" s="555">
        <f>+[1]Data!AO24</f>
        <v>0.06</v>
      </c>
      <c r="DY55" s="555">
        <f>+[1]Data!AP24</f>
        <v>0.19</v>
      </c>
      <c r="DZ55" s="555">
        <f>+[1]Data!AQ24</f>
        <v>0.92</v>
      </c>
      <c r="EA55" s="555">
        <f>+[1]Data!AR24</f>
        <v>0.97</v>
      </c>
      <c r="EB55" s="555">
        <f>+[1]Data!AS24</f>
        <v>0.94</v>
      </c>
      <c r="EC55" s="555">
        <f>+[1]Data!AT24</f>
        <v>0.94</v>
      </c>
      <c r="ED55" s="555">
        <f>+[1]Data!AU24</f>
        <v>0.89</v>
      </c>
      <c r="EE55" s="555">
        <f>+[1]Data!AV24</f>
        <v>0.6</v>
      </c>
      <c r="EF55" s="555">
        <f>+[1]Data!AW24</f>
        <v>0.94</v>
      </c>
      <c r="EG55" s="555">
        <f>+[1]Data!AX24</f>
        <v>0.79</v>
      </c>
      <c r="EH55" s="555">
        <f>+[1]Data!AY24</f>
        <v>0.64</v>
      </c>
      <c r="EI55" s="555">
        <f>+[1]Data!AZ24</f>
        <v>0.76</v>
      </c>
      <c r="EJ55" s="555">
        <f>+[1]Data!BA24</f>
        <v>0.83</v>
      </c>
      <c r="EK55" s="555">
        <f>+[1]Data!BB24</f>
        <v>0.54</v>
      </c>
      <c r="EL55" s="555">
        <f>+[1]Data!BC24</f>
        <v>0.65</v>
      </c>
      <c r="EM55" s="555">
        <f>+[1]Data!BD24</f>
        <v>0.4</v>
      </c>
      <c r="EN55" s="555">
        <f>+[1]Data!BE24</f>
        <v>0.43</v>
      </c>
      <c r="EO55" s="555">
        <f>+[1]Data!BF24</f>
        <v>0.6</v>
      </c>
      <c r="EP55" s="555">
        <f>+[1]Data!BG24</f>
        <v>0.78</v>
      </c>
      <c r="EQ55" s="555">
        <f>+[1]Data!BH24</f>
        <v>0.94</v>
      </c>
      <c r="ER55" s="555">
        <f>+[1]Data!BI24</f>
        <v>0.95</v>
      </c>
      <c r="ES55" s="555">
        <f>+[1]Data!BJ24</f>
        <v>0.73</v>
      </c>
      <c r="ET55" s="555">
        <f>+[1]Data!BK24</f>
        <v>0.81</v>
      </c>
      <c r="EU55" s="555">
        <f>+[1]Data!BL24</f>
        <v>0.74</v>
      </c>
      <c r="EV55" s="555">
        <f>+[1]Data!BM24</f>
        <v>0.81</v>
      </c>
      <c r="EW55" s="555">
        <f>+[1]Data!BN24</f>
        <v>0.83</v>
      </c>
      <c r="EX55" s="555">
        <f>+[1]Data!BO24</f>
        <v>0.73</v>
      </c>
      <c r="EY55" s="555">
        <f>+[1]Data!BP24</f>
        <v>0.72</v>
      </c>
      <c r="EZ55" s="555">
        <f>+[1]Data!BQ24</f>
        <v>0.65</v>
      </c>
      <c r="FA55" s="555">
        <f>+[1]Data!BR24</f>
        <v>0.32</v>
      </c>
      <c r="FB55" s="555">
        <f>+[1]Data!BS24</f>
        <v>0.3</v>
      </c>
      <c r="FC55" s="555">
        <f>+[1]Data!BT24</f>
        <v>0.35</v>
      </c>
      <c r="FD55" s="555">
        <f>+[1]Data!BU24</f>
        <v>0.78</v>
      </c>
      <c r="FE55" s="555">
        <f>+[1]Data!BV24</f>
        <v>0.93</v>
      </c>
    </row>
    <row r="56" spans="1:162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0.54</v>
      </c>
      <c r="M56" s="355">
        <f t="shared" ca="1" si="274"/>
        <v>0.54</v>
      </c>
      <c r="N56" s="276">
        <f t="shared" ca="1" si="275"/>
        <v>2.5000000000000005E-2</v>
      </c>
      <c r="O56" s="120">
        <f t="shared" ca="1" si="278"/>
        <v>0.46500000000000002</v>
      </c>
      <c r="P56" s="121">
        <f t="shared" ca="1" si="279"/>
        <v>0.61499999999999999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0.54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0.5</v>
      </c>
      <c r="CF56" s="54" cm="1">
        <f t="array" aca="1" ref="CF56" ca="1">+INDIRECT(ADDRESS($A56,$BJ$2-9))</f>
        <v>0.52</v>
      </c>
      <c r="CG56" s="54" cm="1">
        <f t="array" aca="1" ref="CG56" ca="1">+INDIRECT(ADDRESS($A56,$BJ$2-8))</f>
        <v>0.64</v>
      </c>
      <c r="CH56" s="54" cm="1">
        <f t="array" aca="1" ref="CH56" ca="1">+INDIRECT(ADDRESS($A56,$BJ$2-7))</f>
        <v>0.6</v>
      </c>
      <c r="CI56" s="54" cm="1">
        <f t="array" aca="1" ref="CI56" ca="1">+INDIRECT(ADDRESS($A56,$BJ$2-6))</f>
        <v>0.62</v>
      </c>
      <c r="CJ56" s="54" cm="1">
        <f t="array" aca="1" ref="CJ56" ca="1">+INDIRECT(ADDRESS($A56,$BJ$2-5))</f>
        <v>0.56000000000000005</v>
      </c>
      <c r="CK56" s="54" cm="1">
        <f t="array" aca="1" ref="CK56" ca="1">+INDIRECT(ADDRESS($A56,$BJ$2-4))</f>
        <v>0.5</v>
      </c>
      <c r="CL56" s="54" cm="1">
        <f t="array" aca="1" ref="CL56" ca="1">+INDIRECT(ADDRESS($A56,$BJ$2-3))</f>
        <v>0.5</v>
      </c>
      <c r="CM56" s="54" cm="1">
        <f t="array" aca="1" ref="CM56" ca="1">+INDIRECT(ADDRESS($A56,$BJ$2-2))</f>
        <v>0.49</v>
      </c>
      <c r="CN56" s="54" cm="1">
        <f t="array" aca="1" ref="CN56" ca="1">+INDIRECT(ADDRESS($A56,$BJ$2-1))</f>
        <v>0.54</v>
      </c>
      <c r="CO56" s="54" cm="1">
        <f t="array" aca="1" ref="CO56" ca="1">+INDIRECT(ADDRESS($A56,BJ$2))</f>
        <v>0.54</v>
      </c>
      <c r="CP56" s="54"/>
      <c r="CQ56" s="54"/>
      <c r="CR56" s="54">
        <f t="shared" ca="1" si="144"/>
        <v>1.2079268292682928</v>
      </c>
      <c r="CS56" s="54">
        <f t="shared" ca="1" si="145"/>
        <v>1.1054878048780488</v>
      </c>
      <c r="CT56" s="54">
        <f t="shared" ca="1" si="146"/>
        <v>1.2890243902439025</v>
      </c>
      <c r="CU56" s="54">
        <f t="shared" ca="1" si="147"/>
        <v>1.9634146341463417</v>
      </c>
      <c r="CV56" s="54">
        <f t="shared" ca="1" si="148"/>
        <v>1.3573170731707318</v>
      </c>
      <c r="CW56" s="54">
        <f t="shared" ca="1" si="149"/>
        <v>0.94329268292682933</v>
      </c>
      <c r="CX56" s="54">
        <f t="shared" ca="1" si="150"/>
        <v>0.75548780487804879</v>
      </c>
      <c r="CY56" s="54">
        <f t="shared" ca="1" si="151"/>
        <v>2.1810975609756098</v>
      </c>
      <c r="CZ56" s="54">
        <f t="shared" ca="1" si="152"/>
        <v>1.1695121951219514</v>
      </c>
      <c r="DA56" s="54">
        <f t="shared" ca="1" si="71"/>
        <v>1.3402439024390245</v>
      </c>
      <c r="DB56" s="54">
        <f t="shared" ca="1" si="71"/>
        <v>0.87500000000000011</v>
      </c>
      <c r="DC56" s="54"/>
      <c r="DD56" s="554" t="str">
        <f t="shared" si="196"/>
        <v>OEE%</v>
      </c>
      <c r="DE56" s="555">
        <f>+[1]Data!V26</f>
        <v>0.49</v>
      </c>
      <c r="DF56" s="555">
        <f>+[1]Data!W26</f>
        <v>0.54</v>
      </c>
      <c r="DG56" s="555">
        <f>+[1]Data!X26</f>
        <v>0.62</v>
      </c>
      <c r="DH56" s="555">
        <f>+[1]Data!Y26</f>
        <v>0.43</v>
      </c>
      <c r="DI56" s="555">
        <f>+[1]Data!Z26</f>
        <v>0.59</v>
      </c>
      <c r="DJ56" s="555">
        <f>+[1]Data!AA26</f>
        <v>0.53</v>
      </c>
      <c r="DK56" s="555">
        <f>+[1]Data!AB26</f>
        <v>0.6</v>
      </c>
      <c r="DL56" s="555">
        <f>+[1]Data!AC26</f>
        <v>0.59</v>
      </c>
      <c r="DM56" s="555">
        <f>+[1]Data!AD26</f>
        <v>0.53</v>
      </c>
      <c r="DN56" s="555">
        <f>+[1]Data!AE26</f>
        <v>0.55000000000000004</v>
      </c>
      <c r="DO56" s="555">
        <f>+[1]Data!AF26</f>
        <v>0.53</v>
      </c>
      <c r="DP56" s="555">
        <f>+[1]Data!AG26</f>
        <v>0.59</v>
      </c>
      <c r="DQ56" s="555">
        <f>+[1]Data!AH26</f>
        <v>0.62</v>
      </c>
      <c r="DR56" s="555">
        <f>+[1]Data!AI26</f>
        <v>0.62</v>
      </c>
      <c r="DS56" s="555">
        <f>+[1]Data!AJ26</f>
        <v>0.54</v>
      </c>
      <c r="DT56" s="555">
        <f>+[1]Data!AK26</f>
        <v>0.53</v>
      </c>
      <c r="DU56" s="555">
        <f>+[1]Data!AL26</f>
        <v>0.46</v>
      </c>
      <c r="DV56" s="555">
        <f>+[1]Data!AM26</f>
        <v>0.34</v>
      </c>
      <c r="DW56" s="555">
        <f>+[1]Data!AN26</f>
        <v>0.56999999999999995</v>
      </c>
      <c r="DX56" s="555">
        <f>+[1]Data!AO26</f>
        <v>0.56999999999999995</v>
      </c>
      <c r="DY56" s="555">
        <f>+[1]Data!AP26</f>
        <v>0.56000000000000005</v>
      </c>
      <c r="DZ56" s="555">
        <f>+[1]Data!AQ26</f>
        <v>0.52</v>
      </c>
      <c r="EA56" s="555">
        <f>+[1]Data!AR26</f>
        <v>0.52</v>
      </c>
      <c r="EB56" s="555">
        <f>+[1]Data!AS26</f>
        <v>0.53</v>
      </c>
      <c r="EC56" s="555">
        <f>+[1]Data!AT26</f>
        <v>0.53</v>
      </c>
      <c r="ED56" s="555">
        <f>+[1]Data!AU26</f>
        <v>0.55000000000000004</v>
      </c>
      <c r="EE56" s="555">
        <f>+[1]Data!AV26</f>
        <v>0.51</v>
      </c>
      <c r="EF56" s="555">
        <f>+[1]Data!AW26</f>
        <v>0.63</v>
      </c>
      <c r="EG56" s="555">
        <f>+[1]Data!AX26</f>
        <v>0.48</v>
      </c>
      <c r="EH56" s="555">
        <f>+[1]Data!AY26</f>
        <v>0.55000000000000004</v>
      </c>
      <c r="EI56" s="555">
        <f>+[1]Data!AZ26</f>
        <v>0.49</v>
      </c>
      <c r="EJ56" s="555">
        <f>+[1]Data!BA26</f>
        <v>0.46</v>
      </c>
      <c r="EK56" s="555">
        <f>+[1]Data!BB26</f>
        <v>0.45</v>
      </c>
      <c r="EL56" s="555">
        <f>+[1]Data!BC26</f>
        <v>0.41</v>
      </c>
      <c r="EM56" s="555">
        <f>+[1]Data!BD26</f>
        <v>0.39</v>
      </c>
      <c r="EN56" s="555">
        <f>+[1]Data!BE26</f>
        <v>0.46</v>
      </c>
      <c r="EO56" s="555">
        <f>+[1]Data!BF26</f>
        <v>0.55000000000000004</v>
      </c>
      <c r="EP56" s="555">
        <f>+[1]Data!BG26</f>
        <v>0.48</v>
      </c>
      <c r="EQ56" s="555">
        <f>+[1]Data!BH26</f>
        <v>0.47</v>
      </c>
      <c r="ER56" s="555">
        <f>+[1]Data!BI26</f>
        <v>0.53</v>
      </c>
      <c r="ES56" s="555">
        <f>+[1]Data!BJ26</f>
        <v>0.49</v>
      </c>
      <c r="ET56" s="555">
        <f>+[1]Data!BK26</f>
        <v>0.57999999999999996</v>
      </c>
      <c r="EU56" s="555">
        <f>+[1]Data!BL26</f>
        <v>0.5</v>
      </c>
      <c r="EV56" s="555">
        <f>+[1]Data!BM26</f>
        <v>0.52</v>
      </c>
      <c r="EW56" s="555">
        <f>+[1]Data!BN26</f>
        <v>0.64</v>
      </c>
      <c r="EX56" s="555">
        <f>+[1]Data!BO26</f>
        <v>0.6</v>
      </c>
      <c r="EY56" s="555">
        <f>+[1]Data!BP26</f>
        <v>0.62</v>
      </c>
      <c r="EZ56" s="555">
        <f>+[1]Data!BQ26</f>
        <v>0.56000000000000005</v>
      </c>
      <c r="FA56" s="555">
        <f>+[1]Data!BR26</f>
        <v>0.5</v>
      </c>
      <c r="FB56" s="555">
        <f>+[1]Data!BS26</f>
        <v>0.5</v>
      </c>
      <c r="FC56" s="555">
        <f>+[1]Data!BT26</f>
        <v>0.49</v>
      </c>
      <c r="FD56" s="555">
        <f>+[1]Data!BU26</f>
        <v>0.54</v>
      </c>
      <c r="FE56" s="555">
        <f>+[1]Data!BV26</f>
        <v>0.54</v>
      </c>
    </row>
    <row r="57" spans="1:162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148762</v>
      </c>
      <c r="M57" s="355">
        <f t="shared" ca="1" si="274"/>
        <v>108582</v>
      </c>
      <c r="N57" s="276">
        <f t="shared" ca="1" si="275"/>
        <v>19763.666666666668</v>
      </c>
      <c r="O57" s="120">
        <f t="shared" ca="1" si="278"/>
        <v>49291</v>
      </c>
      <c r="P57" s="121">
        <f t="shared" ca="1" si="279"/>
        <v>167873</v>
      </c>
      <c r="Q57" s="62">
        <f t="shared" si="51"/>
        <v>306923.07692307688</v>
      </c>
      <c r="R57" s="63">
        <f t="shared" si="52"/>
        <v>555104.89510489523</v>
      </c>
      <c r="S57" s="64">
        <f>+Parametres!E59</f>
        <v>0</v>
      </c>
      <c r="T57" s="330">
        <f>+Parametres!F59</f>
        <v>306923.07692307688</v>
      </c>
      <c r="U57" s="330">
        <f>+Parametres!G59</f>
        <v>555104.89510489523</v>
      </c>
      <c r="V57" s="122">
        <v>10</v>
      </c>
      <c r="W57" s="333">
        <f t="shared" si="258"/>
        <v>306923.07692307688</v>
      </c>
      <c r="X57" s="333">
        <f t="shared" si="259"/>
        <v>555104.89510489523</v>
      </c>
      <c r="Y57" s="279">
        <f t="shared" si="280"/>
        <v>306923.07692307688</v>
      </c>
      <c r="Z57" s="280">
        <f t="shared" si="281"/>
        <v>555104.89510489523</v>
      </c>
      <c r="AA57" s="279">
        <f t="shared" si="282"/>
        <v>306923.07692307688</v>
      </c>
      <c r="AB57" s="280">
        <f t="shared" si="283"/>
        <v>555104.89510489523</v>
      </c>
      <c r="AC57" s="281">
        <f t="shared" si="284"/>
        <v>306923.07692307688</v>
      </c>
      <c r="AD57" s="281">
        <f t="shared" si="284"/>
        <v>555104.89510489523</v>
      </c>
      <c r="AE57" s="125" cm="1">
        <f t="array" ref="AE57">+_xlfn.SWITCH($G57,"Min",Y57,"Max",AA57,"Dual",AC57)</f>
        <v>306923.07692307688</v>
      </c>
      <c r="AF57" s="61" cm="1">
        <f t="array" ref="AF57">+_xlfn.SWITCH($G57,"Min",Z57,"Max",AB57,"Dual",AD57)</f>
        <v>555104.89510489523</v>
      </c>
      <c r="AG57" s="69">
        <f t="shared" si="53"/>
        <v>431013.98601398605</v>
      </c>
      <c r="AI57" s="24">
        <f t="shared" ca="1" si="285"/>
        <v>148762</v>
      </c>
      <c r="AJ57" s="126">
        <f t="shared" si="286"/>
        <v>306923.07692307688</v>
      </c>
      <c r="AK57" s="127">
        <f t="shared" si="248"/>
        <v>348286.71328671329</v>
      </c>
      <c r="AL57" s="127">
        <f t="shared" si="248"/>
        <v>389650.3496503497</v>
      </c>
      <c r="AM57" s="127">
        <f t="shared" si="248"/>
        <v>431013.98601398611</v>
      </c>
      <c r="AN57" s="127">
        <f t="shared" si="248"/>
        <v>472377.62237762252</v>
      </c>
      <c r="AO57" s="127">
        <f t="shared" si="248"/>
        <v>513741.25874125893</v>
      </c>
      <c r="AP57" s="127">
        <f t="shared" si="248"/>
        <v>555104.89510489535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306923.07692307688</v>
      </c>
      <c r="AS57" s="128">
        <f t="shared" si="287"/>
        <v>348286.71328671329</v>
      </c>
      <c r="AT57" s="128">
        <f t="shared" si="287"/>
        <v>389650.3496503497</v>
      </c>
      <c r="AU57" s="129">
        <f t="shared" si="287"/>
        <v>431013.98601398611</v>
      </c>
      <c r="AV57" s="129">
        <f t="shared" si="287"/>
        <v>472377.62237762252</v>
      </c>
      <c r="AW57" s="130">
        <f t="shared" si="287"/>
        <v>513741.25874125893</v>
      </c>
      <c r="AX57" s="131">
        <f t="shared" si="287"/>
        <v>555104.89510489535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306923.07692307688</v>
      </c>
      <c r="BA57" s="130">
        <f t="shared" si="288"/>
        <v>348286.71328671329</v>
      </c>
      <c r="BB57" s="129">
        <f t="shared" si="288"/>
        <v>389650.3496503497</v>
      </c>
      <c r="BC57" s="129">
        <f t="shared" si="288"/>
        <v>431013.98601398611</v>
      </c>
      <c r="BD57" s="128">
        <f t="shared" si="288"/>
        <v>472377.62237762252</v>
      </c>
      <c r="BE57" s="128">
        <f t="shared" si="288"/>
        <v>513741.25874125893</v>
      </c>
      <c r="BF57" s="132">
        <f t="shared" si="288"/>
        <v>555104.89510489535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306923.07692307688</v>
      </c>
      <c r="BR57" s="282">
        <f t="shared" si="253"/>
        <v>555104.89510489523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116325</v>
      </c>
      <c r="CF57" s="54" cm="1">
        <f t="array" aca="1" ref="CF57" ca="1">+INDIRECT(ADDRESS($A57,$BJ$2-9))</f>
        <v>89064</v>
      </c>
      <c r="CG57" s="54" cm="1">
        <f t="array" aca="1" ref="CG57" ca="1">+INDIRECT(ADDRESS($A57,$BJ$2-8))</f>
        <v>108582</v>
      </c>
      <c r="CH57" s="54" cm="1">
        <f t="array" aca="1" ref="CH57" ca="1">+INDIRECT(ADDRESS($A57,$BJ$2-7))</f>
        <v>124059</v>
      </c>
      <c r="CI57" s="54" cm="1">
        <f t="array" aca="1" ref="CI57" ca="1">+INDIRECT(ADDRESS($A57,$BJ$2-6))</f>
        <v>82870</v>
      </c>
      <c r="CJ57" s="54" cm="1">
        <f t="array" aca="1" ref="CJ57" ca="1">+INDIRECT(ADDRESS($A57,$BJ$2-5))</f>
        <v>122192</v>
      </c>
      <c r="CK57" s="54" cm="1">
        <f t="array" aca="1" ref="CK57" ca="1">+INDIRECT(ADDRESS($A57,$BJ$2-4))</f>
        <v>44270</v>
      </c>
      <c r="CL57" s="54" cm="1">
        <f t="array" aca="1" ref="CL57" ca="1">+INDIRECT(ADDRESS($A57,$BJ$2-3))</f>
        <v>52578</v>
      </c>
      <c r="CM57" s="54" cm="1">
        <f t="array" aca="1" ref="CM57" ca="1">+INDIRECT(ADDRESS($A57,$BJ$2-2))</f>
        <v>57030</v>
      </c>
      <c r="CN57" s="54" cm="1">
        <f t="array" aca="1" ref="CN57" ca="1">+INDIRECT(ADDRESS($A57,$BJ$2-1))</f>
        <v>162852</v>
      </c>
      <c r="CO57" s="54" cm="1">
        <f t="array" aca="1" ref="CO57" ca="1">+INDIRECT(ADDRESS($A57,BJ$2))</f>
        <v>148762</v>
      </c>
      <c r="CP57" s="54"/>
      <c r="CQ57" s="54"/>
      <c r="CR57" s="54">
        <f t="shared" ca="1" si="144"/>
        <v>595009.55142418563</v>
      </c>
      <c r="CS57" s="54">
        <f t="shared" ca="1" si="145"/>
        <v>544549.37745181657</v>
      </c>
      <c r="CT57" s="54">
        <f t="shared" ca="1" si="146"/>
        <v>634957.18915231118</v>
      </c>
      <c r="CU57" s="54">
        <f t="shared" ca="1" si="147"/>
        <v>967153.3344704078</v>
      </c>
      <c r="CV57" s="54">
        <f t="shared" ca="1" si="148"/>
        <v>668597.30513389059</v>
      </c>
      <c r="CW57" s="54">
        <f t="shared" ca="1" si="149"/>
        <v>464654.10199556546</v>
      </c>
      <c r="CX57" s="54">
        <f t="shared" ca="1" si="150"/>
        <v>372143.78304622212</v>
      </c>
      <c r="CY57" s="54">
        <f t="shared" ca="1" si="151"/>
        <v>1074381.2041616922</v>
      </c>
      <c r="CZ57" s="54">
        <f t="shared" ca="1" si="152"/>
        <v>576086.98618454731</v>
      </c>
      <c r="DA57" s="54">
        <f t="shared" ca="1" si="71"/>
        <v>660187.27613849577</v>
      </c>
      <c r="DB57" s="54">
        <f t="shared" ca="1" si="71"/>
        <v>431013.98601398611</v>
      </c>
      <c r="DC57" s="54"/>
      <c r="DD57" s="554" t="str">
        <f t="shared" si="196"/>
        <v>Production rejects (PPM)</v>
      </c>
      <c r="DE57" s="556">
        <f>+[1]Data!V27</f>
        <v>211403</v>
      </c>
      <c r="DF57" s="556">
        <f>+[1]Data!W27</f>
        <v>205132</v>
      </c>
      <c r="DG57" s="556">
        <f>+[1]Data!X27</f>
        <v>178319</v>
      </c>
      <c r="DH57" s="556">
        <f>+[1]Data!Y27</f>
        <v>163942</v>
      </c>
      <c r="DI57" s="556">
        <f>+[1]Data!Z27</f>
        <v>147799</v>
      </c>
      <c r="DJ57" s="556">
        <f>+[1]Data!AA27</f>
        <v>197598</v>
      </c>
      <c r="DK57" s="556">
        <f>+[1]Data!AB27</f>
        <v>114953</v>
      </c>
      <c r="DL57" s="556">
        <f>+[1]Data!AC27</f>
        <v>221250</v>
      </c>
      <c r="DM57" s="556">
        <f>+[1]Data!AD27</f>
        <v>192788</v>
      </c>
      <c r="DN57" s="556">
        <f>+[1]Data!AE27</f>
        <v>183765</v>
      </c>
      <c r="DO57" s="556">
        <f>+[1]Data!AF27</f>
        <v>147475</v>
      </c>
      <c r="DP57" s="556">
        <f>+[1]Data!AG27</f>
        <v>162291</v>
      </c>
      <c r="DQ57" s="556">
        <f>+[1]Data!AH27</f>
        <v>224571</v>
      </c>
      <c r="DR57" s="556">
        <f>+[1]Data!AI27</f>
        <v>224571</v>
      </c>
      <c r="DS57" s="556">
        <f>+[1]Data!AJ27</f>
        <v>215351</v>
      </c>
      <c r="DT57" s="556">
        <f>+[1]Data!AK27</f>
        <v>159307</v>
      </c>
      <c r="DU57" s="556">
        <f>+[1]Data!AL27</f>
        <v>191125</v>
      </c>
      <c r="DV57" s="556">
        <f>+[1]Data!AM27</f>
        <v>101122</v>
      </c>
      <c r="DW57" s="556">
        <f>+[1]Data!AN27</f>
        <v>6613</v>
      </c>
      <c r="DX57" s="556">
        <f>+[1]Data!AO27</f>
        <v>6613</v>
      </c>
      <c r="DY57" s="556">
        <f>+[1]Data!AP27</f>
        <v>39764</v>
      </c>
      <c r="DZ57" s="556">
        <f>+[1]Data!AQ27</f>
        <v>203209</v>
      </c>
      <c r="EA57" s="556">
        <f>+[1]Data!AR27</f>
        <v>212830</v>
      </c>
      <c r="EB57" s="556">
        <f>+[1]Data!AS27</f>
        <v>186839</v>
      </c>
      <c r="EC57" s="556">
        <f>+[1]Data!AT27</f>
        <v>193271</v>
      </c>
      <c r="ED57" s="556">
        <f>+[1]Data!AU27</f>
        <v>187832</v>
      </c>
      <c r="EE57" s="556">
        <f>+[1]Data!AV27</f>
        <v>146862</v>
      </c>
      <c r="EF57" s="556">
        <f>+[1]Data!AW27</f>
        <v>164130</v>
      </c>
      <c r="EG57" s="556">
        <f>+[1]Data!AX27</f>
        <v>157531</v>
      </c>
      <c r="EH57" s="556">
        <f>+[1]Data!AY27</f>
        <v>103388</v>
      </c>
      <c r="EI57" s="556">
        <f>+[1]Data!AZ27</f>
        <v>83899</v>
      </c>
      <c r="EJ57" s="556">
        <f>+[1]Data!BA27</f>
        <v>114767</v>
      </c>
      <c r="EK57" s="556">
        <f>+[1]Data!BB27</f>
        <v>114713</v>
      </c>
      <c r="EL57" s="556">
        <f>+[1]Data!BC27</f>
        <v>101818</v>
      </c>
      <c r="EM57" s="556">
        <f>+[1]Data!BD27</f>
        <v>81224</v>
      </c>
      <c r="EN57" s="556">
        <f>+[1]Data!BE27</f>
        <v>59018</v>
      </c>
      <c r="EO57" s="556">
        <f>+[1]Data!BF27</f>
        <v>80366</v>
      </c>
      <c r="EP57" s="556">
        <f>+[1]Data!BG27</f>
        <v>98185</v>
      </c>
      <c r="EQ57" s="556">
        <f>+[1]Data!BH27</f>
        <v>115112</v>
      </c>
      <c r="ER57" s="556">
        <f>+[1]Data!BI27</f>
        <v>137539</v>
      </c>
      <c r="ES57" s="556">
        <f>+[1]Data!BJ27</f>
        <v>102209</v>
      </c>
      <c r="ET57" s="556">
        <f>+[1]Data!BK27</f>
        <v>109604</v>
      </c>
      <c r="EU57" s="556">
        <f>+[1]Data!BL27</f>
        <v>116325</v>
      </c>
      <c r="EV57" s="556">
        <f>+[1]Data!BM27</f>
        <v>89064</v>
      </c>
      <c r="EW57" s="556">
        <f>+[1]Data!BN27</f>
        <v>108582</v>
      </c>
      <c r="EX57" s="556">
        <f>+[1]Data!BO27</f>
        <v>124059</v>
      </c>
      <c r="EY57" s="556">
        <f>+[1]Data!BP27</f>
        <v>82870</v>
      </c>
      <c r="EZ57" s="556">
        <f>+[1]Data!BQ27</f>
        <v>122192</v>
      </c>
      <c r="FA57" s="556">
        <f>+[1]Data!BR27</f>
        <v>44270</v>
      </c>
      <c r="FB57" s="556">
        <f>+[1]Data!BS27</f>
        <v>52578</v>
      </c>
      <c r="FC57" s="556">
        <f>+[1]Data!BT27</f>
        <v>57030</v>
      </c>
      <c r="FD57" s="556">
        <f>+[1]Data!BU27</f>
        <v>162852</v>
      </c>
      <c r="FE57" s="556">
        <f>+[1]Data!BV27</f>
        <v>148762</v>
      </c>
    </row>
    <row r="58" spans="1:162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1</v>
      </c>
      <c r="M58" s="355">
        <f t="shared" ca="1" si="274"/>
        <v>1</v>
      </c>
      <c r="N58" s="276">
        <f t="shared" ca="1" si="275"/>
        <v>0.83333333333333337</v>
      </c>
      <c r="O58" s="120">
        <f t="shared" ca="1" si="278"/>
        <v>-1.5</v>
      </c>
      <c r="P58" s="121">
        <f t="shared" ca="1" si="279"/>
        <v>3.5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1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Orange High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Orange High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Green</v>
      </c>
      <c r="BH58" s="1" t="str" cm="1">
        <f t="array" aca="1" ref="BH58" ca="1">+_xlfn.IFS(G58="Min",BG58,G58="Max",AY58,G58="Dual",AQ58)</f>
        <v>Orange High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1</v>
      </c>
      <c r="CF58" s="54" cm="1">
        <f t="array" aca="1" ref="CF58" ca="1">+INDIRECT(ADDRESS($A58,$BJ$2-9))</f>
        <v>1</v>
      </c>
      <c r="CG58" s="54" cm="1">
        <f t="array" aca="1" ref="CG58" ca="1">+INDIRECT(ADDRESS($A58,$BJ$2-8))</f>
        <v>1</v>
      </c>
      <c r="CH58" s="54" cm="1">
        <f t="array" aca="1" ref="CH58" ca="1">+INDIRECT(ADDRESS($A58,$BJ$2-7))</f>
        <v>5</v>
      </c>
      <c r="CI58" s="54" cm="1">
        <f t="array" aca="1" ref="CI58" ca="1">+INDIRECT(ADDRESS($A58,$BJ$2-6))</f>
        <v>1</v>
      </c>
      <c r="CJ58" s="54" cm="1">
        <f t="array" aca="1" ref="CJ58" ca="1">+INDIRECT(ADDRESS($A58,$BJ$2-5))</f>
        <v>2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1</v>
      </c>
      <c r="CM58" s="54" cm="1">
        <f t="array" aca="1" ref="CM58" ca="1">+INDIRECT(ADDRESS($A58,$BJ$2-2))</f>
        <v>1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1</v>
      </c>
      <c r="CP58" s="54"/>
      <c r="CQ58" s="54"/>
      <c r="CR58" s="54">
        <f t="shared" ca="1" si="144"/>
        <v>0.69024390243902434</v>
      </c>
      <c r="CS58" s="54">
        <f t="shared" ca="1" si="145"/>
        <v>0.63170731707317074</v>
      </c>
      <c r="CT58" s="54">
        <f t="shared" ca="1" si="146"/>
        <v>0.73658536585365852</v>
      </c>
      <c r="CU58" s="54">
        <f t="shared" ca="1" si="147"/>
        <v>1.1219512195121952</v>
      </c>
      <c r="CV58" s="54">
        <f t="shared" ca="1" si="148"/>
        <v>0.775609756097561</v>
      </c>
      <c r="CW58" s="54">
        <f t="shared" ca="1" si="149"/>
        <v>0.53902439024390247</v>
      </c>
      <c r="CX58" s="54">
        <f t="shared" ca="1" si="150"/>
        <v>0.43170731707317073</v>
      </c>
      <c r="CY58" s="54">
        <f t="shared" ca="1" si="151"/>
        <v>1.2463414634146341</v>
      </c>
      <c r="CZ58" s="54">
        <f t="shared" ca="1" si="152"/>
        <v>0.66829268292682931</v>
      </c>
      <c r="DA58" s="54">
        <f t="shared" ca="1" si="71"/>
        <v>0.76585365853658538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+[1]Data!V35+[1]Data!V36</f>
        <v>1</v>
      </c>
      <c r="DF58" s="556">
        <f>+[1]Data!W35+[1]Data!W36</f>
        <v>2</v>
      </c>
      <c r="DG58" s="556">
        <f>+[1]Data!X35+[1]Data!X36</f>
        <v>4</v>
      </c>
      <c r="DH58" s="556">
        <f>+[1]Data!Y35+[1]Data!Y36</f>
        <v>4</v>
      </c>
      <c r="DI58" s="556">
        <f>+[1]Data!Z35+[1]Data!Z36</f>
        <v>3</v>
      </c>
      <c r="DJ58" s="556">
        <f>+[1]Data!AA35+[1]Data!AA36</f>
        <v>3</v>
      </c>
      <c r="DK58" s="556">
        <f>+[1]Data!AB35+[1]Data!AB36</f>
        <v>3</v>
      </c>
      <c r="DL58" s="556">
        <f>+[1]Data!AC35+[1]Data!AC36</f>
        <v>2</v>
      </c>
      <c r="DM58" s="556">
        <f>+[1]Data!AD35+[1]Data!AD36</f>
        <v>1</v>
      </c>
      <c r="DN58" s="556">
        <f>+[1]Data!AE35+[1]Data!AE36</f>
        <v>1</v>
      </c>
      <c r="DO58" s="556">
        <f>+[1]Data!AF35+[1]Data!AF36</f>
        <v>0</v>
      </c>
      <c r="DP58" s="556">
        <f>+[1]Data!AG35+[1]Data!AG36</f>
        <v>0</v>
      </c>
      <c r="DQ58" s="556">
        <f>+[1]Data!AH35+[1]Data!AH36</f>
        <v>2</v>
      </c>
      <c r="DR58" s="556">
        <f>+[1]Data!AI35+[1]Data!AI36</f>
        <v>2</v>
      </c>
      <c r="DS58" s="556">
        <f>+[1]Data!AJ35+[1]Data!AJ36</f>
        <v>0</v>
      </c>
      <c r="DT58" s="556">
        <f>+[1]Data!AK35+[1]Data!AK36</f>
        <v>0</v>
      </c>
      <c r="DU58" s="556">
        <f>+[1]Data!AL35+[1]Data!AL36</f>
        <v>3</v>
      </c>
      <c r="DV58" s="556">
        <f>+[1]Data!AM35+[1]Data!AM36</f>
        <v>2</v>
      </c>
      <c r="DW58" s="556">
        <f>+[1]Data!AN35+[1]Data!AN36</f>
        <v>1</v>
      </c>
      <c r="DX58" s="556">
        <f>+[1]Data!AO35+[1]Data!AO36</f>
        <v>1</v>
      </c>
      <c r="DY58" s="556">
        <f>+[1]Data!AP35+[1]Data!AP36</f>
        <v>0</v>
      </c>
      <c r="DZ58" s="556">
        <f>+[1]Data!AQ35+[1]Data!AQ36</f>
        <v>2</v>
      </c>
      <c r="EA58" s="556">
        <f>+[1]Data!AR35+[1]Data!AR36</f>
        <v>2</v>
      </c>
      <c r="EB58" s="556">
        <f>+[1]Data!AS35+[1]Data!AS36</f>
        <v>0</v>
      </c>
      <c r="EC58" s="556">
        <f>+[1]Data!AT35+[1]Data!AT36</f>
        <v>1</v>
      </c>
      <c r="ED58" s="556">
        <f>+[1]Data!AU35+[1]Data!AU36</f>
        <v>1</v>
      </c>
      <c r="EE58" s="556">
        <f>+[1]Data!AV35+[1]Data!AV36</f>
        <v>3</v>
      </c>
      <c r="EF58" s="556">
        <f>+[1]Data!AW35+[1]Data!AW36</f>
        <v>3</v>
      </c>
      <c r="EG58" s="556">
        <f>+[1]Data!AX35+[1]Data!AX36</f>
        <v>3</v>
      </c>
      <c r="EH58" s="556">
        <f>+[1]Data!AY35+[1]Data!AY36</f>
        <v>6</v>
      </c>
      <c r="EI58" s="556">
        <f>+[1]Data!AZ35+[1]Data!AZ36</f>
        <v>1</v>
      </c>
      <c r="EJ58" s="556">
        <f>+[1]Data!BA35+[1]Data!BA36</f>
        <v>1</v>
      </c>
      <c r="EK58" s="556">
        <f>+[1]Data!BB35+[1]Data!BB36</f>
        <v>0</v>
      </c>
      <c r="EL58" s="556">
        <f>+[1]Data!BC35+[1]Data!BC36</f>
        <v>0</v>
      </c>
      <c r="EM58" s="556">
        <f>+[1]Data!BD35+[1]Data!BD36</f>
        <v>1</v>
      </c>
      <c r="EN58" s="556">
        <f>+[1]Data!BE35+[1]Data!BE36</f>
        <v>1</v>
      </c>
      <c r="EO58" s="556">
        <f>+[1]Data!BF35+[1]Data!BF36</f>
        <v>1</v>
      </c>
      <c r="EP58" s="556">
        <f>+[1]Data!BG35+[1]Data!BG36</f>
        <v>0</v>
      </c>
      <c r="EQ58" s="556">
        <f>+[1]Data!BH35+[1]Data!BH36</f>
        <v>3</v>
      </c>
      <c r="ER58" s="556">
        <f>+[1]Data!BI35+[1]Data!BI36</f>
        <v>0</v>
      </c>
      <c r="ES58" s="556">
        <f>+[1]Data!BJ35+[1]Data!BJ36</f>
        <v>2</v>
      </c>
      <c r="ET58" s="556">
        <f>+[1]Data!BK35+[1]Data!BK36</f>
        <v>0</v>
      </c>
      <c r="EU58" s="556">
        <f>+[1]Data!BL35+[1]Data!BL36</f>
        <v>1</v>
      </c>
      <c r="EV58" s="556">
        <f>+[1]Data!BM35+[1]Data!BM36</f>
        <v>1</v>
      </c>
      <c r="EW58" s="556">
        <f>+[1]Data!BN35+[1]Data!BN36</f>
        <v>1</v>
      </c>
      <c r="EX58" s="556">
        <f>+[1]Data!BO35+[1]Data!BO36</f>
        <v>5</v>
      </c>
      <c r="EY58" s="556">
        <f>+[1]Data!BP35+[1]Data!BP36</f>
        <v>1</v>
      </c>
      <c r="EZ58" s="556">
        <f>+[1]Data!BQ35+[1]Data!BQ36</f>
        <v>2</v>
      </c>
      <c r="FA58" s="556">
        <f>+[1]Data!BR35+[1]Data!BR36</f>
        <v>0</v>
      </c>
      <c r="FB58" s="556">
        <f>+[1]Data!BS35+[1]Data!BS36</f>
        <v>1</v>
      </c>
      <c r="FC58" s="556">
        <f>+[1]Data!BT35+[1]Data!BT36</f>
        <v>1</v>
      </c>
      <c r="FD58" s="556">
        <f>+[1]Data!BU35+[1]Data!BU36</f>
        <v>0</v>
      </c>
      <c r="FE58" s="556">
        <f>+[1]Data!BV35+[1]Data!BV36</f>
        <v>1</v>
      </c>
    </row>
    <row r="59" spans="1:162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0.69024390243902434</v>
      </c>
      <c r="CS59" s="54">
        <f t="shared" ca="1" si="145"/>
        <v>0.63170731707317074</v>
      </c>
      <c r="CT59" s="54">
        <f t="shared" ca="1" si="146"/>
        <v>0.73658536585365852</v>
      </c>
      <c r="CU59" s="54">
        <f t="shared" ca="1" si="147"/>
        <v>1.1219512195121952</v>
      </c>
      <c r="CV59" s="54">
        <f t="shared" ca="1" si="148"/>
        <v>0.775609756097561</v>
      </c>
      <c r="CW59" s="54">
        <f t="shared" ca="1" si="149"/>
        <v>0.53902439024390247</v>
      </c>
      <c r="CX59" s="54">
        <f t="shared" ca="1" si="150"/>
        <v>0.43170731707317073</v>
      </c>
      <c r="CY59" s="54">
        <f t="shared" ca="1" si="151"/>
        <v>1.2463414634146341</v>
      </c>
      <c r="CZ59" s="54">
        <f t="shared" ca="1" si="152"/>
        <v>0.66829268292682931</v>
      </c>
      <c r="DA59" s="54">
        <f t="shared" ca="1" si="71"/>
        <v>0.76585365853658538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/>
      <c r="DF59" s="556"/>
      <c r="DG59" s="556"/>
      <c r="DH59" s="556"/>
      <c r="DI59" s="556"/>
      <c r="DJ59" s="556"/>
      <c r="DK59" s="556"/>
      <c r="DL59" s="556"/>
      <c r="DM59" s="556"/>
      <c r="DN59" s="556"/>
      <c r="DO59" s="556"/>
      <c r="DP59" s="556"/>
      <c r="DQ59" s="556"/>
      <c r="DR59" s="556"/>
      <c r="DS59" s="556"/>
      <c r="DT59" s="556"/>
      <c r="DU59" s="556"/>
      <c r="DV59" s="556"/>
      <c r="DW59" s="556"/>
      <c r="DX59" s="556"/>
      <c r="DY59" s="556"/>
      <c r="DZ59" s="556"/>
      <c r="EA59" s="556"/>
      <c r="EB59" s="556"/>
      <c r="EC59" s="556"/>
      <c r="ED59" s="556"/>
      <c r="EE59" s="556"/>
      <c r="EF59" s="556"/>
      <c r="EG59" s="556"/>
      <c r="EH59" s="556"/>
      <c r="EI59" s="556"/>
      <c r="EJ59" s="556"/>
      <c r="EK59" s="556"/>
      <c r="EL59" s="556"/>
      <c r="EM59" s="556"/>
      <c r="EN59" s="556"/>
      <c r="EO59" s="556"/>
      <c r="EP59" s="556"/>
      <c r="EQ59" s="556"/>
      <c r="ER59" s="556"/>
      <c r="ES59" s="556"/>
      <c r="ET59" s="556"/>
      <c r="EU59" s="556"/>
      <c r="EV59" s="556"/>
      <c r="EW59" s="556"/>
      <c r="EX59" s="556"/>
      <c r="EY59" s="556"/>
      <c r="EZ59" s="556"/>
      <c r="FA59" s="556"/>
      <c r="FB59" s="556"/>
      <c r="FC59" s="556"/>
      <c r="FD59" s="556"/>
      <c r="FE59" s="556"/>
      <c r="FF59" s="570"/>
    </row>
    <row r="60" spans="1:162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1.3114634146341462</v>
      </c>
      <c r="CS60" s="54">
        <f t="shared" ca="1" si="145"/>
        <v>1.2002439024390243</v>
      </c>
      <c r="CT60" s="54">
        <f t="shared" ca="1" si="146"/>
        <v>1.3995121951219511</v>
      </c>
      <c r="CU60" s="54">
        <f t="shared" ca="1" si="147"/>
        <v>2.1317073170731708</v>
      </c>
      <c r="CV60" s="54">
        <f t="shared" ca="1" si="148"/>
        <v>1.4736585365853658</v>
      </c>
      <c r="CW60" s="54">
        <f t="shared" ca="1" si="149"/>
        <v>1.0241463414634147</v>
      </c>
      <c r="CX60" s="54">
        <f t="shared" ca="1" si="150"/>
        <v>0.82024390243902434</v>
      </c>
      <c r="CY60" s="54">
        <f t="shared" ca="1" si="151"/>
        <v>2.368048780487805</v>
      </c>
      <c r="CZ60" s="54">
        <f t="shared" ca="1" si="152"/>
        <v>1.2697560975609756</v>
      </c>
      <c r="DA60" s="54">
        <f t="shared" ca="1" si="71"/>
        <v>1.4551219512195122</v>
      </c>
      <c r="DB60" s="54">
        <f t="shared" ca="1" si="71"/>
        <v>0.95</v>
      </c>
      <c r="DC60" s="54"/>
      <c r="DD60" s="554" t="str">
        <f t="shared" si="196"/>
        <v>% of success of IS</v>
      </c>
      <c r="DE60" s="556"/>
      <c r="DF60" s="556"/>
      <c r="DG60" s="556"/>
      <c r="DH60" s="556"/>
      <c r="DI60" s="556"/>
      <c r="DJ60" s="556"/>
      <c r="DK60" s="556"/>
      <c r="DL60" s="556"/>
      <c r="DM60" s="556"/>
      <c r="DN60" s="556"/>
      <c r="DO60" s="556"/>
      <c r="DP60" s="556"/>
      <c r="DQ60" s="556"/>
      <c r="DR60" s="556"/>
      <c r="DS60" s="556"/>
      <c r="DT60" s="556"/>
      <c r="DU60" s="556"/>
      <c r="DV60" s="556"/>
      <c r="DW60" s="556"/>
      <c r="DX60" s="556"/>
      <c r="DY60" s="556"/>
      <c r="DZ60" s="556"/>
      <c r="EA60" s="556"/>
      <c r="EB60" s="556"/>
      <c r="EC60" s="556"/>
      <c r="ED60" s="556"/>
      <c r="EE60" s="556"/>
      <c r="EF60" s="556"/>
      <c r="EG60" s="556"/>
      <c r="EH60" s="556"/>
      <c r="EI60" s="556"/>
      <c r="EJ60" s="556"/>
      <c r="EK60" s="556"/>
      <c r="EL60" s="556"/>
      <c r="EM60" s="556"/>
      <c r="EN60" s="556"/>
      <c r="EO60" s="556"/>
      <c r="EP60" s="556"/>
      <c r="EQ60" s="556"/>
      <c r="ER60" s="556"/>
      <c r="ES60" s="556"/>
      <c r="ET60" s="556"/>
      <c r="EU60" s="556"/>
      <c r="EV60" s="556"/>
      <c r="EW60" s="556"/>
      <c r="EX60" s="556"/>
      <c r="EY60" s="556"/>
      <c r="EZ60" s="556"/>
      <c r="FA60" s="556"/>
      <c r="FB60" s="556"/>
      <c r="FC60" s="556"/>
      <c r="FD60" s="556"/>
      <c r="FE60" s="556"/>
    </row>
    <row r="61" spans="1:162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0</v>
      </c>
      <c r="M61" s="355">
        <f t="shared" ca="1" si="274"/>
        <v>0</v>
      </c>
      <c r="N61" s="276">
        <f t="shared" ca="1" si="275"/>
        <v>0</v>
      </c>
      <c r="O61" s="120">
        <f t="shared" ca="1" si="278"/>
        <v>0</v>
      </c>
      <c r="P61" s="121">
        <f t="shared" ca="1" si="279"/>
        <v>0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0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Red Low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Green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Red Low</v>
      </c>
      <c r="BH61" s="1" t="str" cm="1">
        <f t="array" aca="1" ref="BH61" ca="1">+_xlfn.IFS(G61="Min",BG61,G61="Max",AY61,G61="Dual",AQ61)</f>
        <v>Green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0</v>
      </c>
      <c r="CF61" s="54" cm="1">
        <f t="array" aca="1" ref="CF61" ca="1">+INDIRECT(ADDRESS($A61,$BJ$2-9))</f>
        <v>0</v>
      </c>
      <c r="CG61" s="54" cm="1">
        <f t="array" aca="1" ref="CG61" ca="1">+INDIRECT(ADDRESS($A61,$BJ$2-8))</f>
        <v>0</v>
      </c>
      <c r="CH61" s="54" cm="1">
        <f t="array" aca="1" ref="CH61" ca="1">+INDIRECT(ADDRESS($A61,$BJ$2-7))</f>
        <v>0</v>
      </c>
      <c r="CI61" s="54" cm="1">
        <f t="array" aca="1" ref="CI61" ca="1">+INDIRECT(ADDRESS($A61,$BJ$2-6))</f>
        <v>0</v>
      </c>
      <c r="CJ61" s="54" cm="1">
        <f t="array" aca="1" ref="CJ61" ca="1">+INDIRECT(ADDRESS($A61,$BJ$2-5))</f>
        <v>0</v>
      </c>
      <c r="CK61" s="54" cm="1">
        <f t="array" aca="1" ref="CK61" ca="1">+INDIRECT(ADDRESS($A61,$BJ$2-4))</f>
        <v>0</v>
      </c>
      <c r="CL61" s="54" cm="1">
        <f t="array" aca="1" ref="CL61" ca="1">+INDIRECT(ADDRESS($A61,$BJ$2-3))</f>
        <v>0</v>
      </c>
      <c r="CM61" s="54" cm="1">
        <f t="array" aca="1" ref="CM61" ca="1">+INDIRECT(ADDRESS($A61,$BJ$2-2))</f>
        <v>0</v>
      </c>
      <c r="CN61" s="54" cm="1">
        <f t="array" aca="1" ref="CN61" ca="1">+INDIRECT(ADDRESS($A61,$BJ$2-1))</f>
        <v>0</v>
      </c>
      <c r="CO61" s="54" cm="1">
        <f t="array" aca="1" ref="CO61" ca="1">+INDIRECT(ADDRESS($A61,BJ$2))</f>
        <v>0</v>
      </c>
      <c r="CP61" s="54"/>
      <c r="CQ61" s="54"/>
      <c r="CR61" s="54">
        <f t="shared" ca="1" si="144"/>
        <v>1.3114634146341462</v>
      </c>
      <c r="CS61" s="54">
        <f t="shared" ca="1" si="145"/>
        <v>1.2002439024390243</v>
      </c>
      <c r="CT61" s="54">
        <f t="shared" ca="1" si="146"/>
        <v>1.3995121951219511</v>
      </c>
      <c r="CU61" s="54">
        <f t="shared" ca="1" si="147"/>
        <v>2.1317073170731708</v>
      </c>
      <c r="CV61" s="54">
        <f t="shared" ca="1" si="148"/>
        <v>1.4736585365853658</v>
      </c>
      <c r="CW61" s="54">
        <f t="shared" ca="1" si="149"/>
        <v>1.0241463414634147</v>
      </c>
      <c r="CX61" s="54">
        <f t="shared" ca="1" si="150"/>
        <v>0.82024390243902434</v>
      </c>
      <c r="CY61" s="54">
        <f t="shared" ca="1" si="151"/>
        <v>2.368048780487805</v>
      </c>
      <c r="CZ61" s="54">
        <f t="shared" ca="1" si="152"/>
        <v>1.2697560975609756</v>
      </c>
      <c r="DA61" s="54">
        <f t="shared" ca="1" si="71"/>
        <v>1.4551219512195122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/>
      <c r="DF61" s="556"/>
      <c r="DG61" s="556"/>
      <c r="DH61" s="556"/>
      <c r="DI61" s="556"/>
      <c r="DJ61" s="556"/>
      <c r="DK61" s="556"/>
      <c r="DL61" s="556"/>
      <c r="DM61" s="556"/>
      <c r="DN61" s="556"/>
      <c r="DO61" s="556"/>
      <c r="DP61" s="556"/>
      <c r="DQ61" s="556"/>
      <c r="DR61" s="556"/>
      <c r="DS61" s="556"/>
      <c r="DT61" s="556"/>
      <c r="DU61" s="556"/>
      <c r="DV61" s="556"/>
      <c r="DW61" s="556"/>
      <c r="DX61" s="556"/>
      <c r="DY61" s="556"/>
      <c r="DZ61" s="556"/>
      <c r="EA61" s="556"/>
      <c r="EB61" s="556"/>
      <c r="EC61" s="556"/>
      <c r="ED61" s="556"/>
      <c r="EE61" s="556"/>
      <c r="EF61" s="556"/>
      <c r="EG61" s="556"/>
      <c r="EH61" s="556"/>
      <c r="EI61" s="556"/>
      <c r="EJ61" s="556"/>
      <c r="EK61" s="556"/>
      <c r="EL61" s="556"/>
      <c r="EM61" s="556"/>
      <c r="EN61" s="556"/>
      <c r="EO61" s="556"/>
      <c r="EP61" s="556"/>
      <c r="EQ61" s="556"/>
      <c r="ER61" s="556"/>
      <c r="ES61" s="556"/>
      <c r="ET61" s="556"/>
      <c r="EU61" s="556"/>
      <c r="EV61" s="556"/>
      <c r="EW61" s="556"/>
      <c r="EX61" s="556"/>
      <c r="EY61" s="556"/>
      <c r="EZ61" s="556"/>
      <c r="FA61" s="556"/>
      <c r="FB61" s="556"/>
      <c r="FC61" s="556"/>
      <c r="FD61" s="556"/>
      <c r="FE61" s="556"/>
    </row>
    <row r="62" spans="1:162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55</v>
      </c>
      <c r="R62" s="63">
        <f t="shared" si="52"/>
        <v>64</v>
      </c>
      <c r="S62" s="64">
        <f>+Parametres!E64</f>
        <v>0</v>
      </c>
      <c r="T62" s="330">
        <f>+Parametres!F64</f>
        <v>55</v>
      </c>
      <c r="U62" s="330">
        <f>+Parametres!G64</f>
        <v>64</v>
      </c>
      <c r="V62" s="122">
        <v>10</v>
      </c>
      <c r="W62" s="333">
        <f t="shared" si="258"/>
        <v>55</v>
      </c>
      <c r="X62" s="333">
        <f t="shared" si="259"/>
        <v>64</v>
      </c>
      <c r="Y62" s="279">
        <f>IF($W62&gt;$Q62,$W62,$Q62)</f>
        <v>55</v>
      </c>
      <c r="Z62" s="280">
        <f>IF($X62&gt;$R62,$X62,$R62)</f>
        <v>64</v>
      </c>
      <c r="AA62" s="279">
        <f>IF($W62&gt;$Q62,$Q62,$W62)</f>
        <v>55</v>
      </c>
      <c r="AB62" s="280">
        <f>IF($X62&gt;$R62,$R62,$X62)</f>
        <v>64</v>
      </c>
      <c r="AC62" s="281">
        <f t="shared" si="284"/>
        <v>55</v>
      </c>
      <c r="AD62" s="281">
        <f t="shared" si="284"/>
        <v>64</v>
      </c>
      <c r="AE62" s="125" cm="1">
        <f t="array" ref="AE62">+_xlfn.SWITCH($G62,"Min",Y62,"Max",AA62,"Dual",AC62)</f>
        <v>55</v>
      </c>
      <c r="AF62" s="61" cm="1">
        <f t="array" ref="AF62">+_xlfn.SWITCH($G62,"Min",Z62,"Max",AB62,"Dual",AD62)</f>
        <v>64</v>
      </c>
      <c r="AG62" s="69">
        <f t="shared" si="53"/>
        <v>59.5</v>
      </c>
      <c r="AI62" s="24">
        <f t="shared" ca="1" si="285"/>
        <v>0</v>
      </c>
      <c r="AJ62" s="126">
        <f t="shared" si="286"/>
        <v>55</v>
      </c>
      <c r="AK62" s="127">
        <f t="shared" si="290"/>
        <v>56.5</v>
      </c>
      <c r="AL62" s="127">
        <f t="shared" si="290"/>
        <v>58</v>
      </c>
      <c r="AM62" s="127">
        <f t="shared" si="290"/>
        <v>59.5</v>
      </c>
      <c r="AN62" s="127">
        <f t="shared" si="290"/>
        <v>61</v>
      </c>
      <c r="AO62" s="127">
        <f t="shared" si="290"/>
        <v>62.5</v>
      </c>
      <c r="AP62" s="127">
        <f t="shared" si="290"/>
        <v>64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55</v>
      </c>
      <c r="AS62" s="128">
        <f t="shared" si="287"/>
        <v>56.5</v>
      </c>
      <c r="AT62" s="128">
        <f t="shared" si="287"/>
        <v>58</v>
      </c>
      <c r="AU62" s="129">
        <f t="shared" si="287"/>
        <v>59.5</v>
      </c>
      <c r="AV62" s="129">
        <f t="shared" si="287"/>
        <v>61</v>
      </c>
      <c r="AW62" s="130">
        <f t="shared" si="287"/>
        <v>62.5</v>
      </c>
      <c r="AX62" s="131">
        <f t="shared" si="287"/>
        <v>64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55</v>
      </c>
      <c r="BA62" s="130">
        <f t="shared" si="288"/>
        <v>56.5</v>
      </c>
      <c r="BB62" s="129">
        <f t="shared" si="288"/>
        <v>58</v>
      </c>
      <c r="BC62" s="129">
        <f t="shared" si="288"/>
        <v>59.5</v>
      </c>
      <c r="BD62" s="128">
        <f t="shared" si="288"/>
        <v>61</v>
      </c>
      <c r="BE62" s="128">
        <f t="shared" si="288"/>
        <v>62.5</v>
      </c>
      <c r="BF62" s="132">
        <f t="shared" si="288"/>
        <v>64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55</v>
      </c>
      <c r="BR62" s="282">
        <f t="shared" si="253"/>
        <v>64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82.139024390243904</v>
      </c>
      <c r="CS62" s="54">
        <f t="shared" ca="1" si="145"/>
        <v>75.173170731707316</v>
      </c>
      <c r="CT62" s="54">
        <f t="shared" ca="1" si="146"/>
        <v>87.653658536585354</v>
      </c>
      <c r="CU62" s="54">
        <f t="shared" ca="1" si="147"/>
        <v>133.51219512195121</v>
      </c>
      <c r="CV62" s="54">
        <f t="shared" ca="1" si="148"/>
        <v>92.297560975609755</v>
      </c>
      <c r="CW62" s="54">
        <f t="shared" ca="1" si="149"/>
        <v>64.143902439024387</v>
      </c>
      <c r="CX62" s="54">
        <f t="shared" ca="1" si="150"/>
        <v>51.373170731707312</v>
      </c>
      <c r="CY62" s="54">
        <f t="shared" ca="1" si="151"/>
        <v>148.31463414634146</v>
      </c>
      <c r="CZ62" s="54">
        <f t="shared" ca="1" si="152"/>
        <v>79.526829268292673</v>
      </c>
      <c r="DA62" s="54">
        <f t="shared" ca="1" si="71"/>
        <v>91.136585365853648</v>
      </c>
      <c r="DB62" s="54">
        <f t="shared" ca="1" si="71"/>
        <v>59.499999999999993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2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118</v>
      </c>
      <c r="M63" s="355">
        <f t="shared" ca="1" si="274"/>
        <v>121</v>
      </c>
      <c r="N63" s="276">
        <f t="shared" ca="1" si="275"/>
        <v>0.83333333333333337</v>
      </c>
      <c r="O63" s="120">
        <f t="shared" ca="1" si="278"/>
        <v>118.5</v>
      </c>
      <c r="P63" s="121">
        <f t="shared" ca="1" si="279"/>
        <v>123.5</v>
      </c>
      <c r="Q63" s="62">
        <f t="shared" si="51"/>
        <v>50</v>
      </c>
      <c r="R63" s="63">
        <f t="shared" si="52"/>
        <v>59</v>
      </c>
      <c r="S63" s="64">
        <f>+Parametres!E65</f>
        <v>0</v>
      </c>
      <c r="T63" s="330">
        <f>+Parametres!F65</f>
        <v>50</v>
      </c>
      <c r="U63" s="330">
        <f>+Parametres!G65</f>
        <v>59</v>
      </c>
      <c r="V63" s="122">
        <v>10</v>
      </c>
      <c r="W63" s="333">
        <f t="shared" si="258"/>
        <v>50</v>
      </c>
      <c r="X63" s="333">
        <f t="shared" si="259"/>
        <v>59</v>
      </c>
      <c r="Y63" s="279">
        <f>IF($W63&gt;$Q63,$W63,$Q63)</f>
        <v>50</v>
      </c>
      <c r="Z63" s="280">
        <f>IF($X63&gt;$R63,$X63,$R63)</f>
        <v>59</v>
      </c>
      <c r="AA63" s="279">
        <f>IF($W63&gt;$Q63,$Q63,$W63)</f>
        <v>50</v>
      </c>
      <c r="AB63" s="280">
        <f>IF($X63&gt;$R63,$R63,$X63)</f>
        <v>59</v>
      </c>
      <c r="AC63" s="281">
        <f t="shared" si="284"/>
        <v>50</v>
      </c>
      <c r="AD63" s="281">
        <f t="shared" si="284"/>
        <v>59</v>
      </c>
      <c r="AE63" s="125" cm="1">
        <f t="array" ref="AE63">+_xlfn.SWITCH($G63,"Min",Y63,"Max",AA63,"Dual",AC63)</f>
        <v>50</v>
      </c>
      <c r="AF63" s="61" cm="1">
        <f t="array" ref="AF63">+_xlfn.SWITCH($G63,"Min",Z63,"Max",AB63,"Dual",AD63)</f>
        <v>59</v>
      </c>
      <c r="AG63" s="69">
        <f t="shared" si="53"/>
        <v>54.5</v>
      </c>
      <c r="AI63" s="24">
        <f t="shared" ca="1" si="285"/>
        <v>118</v>
      </c>
      <c r="AJ63" s="126">
        <f t="shared" si="286"/>
        <v>50</v>
      </c>
      <c r="AK63" s="127">
        <f t="shared" si="290"/>
        <v>51.5</v>
      </c>
      <c r="AL63" s="127">
        <f t="shared" si="290"/>
        <v>53</v>
      </c>
      <c r="AM63" s="127">
        <f t="shared" si="290"/>
        <v>54.5</v>
      </c>
      <c r="AN63" s="127">
        <f t="shared" si="290"/>
        <v>56</v>
      </c>
      <c r="AO63" s="127">
        <f t="shared" si="290"/>
        <v>57.5</v>
      </c>
      <c r="AP63" s="127">
        <f t="shared" si="290"/>
        <v>59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50</v>
      </c>
      <c r="AS63" s="128">
        <f t="shared" si="287"/>
        <v>51.5</v>
      </c>
      <c r="AT63" s="128">
        <f t="shared" si="287"/>
        <v>53</v>
      </c>
      <c r="AU63" s="129">
        <f t="shared" si="287"/>
        <v>54.5</v>
      </c>
      <c r="AV63" s="129">
        <f t="shared" si="287"/>
        <v>56</v>
      </c>
      <c r="AW63" s="130">
        <f t="shared" si="287"/>
        <v>57.5</v>
      </c>
      <c r="AX63" s="131">
        <f t="shared" si="287"/>
        <v>59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50</v>
      </c>
      <c r="BA63" s="130">
        <f t="shared" si="288"/>
        <v>51.5</v>
      </c>
      <c r="BB63" s="129">
        <f t="shared" si="288"/>
        <v>53</v>
      </c>
      <c r="BC63" s="129">
        <f t="shared" si="288"/>
        <v>54.5</v>
      </c>
      <c r="BD63" s="128">
        <f t="shared" si="288"/>
        <v>56</v>
      </c>
      <c r="BE63" s="128">
        <f t="shared" si="288"/>
        <v>57.5</v>
      </c>
      <c r="BF63" s="132">
        <f t="shared" si="288"/>
        <v>59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50</v>
      </c>
      <c r="BR63" s="282">
        <f t="shared" si="253"/>
        <v>59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123</v>
      </c>
      <c r="CF63" s="54" cm="1">
        <f t="array" aca="1" ref="CF63" ca="1">+INDIRECT(ADDRESS($A63,$BJ$2-9))</f>
        <v>122</v>
      </c>
      <c r="CG63" s="54" cm="1">
        <f t="array" aca="1" ref="CG63" ca="1">+INDIRECT(ADDRESS($A63,$BJ$2-8))</f>
        <v>122</v>
      </c>
      <c r="CH63" s="54" cm="1">
        <f t="array" aca="1" ref="CH63" ca="1">+INDIRECT(ADDRESS($A63,$BJ$2-7))</f>
        <v>122</v>
      </c>
      <c r="CI63" s="54" cm="1">
        <f t="array" aca="1" ref="CI63" ca="1">+INDIRECT(ADDRESS($A63,$BJ$2-6))</f>
        <v>122</v>
      </c>
      <c r="CJ63" s="54" cm="1">
        <f t="array" aca="1" ref="CJ63" ca="1">+INDIRECT(ADDRESS($A63,$BJ$2-5))</f>
        <v>121</v>
      </c>
      <c r="CK63" s="54" cm="1">
        <f t="array" aca="1" ref="CK63" ca="1">+INDIRECT(ADDRESS($A63,$BJ$2-4))</f>
        <v>121</v>
      </c>
      <c r="CL63" s="54" cm="1">
        <f t="array" aca="1" ref="CL63" ca="1">+INDIRECT(ADDRESS($A63,$BJ$2-3))</f>
        <v>121</v>
      </c>
      <c r="CM63" s="54" cm="1">
        <f t="array" aca="1" ref="CM63" ca="1">+INDIRECT(ADDRESS($A63,$BJ$2-2))</f>
        <v>121</v>
      </c>
      <c r="CN63" s="54" cm="1">
        <f t="array" aca="1" ref="CN63" ca="1">+INDIRECT(ADDRESS($A63,$BJ$2-1))</f>
        <v>121</v>
      </c>
      <c r="CO63" s="54" cm="1">
        <f t="array" aca="1" ref="CO63" ca="1">+INDIRECT(ADDRESS($A63,BJ$2))</f>
        <v>118</v>
      </c>
      <c r="CP63" s="54"/>
      <c r="CQ63" s="54"/>
      <c r="CR63" s="54">
        <f t="shared" ca="1" si="144"/>
        <v>75.236585365853657</v>
      </c>
      <c r="CS63" s="54">
        <f t="shared" ca="1" si="145"/>
        <v>68.856097560975613</v>
      </c>
      <c r="CT63" s="54">
        <f t="shared" ca="1" si="146"/>
        <v>80.287804878048789</v>
      </c>
      <c r="CU63" s="54">
        <f t="shared" ca="1" si="147"/>
        <v>122.29268292682927</v>
      </c>
      <c r="CV63" s="54">
        <f t="shared" ca="1" si="148"/>
        <v>84.541463414634151</v>
      </c>
      <c r="CW63" s="54">
        <f t="shared" ca="1" si="149"/>
        <v>58.75365853658537</v>
      </c>
      <c r="CX63" s="54">
        <f t="shared" ca="1" si="150"/>
        <v>47.056097560975616</v>
      </c>
      <c r="CY63" s="54">
        <f t="shared" ca="1" si="151"/>
        <v>135.85121951219512</v>
      </c>
      <c r="CZ63" s="54">
        <f t="shared" ca="1" si="152"/>
        <v>72.84390243902439</v>
      </c>
      <c r="DA63" s="54">
        <f t="shared" ca="1" si="71"/>
        <v>83.478048780487811</v>
      </c>
      <c r="DB63" s="54">
        <f t="shared" ca="1" si="71"/>
        <v>54.5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131</v>
      </c>
      <c r="DL63" s="288">
        <f>+[1]Data!W58</f>
        <v>131</v>
      </c>
      <c r="DM63" s="288">
        <f>+[1]Data!X58</f>
        <v>129</v>
      </c>
      <c r="DN63" s="288">
        <f>+[1]Data!Y58</f>
        <v>129</v>
      </c>
      <c r="DO63" s="288">
        <f>+[1]Data!Z58</f>
        <v>129</v>
      </c>
      <c r="DP63" s="288">
        <f>+[1]Data!AA58</f>
        <v>129</v>
      </c>
      <c r="DQ63" s="288">
        <f>+[1]Data!AB58</f>
        <v>129</v>
      </c>
      <c r="DR63" s="288">
        <f>+[1]Data!AC58</f>
        <v>129</v>
      </c>
      <c r="DS63" s="288">
        <f>+[1]Data!AD58</f>
        <v>129</v>
      </c>
      <c r="DT63" s="288">
        <f>+[1]Data!AE58</f>
        <v>129</v>
      </c>
      <c r="DU63" s="288">
        <f>+[1]Data!AF58</f>
        <v>127</v>
      </c>
      <c r="DV63" s="288">
        <f>+[1]Data!AG58</f>
        <v>127</v>
      </c>
      <c r="DW63" s="288">
        <f>+[1]Data!AH58</f>
        <v>127</v>
      </c>
      <c r="DX63" s="288">
        <f>+[1]Data!AI58</f>
        <v>127</v>
      </c>
      <c r="DY63" s="288">
        <f>+[1]Data!AJ58</f>
        <v>126</v>
      </c>
      <c r="DZ63" s="288">
        <f>+[1]Data!AK58</f>
        <v>126</v>
      </c>
      <c r="EA63" s="288">
        <f>+[1]Data!AL58</f>
        <v>126</v>
      </c>
      <c r="EB63" s="288">
        <f>+[1]Data!AM58</f>
        <v>126</v>
      </c>
      <c r="EC63" s="288">
        <f>+[1]Data!AN58</f>
        <v>126</v>
      </c>
      <c r="ED63" s="288">
        <f>+[1]Data!AO58</f>
        <v>126</v>
      </c>
      <c r="EE63" s="288">
        <f>+[1]Data!AP58</f>
        <v>126</v>
      </c>
      <c r="EF63" s="288">
        <f>+[1]Data!AQ58</f>
        <v>126</v>
      </c>
      <c r="EG63" s="288">
        <f>+[1]Data!AR58</f>
        <v>126</v>
      </c>
      <c r="EH63" s="288">
        <f>+[1]Data!AS58</f>
        <v>126</v>
      </c>
      <c r="EI63" s="288">
        <f>+[1]Data!AT58</f>
        <v>125</v>
      </c>
      <c r="EJ63" s="288">
        <f>+[1]Data!AU58</f>
        <v>125</v>
      </c>
      <c r="EK63" s="288">
        <f>+[1]Data!AV58</f>
        <v>125</v>
      </c>
      <c r="EL63" s="288">
        <f>+[1]Data!AW58</f>
        <v>125</v>
      </c>
      <c r="EM63" s="288">
        <f>+[1]Data!AX58</f>
        <v>124</v>
      </c>
      <c r="EN63" s="288">
        <f>+[1]Data!AY58</f>
        <v>124</v>
      </c>
      <c r="EO63" s="288">
        <f>+[1]Data!AZ58</f>
        <v>124</v>
      </c>
      <c r="EP63" s="288">
        <f>+[1]Data!BA58</f>
        <v>124</v>
      </c>
      <c r="EQ63" s="288">
        <f>+[1]Data!BB58</f>
        <v>123</v>
      </c>
      <c r="ER63" s="288">
        <f>+[1]Data!BC58</f>
        <v>123</v>
      </c>
      <c r="ES63" s="288">
        <f>+[1]Data!BD58</f>
        <v>123</v>
      </c>
      <c r="ET63" s="288">
        <f>+[1]Data!BE58</f>
        <v>123</v>
      </c>
      <c r="EU63" s="288">
        <f>+[1]Data!BF58</f>
        <v>123</v>
      </c>
      <c r="EV63" s="288">
        <f>+[1]Data!BG58</f>
        <v>122</v>
      </c>
      <c r="EW63" s="288">
        <f>+[1]Data!BH58</f>
        <v>122</v>
      </c>
      <c r="EX63" s="288">
        <f>+[1]Data!BI58</f>
        <v>122</v>
      </c>
      <c r="EY63" s="288">
        <f>+[1]Data!BJ58</f>
        <v>122</v>
      </c>
      <c r="EZ63" s="288">
        <f>+[1]Data!BK58</f>
        <v>121</v>
      </c>
      <c r="FA63" s="288">
        <f>+[1]Data!BL58</f>
        <v>121</v>
      </c>
      <c r="FB63" s="288">
        <f>+[1]Data!BM58</f>
        <v>121</v>
      </c>
      <c r="FC63" s="288">
        <f>+[1]Data!BN58</f>
        <v>121</v>
      </c>
      <c r="FD63" s="288">
        <f>+[1]Data!BO58</f>
        <v>121</v>
      </c>
      <c r="FE63" s="288">
        <f>+[1]Data!BP58</f>
        <v>118</v>
      </c>
    </row>
    <row r="64" spans="1:162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0</v>
      </c>
      <c r="M64" s="355">
        <f t="shared" ca="1" si="274"/>
        <v>0</v>
      </c>
      <c r="N64" s="276">
        <f t="shared" ca="1" si="275"/>
        <v>0</v>
      </c>
      <c r="O64" s="120">
        <f t="shared" ca="1" si="278"/>
        <v>0</v>
      </c>
      <c r="P64" s="121">
        <f t="shared" ca="1" si="279"/>
        <v>0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0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Low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Green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Red Low</v>
      </c>
      <c r="BH64" s="1" t="str" cm="1">
        <f t="array" aca="1" ref="BH64" ca="1">+_xlfn.IFS(G64="Min",BG64,G64="Max",AY64,G64="Dual",AQ64)</f>
        <v>Green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0</v>
      </c>
      <c r="CF64" s="54" cm="1">
        <f t="array" aca="1" ref="CF64" ca="1">+INDIRECT(ADDRESS($A64,$BJ$2-9))</f>
        <v>0</v>
      </c>
      <c r="CG64" s="54" cm="1">
        <f t="array" aca="1" ref="CG64" ca="1">+INDIRECT(ADDRESS($A64,$BJ$2-8))</f>
        <v>0</v>
      </c>
      <c r="CH64" s="54" cm="1">
        <f t="array" aca="1" ref="CH64" ca="1">+INDIRECT(ADDRESS($A64,$BJ$2-7))</f>
        <v>0</v>
      </c>
      <c r="CI64" s="54" cm="1">
        <f t="array" aca="1" ref="CI64" ca="1">+INDIRECT(ADDRESS($A64,$BJ$2-6))</f>
        <v>0</v>
      </c>
      <c r="CJ64" s="54" cm="1">
        <f t="array" aca="1" ref="CJ64" ca="1">+INDIRECT(ADDRESS($A64,$BJ$2-5))</f>
        <v>0</v>
      </c>
      <c r="CK64" s="54" cm="1">
        <f t="array" aca="1" ref="CK64" ca="1">+INDIRECT(ADDRESS($A64,$BJ$2-4))</f>
        <v>0</v>
      </c>
      <c r="CL64" s="54" cm="1">
        <f t="array" aca="1" ref="CL64" ca="1">+INDIRECT(ADDRESS($A64,$BJ$2-3))</f>
        <v>0</v>
      </c>
      <c r="CM64" s="54" cm="1">
        <f t="array" aca="1" ref="CM64" ca="1">+INDIRECT(ADDRESS($A64,$BJ$2-2))</f>
        <v>0</v>
      </c>
      <c r="CN64" s="54" cm="1">
        <f t="array" aca="1" ref="CN64" ca="1">+INDIRECT(ADDRESS($A64,$BJ$2-1))</f>
        <v>0</v>
      </c>
      <c r="CO64" s="54" cm="1">
        <f t="array" aca="1" ref="CO64" ca="1">+INDIRECT(ADDRESS($A64,BJ$2))</f>
        <v>0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0</v>
      </c>
      <c r="DF64" s="288">
        <f>+[1]Data!W70</f>
        <v>0</v>
      </c>
      <c r="DG64" s="288">
        <f>+[1]Data!X70</f>
        <v>0</v>
      </c>
      <c r="DH64" s="288">
        <f>+[1]Data!Y70</f>
        <v>0</v>
      </c>
      <c r="DI64" s="288">
        <f>+[1]Data!Z70</f>
        <v>0</v>
      </c>
      <c r="DJ64" s="288">
        <f>+[1]Data!AA70</f>
        <v>0</v>
      </c>
      <c r="DK64" s="288">
        <f>+[1]Data!AB70</f>
        <v>0</v>
      </c>
      <c r="DL64" s="288">
        <f>+[1]Data!AC70</f>
        <v>0</v>
      </c>
      <c r="DM64" s="288">
        <f>+[1]Data!AD70</f>
        <v>0</v>
      </c>
      <c r="DN64" s="288">
        <f>+[1]Data!AE70</f>
        <v>0</v>
      </c>
      <c r="DO64" s="288">
        <f>+[1]Data!AF70</f>
        <v>0</v>
      </c>
      <c r="DP64" s="288">
        <f>+[1]Data!AG70</f>
        <v>0</v>
      </c>
      <c r="DQ64" s="288">
        <f>+[1]Data!AH70</f>
        <v>0</v>
      </c>
      <c r="DR64" s="288">
        <f>+[1]Data!AI70</f>
        <v>0</v>
      </c>
      <c r="DS64" s="288">
        <f>+[1]Data!AJ70</f>
        <v>0</v>
      </c>
      <c r="DT64" s="288">
        <f>+[1]Data!AK70</f>
        <v>0</v>
      </c>
      <c r="DU64" s="288">
        <f>+[1]Data!AL70</f>
        <v>0</v>
      </c>
      <c r="DV64" s="288">
        <f>+[1]Data!AM70</f>
        <v>0</v>
      </c>
      <c r="DW64" s="288">
        <f>+[1]Data!AN70</f>
        <v>0</v>
      </c>
      <c r="DX64" s="288">
        <f>+[1]Data!AO70</f>
        <v>0</v>
      </c>
      <c r="DY64" s="288">
        <f>+[1]Data!AP70</f>
        <v>0</v>
      </c>
      <c r="DZ64" s="288">
        <f>+[1]Data!AQ70</f>
        <v>0</v>
      </c>
      <c r="EA64" s="288">
        <f>+[1]Data!AR70</f>
        <v>0</v>
      </c>
      <c r="EB64" s="288">
        <f>+[1]Data!AS70</f>
        <v>0</v>
      </c>
      <c r="EC64" s="288">
        <f>+[1]Data!AT70</f>
        <v>0</v>
      </c>
      <c r="ED64" s="288">
        <f>+[1]Data!AU70</f>
        <v>0</v>
      </c>
      <c r="EE64" s="288">
        <f>+[1]Data!AV70</f>
        <v>0</v>
      </c>
      <c r="EF64" s="288">
        <f>+[1]Data!AW70</f>
        <v>0</v>
      </c>
      <c r="EG64" s="288">
        <f>+[1]Data!AX70</f>
        <v>0</v>
      </c>
      <c r="EH64" s="288">
        <f>+[1]Data!AY70</f>
        <v>0</v>
      </c>
      <c r="EI64" s="288">
        <f>+[1]Data!AZ70</f>
        <v>0</v>
      </c>
      <c r="EJ64" s="288">
        <f>+[1]Data!BA70</f>
        <v>0</v>
      </c>
      <c r="EK64" s="288">
        <f>+[1]Data!BB70</f>
        <v>0</v>
      </c>
      <c r="EL64" s="288">
        <f>+[1]Data!BC70</f>
        <v>0</v>
      </c>
      <c r="EM64" s="288">
        <f>+[1]Data!BD70</f>
        <v>0</v>
      </c>
      <c r="EN64" s="288">
        <f>+[1]Data!BE70</f>
        <v>0</v>
      </c>
      <c r="EO64" s="288">
        <f>+[1]Data!BF70</f>
        <v>0</v>
      </c>
      <c r="EP64" s="288">
        <f>+[1]Data!BG70</f>
        <v>0</v>
      </c>
      <c r="EQ64" s="288">
        <f>+[1]Data!BH70</f>
        <v>0</v>
      </c>
      <c r="ER64" s="288">
        <f>+[1]Data!BI70</f>
        <v>0</v>
      </c>
      <c r="ES64" s="288">
        <f>+[1]Data!BJ70</f>
        <v>0</v>
      </c>
      <c r="ET64" s="288">
        <f>+[1]Data!BK70</f>
        <v>0</v>
      </c>
      <c r="EU64" s="288">
        <f>+[1]Data!BL70</f>
        <v>0</v>
      </c>
      <c r="EV64" s="288">
        <f>+[1]Data!BM70</f>
        <v>0</v>
      </c>
      <c r="EW64" s="288">
        <f>+[1]Data!BN70</f>
        <v>0</v>
      </c>
      <c r="EX64" s="288">
        <f>+[1]Data!BO70</f>
        <v>0</v>
      </c>
      <c r="EY64" s="288">
        <f>+[1]Data!BP70</f>
        <v>0</v>
      </c>
      <c r="EZ64" s="288">
        <f>+[1]Data!BQ70</f>
        <v>0</v>
      </c>
      <c r="FA64" s="288">
        <f>+[1]Data!BR70</f>
        <v>0</v>
      </c>
      <c r="FB64" s="288">
        <f>+[1]Data!BS70</f>
        <v>0</v>
      </c>
      <c r="FC64" s="288">
        <f>+[1]Data!BT70</f>
        <v>0</v>
      </c>
      <c r="FD64" s="288">
        <f>+[1]Data!BU70</f>
        <v>0</v>
      </c>
      <c r="FE64" s="288">
        <f>+[1]Data!BV70</f>
        <v>0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18</v>
      </c>
      <c r="M65" s="355">
        <f t="shared" ca="1" si="274"/>
        <v>12.4</v>
      </c>
      <c r="N65" s="276">
        <f t="shared" ca="1" si="275"/>
        <v>2.0666666666666669</v>
      </c>
      <c r="O65" s="120">
        <f t="shared" ca="1" si="278"/>
        <v>6.1999999999999993</v>
      </c>
      <c r="P65" s="121">
        <f t="shared" ca="1" si="279"/>
        <v>18.600000000000001</v>
      </c>
      <c r="Q65" s="62">
        <f t="shared" si="51"/>
        <v>0.1</v>
      </c>
      <c r="R65" s="63">
        <f t="shared" si="52"/>
        <v>0.15</v>
      </c>
      <c r="S65" s="64">
        <f>+Parametres!E67</f>
        <v>0</v>
      </c>
      <c r="T65" s="330">
        <f>+Parametres!F67</f>
        <v>0.1</v>
      </c>
      <c r="U65" s="330">
        <f>+Parametres!G67</f>
        <v>0.15</v>
      </c>
      <c r="V65" s="122">
        <v>10</v>
      </c>
      <c r="W65" s="304">
        <f>+T65</f>
        <v>0.1</v>
      </c>
      <c r="X65" s="304">
        <f>+U65</f>
        <v>0.15</v>
      </c>
      <c r="Y65" s="279">
        <f>IF($W65&gt;$Q65,$W65,$Q65)</f>
        <v>0.1</v>
      </c>
      <c r="Z65" s="280">
        <f>IF($X65&gt;$R65,$X65,$R65)</f>
        <v>0.15</v>
      </c>
      <c r="AA65" s="279">
        <f>IF($W65&gt;$Q65,$Q65,$W65)</f>
        <v>0.1</v>
      </c>
      <c r="AB65" s="280">
        <f>IF($X65&gt;$R65,$R65,$X65)</f>
        <v>0.15</v>
      </c>
      <c r="AC65" s="281">
        <f t="shared" si="284"/>
        <v>0.1</v>
      </c>
      <c r="AD65" s="281">
        <f t="shared" si="284"/>
        <v>0.15</v>
      </c>
      <c r="AE65" s="125" cm="1">
        <f t="array" ref="AE65">+_xlfn.SWITCH($G65,"Min",Y65,"Max",AA65,"Dual",AC65)</f>
        <v>0.1</v>
      </c>
      <c r="AF65" s="61" cm="1">
        <f t="array" ref="AF65">+_xlfn.SWITCH($G65,"Min",Z65,"Max",AB65,"Dual",AD65)</f>
        <v>0.15</v>
      </c>
      <c r="AG65" s="69">
        <f t="shared" si="53"/>
        <v>0.125</v>
      </c>
      <c r="AI65" s="24">
        <f t="shared" ca="1" si="285"/>
        <v>18</v>
      </c>
      <c r="AJ65" s="126">
        <f t="shared" si="286"/>
        <v>0.1</v>
      </c>
      <c r="AK65" s="127">
        <f t="shared" si="290"/>
        <v>0.10833333333333334</v>
      </c>
      <c r="AL65" s="127">
        <f t="shared" si="290"/>
        <v>0.11666666666666667</v>
      </c>
      <c r="AM65" s="127">
        <f t="shared" si="290"/>
        <v>0.125</v>
      </c>
      <c r="AN65" s="127">
        <f t="shared" si="290"/>
        <v>0.13333333333333333</v>
      </c>
      <c r="AO65" s="127">
        <f t="shared" si="290"/>
        <v>0.14166666666666666</v>
      </c>
      <c r="AP65" s="127">
        <f t="shared" si="290"/>
        <v>0.15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High</v>
      </c>
      <c r="AR65" s="74">
        <f t="shared" si="287"/>
        <v>0.1</v>
      </c>
      <c r="AS65" s="128">
        <f t="shared" si="287"/>
        <v>0.10833333333333334</v>
      </c>
      <c r="AT65" s="128">
        <f t="shared" si="287"/>
        <v>0.11666666666666667</v>
      </c>
      <c r="AU65" s="129">
        <f t="shared" si="287"/>
        <v>0.125</v>
      </c>
      <c r="AV65" s="129">
        <f t="shared" si="287"/>
        <v>0.13333333333333333</v>
      </c>
      <c r="AW65" s="130">
        <f t="shared" si="287"/>
        <v>0.14166666666666666</v>
      </c>
      <c r="AX65" s="131">
        <f t="shared" si="287"/>
        <v>0.15</v>
      </c>
      <c r="AY65" s="73" t="str" cm="1">
        <f t="array" aca="1" ref="AY65" ca="1">+_xlfn.IFS(AI65&lt;=$AT65,"Green",AND(AI65&gt;$AT65,AI65&lt;=$AV65),"Yellow High",AND(AI65&gt;$AV65,AI65&lt;=$AX65),"Orange High",AI65&gt;$AX65,"Red High")</f>
        <v>Red High</v>
      </c>
      <c r="AZ65" s="79">
        <f t="shared" si="288"/>
        <v>0.1</v>
      </c>
      <c r="BA65" s="130">
        <f t="shared" si="288"/>
        <v>0.10833333333333334</v>
      </c>
      <c r="BB65" s="129">
        <f t="shared" si="288"/>
        <v>0.11666666666666667</v>
      </c>
      <c r="BC65" s="129">
        <f t="shared" si="288"/>
        <v>0.125</v>
      </c>
      <c r="BD65" s="128">
        <f t="shared" si="288"/>
        <v>0.13333333333333333</v>
      </c>
      <c r="BE65" s="128">
        <f t="shared" si="288"/>
        <v>0.14166666666666666</v>
      </c>
      <c r="BF65" s="132">
        <f t="shared" si="288"/>
        <v>0.15</v>
      </c>
      <c r="BG65" s="73" t="str" cm="1">
        <f t="array" aca="1" ref="BG65" ca="1">+_xlfn.IFS($L65&lt;=AZ65,"Red Low",AND($L65&gt;AZ65,$L65&lt;=BB65),"Orange Low",AND($L65&gt;BB65,$L65&lt;=BD65),"Yellow Low",$L65&gt;BD65,"Green")</f>
        <v>Green</v>
      </c>
      <c r="BH65" s="1" t="str" cm="1">
        <f t="array" aca="1" ref="BH65" ca="1">+_xlfn.IFS(G65="Min",BG65,G65="Max",AY65,G65="Dual",AQ65)</f>
        <v>Red High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13.2</v>
      </c>
      <c r="CF65" s="326" cm="1">
        <f t="array" aca="1" ref="CF65" ca="1">+INDIRECT(ADDRESS($A65,$BJ$2-9))</f>
        <v>9.9</v>
      </c>
      <c r="CG65" s="326" cm="1">
        <f t="array" aca="1" ref="CG65" ca="1">+INDIRECT(ADDRESS($A65,$BJ$2-8))</f>
        <v>11.6</v>
      </c>
      <c r="CH65" s="326" cm="1">
        <f t="array" aca="1" ref="CH65" ca="1">+INDIRECT(ADDRESS($A65,$BJ$2-7))</f>
        <v>14</v>
      </c>
      <c r="CI65" s="326" cm="1">
        <f t="array" aca="1" ref="CI65" ca="1">+INDIRECT(ADDRESS($A65,$BJ$2-6))</f>
        <v>15</v>
      </c>
      <c r="CJ65" s="326" cm="1">
        <f t="array" aca="1" ref="CJ65" ca="1">+INDIRECT(ADDRESS($A65,$BJ$2-5))</f>
        <v>13</v>
      </c>
      <c r="CK65" s="326" cm="1">
        <f t="array" aca="1" ref="CK65" ca="1">+INDIRECT(ADDRESS($A65,$BJ$2-4))</f>
        <v>5.6</v>
      </c>
      <c r="CL65" s="326" cm="1">
        <f t="array" aca="1" ref="CL65" ca="1">+INDIRECT(ADDRESS($A65,$BJ$2-3))</f>
        <v>9.4</v>
      </c>
      <c r="CM65" s="326" cm="1">
        <f t="array" aca="1" ref="CM65" ca="1">+INDIRECT(ADDRESS($A65,$BJ$2-2))</f>
        <v>8.6</v>
      </c>
      <c r="CN65" s="326" cm="1">
        <f t="array" aca="1" ref="CN65" ca="1">+INDIRECT(ADDRESS($A65,$BJ$2-1))</f>
        <v>12.4</v>
      </c>
      <c r="CO65" s="326" cm="1">
        <f t="array" aca="1" ref="CO65" ca="1">+INDIRECT(ADDRESS($A65,BJ$2))</f>
        <v>18</v>
      </c>
      <c r="CP65" s="326"/>
      <c r="CQ65" s="326"/>
      <c r="CR65" s="54">
        <f t="shared" ca="1" si="144"/>
        <v>0.17256097560975608</v>
      </c>
      <c r="CS65" s="54">
        <f t="shared" ca="1" si="145"/>
        <v>0.15792682926829268</v>
      </c>
      <c r="CT65" s="54">
        <f t="shared" ca="1" si="146"/>
        <v>0.18414634146341463</v>
      </c>
      <c r="CU65" s="54">
        <f t="shared" ca="1" si="147"/>
        <v>0.28048780487804881</v>
      </c>
      <c r="CV65" s="54">
        <f t="shared" ca="1" si="148"/>
        <v>0.19390243902439025</v>
      </c>
      <c r="CW65" s="54">
        <f t="shared" ca="1" si="149"/>
        <v>0.13475609756097562</v>
      </c>
      <c r="CX65" s="54">
        <f t="shared" ca="1" si="150"/>
        <v>0.10792682926829268</v>
      </c>
      <c r="CY65" s="54">
        <f t="shared" ca="1" si="151"/>
        <v>0.31158536585365854</v>
      </c>
      <c r="CZ65" s="54">
        <f t="shared" ca="1" si="152"/>
        <v>0.16707317073170733</v>
      </c>
      <c r="DA65" s="54">
        <f t="shared" ca="1" si="71"/>
        <v>0.19146341463414634</v>
      </c>
      <c r="DB65" s="54">
        <f t="shared" ca="1" si="71"/>
        <v>0.125</v>
      </c>
      <c r="DC65" s="326"/>
      <c r="DD65" s="283" t="str">
        <f t="shared" si="196"/>
        <v>Absenteism%</v>
      </c>
      <c r="DE65" s="34">
        <f>+[1]Data!V80</f>
        <v>7</v>
      </c>
      <c r="DF65" s="34">
        <f>+[1]Data!W80</f>
        <v>7</v>
      </c>
      <c r="DG65" s="34">
        <f>+[1]Data!X80</f>
        <v>7</v>
      </c>
      <c r="DH65" s="34">
        <f>+[1]Data!Y80</f>
        <v>7</v>
      </c>
      <c r="DI65" s="34">
        <f>+[1]Data!Z80</f>
        <v>7</v>
      </c>
      <c r="DJ65" s="34">
        <f>+[1]Data!AA80</f>
        <v>7</v>
      </c>
      <c r="DK65" s="34">
        <f>+[1]Data!AB80</f>
        <v>7</v>
      </c>
      <c r="DL65" s="34">
        <f>+[1]Data!AC80</f>
        <v>7</v>
      </c>
      <c r="DM65" s="34">
        <f>+[1]Data!AD80</f>
        <v>8</v>
      </c>
      <c r="DN65" s="34">
        <f>+[1]Data!AE80</f>
        <v>8</v>
      </c>
      <c r="DO65" s="34">
        <f>+[1]Data!AF80</f>
        <v>8</v>
      </c>
      <c r="DP65" s="34">
        <f>+[1]Data!AG80</f>
        <v>9</v>
      </c>
      <c r="DQ65" s="34">
        <f>+[1]Data!AH80</f>
        <v>9</v>
      </c>
      <c r="DR65" s="34">
        <f>+[1]Data!AI80</f>
        <v>9</v>
      </c>
      <c r="DS65" s="34">
        <f>+[1]Data!AJ80</f>
        <v>9</v>
      </c>
      <c r="DT65" s="34">
        <f>+[1]Data!AK80</f>
        <v>9</v>
      </c>
      <c r="DU65" s="34">
        <f>+[1]Data!AL80</f>
        <v>10</v>
      </c>
      <c r="DV65" s="34">
        <f>+[1]Data!AM80</f>
        <v>10</v>
      </c>
      <c r="DW65" s="34">
        <f>+[1]Data!AN80</f>
        <v>10</v>
      </c>
      <c r="DX65" s="34">
        <f>+[1]Data!AO80</f>
        <v>2.2000000000000002</v>
      </c>
      <c r="DY65" s="34">
        <f>+[1]Data!AP80</f>
        <v>14.1</v>
      </c>
      <c r="DZ65" s="34">
        <f>+[1]Data!AQ80</f>
        <v>14</v>
      </c>
      <c r="EA65" s="34">
        <f>+[1]Data!AR80</f>
        <v>14.2</v>
      </c>
      <c r="EB65" s="34">
        <f>+[1]Data!AS80</f>
        <v>18</v>
      </c>
      <c r="EC65" s="34">
        <f>+[1]Data!AT80</f>
        <v>12.6</v>
      </c>
      <c r="ED65" s="34">
        <f>+[1]Data!AU80</f>
        <v>17</v>
      </c>
      <c r="EE65" s="34">
        <f>+[1]Data!AV80</f>
        <v>17</v>
      </c>
      <c r="EF65" s="34">
        <f>+[1]Data!AW80</f>
        <v>16.600000000000001</v>
      </c>
      <c r="EG65" s="34">
        <f>+[1]Data!AX80</f>
        <v>15</v>
      </c>
      <c r="EH65" s="34">
        <f>+[1]Data!AY80</f>
        <v>16.8</v>
      </c>
      <c r="EI65" s="34">
        <f>+[1]Data!AZ80</f>
        <v>15</v>
      </c>
      <c r="EJ65" s="34">
        <f>+[1]Data!BA80</f>
        <v>11.6</v>
      </c>
      <c r="EK65" s="34">
        <f>+[1]Data!BB80</f>
        <v>8.6</v>
      </c>
      <c r="EL65" s="34">
        <f>+[1]Data!BC80</f>
        <v>15.8</v>
      </c>
      <c r="EM65" s="34">
        <f>+[1]Data!BD80</f>
        <v>18</v>
      </c>
      <c r="EN65" s="34">
        <f>+[1]Data!BE80</f>
        <v>10.4</v>
      </c>
      <c r="EO65" s="34">
        <f>+[1]Data!BF80</f>
        <v>9.1999999999999993</v>
      </c>
      <c r="EP65" s="34">
        <f>+[1]Data!BG80</f>
        <v>18</v>
      </c>
      <c r="EQ65" s="34">
        <f>+[1]Data!BH80</f>
        <v>13.6</v>
      </c>
      <c r="ER65" s="34">
        <f>+[1]Data!BI80</f>
        <v>9.6</v>
      </c>
      <c r="ES65" s="34">
        <f>+[1]Data!BJ80</f>
        <v>9.6</v>
      </c>
      <c r="ET65" s="34">
        <f>+[1]Data!BK80</f>
        <v>12.9</v>
      </c>
      <c r="EU65" s="34">
        <f>+[1]Data!BL80</f>
        <v>13.2</v>
      </c>
      <c r="EV65" s="34">
        <f>+[1]Data!BM80</f>
        <v>9.9</v>
      </c>
      <c r="EW65" s="34">
        <f>+[1]Data!BN80</f>
        <v>11.6</v>
      </c>
      <c r="EX65" s="34">
        <f>+[1]Data!BO80</f>
        <v>14</v>
      </c>
      <c r="EY65" s="34">
        <f>+[1]Data!BP80</f>
        <v>15</v>
      </c>
      <c r="EZ65" s="34">
        <f>+[1]Data!BQ80</f>
        <v>13</v>
      </c>
      <c r="FA65" s="34">
        <f>+[1]Data!BR80</f>
        <v>5.6</v>
      </c>
      <c r="FB65" s="34">
        <f>+[1]Data!BS80</f>
        <v>9.4</v>
      </c>
      <c r="FC65" s="34">
        <f>+[1]Data!BT80</f>
        <v>8.6</v>
      </c>
      <c r="FD65" s="34">
        <f>+[1]Data!BU80</f>
        <v>12.4</v>
      </c>
      <c r="FE65" s="34">
        <f>+[1]Data!BV80</f>
        <v>18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1.4000000000000001</v>
      </c>
      <c r="O66" s="120">
        <f t="shared" ref="O66:O71" ca="1" si="295">+M66-3*N66</f>
        <v>-4.2</v>
      </c>
      <c r="P66" s="121">
        <f t="shared" ref="P66:P71" ca="1" si="296">+M66+3*N66</f>
        <v>4.2</v>
      </c>
      <c r="Q66" s="62">
        <f t="shared" ref="Q66:Q71" si="297">+W66</f>
        <v>0</v>
      </c>
      <c r="R66" s="63">
        <f t="shared" ref="R66:R71" si="298">+X66</f>
        <v>4</v>
      </c>
      <c r="S66" s="64">
        <f>+Parametres!E68</f>
        <v>0</v>
      </c>
      <c r="T66" s="330">
        <f>+Parametres!F68</f>
        <v>0</v>
      </c>
      <c r="U66" s="330">
        <f>+Parametres!G68</f>
        <v>4</v>
      </c>
      <c r="V66" s="122">
        <v>11</v>
      </c>
      <c r="W66" s="304">
        <f t="shared" ref="W66:W71" si="299">+T66</f>
        <v>0</v>
      </c>
      <c r="X66" s="304">
        <f t="shared" ref="X66:X71" si="300">+U66</f>
        <v>4</v>
      </c>
      <c r="Y66" s="279">
        <f t="shared" ref="Y66:Y71" si="301">IF($W66&gt;$Q66,$W66,$Q66)</f>
        <v>0</v>
      </c>
      <c r="Z66" s="280">
        <f t="shared" ref="Z66:Z71" si="302">IF($X66&gt;$R66,$X66,$R66)</f>
        <v>4</v>
      </c>
      <c r="AA66" s="279">
        <f t="shared" ref="AA66:AA71" si="303">IF($W66&gt;$Q66,$Q66,$W66)</f>
        <v>0</v>
      </c>
      <c r="AB66" s="280">
        <f t="shared" ref="AB66:AB71" si="304">IF($X66&gt;$R66,$R66,$X66)</f>
        <v>4</v>
      </c>
      <c r="AC66" s="281">
        <f t="shared" ref="AC66:AC71" si="305">+W66</f>
        <v>0</v>
      </c>
      <c r="AD66" s="281">
        <f t="shared" ref="AD66:AD71" si="306">+X66</f>
        <v>4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4</v>
      </c>
      <c r="AG66" s="69">
        <f t="shared" ref="AG66:AG71" si="307">+(AF66+AE66)/2</f>
        <v>2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0.66666666666666663</v>
      </c>
      <c r="AL66" s="127">
        <f t="shared" ref="AL66:AL71" si="311">+(AK66+($AF66-$AJ66)/6)</f>
        <v>1.3333333333333333</v>
      </c>
      <c r="AM66" s="127">
        <f t="shared" ref="AM66:AM71" si="312">+(AL66+($AF66-$AJ66)/6)</f>
        <v>2</v>
      </c>
      <c r="AN66" s="127">
        <f t="shared" ref="AN66:AN71" si="313">+(AM66+($AF66-$AJ66)/6)</f>
        <v>2.6666666666666665</v>
      </c>
      <c r="AO66" s="127">
        <f t="shared" ref="AO66:AO71" si="314">+(AN66+($AF66-$AJ66)/6)</f>
        <v>3.333333333333333</v>
      </c>
      <c r="AP66" s="127">
        <f t="shared" ref="AP66:AP71" si="315">+(AO66+($AF66-$AJ66)/6)</f>
        <v>3.9999999999999996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0.66666666666666663</v>
      </c>
      <c r="AT66" s="128">
        <f t="shared" ref="AT66:AT71" si="318">+AL66</f>
        <v>1.3333333333333333</v>
      </c>
      <c r="AU66" s="129">
        <f t="shared" ref="AU66:AU71" si="319">+AM66</f>
        <v>2</v>
      </c>
      <c r="AV66" s="129">
        <f t="shared" ref="AV66:AV71" si="320">+AN66</f>
        <v>2.6666666666666665</v>
      </c>
      <c r="AW66" s="130">
        <f t="shared" ref="AW66:AW71" si="321">+AO66</f>
        <v>3.333333333333333</v>
      </c>
      <c r="AX66" s="131">
        <f t="shared" ref="AX66:AX71" si="322">+AP66</f>
        <v>3.9999999999999996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0.66666666666666663</v>
      </c>
      <c r="BB66" s="129">
        <f t="shared" ref="BB66:BB71" si="325">+AT66</f>
        <v>1.3333333333333333</v>
      </c>
      <c r="BC66" s="129">
        <f t="shared" ref="BC66:BC71" si="326">+AU66</f>
        <v>2</v>
      </c>
      <c r="BD66" s="128">
        <f t="shared" ref="BD66:BD71" si="327">+AV66</f>
        <v>2.6666666666666665</v>
      </c>
      <c r="BE66" s="128">
        <f t="shared" ref="BE66:BE71" si="328">+AW66</f>
        <v>3.333333333333333</v>
      </c>
      <c r="BF66" s="132">
        <f t="shared" ref="BF66:BF71" si="329">+AX66</f>
        <v>3.9999999999999996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8.4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2.7609756097560973</v>
      </c>
      <c r="CS66" s="54">
        <f t="shared" ref="CS66:CS71" ca="1" si="331">+$AG66/$CO$3*CF$3</f>
        <v>2.526829268292683</v>
      </c>
      <c r="CT66" s="54">
        <f t="shared" ref="CT66:CT71" ca="1" si="332">+$AG66/$CO$3*CG$3</f>
        <v>2.9463414634146341</v>
      </c>
      <c r="CU66" s="54">
        <f t="shared" ref="CU66:CU71" ca="1" si="333">+$AG66/$CO$3*CH$3</f>
        <v>4.4878048780487809</v>
      </c>
      <c r="CV66" s="54">
        <f t="shared" ref="CV66:CV71" ca="1" si="334">+$AG66/$CO$3*CI$3</f>
        <v>3.102439024390244</v>
      </c>
      <c r="CW66" s="54">
        <f t="shared" ref="CW66:CW71" ca="1" si="335">+$AG66/$CO$3*CJ$3</f>
        <v>2.1560975609756099</v>
      </c>
      <c r="CX66" s="54">
        <f t="shared" ref="CX66:CX71" ca="1" si="336">+$AG66/$CO$3*CK$3</f>
        <v>1.7268292682926829</v>
      </c>
      <c r="CY66" s="54">
        <f t="shared" ref="CY66:CY71" ca="1" si="337">+$AG66/$CO$3*CL$3</f>
        <v>4.9853658536585366</v>
      </c>
      <c r="CZ66" s="54">
        <f t="shared" ref="CZ66:CZ71" ca="1" si="338">+$AG66/$CO$3*CM$3</f>
        <v>2.6731707317073172</v>
      </c>
      <c r="DA66" s="54">
        <f t="shared" ref="DA66:DA71" ca="1" si="339">+$AG66/$CO$3*CN$3</f>
        <v>3.0634146341463415</v>
      </c>
      <c r="DB66" s="54">
        <f t="shared" ref="DB66:DB71" ca="1" si="340">+$AG66/$CO$3*CO$3</f>
        <v>2</v>
      </c>
      <c r="DC66" s="326"/>
      <c r="DD66" s="283" t="str">
        <f t="shared" ref="DD66:DD71" si="341">+B66</f>
        <v>CAPEX</v>
      </c>
      <c r="DE66" s="569">
        <f>+[1]Data!V119</f>
        <v>0</v>
      </c>
      <c r="DF66" s="569">
        <f>+[1]Data!W119</f>
        <v>0</v>
      </c>
      <c r="DG66" s="569">
        <f>+[1]Data!X119</f>
        <v>0</v>
      </c>
      <c r="DH66" s="569">
        <f>+[1]Data!Y119</f>
        <v>0</v>
      </c>
      <c r="DI66" s="569">
        <f>+[1]Data!Z119</f>
        <v>0</v>
      </c>
      <c r="DJ66" s="569">
        <f>+[1]Data!AA119</f>
        <v>0</v>
      </c>
      <c r="DK66" s="569">
        <f>+[1]Data!AB119</f>
        <v>0</v>
      </c>
      <c r="DL66" s="569">
        <f>+[1]Data!AC119</f>
        <v>0</v>
      </c>
      <c r="DM66" s="569">
        <f>+[1]Data!AD119</f>
        <v>0</v>
      </c>
      <c r="DN66" s="569">
        <f>+[1]Data!AE119</f>
        <v>0</v>
      </c>
      <c r="DO66" s="569">
        <f>+[1]Data!AF119</f>
        <v>0</v>
      </c>
      <c r="DP66" s="569">
        <f>+[1]Data!AG119</f>
        <v>0</v>
      </c>
      <c r="DQ66" s="569">
        <f>+[1]Data!AH119</f>
        <v>0</v>
      </c>
      <c r="DR66" s="569">
        <f>+[1]Data!AI119</f>
        <v>0</v>
      </c>
      <c r="DS66" s="569">
        <f>+[1]Data!AJ119</f>
        <v>0</v>
      </c>
      <c r="DT66" s="569">
        <f>+[1]Data!AK119</f>
        <v>0</v>
      </c>
      <c r="DU66" s="569">
        <f>+[1]Data!AL119</f>
        <v>0</v>
      </c>
      <c r="DV66" s="569">
        <f>+[1]Data!AM119</f>
        <v>0</v>
      </c>
      <c r="DW66" s="569">
        <f>+[1]Data!AN119</f>
        <v>0</v>
      </c>
      <c r="DX66" s="569">
        <f>+[1]Data!AO119</f>
        <v>0</v>
      </c>
      <c r="DY66" s="569">
        <f>+[1]Data!AP119</f>
        <v>0</v>
      </c>
      <c r="DZ66" s="569">
        <f>+[1]Data!AQ119</f>
        <v>0</v>
      </c>
      <c r="EA66" s="569">
        <f>+[1]Data!AR119</f>
        <v>0</v>
      </c>
      <c r="EB66" s="569">
        <f>+[1]Data!AS119</f>
        <v>0</v>
      </c>
      <c r="EC66" s="569">
        <f>+[1]Data!AT119</f>
        <v>0</v>
      </c>
      <c r="ED66" s="569">
        <f>+[1]Data!AU119</f>
        <v>0</v>
      </c>
      <c r="EE66" s="569">
        <f>+[1]Data!AV119</f>
        <v>0</v>
      </c>
      <c r="EF66" s="569">
        <f>+[1]Data!AW119</f>
        <v>0</v>
      </c>
      <c r="EG66" s="569">
        <f>+[1]Data!AX119</f>
        <v>0</v>
      </c>
      <c r="EH66" s="569">
        <f>+[1]Data!AY119</f>
        <v>0</v>
      </c>
      <c r="EI66" s="569">
        <f>+[1]Data!AZ119</f>
        <v>0</v>
      </c>
      <c r="EJ66" s="569">
        <f>+[1]Data!BA119</f>
        <v>0</v>
      </c>
      <c r="EK66" s="569">
        <f>+[1]Data!BB119</f>
        <v>0</v>
      </c>
      <c r="EL66" s="569">
        <f>+[1]Data!BC119</f>
        <v>0</v>
      </c>
      <c r="EM66" s="569">
        <f>+[1]Data!BD119</f>
        <v>0</v>
      </c>
      <c r="EN66" s="569">
        <f>+[1]Data!BE119</f>
        <v>0</v>
      </c>
      <c r="EO66" s="569">
        <f>+[1]Data!BF119</f>
        <v>0</v>
      </c>
      <c r="EP66" s="569">
        <f>+[1]Data!BG119</f>
        <v>0</v>
      </c>
      <c r="EQ66" s="569">
        <f>+[1]Data!BH119</f>
        <v>0</v>
      </c>
      <c r="ER66" s="569">
        <f>+[1]Data!BI119</f>
        <v>0</v>
      </c>
      <c r="ES66" s="569">
        <f>+[1]Data!BJ119</f>
        <v>0</v>
      </c>
      <c r="ET66" s="569">
        <f>+[1]Data!BK119</f>
        <v>0</v>
      </c>
      <c r="EU66" s="569">
        <f>+[1]Data!BL119</f>
        <v>0</v>
      </c>
      <c r="EV66" s="569">
        <f>+[1]Data!BM119</f>
        <v>0</v>
      </c>
      <c r="EW66" s="569">
        <f>+[1]Data!BN119</f>
        <v>0</v>
      </c>
      <c r="EX66" s="569">
        <f>+[1]Data!BO119</f>
        <v>0</v>
      </c>
      <c r="EY66" s="569">
        <f>+[1]Data!BP119</f>
        <v>0</v>
      </c>
      <c r="EZ66" s="569">
        <f>+[1]Data!BQ119</f>
        <v>8.4</v>
      </c>
      <c r="FA66" s="569">
        <f>+[1]Data!BR119</f>
        <v>0</v>
      </c>
      <c r="FB66" s="569">
        <f>+[1]Data!BS119</f>
        <v>0</v>
      </c>
      <c r="FC66" s="569">
        <f>+[1]Data!BT119</f>
        <v>0</v>
      </c>
      <c r="FD66" s="569">
        <f>+[1]Data!BU119</f>
        <v>0</v>
      </c>
      <c r="FE66" s="569">
        <f>+[1]Data!BV119</f>
        <v>0</v>
      </c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>
        <f t="shared" ca="1" si="308"/>
        <v>0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1.3804878048780487</v>
      </c>
      <c r="CS67" s="54">
        <f t="shared" ca="1" si="331"/>
        <v>1.2634146341463415</v>
      </c>
      <c r="CT67" s="54">
        <f t="shared" ca="1" si="332"/>
        <v>1.473170731707317</v>
      </c>
      <c r="CU67" s="54">
        <f t="shared" ca="1" si="333"/>
        <v>2.2439024390243905</v>
      </c>
      <c r="CV67" s="54">
        <f t="shared" ca="1" si="334"/>
        <v>1.551219512195122</v>
      </c>
      <c r="CW67" s="54">
        <f t="shared" ca="1" si="335"/>
        <v>1.0780487804878049</v>
      </c>
      <c r="CX67" s="54">
        <f t="shared" ca="1" si="336"/>
        <v>0.86341463414634145</v>
      </c>
      <c r="CY67" s="54">
        <f t="shared" ca="1" si="337"/>
        <v>2.4926829268292683</v>
      </c>
      <c r="CZ67" s="54">
        <f t="shared" ca="1" si="338"/>
        <v>1.3365853658536586</v>
      </c>
      <c r="DA67" s="54">
        <f t="shared" ca="1" si="339"/>
        <v>1.5317073170731708</v>
      </c>
      <c r="DB67" s="54">
        <f t="shared" ca="1" si="340"/>
        <v>1</v>
      </c>
      <c r="DC67" s="326"/>
      <c r="DD67" s="283" t="str">
        <f t="shared" si="341"/>
        <v>Non Recuring</v>
      </c>
      <c r="DE67" s="569">
        <f>+[1]Data!V117</f>
        <v>0</v>
      </c>
      <c r="DF67" s="569">
        <f>+[1]Data!W117</f>
        <v>0</v>
      </c>
      <c r="DG67" s="569">
        <f>+[1]Data!X117</f>
        <v>0</v>
      </c>
      <c r="DH67" s="569">
        <f>+[1]Data!Y117</f>
        <v>0</v>
      </c>
      <c r="DI67" s="569">
        <f>+[1]Data!Z117</f>
        <v>0</v>
      </c>
      <c r="DJ67" s="569">
        <f>+[1]Data!AA117</f>
        <v>0</v>
      </c>
      <c r="DK67" s="569">
        <f>+[1]Data!AB117</f>
        <v>0</v>
      </c>
      <c r="DL67" s="569">
        <f>+[1]Data!AC117</f>
        <v>0</v>
      </c>
      <c r="DM67" s="569">
        <f>+[1]Data!AD117</f>
        <v>0</v>
      </c>
      <c r="DN67" s="569">
        <f>+[1]Data!AE117</f>
        <v>0</v>
      </c>
      <c r="DO67" s="569">
        <f>+[1]Data!AF117</f>
        <v>0</v>
      </c>
      <c r="DP67" s="569">
        <f>+[1]Data!AG117</f>
        <v>0</v>
      </c>
      <c r="DQ67" s="569">
        <f>+[1]Data!AH117</f>
        <v>0</v>
      </c>
      <c r="DR67" s="569">
        <f>+[1]Data!AI117</f>
        <v>0</v>
      </c>
      <c r="DS67" s="569">
        <f>+[1]Data!AJ117</f>
        <v>0</v>
      </c>
      <c r="DT67" s="569">
        <f>+[1]Data!AK117</f>
        <v>0</v>
      </c>
      <c r="DU67" s="569">
        <f>+[1]Data!AL117</f>
        <v>0</v>
      </c>
      <c r="DV67" s="569">
        <f>+[1]Data!AM117</f>
        <v>0</v>
      </c>
      <c r="DW67" s="569">
        <f>+[1]Data!AN117</f>
        <v>0</v>
      </c>
      <c r="DX67" s="569">
        <f>+[1]Data!AO117</f>
        <v>0</v>
      </c>
      <c r="DY67" s="569">
        <f>+[1]Data!AP117</f>
        <v>0</v>
      </c>
      <c r="DZ67" s="569">
        <f>+[1]Data!AQ117</f>
        <v>0</v>
      </c>
      <c r="EA67" s="569">
        <f>+[1]Data!AR117</f>
        <v>0</v>
      </c>
      <c r="EB67" s="569">
        <f>+[1]Data!AS117</f>
        <v>0</v>
      </c>
      <c r="EC67" s="569">
        <f>+[1]Data!AT117</f>
        <v>0</v>
      </c>
      <c r="ED67" s="569">
        <f>+[1]Data!AU117</f>
        <v>0</v>
      </c>
      <c r="EE67" s="569">
        <f>+[1]Data!AV117</f>
        <v>0</v>
      </c>
      <c r="EF67" s="569">
        <f>+[1]Data!AW117</f>
        <v>0</v>
      </c>
      <c r="EG67" s="569">
        <f>+[1]Data!AX117</f>
        <v>0</v>
      </c>
      <c r="EH67" s="569">
        <f>+[1]Data!AY117</f>
        <v>0</v>
      </c>
      <c r="EI67" s="569">
        <f>+[1]Data!AZ117</f>
        <v>0</v>
      </c>
      <c r="EJ67" s="569">
        <f>+[1]Data!BA117</f>
        <v>0</v>
      </c>
      <c r="EK67" s="569">
        <f>+[1]Data!BB117</f>
        <v>0</v>
      </c>
      <c r="EL67" s="569">
        <f>+[1]Data!BC117</f>
        <v>0</v>
      </c>
      <c r="EM67" s="569">
        <f>+[1]Data!BD117</f>
        <v>0</v>
      </c>
      <c r="EN67" s="569">
        <f>+[1]Data!BE117</f>
        <v>0</v>
      </c>
      <c r="EO67" s="569">
        <f>+[1]Data!BF117</f>
        <v>0</v>
      </c>
      <c r="EP67" s="569">
        <f>+[1]Data!BG117</f>
        <v>0</v>
      </c>
      <c r="EQ67" s="569">
        <f>+[1]Data!BH117</f>
        <v>0</v>
      </c>
      <c r="ER67" s="569">
        <f>+[1]Data!BI117</f>
        <v>0</v>
      </c>
      <c r="ES67" s="569">
        <f>+[1]Data!BJ117</f>
        <v>0</v>
      </c>
      <c r="ET67" s="569">
        <f>+[1]Data!BK117</f>
        <v>0</v>
      </c>
      <c r="EU67" s="569">
        <f>+[1]Data!BL117</f>
        <v>0</v>
      </c>
      <c r="EV67" s="569">
        <f>+[1]Data!BM117</f>
        <v>0</v>
      </c>
      <c r="EW67" s="569">
        <f>+[1]Data!BN117</f>
        <v>0</v>
      </c>
      <c r="EX67" s="569">
        <f>+[1]Data!BO117</f>
        <v>0</v>
      </c>
      <c r="EY67" s="569">
        <f>+[1]Data!BP117</f>
        <v>0</v>
      </c>
      <c r="EZ67" s="569">
        <f>+[1]Data!BQ117</f>
        <v>0</v>
      </c>
      <c r="FA67" s="569">
        <f>+[1]Data!BR117</f>
        <v>0</v>
      </c>
      <c r="FB67" s="569">
        <f>+[1]Data!BS117</f>
        <v>0</v>
      </c>
      <c r="FC67" s="569">
        <f>+[1]Data!BT117</f>
        <v>0</v>
      </c>
      <c r="FD67" s="569">
        <f>+[1]Data!BU117</f>
        <v>0</v>
      </c>
      <c r="FE67" s="569">
        <f>+[1]Data!BV117</f>
        <v>0</v>
      </c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0</v>
      </c>
      <c r="R68" s="63">
        <f t="shared" si="298"/>
        <v>1</v>
      </c>
      <c r="S68" s="64">
        <f>+Parametres!E70</f>
        <v>0</v>
      </c>
      <c r="T68" s="330">
        <f>+Parametres!F70</f>
        <v>0</v>
      </c>
      <c r="U68" s="330">
        <f>+Parametres!G70</f>
        <v>1</v>
      </c>
      <c r="V68" s="122">
        <v>13</v>
      </c>
      <c r="W68" s="304">
        <f t="shared" si="299"/>
        <v>0</v>
      </c>
      <c r="X68" s="304">
        <f t="shared" si="300"/>
        <v>1</v>
      </c>
      <c r="Y68" s="279">
        <f t="shared" si="301"/>
        <v>0</v>
      </c>
      <c r="Z68" s="280">
        <f t="shared" si="302"/>
        <v>1</v>
      </c>
      <c r="AA68" s="279">
        <f t="shared" si="303"/>
        <v>0</v>
      </c>
      <c r="AB68" s="280">
        <f t="shared" si="304"/>
        <v>1</v>
      </c>
      <c r="AC68" s="281">
        <f t="shared" si="305"/>
        <v>0</v>
      </c>
      <c r="AD68" s="281">
        <f t="shared" si="306"/>
        <v>1</v>
      </c>
      <c r="AE68" s="125" cm="1">
        <f t="array" ref="AE68">+_xlfn.SWITCH($G68,"Min",Y68,"Max",AA68,"Dual",AC68)</f>
        <v>0</v>
      </c>
      <c r="AF68" s="61" cm="1">
        <f t="array" ref="AF68">+_xlfn.SWITCH($G68,"Min",Z68,"Max",AB68,"Dual",AD68)</f>
        <v>1</v>
      </c>
      <c r="AG68" s="69">
        <f t="shared" si="307"/>
        <v>0.5</v>
      </c>
      <c r="AI68" s="24">
        <f t="shared" ca="1" si="308"/>
        <v>0</v>
      </c>
      <c r="AJ68" s="126">
        <f t="shared" si="309"/>
        <v>0</v>
      </c>
      <c r="AK68" s="127">
        <f t="shared" si="310"/>
        <v>0.16666666666666666</v>
      </c>
      <c r="AL68" s="127">
        <f t="shared" si="311"/>
        <v>0.33333333333333331</v>
      </c>
      <c r="AM68" s="127">
        <f t="shared" si="312"/>
        <v>0.5</v>
      </c>
      <c r="AN68" s="127">
        <f t="shared" si="313"/>
        <v>0.66666666666666663</v>
      </c>
      <c r="AO68" s="127">
        <f t="shared" si="314"/>
        <v>0.83333333333333326</v>
      </c>
      <c r="AP68" s="127">
        <f t="shared" si="315"/>
        <v>0.99999999999999989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0</v>
      </c>
      <c r="AS68" s="128">
        <f t="shared" si="317"/>
        <v>0.16666666666666666</v>
      </c>
      <c r="AT68" s="128">
        <f t="shared" si="318"/>
        <v>0.33333333333333331</v>
      </c>
      <c r="AU68" s="129">
        <f t="shared" si="319"/>
        <v>0.5</v>
      </c>
      <c r="AV68" s="129">
        <f t="shared" si="320"/>
        <v>0.66666666666666663</v>
      </c>
      <c r="AW68" s="130">
        <f t="shared" si="321"/>
        <v>0.83333333333333326</v>
      </c>
      <c r="AX68" s="131">
        <f t="shared" si="322"/>
        <v>0.99999999999999989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0</v>
      </c>
      <c r="BA68" s="130">
        <f t="shared" si="324"/>
        <v>0.16666666666666666</v>
      </c>
      <c r="BB68" s="129">
        <f t="shared" si="325"/>
        <v>0.33333333333333331</v>
      </c>
      <c r="BC68" s="129">
        <f t="shared" si="326"/>
        <v>0.5</v>
      </c>
      <c r="BD68" s="128">
        <f t="shared" si="327"/>
        <v>0.66666666666666663</v>
      </c>
      <c r="BE68" s="128">
        <f t="shared" si="328"/>
        <v>0.83333333333333326</v>
      </c>
      <c r="BF68" s="132">
        <f t="shared" si="329"/>
        <v>0.99999999999999989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0.69024390243902434</v>
      </c>
      <c r="CS68" s="54">
        <f t="shared" ca="1" si="331"/>
        <v>0.63170731707317074</v>
      </c>
      <c r="CT68" s="54">
        <f t="shared" ca="1" si="332"/>
        <v>0.73658536585365852</v>
      </c>
      <c r="CU68" s="54">
        <f t="shared" ca="1" si="333"/>
        <v>1.1219512195121952</v>
      </c>
      <c r="CV68" s="54">
        <f t="shared" ca="1" si="334"/>
        <v>0.775609756097561</v>
      </c>
      <c r="CW68" s="54">
        <f t="shared" ca="1" si="335"/>
        <v>0.53902439024390247</v>
      </c>
      <c r="CX68" s="54">
        <f t="shared" ca="1" si="336"/>
        <v>0.43170731707317073</v>
      </c>
      <c r="CY68" s="54">
        <f t="shared" ca="1" si="337"/>
        <v>1.2463414634146341</v>
      </c>
      <c r="CZ68" s="54">
        <f t="shared" ca="1" si="338"/>
        <v>0.66829268292682931</v>
      </c>
      <c r="DA68" s="54">
        <f t="shared" ca="1" si="339"/>
        <v>0.76585365853658538</v>
      </c>
      <c r="DB68" s="54">
        <f t="shared" ca="1" si="340"/>
        <v>0.5</v>
      </c>
      <c r="DC68" s="326"/>
      <c r="DD68" s="283" t="str">
        <f t="shared" si="341"/>
        <v>Number_CIP_Workshop_Done</v>
      </c>
      <c r="DE68" s="569">
        <f>+[1]Data!V56</f>
        <v>0</v>
      </c>
      <c r="DF68" s="569">
        <f>+[1]Data!W56</f>
        <v>0</v>
      </c>
      <c r="DG68" s="569">
        <f>+[1]Data!X56</f>
        <v>0</v>
      </c>
      <c r="DH68" s="569">
        <f>+[1]Data!Y56</f>
        <v>0</v>
      </c>
      <c r="DI68" s="569">
        <f>+[1]Data!Z56</f>
        <v>0</v>
      </c>
      <c r="DJ68" s="569">
        <f>+[1]Data!AA56</f>
        <v>0</v>
      </c>
      <c r="DK68" s="569">
        <f>+[1]Data!AB56</f>
        <v>0</v>
      </c>
      <c r="DL68" s="569">
        <f>+[1]Data!AC56</f>
        <v>0</v>
      </c>
      <c r="DM68" s="569">
        <f>+[1]Data!AD56</f>
        <v>0</v>
      </c>
      <c r="DN68" s="569">
        <f>+[1]Data!AE56</f>
        <v>0</v>
      </c>
      <c r="DO68" s="569">
        <f>+[1]Data!AF56</f>
        <v>0</v>
      </c>
      <c r="DP68" s="569">
        <f>+[1]Data!AG56</f>
        <v>0</v>
      </c>
      <c r="DQ68" s="569">
        <f>+[1]Data!AH56</f>
        <v>0</v>
      </c>
      <c r="DR68" s="569">
        <f>+[1]Data!AI56</f>
        <v>0</v>
      </c>
      <c r="DS68" s="569">
        <f>+[1]Data!AJ56</f>
        <v>0</v>
      </c>
      <c r="DT68" s="569">
        <f>+[1]Data!AK56</f>
        <v>0</v>
      </c>
      <c r="DU68" s="569">
        <f>+[1]Data!AL56</f>
        <v>0</v>
      </c>
      <c r="DV68" s="569">
        <f>+[1]Data!AM56</f>
        <v>0</v>
      </c>
      <c r="DW68" s="569">
        <f>+[1]Data!AN56</f>
        <v>0</v>
      </c>
      <c r="DX68" s="569">
        <f>+[1]Data!AO56</f>
        <v>0</v>
      </c>
      <c r="DY68" s="569">
        <f>+[1]Data!AP56</f>
        <v>0</v>
      </c>
      <c r="DZ68" s="569">
        <f>+[1]Data!AQ56</f>
        <v>0</v>
      </c>
      <c r="EA68" s="569">
        <f>+[1]Data!AR56</f>
        <v>0</v>
      </c>
      <c r="EB68" s="569">
        <f>+[1]Data!AS56</f>
        <v>0</v>
      </c>
      <c r="EC68" s="569">
        <f>+[1]Data!AT56</f>
        <v>0</v>
      </c>
      <c r="ED68" s="569">
        <f>+[1]Data!AU56</f>
        <v>0</v>
      </c>
      <c r="EE68" s="569">
        <f>+[1]Data!AV56</f>
        <v>0</v>
      </c>
      <c r="EF68" s="569">
        <f>+[1]Data!AW56</f>
        <v>0</v>
      </c>
      <c r="EG68" s="569">
        <f>+[1]Data!AX56</f>
        <v>0</v>
      </c>
      <c r="EH68" s="569">
        <f>+[1]Data!AY56</f>
        <v>0</v>
      </c>
      <c r="EI68" s="569">
        <f>+[1]Data!AZ56</f>
        <v>0</v>
      </c>
      <c r="EJ68" s="569">
        <f>+[1]Data!BA56</f>
        <v>0</v>
      </c>
      <c r="EK68" s="569">
        <f>+[1]Data!BB56</f>
        <v>0</v>
      </c>
      <c r="EL68" s="569">
        <f>+[1]Data!BC56</f>
        <v>0</v>
      </c>
      <c r="EM68" s="569">
        <f>+[1]Data!BD56</f>
        <v>0</v>
      </c>
      <c r="EN68" s="569">
        <f>+[1]Data!BE56</f>
        <v>0</v>
      </c>
      <c r="EO68" s="569">
        <f>+[1]Data!BF56</f>
        <v>0</v>
      </c>
      <c r="EP68" s="569">
        <f>+[1]Data!BG56</f>
        <v>0</v>
      </c>
      <c r="EQ68" s="569">
        <f>+[1]Data!BH56</f>
        <v>0</v>
      </c>
      <c r="ER68" s="569">
        <f>+[1]Data!BI56</f>
        <v>0</v>
      </c>
      <c r="ES68" s="569">
        <f>+[1]Data!BJ56</f>
        <v>0</v>
      </c>
      <c r="ET68" s="569">
        <f>+[1]Data!BK56</f>
        <v>0</v>
      </c>
      <c r="EU68" s="569">
        <f>+[1]Data!BL56</f>
        <v>0</v>
      </c>
      <c r="EV68" s="569">
        <f>+[1]Data!BM56</f>
        <v>0</v>
      </c>
      <c r="EW68" s="569">
        <f>+[1]Data!BN56</f>
        <v>0</v>
      </c>
      <c r="EX68" s="569">
        <f>+[1]Data!BO56</f>
        <v>0</v>
      </c>
      <c r="EY68" s="569">
        <f>+[1]Data!BP56</f>
        <v>0</v>
      </c>
      <c r="EZ68" s="569">
        <f>+[1]Data!BQ56</f>
        <v>0</v>
      </c>
      <c r="FA68" s="569">
        <f>+[1]Data!BR56</f>
        <v>0</v>
      </c>
      <c r="FB68" s="569">
        <f>+[1]Data!BS56</f>
        <v>0</v>
      </c>
      <c r="FC68" s="569">
        <f>+[1]Data!BT56</f>
        <v>0</v>
      </c>
      <c r="FD68" s="569">
        <f>+[1]Data!BU56</f>
        <v>0</v>
      </c>
      <c r="FE68" s="569">
        <f>+[1]Data!BV56</f>
        <v>0</v>
      </c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</v>
      </c>
      <c r="M69" s="355">
        <f t="shared" ca="1" si="293"/>
        <v>0</v>
      </c>
      <c r="N69" s="276">
        <f t="shared" ca="1" si="294"/>
        <v>0</v>
      </c>
      <c r="O69" s="120">
        <f t="shared" ca="1" si="295"/>
        <v>0</v>
      </c>
      <c r="P69" s="121">
        <f t="shared" ca="1" si="296"/>
        <v>0</v>
      </c>
      <c r="Q69" s="62">
        <f t="shared" si="297"/>
        <v>1</v>
      </c>
      <c r="R69" s="63">
        <f t="shared" si="298"/>
        <v>2</v>
      </c>
      <c r="S69" s="64">
        <f>+Parametres!E71</f>
        <v>0</v>
      </c>
      <c r="T69" s="330">
        <f>+Parametres!F71</f>
        <v>1</v>
      </c>
      <c r="U69" s="330">
        <f>+Parametres!G71</f>
        <v>2</v>
      </c>
      <c r="V69" s="122">
        <v>14</v>
      </c>
      <c r="W69" s="304">
        <f t="shared" si="299"/>
        <v>1</v>
      </c>
      <c r="X69" s="304">
        <f t="shared" si="300"/>
        <v>2</v>
      </c>
      <c r="Y69" s="279">
        <f t="shared" si="301"/>
        <v>1</v>
      </c>
      <c r="Z69" s="280">
        <f t="shared" si="302"/>
        <v>2</v>
      </c>
      <c r="AA69" s="279">
        <f t="shared" si="303"/>
        <v>1</v>
      </c>
      <c r="AB69" s="280">
        <f t="shared" si="304"/>
        <v>2</v>
      </c>
      <c r="AC69" s="281">
        <f t="shared" si="305"/>
        <v>1</v>
      </c>
      <c r="AD69" s="281">
        <f t="shared" si="306"/>
        <v>2</v>
      </c>
      <c r="AE69" s="125" cm="1">
        <f t="array" ref="AE69">+_xlfn.SWITCH($G69,"Min",Y69,"Max",AA69,"Dual",AC69)</f>
        <v>1</v>
      </c>
      <c r="AF69" s="61" cm="1">
        <f t="array" ref="AF69">+_xlfn.SWITCH($G69,"Min",Z69,"Max",AB69,"Dual",AD69)</f>
        <v>2</v>
      </c>
      <c r="AG69" s="69">
        <f t="shared" si="307"/>
        <v>1.5</v>
      </c>
      <c r="AI69" s="24">
        <f t="shared" ca="1" si="308"/>
        <v>0</v>
      </c>
      <c r="AJ69" s="126">
        <f t="shared" si="309"/>
        <v>1</v>
      </c>
      <c r="AK69" s="127">
        <f t="shared" si="310"/>
        <v>1.1666666666666667</v>
      </c>
      <c r="AL69" s="127">
        <f t="shared" si="311"/>
        <v>1.3333333333333335</v>
      </c>
      <c r="AM69" s="127">
        <f t="shared" si="312"/>
        <v>1.5000000000000002</v>
      </c>
      <c r="AN69" s="127">
        <f t="shared" si="313"/>
        <v>1.666666666666667</v>
      </c>
      <c r="AO69" s="127">
        <f t="shared" si="314"/>
        <v>1.8333333333333337</v>
      </c>
      <c r="AP69" s="127">
        <f t="shared" si="315"/>
        <v>2.0000000000000004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1</v>
      </c>
      <c r="AS69" s="128">
        <f t="shared" si="317"/>
        <v>1.1666666666666667</v>
      </c>
      <c r="AT69" s="128">
        <f t="shared" si="318"/>
        <v>1.3333333333333335</v>
      </c>
      <c r="AU69" s="129">
        <f t="shared" si="319"/>
        <v>1.5000000000000002</v>
      </c>
      <c r="AV69" s="129">
        <f t="shared" si="320"/>
        <v>1.666666666666667</v>
      </c>
      <c r="AW69" s="130">
        <f t="shared" si="321"/>
        <v>1.8333333333333337</v>
      </c>
      <c r="AX69" s="131">
        <f t="shared" si="322"/>
        <v>2.0000000000000004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1</v>
      </c>
      <c r="BA69" s="130">
        <f t="shared" si="324"/>
        <v>1.1666666666666667</v>
      </c>
      <c r="BB69" s="129">
        <f t="shared" si="325"/>
        <v>1.3333333333333335</v>
      </c>
      <c r="BC69" s="129">
        <f t="shared" si="326"/>
        <v>1.5000000000000002</v>
      </c>
      <c r="BD69" s="128">
        <f t="shared" si="327"/>
        <v>1.666666666666667</v>
      </c>
      <c r="BE69" s="128">
        <f t="shared" si="328"/>
        <v>1.8333333333333337</v>
      </c>
      <c r="BF69" s="132">
        <f t="shared" si="329"/>
        <v>2.0000000000000004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0</v>
      </c>
      <c r="CF69" s="326" cm="1">
        <f t="array" aca="1" ref="CF69" ca="1">+INDIRECT(ADDRESS($A69,$BJ$2-9))</f>
        <v>0</v>
      </c>
      <c r="CG69" s="326" cm="1">
        <f t="array" aca="1" ref="CG69" ca="1">+INDIRECT(ADDRESS($A69,$BJ$2-8))</f>
        <v>0</v>
      </c>
      <c r="CH69" s="326" cm="1">
        <f t="array" aca="1" ref="CH69" ca="1">+INDIRECT(ADDRESS($A69,$BJ$2-7))</f>
        <v>0</v>
      </c>
      <c r="CI69" s="326" cm="1">
        <f t="array" aca="1" ref="CI69" ca="1">+INDIRECT(ADDRESS($A69,$BJ$2-6))</f>
        <v>0</v>
      </c>
      <c r="CJ69" s="326" cm="1">
        <f t="array" aca="1" ref="CJ69" ca="1">+INDIRECT(ADDRESS($A69,$BJ$2-5))</f>
        <v>0</v>
      </c>
      <c r="CK69" s="326" cm="1">
        <f t="array" aca="1" ref="CK69" ca="1">+INDIRECT(ADDRESS($A69,$BJ$2-4))</f>
        <v>0</v>
      </c>
      <c r="CL69" s="326" cm="1">
        <f t="array" aca="1" ref="CL69" ca="1">+INDIRECT(ADDRESS($A69,$BJ$2-3))</f>
        <v>0</v>
      </c>
      <c r="CM69" s="326" cm="1">
        <f t="array" aca="1" ref="CM69" ca="1">+INDIRECT(ADDRESS($A69,$BJ$2-2))</f>
        <v>0</v>
      </c>
      <c r="CN69" s="326" cm="1">
        <f t="array" aca="1" ref="CN69" ca="1">+INDIRECT(ADDRESS($A69,$BJ$2-1))</f>
        <v>0</v>
      </c>
      <c r="CO69" s="326" cm="1">
        <f t="array" aca="1" ref="CO69" ca="1">+INDIRECT(ADDRESS($A69,BJ$2))</f>
        <v>0</v>
      </c>
      <c r="CP69" s="326"/>
      <c r="CQ69" s="326"/>
      <c r="CR69" s="54">
        <f t="shared" ca="1" si="330"/>
        <v>2.0707317073170732</v>
      </c>
      <c r="CS69" s="54">
        <f t="shared" ca="1" si="331"/>
        <v>1.8951219512195123</v>
      </c>
      <c r="CT69" s="54">
        <f t="shared" ca="1" si="332"/>
        <v>2.2097560975609758</v>
      </c>
      <c r="CU69" s="54">
        <f t="shared" ca="1" si="333"/>
        <v>3.3658536585365857</v>
      </c>
      <c r="CV69" s="54">
        <f t="shared" ca="1" si="334"/>
        <v>2.3268292682926832</v>
      </c>
      <c r="CW69" s="54">
        <f t="shared" ca="1" si="335"/>
        <v>1.6170731707317074</v>
      </c>
      <c r="CX69" s="54">
        <f t="shared" ca="1" si="336"/>
        <v>1.2951219512195122</v>
      </c>
      <c r="CY69" s="54">
        <f t="shared" ca="1" si="337"/>
        <v>3.7390243902439027</v>
      </c>
      <c r="CZ69" s="54">
        <f t="shared" ca="1" si="338"/>
        <v>2.0048780487804878</v>
      </c>
      <c r="DA69" s="54">
        <f t="shared" ca="1" si="339"/>
        <v>2.2975609756097564</v>
      </c>
      <c r="DB69" s="54">
        <f t="shared" ca="1" si="340"/>
        <v>1.5</v>
      </c>
      <c r="DC69" s="326"/>
      <c r="DD69" s="283" t="str">
        <f t="shared" si="341"/>
        <v>Plant_ProcessAudit%</v>
      </c>
      <c r="DE69" s="569">
        <f>+[1]Data!V41</f>
        <v>0</v>
      </c>
      <c r="DF69" s="569">
        <f>+[1]Data!W41</f>
        <v>0</v>
      </c>
      <c r="DG69" s="569">
        <f>+[1]Data!X41</f>
        <v>0</v>
      </c>
      <c r="DH69" s="569">
        <f>+[1]Data!Y41</f>
        <v>0</v>
      </c>
      <c r="DI69" s="569">
        <f>+[1]Data!Z41</f>
        <v>0</v>
      </c>
      <c r="DJ69" s="569">
        <f>+[1]Data!AA41</f>
        <v>0</v>
      </c>
      <c r="DK69" s="569">
        <f>+[1]Data!AB41</f>
        <v>0</v>
      </c>
      <c r="DL69" s="569">
        <f>+[1]Data!AC41</f>
        <v>0</v>
      </c>
      <c r="DM69" s="569">
        <f>+[1]Data!AD41</f>
        <v>0</v>
      </c>
      <c r="DN69" s="569">
        <f>+[1]Data!AE41</f>
        <v>0</v>
      </c>
      <c r="DO69" s="569">
        <f>+[1]Data!AF41</f>
        <v>0</v>
      </c>
      <c r="DP69" s="569">
        <f>+[1]Data!AG41</f>
        <v>0</v>
      </c>
      <c r="DQ69" s="569">
        <f>+[1]Data!AH41</f>
        <v>0</v>
      </c>
      <c r="DR69" s="569">
        <f>+[1]Data!AI41</f>
        <v>0</v>
      </c>
      <c r="DS69" s="569">
        <f>+[1]Data!AJ41</f>
        <v>0</v>
      </c>
      <c r="DT69" s="569">
        <f>+[1]Data!AK41</f>
        <v>0</v>
      </c>
      <c r="DU69" s="569">
        <f>+[1]Data!AL41</f>
        <v>0</v>
      </c>
      <c r="DV69" s="569">
        <f>+[1]Data!AM41</f>
        <v>0</v>
      </c>
      <c r="DW69" s="569">
        <f>+[1]Data!AN41</f>
        <v>0</v>
      </c>
      <c r="DX69" s="569">
        <f>+[1]Data!AO41</f>
        <v>0</v>
      </c>
      <c r="DY69" s="569">
        <f>+[1]Data!AP41</f>
        <v>0</v>
      </c>
      <c r="DZ69" s="569">
        <f>+[1]Data!AQ41</f>
        <v>0</v>
      </c>
      <c r="EA69" s="569">
        <f>+[1]Data!AR41</f>
        <v>0</v>
      </c>
      <c r="EB69" s="569">
        <f>+[1]Data!AS41</f>
        <v>0</v>
      </c>
      <c r="EC69" s="569">
        <f>+[1]Data!AT41</f>
        <v>0</v>
      </c>
      <c r="ED69" s="569">
        <f>+[1]Data!AU41</f>
        <v>0</v>
      </c>
      <c r="EE69" s="569">
        <f>+[1]Data!AV41</f>
        <v>0</v>
      </c>
      <c r="EF69" s="569">
        <f>+[1]Data!AW41</f>
        <v>0</v>
      </c>
      <c r="EG69" s="569">
        <f>+[1]Data!AX41</f>
        <v>0</v>
      </c>
      <c r="EH69" s="569">
        <f>+[1]Data!AY41</f>
        <v>0</v>
      </c>
      <c r="EI69" s="569">
        <f>+[1]Data!AZ41</f>
        <v>0</v>
      </c>
      <c r="EJ69" s="569">
        <f>+[1]Data!BA41</f>
        <v>0</v>
      </c>
      <c r="EK69" s="569">
        <f>+[1]Data!BB41</f>
        <v>0</v>
      </c>
      <c r="EL69" s="569">
        <f>+[1]Data!BC41</f>
        <v>0</v>
      </c>
      <c r="EM69" s="569">
        <f>+[1]Data!BD41</f>
        <v>0</v>
      </c>
      <c r="EN69" s="569">
        <f>+[1]Data!BE41</f>
        <v>0</v>
      </c>
      <c r="EO69" s="569">
        <f>+[1]Data!BF41</f>
        <v>0</v>
      </c>
      <c r="EP69" s="569">
        <f>+[1]Data!BG41</f>
        <v>0</v>
      </c>
      <c r="EQ69" s="569">
        <f>+[1]Data!BH41</f>
        <v>0</v>
      </c>
      <c r="ER69" s="569">
        <f>+[1]Data!BI41</f>
        <v>0</v>
      </c>
      <c r="ES69" s="569">
        <f>+[1]Data!BJ41</f>
        <v>0</v>
      </c>
      <c r="ET69" s="569">
        <f>+[1]Data!BK41</f>
        <v>0</v>
      </c>
      <c r="EU69" s="569">
        <f>+[1]Data!BL41</f>
        <v>0</v>
      </c>
      <c r="EV69" s="569">
        <f>+[1]Data!BM41</f>
        <v>0</v>
      </c>
      <c r="EW69" s="569">
        <f>+[1]Data!BN41</f>
        <v>0</v>
      </c>
      <c r="EX69" s="569">
        <f>+[1]Data!BO41</f>
        <v>0</v>
      </c>
      <c r="EY69" s="569">
        <f>+[1]Data!BP41</f>
        <v>0</v>
      </c>
      <c r="EZ69" s="569">
        <f>+[1]Data!BQ41</f>
        <v>0</v>
      </c>
      <c r="FA69" s="569">
        <f>+[1]Data!BR41</f>
        <v>0</v>
      </c>
      <c r="FB69" s="569">
        <f>+[1]Data!BS41</f>
        <v>0</v>
      </c>
      <c r="FC69" s="569">
        <f>+[1]Data!BT41</f>
        <v>0</v>
      </c>
      <c r="FD69" s="569">
        <f>+[1]Data!BU41</f>
        <v>0</v>
      </c>
      <c r="FE69" s="569">
        <f>+[1]Data!BV41</f>
        <v>0</v>
      </c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0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>
        <f t="shared" ca="1" si="308"/>
        <v>0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Low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str" cm="1">
        <f t="array" aca="1" ref="AY70" ca="1">+_xlfn.IFS(AI70&lt;=$AT70,"Green",AND(AI70&gt;$AT70,AI70&lt;=$AV70),"Yellow High",AND(AI70&gt;$AV70,AI70&lt;=$AX70),"Orange High",AI70&gt;$AX70,"Red High")</f>
        <v>Green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str" cm="1">
        <f t="array" aca="1" ref="BG70" ca="1">+_xlfn.IFS($L70&lt;=AZ70,"Red Low",AND($L70&gt;AZ70,$L70&lt;=BB70),"Orange Low",AND($L70&gt;BB70,$L70&lt;=BD70),"Yellow Low",$L70&gt;BD70,"Green")</f>
        <v>Red Low</v>
      </c>
      <c r="BH70" s="1" t="str" cm="1">
        <f t="array" aca="1" ref="BH70" ca="1">+_xlfn.IFS(G70="Min",BG70,G70="Max",AY70,G70="Dual",AQ70)</f>
        <v>Green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0</v>
      </c>
      <c r="CP70" s="326"/>
      <c r="CQ70" s="326"/>
      <c r="CR70" s="54">
        <f t="shared" ca="1" si="330"/>
        <v>3.4512195121951219</v>
      </c>
      <c r="CS70" s="54">
        <f t="shared" ca="1" si="331"/>
        <v>3.1585365853658538</v>
      </c>
      <c r="CT70" s="54">
        <f t="shared" ca="1" si="332"/>
        <v>3.6829268292682928</v>
      </c>
      <c r="CU70" s="54">
        <f t="shared" ca="1" si="333"/>
        <v>5.6097560975609762</v>
      </c>
      <c r="CV70" s="54">
        <f t="shared" ca="1" si="334"/>
        <v>3.8780487804878052</v>
      </c>
      <c r="CW70" s="54">
        <f t="shared" ca="1" si="335"/>
        <v>2.6951219512195124</v>
      </c>
      <c r="CX70" s="54">
        <f t="shared" ca="1" si="336"/>
        <v>2.1585365853658538</v>
      </c>
      <c r="CY70" s="54">
        <f t="shared" ca="1" si="337"/>
        <v>6.2317073170731714</v>
      </c>
      <c r="CZ70" s="54">
        <f t="shared" ca="1" si="338"/>
        <v>3.3414634146341466</v>
      </c>
      <c r="DA70" s="54">
        <f t="shared" ca="1" si="339"/>
        <v>3.8292682926829271</v>
      </c>
      <c r="DB70" s="54">
        <f t="shared" ca="1" si="340"/>
        <v>2.5</v>
      </c>
      <c r="DC70" s="326"/>
      <c r="DD70" s="283" t="str">
        <f t="shared" si="341"/>
        <v>Value_InPrison</v>
      </c>
      <c r="DE70" s="569">
        <f>+[1]Data!V91</f>
        <v>0</v>
      </c>
      <c r="DF70" s="569">
        <f>+[1]Data!W91</f>
        <v>0</v>
      </c>
      <c r="DG70" s="569">
        <f>+[1]Data!X91</f>
        <v>0</v>
      </c>
      <c r="DH70" s="569">
        <f>+[1]Data!Y91</f>
        <v>0</v>
      </c>
      <c r="DI70" s="569">
        <f>+[1]Data!Z91</f>
        <v>0</v>
      </c>
      <c r="DJ70" s="569">
        <f>+[1]Data!AA91</f>
        <v>0</v>
      </c>
      <c r="DK70" s="569">
        <f>+[1]Data!AB91</f>
        <v>0</v>
      </c>
      <c r="DL70" s="569">
        <f>+[1]Data!AC91</f>
        <v>0</v>
      </c>
      <c r="DM70" s="569">
        <f>+[1]Data!AD91</f>
        <v>0</v>
      </c>
      <c r="DN70" s="569">
        <f>+[1]Data!AE91</f>
        <v>0</v>
      </c>
      <c r="DO70" s="569">
        <f>+[1]Data!AF91</f>
        <v>0</v>
      </c>
      <c r="DP70" s="569">
        <f>+[1]Data!AG91</f>
        <v>0</v>
      </c>
      <c r="DQ70" s="569">
        <f>+[1]Data!AH91</f>
        <v>0</v>
      </c>
      <c r="DR70" s="569">
        <f>+[1]Data!AI91</f>
        <v>0</v>
      </c>
      <c r="DS70" s="569">
        <f>+[1]Data!AJ91</f>
        <v>0</v>
      </c>
      <c r="DT70" s="569">
        <f>+[1]Data!AK91</f>
        <v>0</v>
      </c>
      <c r="DU70" s="569">
        <f>+[1]Data!AL91</f>
        <v>0</v>
      </c>
      <c r="DV70" s="569">
        <f>+[1]Data!AM91</f>
        <v>0</v>
      </c>
      <c r="DW70" s="569">
        <f>+[1]Data!AN91</f>
        <v>0</v>
      </c>
      <c r="DX70" s="569">
        <f>+[1]Data!AO91</f>
        <v>0</v>
      </c>
      <c r="DY70" s="569">
        <f>+[1]Data!AP91</f>
        <v>0</v>
      </c>
      <c r="DZ70" s="569">
        <f>+[1]Data!AQ91</f>
        <v>0</v>
      </c>
      <c r="EA70" s="569">
        <f>+[1]Data!AR91</f>
        <v>0</v>
      </c>
      <c r="EB70" s="569">
        <f>+[1]Data!AS91</f>
        <v>0</v>
      </c>
      <c r="EC70" s="569">
        <f>+[1]Data!AT91</f>
        <v>0</v>
      </c>
      <c r="ED70" s="569">
        <f>+[1]Data!AU91</f>
        <v>0</v>
      </c>
      <c r="EE70" s="569">
        <f>+[1]Data!AV91</f>
        <v>0</v>
      </c>
      <c r="EF70" s="569">
        <f>+[1]Data!AW91</f>
        <v>0</v>
      </c>
      <c r="EG70" s="569">
        <f>+[1]Data!AX91</f>
        <v>0</v>
      </c>
      <c r="EH70" s="569">
        <f>+[1]Data!AY91</f>
        <v>0</v>
      </c>
      <c r="EI70" s="569">
        <f>+[1]Data!AZ91</f>
        <v>0</v>
      </c>
      <c r="EJ70" s="569">
        <f>+[1]Data!BA91</f>
        <v>0</v>
      </c>
      <c r="EK70" s="569">
        <f>+[1]Data!BB91</f>
        <v>0</v>
      </c>
      <c r="EL70" s="569">
        <f>+[1]Data!BC91</f>
        <v>0</v>
      </c>
      <c r="EM70" s="569">
        <f>+[1]Data!BD91</f>
        <v>0</v>
      </c>
      <c r="EN70" s="569">
        <f>+[1]Data!BE91</f>
        <v>0</v>
      </c>
      <c r="EO70" s="569">
        <f>+[1]Data!BF91</f>
        <v>0</v>
      </c>
      <c r="EP70" s="569">
        <f>+[1]Data!BG91</f>
        <v>0</v>
      </c>
      <c r="EQ70" s="569">
        <f>+[1]Data!BH91</f>
        <v>0</v>
      </c>
      <c r="ER70" s="569">
        <f>+[1]Data!BI91</f>
        <v>0</v>
      </c>
      <c r="ES70" s="569">
        <f>+[1]Data!BJ91</f>
        <v>0</v>
      </c>
      <c r="ET70" s="569">
        <f>+[1]Data!BK91</f>
        <v>0</v>
      </c>
      <c r="EU70" s="569">
        <f>+[1]Data!BL91</f>
        <v>0</v>
      </c>
      <c r="EV70" s="569">
        <f>+[1]Data!BM91</f>
        <v>0</v>
      </c>
      <c r="EW70" s="569">
        <f>+[1]Data!BN91</f>
        <v>0</v>
      </c>
      <c r="EX70" s="569">
        <f>+[1]Data!BO91</f>
        <v>0</v>
      </c>
      <c r="EY70" s="569">
        <f>+[1]Data!BP91</f>
        <v>0</v>
      </c>
      <c r="EZ70" s="569">
        <f>+[1]Data!BQ91</f>
        <v>0</v>
      </c>
      <c r="FA70" s="569">
        <f>+[1]Data!BR91</f>
        <v>0</v>
      </c>
      <c r="FB70" s="569">
        <f>+[1]Data!BS91</f>
        <v>0</v>
      </c>
      <c r="FC70" s="569">
        <f>+[1]Data!BT91</f>
        <v>0</v>
      </c>
      <c r="FD70" s="569">
        <f>+[1]Data!BU91</f>
        <v>0</v>
      </c>
      <c r="FE70" s="569">
        <f>+[1]Data!BV91</f>
        <v>0</v>
      </c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0.49</v>
      </c>
      <c r="M71" s="355">
        <f t="shared" ca="1" si="293"/>
        <v>0.49</v>
      </c>
      <c r="N71" s="276">
        <f t="shared" ca="1" si="294"/>
        <v>0</v>
      </c>
      <c r="O71" s="120">
        <f t="shared" ca="1" si="295"/>
        <v>0.49</v>
      </c>
      <c r="P71" s="121">
        <f t="shared" ca="1" si="296"/>
        <v>0.49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0.49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0.49</v>
      </c>
      <c r="CF71" s="326" cm="1">
        <f t="array" aca="1" ref="CF71" ca="1">+INDIRECT(ADDRESS($A71,$BJ$2-9))</f>
        <v>0.49</v>
      </c>
      <c r="CG71" s="326" cm="1">
        <f t="array" aca="1" ref="CG71" ca="1">+INDIRECT(ADDRESS($A71,$BJ$2-8))</f>
        <v>0.49</v>
      </c>
      <c r="CH71" s="326" cm="1">
        <f t="array" aca="1" ref="CH71" ca="1">+INDIRECT(ADDRESS($A71,$BJ$2-7))</f>
        <v>0.49</v>
      </c>
      <c r="CI71" s="326" cm="1">
        <f t="array" aca="1" ref="CI71" ca="1">+INDIRECT(ADDRESS($A71,$BJ$2-6))</f>
        <v>0.49</v>
      </c>
      <c r="CJ71" s="326" cm="1">
        <f t="array" aca="1" ref="CJ71" ca="1">+INDIRECT(ADDRESS($A71,$BJ$2-5))</f>
        <v>0.49</v>
      </c>
      <c r="CK71" s="326" cm="1">
        <f t="array" aca="1" ref="CK71" ca="1">+INDIRECT(ADDRESS($A71,$BJ$2-4))</f>
        <v>0.49</v>
      </c>
      <c r="CL71" s="326" cm="1">
        <f t="array" aca="1" ref="CL71" ca="1">+INDIRECT(ADDRESS($A71,$BJ$2-3))</f>
        <v>0.49</v>
      </c>
      <c r="CM71" s="326" cm="1">
        <f t="array" aca="1" ref="CM71" ca="1">+INDIRECT(ADDRESS($A71,$BJ$2-2))</f>
        <v>0.49</v>
      </c>
      <c r="CN71" s="326" cm="1">
        <f t="array" aca="1" ref="CN71" ca="1">+INDIRECT(ADDRESS($A71,$BJ$2-1))</f>
        <v>0.49</v>
      </c>
      <c r="CO71" s="326" cm="1">
        <f t="array" aca="1" ref="CO71" ca="1">+INDIRECT(ADDRESS($A71,BJ$2))</f>
        <v>0.49</v>
      </c>
      <c r="CP71" s="326"/>
      <c r="CQ71" s="326"/>
      <c r="CR71" s="54">
        <f t="shared" ca="1" si="330"/>
        <v>2.0707317073170732</v>
      </c>
      <c r="CS71" s="54">
        <f t="shared" ca="1" si="331"/>
        <v>1.8951219512195123</v>
      </c>
      <c r="CT71" s="54">
        <f t="shared" ca="1" si="332"/>
        <v>2.2097560975609758</v>
      </c>
      <c r="CU71" s="54">
        <f t="shared" ca="1" si="333"/>
        <v>3.3658536585365857</v>
      </c>
      <c r="CV71" s="54">
        <f t="shared" ca="1" si="334"/>
        <v>2.3268292682926832</v>
      </c>
      <c r="CW71" s="54">
        <f t="shared" ca="1" si="335"/>
        <v>1.6170731707317074</v>
      </c>
      <c r="CX71" s="54">
        <f t="shared" ca="1" si="336"/>
        <v>1.2951219512195122</v>
      </c>
      <c r="CY71" s="54">
        <f t="shared" ca="1" si="337"/>
        <v>3.7390243902439027</v>
      </c>
      <c r="CZ71" s="54">
        <f t="shared" ca="1" si="338"/>
        <v>2.0048780487804878</v>
      </c>
      <c r="DA71" s="54">
        <f t="shared" ca="1" si="339"/>
        <v>2.2975609756097564</v>
      </c>
      <c r="DB71" s="54">
        <f t="shared" ca="1" si="340"/>
        <v>1.5</v>
      </c>
      <c r="DC71" s="326"/>
      <c r="DD71" s="283" t="str">
        <f t="shared" si="341"/>
        <v>Financial_Cost</v>
      </c>
      <c r="DE71" s="569">
        <f>+[1]Data!V116</f>
        <v>0.49</v>
      </c>
      <c r="DF71" s="569">
        <f>+[1]Data!W116</f>
        <v>0.49</v>
      </c>
      <c r="DG71" s="569">
        <f>+[1]Data!X116</f>
        <v>0.49</v>
      </c>
      <c r="DH71" s="569">
        <f>+[1]Data!Y116</f>
        <v>0.49</v>
      </c>
      <c r="DI71" s="569">
        <f>+[1]Data!Z116</f>
        <v>0.49</v>
      </c>
      <c r="DJ71" s="569">
        <f>+[1]Data!AA116</f>
        <v>0.49</v>
      </c>
      <c r="DK71" s="569">
        <f>+[1]Data!AB116</f>
        <v>0.49</v>
      </c>
      <c r="DL71" s="569">
        <f>+[1]Data!AC116</f>
        <v>0.49</v>
      </c>
      <c r="DM71" s="569">
        <f>+[1]Data!AD116</f>
        <v>0.49</v>
      </c>
      <c r="DN71" s="569">
        <f>+[1]Data!AE116</f>
        <v>0.49</v>
      </c>
      <c r="DO71" s="569">
        <f>+[1]Data!AF116</f>
        <v>0.49</v>
      </c>
      <c r="DP71" s="569">
        <f>+[1]Data!AG116</f>
        <v>0.49</v>
      </c>
      <c r="DQ71" s="569">
        <f>+[1]Data!AH116</f>
        <v>0.49</v>
      </c>
      <c r="DR71" s="569">
        <f>+[1]Data!AI116</f>
        <v>0.49</v>
      </c>
      <c r="DS71" s="569">
        <f>+[1]Data!AJ116</f>
        <v>0.49</v>
      </c>
      <c r="DT71" s="569">
        <f>+[1]Data!AK116</f>
        <v>0.49</v>
      </c>
      <c r="DU71" s="569">
        <f>+[1]Data!AL116</f>
        <v>0.49</v>
      </c>
      <c r="DV71" s="569">
        <f>+[1]Data!AM116</f>
        <v>0.49</v>
      </c>
      <c r="DW71" s="569">
        <f>+[1]Data!AN116</f>
        <v>0.49</v>
      </c>
      <c r="DX71" s="569">
        <f>+[1]Data!AO116</f>
        <v>0.49</v>
      </c>
      <c r="DY71" s="569">
        <f>+[1]Data!AP116</f>
        <v>0.49</v>
      </c>
      <c r="DZ71" s="569">
        <f>+[1]Data!AQ116</f>
        <v>0.49</v>
      </c>
      <c r="EA71" s="569">
        <f>+[1]Data!AR116</f>
        <v>0.49</v>
      </c>
      <c r="EB71" s="569">
        <f>+[1]Data!AS116</f>
        <v>0.49</v>
      </c>
      <c r="EC71" s="569">
        <f>+[1]Data!AT116</f>
        <v>0.49</v>
      </c>
      <c r="ED71" s="569">
        <f>+[1]Data!AU116</f>
        <v>0.49</v>
      </c>
      <c r="EE71" s="569">
        <f>+[1]Data!AV116</f>
        <v>0.49</v>
      </c>
      <c r="EF71" s="569">
        <f>+[1]Data!AW116</f>
        <v>0.49</v>
      </c>
      <c r="EG71" s="569">
        <f>+[1]Data!AX116</f>
        <v>0.49</v>
      </c>
      <c r="EH71" s="569">
        <f>+[1]Data!AY116</f>
        <v>0.49</v>
      </c>
      <c r="EI71" s="569">
        <f>+[1]Data!AZ116</f>
        <v>0.49</v>
      </c>
      <c r="EJ71" s="569">
        <f>+[1]Data!BA116</f>
        <v>0.49</v>
      </c>
      <c r="EK71" s="569">
        <f>+[1]Data!BB116</f>
        <v>0.49</v>
      </c>
      <c r="EL71" s="569">
        <f>+[1]Data!BC116</f>
        <v>0.49</v>
      </c>
      <c r="EM71" s="569">
        <f>+[1]Data!BD116</f>
        <v>0.49</v>
      </c>
      <c r="EN71" s="569">
        <f>+[1]Data!BE116</f>
        <v>0.49</v>
      </c>
      <c r="EO71" s="569">
        <f>+[1]Data!BF116</f>
        <v>0.49</v>
      </c>
      <c r="EP71" s="569">
        <f>+[1]Data!BG116</f>
        <v>0.49</v>
      </c>
      <c r="EQ71" s="569">
        <f>+[1]Data!BH116</f>
        <v>0.49</v>
      </c>
      <c r="ER71" s="569">
        <f>+[1]Data!BI116</f>
        <v>0.49</v>
      </c>
      <c r="ES71" s="569">
        <f>+[1]Data!BJ116</f>
        <v>0.49</v>
      </c>
      <c r="ET71" s="569">
        <f>+[1]Data!BK116</f>
        <v>0.49</v>
      </c>
      <c r="EU71" s="569">
        <f>+[1]Data!BL116</f>
        <v>0.49</v>
      </c>
      <c r="EV71" s="569">
        <f>+[1]Data!BM116</f>
        <v>0.49</v>
      </c>
      <c r="EW71" s="569">
        <f>+[1]Data!BN116</f>
        <v>0.49</v>
      </c>
      <c r="EX71" s="569">
        <f>+[1]Data!BO116</f>
        <v>0.49</v>
      </c>
      <c r="EY71" s="569">
        <f>+[1]Data!BP116</f>
        <v>0.49</v>
      </c>
      <c r="EZ71" s="569">
        <f>+[1]Data!BQ116</f>
        <v>0.49</v>
      </c>
      <c r="FA71" s="569">
        <f>+[1]Data!BR116</f>
        <v>0.49</v>
      </c>
      <c r="FB71" s="569">
        <f>+[1]Data!BS116</f>
        <v>0.49</v>
      </c>
      <c r="FC71" s="569">
        <f>+[1]Data!BT116</f>
        <v>0.49</v>
      </c>
      <c r="FD71" s="569">
        <f>+[1]Data!BU116</f>
        <v>0.49</v>
      </c>
      <c r="FE71" s="569">
        <f>+[1]Data!BV116</f>
        <v>0.49</v>
      </c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H1:H2"/>
    <mergeCell ref="A1:A2"/>
    <mergeCell ref="B1:B2"/>
    <mergeCell ref="E1:E2"/>
    <mergeCell ref="F1:F2"/>
    <mergeCell ref="G1:G2"/>
    <mergeCell ref="D1:D2"/>
    <mergeCell ref="C1:C2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AE1:AF1"/>
    <mergeCell ref="AJ1:AP2"/>
    <mergeCell ref="AR1:AX2"/>
    <mergeCell ref="AZ1:BF2"/>
    <mergeCell ref="CT1:CU1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zoomScale="90" zoomScaleNormal="90" workbookViewId="0">
      <selection activeCell="L53" sqref="L53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460</v>
      </c>
      <c r="D3" s="466">
        <f ca="1">+Forecast!C2</f>
        <v>318</v>
      </c>
      <c r="E3" s="466">
        <f ca="1">+Forecast!D2</f>
        <v>221</v>
      </c>
      <c r="F3" s="466">
        <f ca="1">+Forecast!E2</f>
        <v>177</v>
      </c>
      <c r="G3" s="466">
        <f ca="1">+Forecast!F2</f>
        <v>511</v>
      </c>
      <c r="H3" s="466">
        <f ca="1">+Forecast!G2</f>
        <v>274</v>
      </c>
      <c r="I3" s="466">
        <f ca="1">+Forecast!H2</f>
        <v>314</v>
      </c>
      <c r="J3" s="466">
        <f ca="1">+Forecast!I2</f>
        <v>205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248.1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23</v>
      </c>
      <c r="D5" s="470">
        <f ca="1">+KPI!$X$54*Analysis!D3</f>
        <v>15.9</v>
      </c>
      <c r="E5" s="470">
        <f ca="1">+KPI!$X$54*Analysis!E3</f>
        <v>11.05</v>
      </c>
      <c r="F5" s="470">
        <f ca="1">+KPI!$X$54*Analysis!F3</f>
        <v>8.85</v>
      </c>
      <c r="G5" s="470">
        <f ca="1">+KPI!$X$54*Analysis!G3</f>
        <v>25.55</v>
      </c>
      <c r="H5" s="470">
        <f ca="1">+KPI!$X$54*Analysis!H3</f>
        <v>13.700000000000001</v>
      </c>
      <c r="I5" s="470">
        <f ca="1">+KPI!$X$54*Analysis!I3</f>
        <v>15.700000000000001</v>
      </c>
      <c r="J5" s="470">
        <f ca="1">+KPI!$X$54*Analysis!J3</f>
        <v>10.25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>
        <f ca="1">D4-C4</f>
        <v>-198.1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0.53934782608695653</v>
      </c>
      <c r="D7" s="445">
        <f ca="1">+D4/D3</f>
        <v>0.15723270440251572</v>
      </c>
      <c r="E7" s="445">
        <f t="shared" ref="E7:J7" ca="1" si="2">+E4/E3</f>
        <v>0.18099547511312217</v>
      </c>
      <c r="F7" s="445">
        <f t="shared" ca="1" si="2"/>
        <v>0.22598870056497175</v>
      </c>
      <c r="G7" s="445">
        <f t="shared" ca="1" si="2"/>
        <v>5.8708414872798431E-2</v>
      </c>
      <c r="H7" s="445">
        <f t="shared" ca="1" si="2"/>
        <v>7.2992700729927001E-2</v>
      </c>
      <c r="I7" s="445">
        <f t="shared" ca="1" si="2"/>
        <v>9.5541401273885357E-2</v>
      </c>
      <c r="J7" s="445">
        <f t="shared" ca="1" si="2"/>
        <v>0.12195121951219512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>
        <f ca="1">KPI!CH5</f>
        <v>1.8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5.26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1.1500000000000001</v>
      </c>
      <c r="D10" s="194">
        <f ca="1">+KPI!$U$5*Analysis!D3</f>
        <v>0.79500000000000004</v>
      </c>
      <c r="E10" s="194">
        <f ca="1">+KPI!$U$5*Analysis!E3</f>
        <v>0.55249999999999999</v>
      </c>
      <c r="F10" s="194">
        <f ca="1">+KPI!$U$5*Analysis!F3</f>
        <v>0.4425</v>
      </c>
      <c r="G10" s="194">
        <f ca="1">+KPI!$U$5*Analysis!G3</f>
        <v>1.2775000000000001</v>
      </c>
      <c r="H10" s="194">
        <f ca="1">+KPI!$U$5*Analysis!H3</f>
        <v>0.68500000000000005</v>
      </c>
      <c r="I10" s="194">
        <f ca="1">+KPI!$U$5*Analysis!I3</f>
        <v>0.78500000000000003</v>
      </c>
      <c r="J10" s="194">
        <f ca="1">+KPI!$U$5*Analysis!J3</f>
        <v>0.51249999999999996</v>
      </c>
      <c r="K10" s="194">
        <f>+KPI!$U$5*Analysis!K3</f>
        <v>1.5</v>
      </c>
      <c r="L10" s="194">
        <f>+KPI!$U$5*Analysis!L3</f>
        <v>1.55</v>
      </c>
      <c r="M10" s="194">
        <f>+KPI!$U$5*Analysis!M3</f>
        <v>1.5250000000000001</v>
      </c>
      <c r="N10" s="194">
        <f>+KPI!$U$5*Analysis!N3</f>
        <v>1.625</v>
      </c>
      <c r="O10" s="194">
        <f>+KPI!$U$5*Analysis!O3</f>
        <v>1.55</v>
      </c>
      <c r="P10" s="194">
        <f>+KPI!$U$5*Analysis!P3</f>
        <v>1.575</v>
      </c>
      <c r="Q10" s="194">
        <f>+KPI!$U$5*Analysis!Q3</f>
        <v>1.45</v>
      </c>
      <c r="R10" s="463">
        <f>+KPI!$U$5*Analysis!R3</f>
        <v>1.5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9.3905460060667352</v>
      </c>
      <c r="D15" s="444">
        <f ca="1">+KPI!CI45/(D3*4.3/30.5)</f>
        <v>13.360757642240751</v>
      </c>
      <c r="E15" s="444">
        <f ca="1">+KPI!CJ45/(E3*4.3/30.5)</f>
        <v>21.054403872461329</v>
      </c>
      <c r="F15" s="444">
        <f ca="1">+KPI!CK45/(F3*4.3/30.5)</f>
        <v>32.058862173170411</v>
      </c>
      <c r="G15" s="444">
        <f ca="1">+KPI!CL45/(G3*4.3/30.5)</f>
        <v>9.5082601374414057</v>
      </c>
      <c r="H15" s="444">
        <f ca="1">+KPI!CM45/(H3*4.3/30.5)</f>
        <v>16.800628076727211</v>
      </c>
      <c r="I15" s="444">
        <f ca="1">+KPI!CN45/(I3*4.3/30.5)</f>
        <v>14.886313138794252</v>
      </c>
      <c r="J15" s="444">
        <f ca="1">+KPI!CO45/(J3*4.3/30.5)</f>
        <v>23.874078275666477</v>
      </c>
      <c r="K15" s="444">
        <f ca="1">+KPI!$CL$45/(K3*4.3/30.5)</f>
        <v>8.0978682170542644</v>
      </c>
      <c r="L15" s="444">
        <f ca="1">+KPI!$CL$45/(L3*4.3/30.5)</f>
        <v>7.8366466616654167</v>
      </c>
      <c r="M15" s="444">
        <f ca="1">+KPI!$CL$45/(M3*4.3/30.5)</f>
        <v>7.9651162790697674</v>
      </c>
      <c r="N15" s="444">
        <f ca="1">+KPI!$CL$45/(N3*4.3/30.5)</f>
        <v>7.4749552772808583</v>
      </c>
      <c r="O15" s="444">
        <f ca="1">+KPI!$CL$45/(O3*4.3/30.5)</f>
        <v>7.8366466616654167</v>
      </c>
      <c r="P15" s="444">
        <f ca="1">+KPI!$CL$45/(P3*4.3/30.5)</f>
        <v>7.712255444813584</v>
      </c>
      <c r="Q15" s="444">
        <f ca="1">+KPI!$CL$45/(Q3*4.3/30.5)</f>
        <v>8.3771050521251009</v>
      </c>
      <c r="R15" s="450">
        <f ca="1">+KPI!$CL$45/(R3*4.3/30.5)</f>
        <v>8.0978682170542644</v>
      </c>
    </row>
    <row r="16" spans="1:18" x14ac:dyDescent="0.3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" thickBot="1" x14ac:dyDescent="0.35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0.5</v>
      </c>
      <c r="D20" s="33">
        <f ca="1">+KPI!CI24</f>
        <v>0.5</v>
      </c>
      <c r="E20" s="33">
        <f ca="1">+KPI!CJ24</f>
        <v>0.5</v>
      </c>
      <c r="F20" s="33">
        <f ca="1">+KPI!CK24</f>
        <v>0.5</v>
      </c>
      <c r="G20" s="33">
        <f ca="1">+KPI!CL24</f>
        <v>0.5</v>
      </c>
      <c r="H20" s="33">
        <f ca="1">+KPI!CM24</f>
        <v>0.5</v>
      </c>
      <c r="I20" s="33">
        <f ca="1">+KPI!CN24</f>
        <v>0.5</v>
      </c>
      <c r="J20" s="33">
        <f ca="1">+KPI!CO24</f>
        <v>0.5</v>
      </c>
      <c r="K20" s="33">
        <f ca="1">+AVERAGE(G20:J20)</f>
        <v>0.5</v>
      </c>
      <c r="L20" s="33">
        <f t="shared" ref="L20:R23" ca="1" si="6">+AVERAGE(H20:K20)</f>
        <v>0.5</v>
      </c>
      <c r="M20" s="33">
        <f t="shared" ca="1" si="6"/>
        <v>0.5</v>
      </c>
      <c r="N20" s="33">
        <f t="shared" ca="1" si="6"/>
        <v>0.5</v>
      </c>
      <c r="O20" s="33">
        <f t="shared" ca="1" si="6"/>
        <v>0.5</v>
      </c>
      <c r="P20" s="33">
        <f t="shared" ca="1" si="6"/>
        <v>0.5</v>
      </c>
      <c r="Q20" s="33">
        <f t="shared" ca="1" si="6"/>
        <v>0.5</v>
      </c>
      <c r="R20" s="33">
        <f t="shared" ca="1" si="6"/>
        <v>0.5</v>
      </c>
    </row>
    <row r="21" spans="1:18" x14ac:dyDescent="0.3">
      <c r="A21" t="s">
        <v>387</v>
      </c>
      <c r="C21" s="33">
        <f ca="1">+KPI!CH25</f>
        <v>45.459000000000003</v>
      </c>
      <c r="D21" s="33">
        <f ca="1">+KPI!CI25</f>
        <v>45.459000000000003</v>
      </c>
      <c r="E21" s="33">
        <f ca="1">+KPI!CJ25</f>
        <v>45.459000000000003</v>
      </c>
      <c r="F21" s="33">
        <f ca="1">+KPI!CK25</f>
        <v>45.459000000000003</v>
      </c>
      <c r="G21" s="33">
        <f ca="1">+KPI!CL25</f>
        <v>42.082999999999998</v>
      </c>
      <c r="H21" s="33">
        <f ca="1">+KPI!CM25</f>
        <v>42.082999999999998</v>
      </c>
      <c r="I21" s="33">
        <f ca="1">+KPI!CN25</f>
        <v>42.082999999999998</v>
      </c>
      <c r="J21" s="33">
        <f ca="1">+KPI!CO25</f>
        <v>42.082999999999998</v>
      </c>
      <c r="K21" s="33">
        <f ca="1">+AVERAGE(I21:J21)</f>
        <v>42.082999999999998</v>
      </c>
      <c r="L21" s="33">
        <f ca="1">+AVERAGE(J21:K21)</f>
        <v>42.082999999999998</v>
      </c>
      <c r="M21" s="33">
        <f t="shared" ref="M21:R21" ca="1" si="7">+AVERAGE(K21:L21)</f>
        <v>42.082999999999998</v>
      </c>
      <c r="N21" s="33">
        <f t="shared" ca="1" si="7"/>
        <v>42.082999999999998</v>
      </c>
      <c r="O21" s="33">
        <f t="shared" ca="1" si="7"/>
        <v>42.082999999999998</v>
      </c>
      <c r="P21" s="33">
        <f t="shared" ca="1" si="7"/>
        <v>42.082999999999998</v>
      </c>
      <c r="Q21" s="33">
        <f t="shared" ca="1" si="7"/>
        <v>42.082999999999998</v>
      </c>
      <c r="R21" s="33">
        <f t="shared" ca="1" si="7"/>
        <v>42.082999999999998</v>
      </c>
    </row>
    <row r="22" spans="1:18" x14ac:dyDescent="0.3">
      <c r="A22" t="s">
        <v>389</v>
      </c>
      <c r="C22" s="33">
        <f ca="1">+KPI!CH26</f>
        <v>10.9</v>
      </c>
      <c r="D22" s="33">
        <f ca="1">+KPI!CI26</f>
        <v>12.1</v>
      </c>
      <c r="E22" s="33">
        <f ca="1">+KPI!CJ26</f>
        <v>4.5</v>
      </c>
      <c r="F22" s="33">
        <f ca="1">+KPI!CK26</f>
        <v>12.6</v>
      </c>
      <c r="G22" s="33">
        <f ca="1">+KPI!CL26</f>
        <v>1.92</v>
      </c>
      <c r="H22" s="33">
        <f ca="1">+KPI!CM26</f>
        <v>14.9</v>
      </c>
      <c r="I22" s="33">
        <f ca="1">+KPI!CN26</f>
        <v>-9</v>
      </c>
      <c r="J22" s="33">
        <f ca="1">+KPI!CO26</f>
        <v>4.9000000000000004</v>
      </c>
      <c r="K22" s="33">
        <f ca="1">+AVERAGE(G22:J22)</f>
        <v>3.18</v>
      </c>
      <c r="L22" s="33">
        <f t="shared" ca="1" si="6"/>
        <v>3.4950000000000001</v>
      </c>
      <c r="M22" s="33">
        <f t="shared" ca="1" si="6"/>
        <v>0.64375000000000016</v>
      </c>
      <c r="N22" s="33">
        <f t="shared" ca="1" si="6"/>
        <v>3.0546875</v>
      </c>
      <c r="O22" s="33">
        <f t="shared" ca="1" si="6"/>
        <v>2.5933593750000004</v>
      </c>
      <c r="P22" s="33">
        <f t="shared" ca="1" si="6"/>
        <v>2.4466992187500001</v>
      </c>
      <c r="Q22" s="33">
        <f t="shared" ca="1" si="6"/>
        <v>2.1846240234375003</v>
      </c>
      <c r="R22" s="33">
        <f t="shared" ca="1" si="6"/>
        <v>2.5698425292968752</v>
      </c>
    </row>
    <row r="23" spans="1:18" x14ac:dyDescent="0.3">
      <c r="A23" t="s">
        <v>339</v>
      </c>
      <c r="C23" s="24">
        <f ca="1">+KPI!CH7</f>
        <v>56.859000000000002</v>
      </c>
      <c r="D23" s="24">
        <f ca="1">+KPI!CI7</f>
        <v>58.059000000000005</v>
      </c>
      <c r="E23" s="24">
        <f ca="1">+KPI!CJ7</f>
        <v>50.459000000000003</v>
      </c>
      <c r="F23" s="24">
        <f ca="1">+KPI!CK7</f>
        <v>58.559000000000005</v>
      </c>
      <c r="G23" s="24">
        <f ca="1">+KPI!CL7</f>
        <v>44.503</v>
      </c>
      <c r="H23" s="24">
        <f ca="1">+KPI!CM7</f>
        <v>57.482999999999997</v>
      </c>
      <c r="I23" s="24">
        <f ca="1">+KPI!CN7</f>
        <v>33.582999999999998</v>
      </c>
      <c r="J23" s="24">
        <f ca="1">+KPI!CO7</f>
        <v>47.482999999999997</v>
      </c>
      <c r="K23" s="33">
        <f ca="1">+AVERAGE(G23:J23)</f>
        <v>45.762999999999998</v>
      </c>
      <c r="L23" s="33">
        <f t="shared" ca="1" si="6"/>
        <v>46.078000000000003</v>
      </c>
      <c r="M23" s="33">
        <f t="shared" ca="1" si="6"/>
        <v>43.226750000000003</v>
      </c>
      <c r="N23" s="33">
        <f t="shared" ca="1" si="6"/>
        <v>45.637687500000006</v>
      </c>
      <c r="O23" s="33">
        <f t="shared" ca="1" si="6"/>
        <v>45.176359375000004</v>
      </c>
      <c r="P23" s="33">
        <f t="shared" ca="1" si="6"/>
        <v>45.029699218750004</v>
      </c>
      <c r="Q23" s="33">
        <f t="shared" ca="1" si="6"/>
        <v>44.767624023437506</v>
      </c>
      <c r="R23" s="33">
        <f t="shared" ca="1" si="6"/>
        <v>45.152842529296876</v>
      </c>
    </row>
    <row r="24" spans="1:18" x14ac:dyDescent="0.3">
      <c r="A24" t="s">
        <v>493</v>
      </c>
      <c r="C24" s="24">
        <f ca="1">+KPI!$T$7*C3</f>
        <v>80.546000000000006</v>
      </c>
      <c r="D24" s="24">
        <f ca="1">+KPI!$T$7*D3</f>
        <v>55.681800000000003</v>
      </c>
      <c r="E24" s="24">
        <f ca="1">+KPI!$T$7*E3</f>
        <v>38.697099999999999</v>
      </c>
      <c r="F24" s="24">
        <f ca="1">+KPI!$T$7*F3</f>
        <v>30.992699999999999</v>
      </c>
      <c r="G24" s="24">
        <f ca="1">+KPI!$T$7*G3</f>
        <v>89.476100000000002</v>
      </c>
      <c r="H24" s="24">
        <f ca="1">+KPI!$T$7*H3</f>
        <v>47.977400000000003</v>
      </c>
      <c r="I24" s="24">
        <f ca="1">+KPI!$T$7*I3</f>
        <v>54.981400000000001</v>
      </c>
      <c r="J24" s="24">
        <f ca="1">+KPI!$T$7*J3</f>
        <v>35.895499999999998</v>
      </c>
      <c r="K24" s="24">
        <f>+KPI!$T$7*K3</f>
        <v>105.06</v>
      </c>
      <c r="L24" s="24">
        <f>+KPI!$T$7*L3</f>
        <v>108.562</v>
      </c>
      <c r="M24" s="24">
        <f>+KPI!$T$7*M3</f>
        <v>106.81100000000001</v>
      </c>
      <c r="N24" s="24">
        <f>+KPI!$T$7*N3</f>
        <v>113.815</v>
      </c>
      <c r="O24" s="24">
        <f>+KPI!$T$7*O3</f>
        <v>108.562</v>
      </c>
      <c r="P24" s="24">
        <f>+KPI!$T$7*P3</f>
        <v>110.313</v>
      </c>
      <c r="Q24" s="24">
        <f>+KPI!$T$7*Q3</f>
        <v>101.55800000000001</v>
      </c>
      <c r="R24" s="24">
        <f>+KPI!$T$7*R3</f>
        <v>105.06</v>
      </c>
    </row>
    <row r="25" spans="1:18" x14ac:dyDescent="0.3">
      <c r="A25" t="s">
        <v>288</v>
      </c>
      <c r="C25" s="24">
        <f ca="1">+KPI!$U$7*C3</f>
        <v>91.08</v>
      </c>
      <c r="D25" s="24">
        <f ca="1">+KPI!$U$7*D3</f>
        <v>62.964000000000006</v>
      </c>
      <c r="E25" s="24">
        <f ca="1">+KPI!$U$7*E3</f>
        <v>43.758000000000003</v>
      </c>
      <c r="F25" s="24">
        <f ca="1">+KPI!$U$7*F3</f>
        <v>35.045999999999999</v>
      </c>
      <c r="G25" s="24">
        <f ca="1">+KPI!$U$7*G3</f>
        <v>101.17800000000001</v>
      </c>
      <c r="H25" s="24">
        <f ca="1">+KPI!$U$7*H3</f>
        <v>54.252000000000002</v>
      </c>
      <c r="I25" s="24">
        <f ca="1">+KPI!$U$7*I3</f>
        <v>62.172000000000004</v>
      </c>
      <c r="J25" s="24">
        <f ca="1">+KPI!$U$7*J3</f>
        <v>40.590000000000003</v>
      </c>
      <c r="K25" s="24">
        <f>+KPI!$U$7*K3</f>
        <v>118.80000000000001</v>
      </c>
      <c r="L25" s="24">
        <f>+KPI!$U$7*L3</f>
        <v>122.76</v>
      </c>
      <c r="M25" s="24">
        <f>+KPI!$U$7*M3</f>
        <v>120.78</v>
      </c>
      <c r="N25" s="24">
        <f>+KPI!$U$7*N3</f>
        <v>128.70000000000002</v>
      </c>
      <c r="O25" s="24">
        <f>+KPI!$U$7*O3</f>
        <v>122.76</v>
      </c>
      <c r="P25" s="24">
        <f>+KPI!$U$7*P3</f>
        <v>124.74000000000001</v>
      </c>
      <c r="Q25" s="24">
        <f>+KPI!$U$7*Q3</f>
        <v>114.84</v>
      </c>
      <c r="R25" s="24">
        <f>+KPI!$U$7*R3</f>
        <v>118.80000000000001</v>
      </c>
    </row>
    <row r="26" spans="1:18" x14ac:dyDescent="0.3">
      <c r="A26" t="s">
        <v>494</v>
      </c>
      <c r="C26" s="24">
        <f ca="1">+(C25+C24)/2</f>
        <v>85.813000000000002</v>
      </c>
      <c r="D26" s="24">
        <f t="shared" ref="D26:R26" ca="1" si="8">+(D25+D24)/2</f>
        <v>59.322900000000004</v>
      </c>
      <c r="E26" s="24">
        <f t="shared" ca="1" si="8"/>
        <v>41.227550000000001</v>
      </c>
      <c r="F26" s="24">
        <f t="shared" ca="1" si="8"/>
        <v>33.019350000000003</v>
      </c>
      <c r="G26" s="24">
        <f t="shared" ca="1" si="8"/>
        <v>95.327050000000014</v>
      </c>
      <c r="H26" s="24">
        <f t="shared" ca="1" si="8"/>
        <v>51.114699999999999</v>
      </c>
      <c r="I26" s="24">
        <f t="shared" ca="1" si="8"/>
        <v>58.576700000000002</v>
      </c>
      <c r="J26" s="24">
        <f ca="1">+(J25+J24)/2</f>
        <v>38.242750000000001</v>
      </c>
      <c r="K26" s="24">
        <f t="shared" si="8"/>
        <v>111.93</v>
      </c>
      <c r="L26" s="24">
        <f t="shared" si="8"/>
        <v>115.661</v>
      </c>
      <c r="M26" s="24">
        <f t="shared" si="8"/>
        <v>113.7955</v>
      </c>
      <c r="N26" s="24">
        <f t="shared" si="8"/>
        <v>121.25750000000001</v>
      </c>
      <c r="O26" s="24">
        <f t="shared" si="8"/>
        <v>115.661</v>
      </c>
      <c r="P26" s="24">
        <f t="shared" si="8"/>
        <v>117.5265</v>
      </c>
      <c r="Q26" s="24">
        <f t="shared" si="8"/>
        <v>108.19900000000001</v>
      </c>
      <c r="R26" s="24">
        <f t="shared" si="8"/>
        <v>111.93</v>
      </c>
    </row>
    <row r="27" spans="1:18" x14ac:dyDescent="0.3">
      <c r="C27" s="33">
        <f>+KPI!$T$7</f>
        <v>0.17510000000000001</v>
      </c>
      <c r="D27" s="33">
        <f>+KPI!$T$7</f>
        <v>0.17510000000000001</v>
      </c>
      <c r="E27" s="33">
        <f>+KPI!$T$7</f>
        <v>0.17510000000000001</v>
      </c>
      <c r="F27" s="33">
        <f>+KPI!$T$7</f>
        <v>0.17510000000000001</v>
      </c>
      <c r="G27" s="33">
        <f>+KPI!$T$7</f>
        <v>0.17510000000000001</v>
      </c>
      <c r="H27" s="33">
        <f>+KPI!$T$7</f>
        <v>0.17510000000000001</v>
      </c>
      <c r="I27" s="33">
        <f>+KPI!$T$7</f>
        <v>0.17510000000000001</v>
      </c>
      <c r="J27" s="33">
        <f>+KPI!$T$7</f>
        <v>0.17510000000000001</v>
      </c>
      <c r="K27" s="33">
        <f>+KPI!$T$7</f>
        <v>0.17510000000000001</v>
      </c>
      <c r="L27" s="33">
        <f>+KPI!$T$7</f>
        <v>0.17510000000000001</v>
      </c>
      <c r="M27" s="33">
        <f>+KPI!$T$7</f>
        <v>0.17510000000000001</v>
      </c>
      <c r="N27" s="33">
        <f>+KPI!$T$7</f>
        <v>0.17510000000000001</v>
      </c>
      <c r="O27" s="33">
        <f>+KPI!$T$7</f>
        <v>0.17510000000000001</v>
      </c>
      <c r="P27" s="33">
        <f>+KPI!$T$7</f>
        <v>0.17510000000000001</v>
      </c>
      <c r="Q27" s="33">
        <f>+KPI!$T$7</f>
        <v>0.17510000000000001</v>
      </c>
      <c r="R27" s="33">
        <f>+KPI!$T$7</f>
        <v>0.17510000000000001</v>
      </c>
    </row>
    <row r="28" spans="1:18" x14ac:dyDescent="0.3">
      <c r="C28" s="33">
        <f>+KPI!$U$7</f>
        <v>0.19800000000000001</v>
      </c>
      <c r="D28" s="33">
        <f>+KPI!$U$7</f>
        <v>0.19800000000000001</v>
      </c>
      <c r="E28" s="33">
        <f>+KPI!$U$7</f>
        <v>0.19800000000000001</v>
      </c>
      <c r="F28" s="33">
        <f>+KPI!$U$7</f>
        <v>0.19800000000000001</v>
      </c>
      <c r="G28" s="33">
        <f>+KPI!$U$7</f>
        <v>0.19800000000000001</v>
      </c>
      <c r="H28" s="33">
        <f>+KPI!$U$7</f>
        <v>0.19800000000000001</v>
      </c>
      <c r="I28" s="33">
        <f>+KPI!$U$7</f>
        <v>0.19800000000000001</v>
      </c>
      <c r="J28" s="33">
        <f>+KPI!$U$7</f>
        <v>0.19800000000000001</v>
      </c>
      <c r="K28" s="33">
        <f>+KPI!$U$7</f>
        <v>0.19800000000000001</v>
      </c>
      <c r="L28" s="33">
        <f>+KPI!$U$7</f>
        <v>0.19800000000000001</v>
      </c>
      <c r="M28" s="33">
        <f>+KPI!$U$7</f>
        <v>0.19800000000000001</v>
      </c>
      <c r="N28" s="33">
        <f>+KPI!$U$7</f>
        <v>0.19800000000000001</v>
      </c>
      <c r="O28" s="33">
        <f>+KPI!$U$7</f>
        <v>0.19800000000000001</v>
      </c>
      <c r="P28" s="33">
        <f>+KPI!$U$7</f>
        <v>0.19800000000000001</v>
      </c>
      <c r="Q28" s="33">
        <f>+KPI!$U$7</f>
        <v>0.19800000000000001</v>
      </c>
      <c r="R28" s="33">
        <f>+KPI!$U$7</f>
        <v>0.19800000000000001</v>
      </c>
    </row>
    <row r="29" spans="1:18" x14ac:dyDescent="0.3">
      <c r="A29" t="s">
        <v>495</v>
      </c>
      <c r="C29" s="440">
        <f t="shared" ref="C29:R29" ca="1" si="9">+C26/C3</f>
        <v>0.18654999999999999</v>
      </c>
      <c r="D29" s="440">
        <f t="shared" ca="1" si="9"/>
        <v>0.18655000000000002</v>
      </c>
      <c r="E29" s="440">
        <f t="shared" ca="1" si="9"/>
        <v>0.18654999999999999</v>
      </c>
      <c r="F29" s="440">
        <f t="shared" ca="1" si="9"/>
        <v>0.18655000000000002</v>
      </c>
      <c r="G29" s="440">
        <f t="shared" ca="1" si="9"/>
        <v>0.18655000000000002</v>
      </c>
      <c r="H29" s="440">
        <f t="shared" ca="1" si="9"/>
        <v>0.18654999999999999</v>
      </c>
      <c r="I29" s="440">
        <f t="shared" ca="1" si="9"/>
        <v>0.18655000000000002</v>
      </c>
      <c r="J29" s="440">
        <f t="shared" ca="1" si="9"/>
        <v>0.18654999999999999</v>
      </c>
      <c r="K29" s="440">
        <f t="shared" si="9"/>
        <v>0.18655000000000002</v>
      </c>
      <c r="L29" s="440">
        <f t="shared" si="9"/>
        <v>0.18654999999999999</v>
      </c>
      <c r="M29" s="440">
        <f t="shared" si="9"/>
        <v>0.18654999999999999</v>
      </c>
      <c r="N29" s="440">
        <f t="shared" si="9"/>
        <v>0.18655000000000002</v>
      </c>
      <c r="O29" s="440">
        <f t="shared" si="9"/>
        <v>0.18654999999999999</v>
      </c>
      <c r="P29" s="440">
        <f t="shared" si="9"/>
        <v>0.18654999999999999</v>
      </c>
      <c r="Q29" s="440">
        <f t="shared" si="9"/>
        <v>0.18655000000000002</v>
      </c>
      <c r="R29" s="440">
        <f t="shared" si="9"/>
        <v>0.18655000000000002</v>
      </c>
    </row>
    <row r="30" spans="1:18" x14ac:dyDescent="0.3">
      <c r="A30" t="s">
        <v>496</v>
      </c>
      <c r="C30" s="440">
        <f t="shared" ref="C30:R30" ca="1" si="10">+C23/C3</f>
        <v>0.12360652173913043</v>
      </c>
      <c r="D30" s="440">
        <f t="shared" ca="1" si="10"/>
        <v>0.18257547169811322</v>
      </c>
      <c r="E30" s="440">
        <f t="shared" ca="1" si="10"/>
        <v>0.2283212669683258</v>
      </c>
      <c r="F30" s="440">
        <f t="shared" ca="1" si="10"/>
        <v>0.33084180790960455</v>
      </c>
      <c r="G30" s="440">
        <f t="shared" ca="1" si="10"/>
        <v>8.7090019569471627E-2</v>
      </c>
      <c r="H30" s="440">
        <f t="shared" ca="1" si="10"/>
        <v>0.2097919708029197</v>
      </c>
      <c r="I30" s="440">
        <f t="shared" ca="1" si="10"/>
        <v>0.10695222929936306</v>
      </c>
      <c r="J30" s="440">
        <f t="shared" ca="1" si="10"/>
        <v>0.23162439024390241</v>
      </c>
      <c r="K30" s="440">
        <f t="shared" ca="1" si="10"/>
        <v>7.6271666666666668E-2</v>
      </c>
      <c r="L30" s="440">
        <f t="shared" ca="1" si="10"/>
        <v>7.4319354838709675E-2</v>
      </c>
      <c r="M30" s="440">
        <f t="shared" ca="1" si="10"/>
        <v>7.0863524590163943E-2</v>
      </c>
      <c r="N30" s="440">
        <f t="shared" ca="1" si="10"/>
        <v>7.0211826923076925E-2</v>
      </c>
      <c r="O30" s="440">
        <f t="shared" ca="1" si="10"/>
        <v>7.286509576612904E-2</v>
      </c>
      <c r="P30" s="440">
        <f t="shared" ca="1" si="10"/>
        <v>7.1475713045634923E-2</v>
      </c>
      <c r="Q30" s="440">
        <f t="shared" ca="1" si="10"/>
        <v>7.7185558661099149E-2</v>
      </c>
      <c r="R30" s="440">
        <f t="shared" ca="1" si="10"/>
        <v>7.5254737548828124E-2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460</v>
      </c>
      <c r="D33" s="24">
        <f ca="1">+KPI!CI3</f>
        <v>318</v>
      </c>
      <c r="E33" s="24">
        <f ca="1">+KPI!CJ3</f>
        <v>221</v>
      </c>
      <c r="F33" s="24">
        <f ca="1">+KPI!CK3</f>
        <v>177</v>
      </c>
      <c r="G33" s="24">
        <f ca="1">+KPI!CL3</f>
        <v>511</v>
      </c>
      <c r="H33" s="24">
        <f ca="1">+KPI!CM3</f>
        <v>274</v>
      </c>
      <c r="I33" s="24">
        <f ca="1">+KPI!CN3</f>
        <v>314</v>
      </c>
      <c r="J33" s="24">
        <f ca="1">+KPI!CO3</f>
        <v>205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69.342378260869566</v>
      </c>
      <c r="D34" s="24">
        <f ca="1">+KPI!CI4</f>
        <v>-7.4969944968553452</v>
      </c>
      <c r="E34" s="24">
        <f ca="1">+KPI!CJ4</f>
        <v>-40.294747737556555</v>
      </c>
      <c r="F34" s="24">
        <f ca="1">+KPI!CK4</f>
        <v>-30.02405084745763</v>
      </c>
      <c r="G34" s="24">
        <f ca="1">+KPI!CL4</f>
        <v>117.30185420743638</v>
      </c>
      <c r="H34" s="24">
        <f ca="1">+KPI!CM4</f>
        <v>-7.5035118613138687</v>
      </c>
      <c r="I34" s="24">
        <f ca="1">+KPI!CN4</f>
        <v>-2.6017038216560509</v>
      </c>
      <c r="J34" s="24">
        <f ca="1">+KPI!CO4</f>
        <v>-40.801790243902445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1.8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5.26</v>
      </c>
      <c r="J35" s="24">
        <f ca="1">+KPI!CO5</f>
        <v>0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120.30000000000001</v>
      </c>
      <c r="D36" s="24">
        <f ca="1">+KPI!CI6</f>
        <v>90.48</v>
      </c>
      <c r="E36" s="24">
        <f ca="1">+KPI!CJ6</f>
        <v>49.660000000000004</v>
      </c>
      <c r="F36" s="24">
        <f ca="1">+KPI!CK6</f>
        <v>46.220000000000006</v>
      </c>
      <c r="G36" s="24">
        <f ca="1">+KPI!CL6</f>
        <v>146.96</v>
      </c>
      <c r="H36" s="24">
        <f ca="1">+KPI!CM6</f>
        <v>86.940000000000012</v>
      </c>
      <c r="I36" s="24">
        <f ca="1">+KPI!CN6</f>
        <v>80.040000000000006</v>
      </c>
      <c r="J36" s="24">
        <f ca="1">+KPI!CO6</f>
        <v>48.1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56.859000000000002</v>
      </c>
      <c r="D37" s="24">
        <f ca="1">+KPI!CI7</f>
        <v>58.059000000000005</v>
      </c>
      <c r="E37" s="24">
        <f ca="1">+KPI!CJ7</f>
        <v>50.459000000000003</v>
      </c>
      <c r="F37" s="24">
        <f ca="1">+KPI!CK7</f>
        <v>58.559000000000005</v>
      </c>
      <c r="G37" s="24">
        <f ca="1">+KPI!CL7</f>
        <v>44.503</v>
      </c>
      <c r="H37" s="24">
        <f ca="1">+KPI!CM7</f>
        <v>57.482999999999997</v>
      </c>
      <c r="I37" s="24">
        <f ca="1">+KPI!CN7</f>
        <v>33.582999999999998</v>
      </c>
      <c r="J37" s="24">
        <f ca="1">+KPI!CO7</f>
        <v>47.482999999999997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37.5</v>
      </c>
      <c r="D38" s="24">
        <f ca="1">+KPI!CI8</f>
        <v>22.290000000000003</v>
      </c>
      <c r="E38" s="24">
        <f ca="1">+KPI!CJ8</f>
        <v>29.900000000000002</v>
      </c>
      <c r="F38" s="24">
        <f ca="1">+KPI!CK8</f>
        <v>19.3</v>
      </c>
      <c r="G38" s="24">
        <f ca="1">+KPI!CL8</f>
        <v>20.5</v>
      </c>
      <c r="H38" s="24">
        <f ca="1">+KPI!CM8</f>
        <v>30.45</v>
      </c>
      <c r="I38" s="24">
        <f ca="1">+KPI!CN8</f>
        <v>24.56</v>
      </c>
      <c r="J38" s="24">
        <f ca="1">+KPI!CO8</f>
        <v>35.099999999999994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5.5</v>
      </c>
      <c r="D39" s="24">
        <f ca="1">+KPI!CI9</f>
        <v>4.84</v>
      </c>
      <c r="E39" s="24">
        <f ca="1">+KPI!CJ9</f>
        <v>5.56</v>
      </c>
      <c r="F39" s="24">
        <f ca="1">+KPI!CK9</f>
        <v>7.5</v>
      </c>
      <c r="G39" s="24">
        <f ca="1">+KPI!CL9</f>
        <v>5.5669999999999993</v>
      </c>
      <c r="H39" s="24">
        <f ca="1">+KPI!CM9</f>
        <v>4.5999999999999996</v>
      </c>
      <c r="I39" s="24">
        <f ca="1">+KPI!CN9</f>
        <v>7.17</v>
      </c>
      <c r="J39" s="24">
        <f ca="1">+KPI!CO9</f>
        <v>5.1899999999999995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238.041</v>
      </c>
      <c r="D40" s="24">
        <f ca="1">+KPI!CI10</f>
        <v>142.33099999999999</v>
      </c>
      <c r="E40" s="24">
        <f ca="1">+KPI!CJ10</f>
        <v>85.420999999999992</v>
      </c>
      <c r="F40" s="24">
        <f ca="1">+KPI!CK10</f>
        <v>45.421000000000006</v>
      </c>
      <c r="G40" s="24">
        <f ca="1">+KPI!CL10</f>
        <v>293.46999999999997</v>
      </c>
      <c r="H40" s="24">
        <f ca="1">+KPI!CM10</f>
        <v>94.527000000000001</v>
      </c>
      <c r="I40" s="24">
        <f ca="1">+KPI!CN10</f>
        <v>163.387</v>
      </c>
      <c r="J40" s="24">
        <f ca="1">+KPI!CO10</f>
        <v>69.12700000000001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132.55500000000001</v>
      </c>
      <c r="D41" s="24">
        <f ca="1">+KPI!CI11</f>
        <v>132.55500000000001</v>
      </c>
      <c r="E41" s="24">
        <f ca="1">+KPI!CJ11</f>
        <v>132.55500000000001</v>
      </c>
      <c r="F41" s="24">
        <f ca="1">+KPI!CK11</f>
        <v>132.55500000000001</v>
      </c>
      <c r="G41" s="24">
        <f ca="1">+KPI!CL11</f>
        <v>96.864000000000004</v>
      </c>
      <c r="H41" s="24">
        <f ca="1">+KPI!CM11</f>
        <v>96.864000000000004</v>
      </c>
      <c r="I41" s="24">
        <f ca="1">+KPI!CN11</f>
        <v>96.864000000000004</v>
      </c>
      <c r="J41" s="24">
        <f ca="1">+KPI!CO11</f>
        <v>96.864000000000004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41.4</v>
      </c>
      <c r="D42" s="24">
        <f ca="1">+KPI!CI12</f>
        <v>28.619999999999997</v>
      </c>
      <c r="E42" s="24">
        <f ca="1">+KPI!CJ12</f>
        <v>19.89</v>
      </c>
      <c r="F42" s="24">
        <f ca="1">+KPI!CK12</f>
        <v>15.93</v>
      </c>
      <c r="G42" s="24">
        <f ca="1">+KPI!CL12</f>
        <v>45.989999999999995</v>
      </c>
      <c r="H42" s="24">
        <f ca="1">+KPI!CM12</f>
        <v>24.66</v>
      </c>
      <c r="I42" s="24">
        <f ca="1">+KPI!CN12</f>
        <v>28.259999999999998</v>
      </c>
      <c r="J42" s="24">
        <f ca="1">+KPI!CO12</f>
        <v>18.45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-9</v>
      </c>
      <c r="D44" s="24">
        <f ca="1">+KPI!CI14</f>
        <v>-4.5</v>
      </c>
      <c r="E44" s="24">
        <f ca="1">+KPI!CJ14</f>
        <v>25.650000000000002</v>
      </c>
      <c r="F44" s="24">
        <f ca="1">+KPI!CK14</f>
        <v>64.8</v>
      </c>
      <c r="G44" s="24">
        <f ca="1">+KPI!CL14</f>
        <v>-51.75</v>
      </c>
      <c r="H44" s="24">
        <f ca="1">+KPI!CM14</f>
        <v>-16.2</v>
      </c>
      <c r="I44" s="24">
        <f ca="1">+KPI!CN14</f>
        <v>4.5</v>
      </c>
      <c r="J44" s="24">
        <f ca="1">+KPI!CO14</f>
        <v>13.950000000000001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55.085999999999984</v>
      </c>
      <c r="D45" s="24">
        <f ca="1">+KPI!CI15</f>
        <v>-23.344000000000015</v>
      </c>
      <c r="E45" s="24">
        <f ca="1">+KPI!CJ15</f>
        <v>-41.374000000000009</v>
      </c>
      <c r="F45" s="24">
        <f ca="1">+KPI!CK15</f>
        <v>-38.263999999999996</v>
      </c>
      <c r="G45" s="24">
        <f ca="1">+KPI!CL15</f>
        <v>98.865999999999985</v>
      </c>
      <c r="H45" s="24">
        <f ca="1">+KPI!CM15</f>
        <v>-43.197000000000003</v>
      </c>
      <c r="I45" s="24">
        <f ca="1">+KPI!CN15</f>
        <v>42.762999999999998</v>
      </c>
      <c r="J45" s="24">
        <f ca="1">+KPI!CO15</f>
        <v>-32.236999999999995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218</v>
      </c>
      <c r="D46" s="24">
        <f ca="1">+KPI!CI16</f>
        <v>163</v>
      </c>
      <c r="E46" s="24">
        <f ca="1">+KPI!CJ16</f>
        <v>133</v>
      </c>
      <c r="F46" s="24">
        <f ca="1">+KPI!CK16</f>
        <v>62</v>
      </c>
      <c r="G46" s="24">
        <f ca="1">+KPI!CL16</f>
        <v>259</v>
      </c>
      <c r="H46" s="24">
        <f ca="1">+KPI!CM16</f>
        <v>68</v>
      </c>
      <c r="I46" s="24">
        <f ca="1">+KPI!CN16</f>
        <v>187</v>
      </c>
      <c r="J46" s="24">
        <f ca="1">+KPI!CO16</f>
        <v>59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242</v>
      </c>
      <c r="D47" s="24">
        <f ca="1">+KPI!CI17</f>
        <v>155</v>
      </c>
      <c r="E47" s="24">
        <f ca="1">+KPI!CJ17</f>
        <v>88</v>
      </c>
      <c r="F47" s="24">
        <f ca="1">+KPI!CK17</f>
        <v>115</v>
      </c>
      <c r="G47" s="24">
        <f ca="1">+KPI!CL17</f>
        <v>252</v>
      </c>
      <c r="H47" s="24">
        <f ca="1">+KPI!CM17</f>
        <v>206</v>
      </c>
      <c r="I47" s="24">
        <f ca="1">+KPI!CN17</f>
        <v>127</v>
      </c>
      <c r="J47" s="24">
        <f ca="1">+KPI!CO17</f>
        <v>146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119.60000000000001</v>
      </c>
      <c r="D50" s="24">
        <f ca="1">+KPI!CI20</f>
        <v>82.68</v>
      </c>
      <c r="E50" s="24">
        <f ca="1">+KPI!CJ20</f>
        <v>57.46</v>
      </c>
      <c r="F50" s="24">
        <f ca="1">+KPI!CK20</f>
        <v>46.02</v>
      </c>
      <c r="G50" s="24">
        <f ca="1">+KPI!CL20</f>
        <v>132.86000000000001</v>
      </c>
      <c r="H50" s="24">
        <f ca="1">+KPI!CM20</f>
        <v>71.240000000000009</v>
      </c>
      <c r="I50" s="24">
        <f ca="1">+KPI!CN20</f>
        <v>81.64</v>
      </c>
      <c r="J50" s="24">
        <f ca="1">+KPI!CO20</f>
        <v>53.300000000000004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9.6999999999999993</v>
      </c>
      <c r="D51" s="525">
        <f ca="1">+KPI!CI21</f>
        <v>2.8</v>
      </c>
      <c r="E51" s="525">
        <f ca="1">+KPI!CJ21</f>
        <v>3.2</v>
      </c>
      <c r="F51" s="525">
        <f ca="1">+KPI!CK21</f>
        <v>4.2</v>
      </c>
      <c r="G51" s="525">
        <f ca="1">+KPI!CL21</f>
        <v>12.1</v>
      </c>
      <c r="H51" s="525">
        <f ca="1">+KPI!CM21</f>
        <v>34.700000000000003</v>
      </c>
      <c r="I51" s="525">
        <f ca="1">+KPI!CN21</f>
        <v>2.4</v>
      </c>
      <c r="J51" s="526">
        <f ca="1">+KPI!CO21</f>
        <v>3.8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8.4210000000000012</v>
      </c>
      <c r="D53" s="532">
        <f ca="1">+KPI!$U$21*D36</f>
        <v>6.3336000000000006</v>
      </c>
      <c r="E53" s="532">
        <f ca="1">+KPI!$U$21*E36</f>
        <v>3.4762000000000004</v>
      </c>
      <c r="F53" s="532">
        <f ca="1">+KPI!$U$21*F36</f>
        <v>3.2354000000000007</v>
      </c>
      <c r="G53" s="532">
        <f ca="1">+KPI!$U$21*G36</f>
        <v>10.287200000000002</v>
      </c>
      <c r="H53" s="532">
        <f ca="1">+KPI!$U$21*H36</f>
        <v>6.0858000000000017</v>
      </c>
      <c r="I53" s="532">
        <f ca="1">+KPI!$U$21*I36</f>
        <v>5.6028000000000011</v>
      </c>
      <c r="J53" s="533">
        <f ca="1">+KPI!$U$21*J36</f>
        <v>3.3670000000000004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0</v>
      </c>
      <c r="D55" s="537">
        <f ca="1">+KPI!$T$22*Analysis!D36</f>
        <v>0</v>
      </c>
      <c r="E55" s="537">
        <f ca="1">+KPI!$T$22*Analysis!E36</f>
        <v>0</v>
      </c>
      <c r="F55" s="537">
        <f ca="1">+KPI!$T$22*Analysis!F36</f>
        <v>0</v>
      </c>
      <c r="G55" s="537">
        <f ca="1">+KPI!$T$22*Analysis!G36</f>
        <v>0</v>
      </c>
      <c r="H55" s="537">
        <f ca="1">+KPI!$T$22*Analysis!H36</f>
        <v>0</v>
      </c>
      <c r="I55" s="537">
        <f ca="1">+KPI!$T$22*Analysis!I36</f>
        <v>0</v>
      </c>
      <c r="J55" s="543">
        <f ca="1">+KPI!$T$22*Analysis!J36</f>
        <v>0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-9</v>
      </c>
      <c r="D57" s="24">
        <f ca="1">+KPI!CI23</f>
        <v>5</v>
      </c>
      <c r="E57" s="24">
        <f ca="1">+KPI!CJ23</f>
        <v>-11</v>
      </c>
      <c r="F57" s="24">
        <f ca="1">+KPI!CK23</f>
        <v>-4</v>
      </c>
      <c r="G57" s="24">
        <f ca="1">+KPI!CL23</f>
        <v>2</v>
      </c>
      <c r="H57" s="24">
        <f ca="1">+KPI!CM23</f>
        <v>-19</v>
      </c>
      <c r="I57" s="24">
        <f ca="1">+KPI!CN23</f>
        <v>-4</v>
      </c>
      <c r="J57" s="24">
        <f ca="1">+KPI!CO23</f>
        <v>-9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0.5</v>
      </c>
      <c r="D58" s="24">
        <f ca="1">+KPI!CI24</f>
        <v>0.5</v>
      </c>
      <c r="E58" s="24">
        <f ca="1">+KPI!CJ24</f>
        <v>0.5</v>
      </c>
      <c r="F58" s="24">
        <f ca="1">+KPI!CK24</f>
        <v>0.5</v>
      </c>
      <c r="G58" s="24">
        <f ca="1">+KPI!CL24</f>
        <v>0.5</v>
      </c>
      <c r="H58" s="24">
        <f ca="1">+KPI!CM24</f>
        <v>0.5</v>
      </c>
      <c r="I58" s="24">
        <f ca="1">+KPI!CN24</f>
        <v>0.5</v>
      </c>
      <c r="J58" s="24">
        <f ca="1">+KPI!CO24</f>
        <v>0.5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45.459000000000003</v>
      </c>
      <c r="D59" s="24">
        <f ca="1">+KPI!CI25</f>
        <v>45.459000000000003</v>
      </c>
      <c r="E59" s="24">
        <f ca="1">+KPI!CJ25</f>
        <v>45.459000000000003</v>
      </c>
      <c r="F59" s="24">
        <f ca="1">+KPI!CK25</f>
        <v>45.459000000000003</v>
      </c>
      <c r="G59" s="24">
        <f ca="1">+KPI!CL25</f>
        <v>42.082999999999998</v>
      </c>
      <c r="H59" s="24">
        <f ca="1">+KPI!CM25</f>
        <v>42.082999999999998</v>
      </c>
      <c r="I59" s="24">
        <f ca="1">+KPI!CN25</f>
        <v>42.082999999999998</v>
      </c>
      <c r="J59" s="24">
        <f ca="1">+KPI!CO25</f>
        <v>42.082999999999998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10.9</v>
      </c>
      <c r="D60" s="24">
        <f ca="1">+KPI!CI26</f>
        <v>12.1</v>
      </c>
      <c r="E60" s="24">
        <f ca="1">+KPI!CJ26</f>
        <v>4.5</v>
      </c>
      <c r="F60" s="24">
        <f ca="1">+KPI!CK26</f>
        <v>12.6</v>
      </c>
      <c r="G60" s="24">
        <f ca="1">+KPI!CL26</f>
        <v>1.92</v>
      </c>
      <c r="H60" s="24">
        <f ca="1">+KPI!CM26</f>
        <v>14.9</v>
      </c>
      <c r="I60" s="24">
        <f ca="1">+KPI!CN26</f>
        <v>-9</v>
      </c>
      <c r="J60" s="24">
        <f ca="1">+KPI!CO26</f>
        <v>4.9000000000000004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25.4</v>
      </c>
      <c r="D62" s="24">
        <f ca="1">+KPI!CI28</f>
        <v>11.99</v>
      </c>
      <c r="E62" s="24">
        <f ca="1">+KPI!CJ28</f>
        <v>19.600000000000001</v>
      </c>
      <c r="F62" s="24">
        <f ca="1">+KPI!CK28</f>
        <v>9</v>
      </c>
      <c r="G62" s="24">
        <f ca="1">+KPI!CL28</f>
        <v>10.199999999999999</v>
      </c>
      <c r="H62" s="24">
        <f ca="1">+KPI!CM28</f>
        <v>20.149999999999999</v>
      </c>
      <c r="I62" s="24">
        <f ca="1">+KPI!CN28</f>
        <v>9</v>
      </c>
      <c r="J62" s="24">
        <f ca="1">+KPI!CO28</f>
        <v>24.8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2.1</v>
      </c>
      <c r="D63" s="525">
        <f ca="1">+KPI!CI29</f>
        <v>0.3</v>
      </c>
      <c r="E63" s="525">
        <f ca="1">+KPI!CJ29</f>
        <v>0.3</v>
      </c>
      <c r="F63" s="525">
        <f ca="1">+KPI!CK29</f>
        <v>0.3</v>
      </c>
      <c r="G63" s="525">
        <f ca="1">+KPI!CL29</f>
        <v>0.3</v>
      </c>
      <c r="H63" s="525">
        <f ca="1">+KPI!CM29</f>
        <v>0.3</v>
      </c>
      <c r="I63" s="525">
        <f ca="1">+KPI!CN29</f>
        <v>5.56</v>
      </c>
      <c r="J63" s="526">
        <f ca="1">+KPI!CO29</f>
        <v>0.3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2.3000000000000003</v>
      </c>
      <c r="D65" s="334">
        <f ca="1">+KPI!$U$29*D3</f>
        <v>1.59</v>
      </c>
      <c r="E65" s="334">
        <f ca="1">+KPI!$U$29*E3</f>
        <v>1.105</v>
      </c>
      <c r="F65" s="334">
        <f ca="1">+KPI!$U$29*F3</f>
        <v>0.88500000000000001</v>
      </c>
      <c r="G65" s="334">
        <f ca="1">+KPI!$U$29*G3</f>
        <v>2.5550000000000002</v>
      </c>
      <c r="H65" s="334">
        <f ca="1">+KPI!$U$29*H3</f>
        <v>1.37</v>
      </c>
      <c r="I65" s="334">
        <f ca="1">+KPI!$U$29*I3</f>
        <v>1.57</v>
      </c>
      <c r="J65" s="535">
        <f ca="1">+KPI!$U$29*J3</f>
        <v>1.0249999999999999</v>
      </c>
      <c r="K65" s="486">
        <f>+KPI!$U$29*K3</f>
        <v>3</v>
      </c>
      <c r="L65" s="486">
        <f>+KPI!$U$29*L3</f>
        <v>3.1</v>
      </c>
      <c r="M65" s="486">
        <f>+KPI!$U$29*M3</f>
        <v>3.0500000000000003</v>
      </c>
      <c r="N65" s="486">
        <f>+KPI!$U$29*N3</f>
        <v>3.25</v>
      </c>
      <c r="O65" s="486">
        <f>+KPI!$U$29*O3</f>
        <v>3.1</v>
      </c>
      <c r="P65" s="486">
        <f>+KPI!$U$29*P3</f>
        <v>3.15</v>
      </c>
      <c r="Q65" s="486">
        <f>+KPI!$U$29*Q3</f>
        <v>2.9</v>
      </c>
      <c r="R65" s="486">
        <f>+KPI!$U$29*R3</f>
        <v>3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4.5999999999999996</v>
      </c>
      <c r="D66" s="24">
        <f ca="1">+KPI!CI30</f>
        <v>4.5999999999999996</v>
      </c>
      <c r="E66" s="24">
        <f ca="1">+KPI!CJ30</f>
        <v>4.5999999999999996</v>
      </c>
      <c r="F66" s="24">
        <f ca="1">+KPI!CK30</f>
        <v>4.5999999999999996</v>
      </c>
      <c r="G66" s="24">
        <f ca="1">+KPI!CL30</f>
        <v>4.5999999999999996</v>
      </c>
      <c r="H66" s="24">
        <f ca="1">+KPI!CM30</f>
        <v>4.5999999999999996</v>
      </c>
      <c r="I66" s="24">
        <f ca="1">+KPI!CN30</f>
        <v>4.5999999999999996</v>
      </c>
      <c r="J66" s="24">
        <f ca="1">+KPI!CO30</f>
        <v>4.5999999999999996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0.9</v>
      </c>
      <c r="D67" s="540">
        <f ca="1">+KPI!CI31</f>
        <v>0.24</v>
      </c>
      <c r="E67" s="540">
        <f ca="1">+KPI!CJ31</f>
        <v>0.96</v>
      </c>
      <c r="F67" s="540">
        <f ca="1">+KPI!CK31</f>
        <v>2.9</v>
      </c>
      <c r="G67" s="540">
        <f ca="1">+KPI!CL31</f>
        <v>0.96699999999999997</v>
      </c>
      <c r="H67" s="540">
        <f ca="1">+KPI!CM31</f>
        <v>0</v>
      </c>
      <c r="I67" s="540">
        <f ca="1">+KPI!CN31</f>
        <v>2.57</v>
      </c>
      <c r="J67" s="541">
        <f ca="1">+KPI!CO31</f>
        <v>0.59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0.91999999999999993</v>
      </c>
      <c r="D69" s="547">
        <f ca="1">+KPI!$U$31*D66</f>
        <v>0.91999999999999993</v>
      </c>
      <c r="E69" s="547">
        <f ca="1">+KPI!$U$31*E66</f>
        <v>0.91999999999999993</v>
      </c>
      <c r="F69" s="547">
        <f ca="1">+KPI!$U$31*F66</f>
        <v>0.91999999999999993</v>
      </c>
      <c r="G69" s="547">
        <f ca="1">+KPI!$U$31*G66</f>
        <v>0.91999999999999993</v>
      </c>
      <c r="H69" s="547">
        <f ca="1">+KPI!$U$31*H66</f>
        <v>0.91999999999999993</v>
      </c>
      <c r="I69" s="547">
        <f ca="1">+KPI!$U$31*I66</f>
        <v>0.91999999999999993</v>
      </c>
      <c r="J69" s="548">
        <f ca="1">+KPI!$U$31*J66</f>
        <v>0.91999999999999993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100.05500000000001</v>
      </c>
      <c r="D70" s="24">
        <f ca="1">+KPI!CI32</f>
        <v>100.05500000000001</v>
      </c>
      <c r="E70" s="24">
        <f ca="1">+KPI!CJ32</f>
        <v>100.05500000000001</v>
      </c>
      <c r="F70" s="24">
        <f ca="1">+KPI!CK32</f>
        <v>100.05500000000001</v>
      </c>
      <c r="G70" s="24">
        <f ca="1">+KPI!CL32</f>
        <v>64.364000000000004</v>
      </c>
      <c r="H70" s="24">
        <f ca="1">+KPI!CM32</f>
        <v>64.364000000000004</v>
      </c>
      <c r="I70" s="24">
        <f ca="1">+KPI!CN32</f>
        <v>64.364000000000004</v>
      </c>
      <c r="J70" s="24">
        <f ca="1">+KPI!CO32</f>
        <v>64.364000000000004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32.5</v>
      </c>
      <c r="D71" s="24">
        <f ca="1">+KPI!CI33</f>
        <v>32.5</v>
      </c>
      <c r="E71" s="24">
        <f ca="1">+KPI!CJ33</f>
        <v>32.5</v>
      </c>
      <c r="F71" s="24">
        <f ca="1">+KPI!CK33</f>
        <v>32.5</v>
      </c>
      <c r="G71" s="24">
        <f ca="1">+KPI!CL33</f>
        <v>32.5</v>
      </c>
      <c r="H71" s="24">
        <f ca="1">+KPI!CM33</f>
        <v>32.5</v>
      </c>
      <c r="I71" s="24">
        <f ca="1">+KPI!CN33</f>
        <v>32.5</v>
      </c>
      <c r="J71" s="24">
        <f ca="1">+KPI!CO33</f>
        <v>32.5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2926</v>
      </c>
      <c r="D72" s="24">
        <f ca="1">+KPI!CI34</f>
        <v>2736</v>
      </c>
      <c r="E72" s="24">
        <f ca="1">+KPI!CJ34</f>
        <v>2667</v>
      </c>
      <c r="F72" s="24">
        <f ca="1">+KPI!CK34</f>
        <v>2442</v>
      </c>
      <c r="G72" s="24">
        <f ca="1">+KPI!CL34</f>
        <v>2891</v>
      </c>
      <c r="H72" s="24">
        <f ca="1">+KPI!CM34</f>
        <v>2813</v>
      </c>
      <c r="I72" s="24">
        <f ca="1">+KPI!CN34</f>
        <v>2937</v>
      </c>
      <c r="J72" s="24">
        <f ca="1">+KPI!CO34</f>
        <v>2599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2627</v>
      </c>
      <c r="D73" s="24">
        <f ca="1">+KPI!CI35</f>
        <v>2467</v>
      </c>
      <c r="E73" s="24">
        <f ca="1">+KPI!CJ35</f>
        <v>2504</v>
      </c>
      <c r="F73" s="24">
        <f ca="1">+KPI!CK35</f>
        <v>2276</v>
      </c>
      <c r="G73" s="24">
        <f ca="1">+KPI!CL35</f>
        <v>2739</v>
      </c>
      <c r="H73" s="24">
        <f ca="1">+KPI!CM35</f>
        <v>2682</v>
      </c>
      <c r="I73" s="24">
        <f ca="1">+KPI!CN35</f>
        <v>2767</v>
      </c>
      <c r="J73" s="24">
        <f ca="1">+KPI!CO35</f>
        <v>2488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299</v>
      </c>
      <c r="D74" s="24">
        <f ca="1">+KPI!CI36</f>
        <v>269</v>
      </c>
      <c r="E74" s="24">
        <f ca="1">+KPI!CJ36</f>
        <v>163</v>
      </c>
      <c r="F74" s="24">
        <f ca="1">+KPI!CK36</f>
        <v>166</v>
      </c>
      <c r="G74" s="24">
        <f ca="1">+KPI!CL36</f>
        <v>152</v>
      </c>
      <c r="H74" s="24">
        <f ca="1">+KPI!CM36</f>
        <v>131</v>
      </c>
      <c r="I74" s="24">
        <f ca="1">+KPI!CN36</f>
        <v>170</v>
      </c>
      <c r="J74" s="24">
        <f ca="1">+KPI!CO36</f>
        <v>111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1189</v>
      </c>
      <c r="D75" s="24">
        <f ca="1">+KPI!CI37</f>
        <v>1058</v>
      </c>
      <c r="E75" s="24">
        <f ca="1">+KPI!CJ37</f>
        <v>1113</v>
      </c>
      <c r="F75" s="24">
        <f ca="1">+KPI!CK37</f>
        <v>1053</v>
      </c>
      <c r="G75" s="24">
        <f ca="1">+KPI!CL37</f>
        <v>1146</v>
      </c>
      <c r="H75" s="24">
        <f ca="1">+KPI!CM37</f>
        <v>906</v>
      </c>
      <c r="I75" s="24">
        <f ca="1">+KPI!CN37</f>
        <v>995</v>
      </c>
      <c r="J75" s="24">
        <f ca="1">+KPI!CO37</f>
        <v>969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9992</v>
      </c>
      <c r="D76" s="24">
        <f ca="1">+KPI!CI38</f>
        <v>9478</v>
      </c>
      <c r="E76" s="24">
        <f ca="1">+KPI!CJ38</f>
        <v>10171</v>
      </c>
      <c r="F76" s="24">
        <f ca="1">+KPI!CK38</f>
        <v>10251</v>
      </c>
      <c r="G76" s="24">
        <f ca="1">+KPI!CL38</f>
        <v>10666</v>
      </c>
      <c r="H76" s="24">
        <f ca="1">+KPI!CM38</f>
        <v>11530</v>
      </c>
      <c r="I76" s="24">
        <f ca="1">+KPI!CN38</f>
        <v>11080</v>
      </c>
      <c r="J76" s="24">
        <f ca="1">+KPI!CO38</f>
        <v>10800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9047</v>
      </c>
      <c r="D77" s="24">
        <f ca="1">+KPI!CI39</f>
        <v>8762</v>
      </c>
      <c r="E77" s="24">
        <f ca="1">+KPI!CJ39</f>
        <v>9354</v>
      </c>
      <c r="F77" s="24">
        <f ca="1">+KPI!CK39</f>
        <v>9349</v>
      </c>
      <c r="G77" s="24">
        <f ca="1">+KPI!CL39</f>
        <v>9717</v>
      </c>
      <c r="H77" s="24">
        <f ca="1">+KPI!CM39</f>
        <v>10322</v>
      </c>
      <c r="I77" s="24">
        <f ca="1">+KPI!CN39</f>
        <v>9951</v>
      </c>
      <c r="J77" s="24">
        <f ca="1">+KPI!CO39</f>
        <v>9567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945</v>
      </c>
      <c r="D78" s="24">
        <f ca="1">+KPI!CI40</f>
        <v>716</v>
      </c>
      <c r="E78" s="24">
        <f ca="1">+KPI!CJ40</f>
        <v>817</v>
      </c>
      <c r="F78" s="24">
        <f ca="1">+KPI!CK40</f>
        <v>902</v>
      </c>
      <c r="G78" s="24">
        <f ca="1">+KPI!CL40</f>
        <v>949</v>
      </c>
      <c r="H78" s="24">
        <f ca="1">+KPI!CM40</f>
        <v>1208</v>
      </c>
      <c r="I78" s="24">
        <f ca="1">+KPI!CN40</f>
        <v>1129</v>
      </c>
      <c r="J78" s="24">
        <f ca="1">+KPI!CO40</f>
        <v>1233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1581</v>
      </c>
      <c r="D79" s="24">
        <f ca="1">+KPI!CI41</f>
        <v>1589</v>
      </c>
      <c r="E79" s="24">
        <f ca="1">+KPI!CJ41</f>
        <v>1620</v>
      </c>
      <c r="F79" s="24">
        <f ca="1">+KPI!CK41</f>
        <v>1754</v>
      </c>
      <c r="G79" s="24">
        <f ca="1">+KPI!CL41</f>
        <v>1798</v>
      </c>
      <c r="H79" s="24">
        <f ca="1">+KPI!CM41</f>
        <v>2245</v>
      </c>
      <c r="I79" s="24">
        <f ca="1">+KPI!CN41</f>
        <v>2242</v>
      </c>
      <c r="J79" s="24">
        <f ca="1">+KPI!CO41</f>
        <v>2268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535</v>
      </c>
      <c r="D80" s="489">
        <f ca="1">+KPI!CI42</f>
        <v>553</v>
      </c>
      <c r="E80" s="489">
        <f ca="1">+KPI!CJ42</f>
        <v>527</v>
      </c>
      <c r="F80" s="489">
        <f ca="1">+KPI!CK42</f>
        <v>517</v>
      </c>
      <c r="G80" s="489">
        <f ca="1">+KPI!CL42</f>
        <v>676</v>
      </c>
      <c r="H80" s="489">
        <f ca="1">+KPI!CM42</f>
        <v>1159</v>
      </c>
      <c r="I80" s="489">
        <f ca="1">+KPI!CN42</f>
        <v>1146</v>
      </c>
      <c r="J80" s="490">
        <f ca="1">+KPI!CO42</f>
        <v>1141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23.665573770491804</v>
      </c>
      <c r="D81" s="493">
        <f ca="1">+KPI!$U$42/30.5*D36</f>
        <v>17.799344262295083</v>
      </c>
      <c r="E81" s="493">
        <f ca="1">+KPI!$U$42/30.5*E36</f>
        <v>9.7691803278688525</v>
      </c>
      <c r="F81" s="493">
        <f ca="1">+KPI!$U$42/30.5*F36</f>
        <v>9.0924590163934429</v>
      </c>
      <c r="G81" s="493">
        <f ca="1">+KPI!$U$42/30.5*G36</f>
        <v>28.91016393442623</v>
      </c>
      <c r="H81" s="493">
        <f ca="1">+KPI!$U$42/30.5*H36</f>
        <v>17.102950819672134</v>
      </c>
      <c r="I81" s="493">
        <f ca="1">+KPI!$U$42/30.5*I36</f>
        <v>15.745573770491804</v>
      </c>
      <c r="J81" s="494">
        <f ca="1">+KPI!$U$42/30.5*J36</f>
        <v>9.4622950819672127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15.777049180327872</v>
      </c>
      <c r="D82" s="497">
        <f ca="1">+KPI!$T$42/30.5*D$36</f>
        <v>11.866229508196723</v>
      </c>
      <c r="E82" s="497">
        <f ca="1">+KPI!$T$42/30.5*E$36</f>
        <v>6.5127868852459025</v>
      </c>
      <c r="F82" s="497">
        <f ca="1">+KPI!$T$42/30.5*F$36</f>
        <v>6.0616393442622964</v>
      </c>
      <c r="G82" s="497">
        <f ca="1">+KPI!$T$42/30.5*G$36</f>
        <v>19.273442622950821</v>
      </c>
      <c r="H82" s="497">
        <f ca="1">+KPI!$T$42/30.5*H$36</f>
        <v>11.401967213114757</v>
      </c>
      <c r="I82" s="497">
        <f ca="1">+KPI!$T$42/30.5*I$36</f>
        <v>10.49704918032787</v>
      </c>
      <c r="J82" s="498">
        <f ca="1">+KPI!$T$42/30.5*J$36</f>
        <v>6.308196721311476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0</v>
      </c>
      <c r="D86" s="24">
        <f ca="1">+KPI!CI43</f>
        <v>0</v>
      </c>
      <c r="E86" s="24">
        <f ca="1">+KPI!CJ43</f>
        <v>0</v>
      </c>
      <c r="F86" s="24">
        <f ca="1">+KPI!CK43</f>
        <v>0</v>
      </c>
      <c r="G86" s="24">
        <f ca="1">+KPI!CL43</f>
        <v>0</v>
      </c>
      <c r="H86" s="24">
        <f ca="1">+KPI!CM43</f>
        <v>0</v>
      </c>
      <c r="I86" s="24">
        <f ca="1">+KPI!CN43</f>
        <v>0</v>
      </c>
      <c r="J86" s="24">
        <f ca="1">+KPI!CO43</f>
        <v>0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437</v>
      </c>
      <c r="D87" s="24">
        <f ca="1">+KPI!CI44</f>
        <v>437</v>
      </c>
      <c r="E87" s="24">
        <f ca="1">+KPI!CJ44</f>
        <v>437</v>
      </c>
      <c r="F87" s="24">
        <f ca="1">+KPI!CK44</f>
        <v>437</v>
      </c>
      <c r="G87" s="24">
        <f ca="1">+KPI!CL44</f>
        <v>437</v>
      </c>
      <c r="H87" s="24">
        <f ca="1">+KPI!CM44</f>
        <v>437</v>
      </c>
      <c r="I87" s="24">
        <f ca="1">+KPI!CN44</f>
        <v>437</v>
      </c>
      <c r="J87" s="24">
        <f ca="1">+KPI!CO44</f>
        <v>437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609</v>
      </c>
      <c r="D88" s="24">
        <f ca="1">+KPI!CI45</f>
        <v>599</v>
      </c>
      <c r="E88" s="24">
        <f ca="1">+KPI!CJ45</f>
        <v>656</v>
      </c>
      <c r="F88" s="24">
        <f ca="1">+KPI!CK45</f>
        <v>800</v>
      </c>
      <c r="G88" s="24">
        <f ca="1">+KPI!CL45</f>
        <v>685</v>
      </c>
      <c r="H88" s="24">
        <f ca="1">+KPI!CM45</f>
        <v>649</v>
      </c>
      <c r="I88" s="24">
        <f ca="1">+KPI!CN45</f>
        <v>659</v>
      </c>
      <c r="J88" s="24">
        <f ca="1">+KPI!CO45</f>
        <v>690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-5485</v>
      </c>
      <c r="D90" s="24">
        <f ca="1">+KPI!CI47</f>
        <v>-5153</v>
      </c>
      <c r="E90" s="24">
        <f ca="1">+KPI!CJ47</f>
        <v>-5884</v>
      </c>
      <c r="F90" s="24">
        <f ca="1">+KPI!CK47</f>
        <v>-6055</v>
      </c>
      <c r="G90" s="24">
        <f ca="1">+KPI!CL47</f>
        <v>-5977</v>
      </c>
      <c r="H90" s="24">
        <f ca="1">+KPI!CM47</f>
        <v>-6472</v>
      </c>
      <c r="I90" s="24">
        <f ca="1">+KPI!CN47</f>
        <v>-5901</v>
      </c>
      <c r="J90" s="24">
        <f ca="1">+KPI!CO47</f>
        <v>-5933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-538</v>
      </c>
      <c r="D91" s="24">
        <f ca="1">+KPI!CI48</f>
        <v>332</v>
      </c>
      <c r="E91" s="24">
        <f ca="1">+KPI!CJ48</f>
        <v>-731</v>
      </c>
      <c r="F91" s="24">
        <f ca="1">+KPI!CK48</f>
        <v>-171</v>
      </c>
      <c r="G91" s="24">
        <f ca="1">+KPI!CL48</f>
        <v>78</v>
      </c>
      <c r="H91" s="24">
        <f ca="1">+KPI!CM48</f>
        <v>-495</v>
      </c>
      <c r="I91" s="24">
        <f ca="1">+KPI!CN48</f>
        <v>571</v>
      </c>
      <c r="J91" s="24">
        <f ca="1">+KPI!CO48</f>
        <v>-32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-473.91399999999999</v>
      </c>
      <c r="D92" s="24">
        <f ca="1">+KPI!CI49</f>
        <v>313.15600000000001</v>
      </c>
      <c r="E92" s="24">
        <f ca="1">+KPI!CJ49</f>
        <v>-798.024</v>
      </c>
      <c r="F92" s="24">
        <f ca="1">+KPI!CK49</f>
        <v>-274.06399999999996</v>
      </c>
      <c r="G92" s="24">
        <f ca="1">+KPI!CL49</f>
        <v>228.61599999999999</v>
      </c>
      <c r="H92" s="24">
        <f ca="1">+KPI!CM49</f>
        <v>-521.99700000000007</v>
      </c>
      <c r="I92" s="24">
        <f ca="1">+KPI!CN49</f>
        <v>609.26299999999992</v>
      </c>
      <c r="J92" s="24">
        <f ca="1">+KPI!CO49</f>
        <v>-78.187000000000012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0.65</v>
      </c>
      <c r="D93" s="499">
        <f ca="1">+KPI!CI50</f>
        <v>0.59</v>
      </c>
      <c r="E93" s="499">
        <f ca="1">+KPI!CJ50</f>
        <v>0.51</v>
      </c>
      <c r="F93" s="499">
        <f ca="1">+KPI!CK50</f>
        <v>0.37</v>
      </c>
      <c r="G93" s="499">
        <f ca="1">+KPI!CL50</f>
        <v>0.47</v>
      </c>
      <c r="H93" s="499">
        <f ca="1">+KPI!CM50</f>
        <v>0.54</v>
      </c>
      <c r="I93" s="499">
        <f ca="1">+KPI!CN50</f>
        <v>0.57999999999999996</v>
      </c>
      <c r="J93" s="500">
        <f ca="1">+KPI!CO50</f>
        <v>0.65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0.63300000000000001</v>
      </c>
      <c r="D95" s="499">
        <f ca="1">+KPI!CI51</f>
        <v>0.58099999999999996</v>
      </c>
      <c r="E95" s="499">
        <f ca="1">+KPI!CJ51</f>
        <v>0.6</v>
      </c>
      <c r="F95" s="499">
        <f ca="1">+KPI!CK51</f>
        <v>0.60599999999999998</v>
      </c>
      <c r="G95" s="499">
        <f ca="1">+KPI!CL51</f>
        <v>0.35499999999999998</v>
      </c>
      <c r="H95" s="499">
        <f ca="1">+KPI!CM51</f>
        <v>0.34</v>
      </c>
      <c r="I95" s="499">
        <f ca="1">+KPI!CN51</f>
        <v>0.33300000000000002</v>
      </c>
      <c r="J95" s="500">
        <f ca="1">+KPI!CO51</f>
        <v>0.46899999999999997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4842771</v>
      </c>
      <c r="D97" s="24">
        <f ca="1">+KPI!CI52</f>
        <v>4813226</v>
      </c>
      <c r="E97" s="24">
        <f ca="1">+KPI!CJ52</f>
        <v>4333804</v>
      </c>
      <c r="F97" s="24">
        <f ca="1">+KPI!CK52</f>
        <v>2108453</v>
      </c>
      <c r="G97" s="24">
        <f ca="1">+KPI!CL52</f>
        <v>2001611</v>
      </c>
      <c r="H97" s="24">
        <f ca="1">+KPI!CM52</f>
        <v>2350721</v>
      </c>
      <c r="I97" s="24">
        <f ca="1">+KPI!CN52</f>
        <v>5206664</v>
      </c>
      <c r="J97" s="24">
        <f ca="1">+KPI!CO52</f>
        <v>6146334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0.96199999999999997</v>
      </c>
      <c r="D98" s="24">
        <f ca="1">+KPI!CI53</f>
        <v>0.99139999999999995</v>
      </c>
      <c r="E98" s="24">
        <f ca="1">+KPI!CJ53</f>
        <v>0.99299999999999999</v>
      </c>
      <c r="F98" s="24">
        <f ca="1">+KPI!CK53</f>
        <v>0.98760000000000003</v>
      </c>
      <c r="G98" s="24">
        <f ca="1">+KPI!CL53</f>
        <v>0.91869999999999996</v>
      </c>
      <c r="H98" s="24">
        <f ca="1">+KPI!CM53</f>
        <v>0.98</v>
      </c>
      <c r="I98" s="24">
        <f ca="1">+KPI!CN53</f>
        <v>0.80400000000000005</v>
      </c>
      <c r="J98" s="24">
        <f ca="1">+KPI!CO53</f>
        <v>0.8548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248.1</v>
      </c>
      <c r="D99" s="24">
        <f ca="1">+KPI!CI54</f>
        <v>269.39999999999998</v>
      </c>
      <c r="E99" s="24">
        <f ca="1">+KPI!CJ54</f>
        <v>302.5</v>
      </c>
      <c r="F99" s="24">
        <f ca="1">+KPI!CK54</f>
        <v>325.05</v>
      </c>
      <c r="G99" s="24">
        <f ca="1">+KPI!CL54</f>
        <v>172.2</v>
      </c>
      <c r="H99" s="24">
        <f ca="1">+KPI!CM54</f>
        <v>172.1</v>
      </c>
      <c r="I99" s="24">
        <f ca="1">+KPI!CN54</f>
        <v>284.85000000000002</v>
      </c>
      <c r="J99" s="24">
        <f ca="1">+KPI!CO54</f>
        <v>297.13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0.73</v>
      </c>
      <c r="D100" s="499">
        <f ca="1">+KPI!CI55</f>
        <v>0.72</v>
      </c>
      <c r="E100" s="499">
        <f ca="1">+KPI!CJ55</f>
        <v>0.65</v>
      </c>
      <c r="F100" s="499">
        <f ca="1">+KPI!CK55</f>
        <v>0.32</v>
      </c>
      <c r="G100" s="499">
        <f ca="1">+KPI!CL55</f>
        <v>0.3</v>
      </c>
      <c r="H100" s="499">
        <f ca="1">+KPI!CM55</f>
        <v>0.35</v>
      </c>
      <c r="I100" s="499">
        <f ca="1">+KPI!CN55</f>
        <v>0.78</v>
      </c>
      <c r="J100" s="500">
        <f ca="1">+KPI!CO55</f>
        <v>0.93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0.6</v>
      </c>
      <c r="D102" s="499">
        <f ca="1">+KPI!CI56</f>
        <v>0.62</v>
      </c>
      <c r="E102" s="499">
        <f ca="1">+KPI!CJ56</f>
        <v>0.56000000000000005</v>
      </c>
      <c r="F102" s="499">
        <f ca="1">+KPI!CK56</f>
        <v>0.5</v>
      </c>
      <c r="G102" s="499">
        <f ca="1">+KPI!CL56</f>
        <v>0.5</v>
      </c>
      <c r="H102" s="499">
        <f ca="1">+KPI!CM56</f>
        <v>0.49</v>
      </c>
      <c r="I102" s="499">
        <f ca="1">+KPI!CN56</f>
        <v>0.54</v>
      </c>
      <c r="J102" s="500">
        <f ca="1">+KPI!CO56</f>
        <v>0.54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124059</v>
      </c>
      <c r="D104" s="24">
        <f ca="1">+KPI!CI57</f>
        <v>82870</v>
      </c>
      <c r="E104" s="24">
        <f ca="1">+KPI!CJ57</f>
        <v>122192</v>
      </c>
      <c r="F104" s="24">
        <f ca="1">+KPI!CK57</f>
        <v>44270</v>
      </c>
      <c r="G104" s="24">
        <f ca="1">+KPI!CL57</f>
        <v>52578</v>
      </c>
      <c r="H104" s="24">
        <f ca="1">+KPI!CM57</f>
        <v>57030</v>
      </c>
      <c r="I104" s="24">
        <f ca="1">+KPI!CN57</f>
        <v>162852</v>
      </c>
      <c r="J104" s="24">
        <f ca="1">+KPI!CO57</f>
        <v>148762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5</v>
      </c>
      <c r="D106" s="24">
        <f ca="1">+KPI!CI58</f>
        <v>1</v>
      </c>
      <c r="E106" s="24">
        <f ca="1">+KPI!CJ58</f>
        <v>2</v>
      </c>
      <c r="F106" s="24">
        <f ca="1">+KPI!CK58</f>
        <v>0</v>
      </c>
      <c r="G106" s="24">
        <f ca="1">+KPI!CL58</f>
        <v>1</v>
      </c>
      <c r="H106" s="24">
        <f ca="1">+KPI!CM58</f>
        <v>1</v>
      </c>
      <c r="I106" s="24">
        <f ca="1">+KPI!CN58</f>
        <v>0</v>
      </c>
      <c r="J106" s="24">
        <f ca="1">+KPI!CO58</f>
        <v>1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0</v>
      </c>
      <c r="D109" s="24">
        <f ca="1">+KPI!CI61</f>
        <v>0</v>
      </c>
      <c r="E109" s="24">
        <f ca="1">+KPI!CJ61</f>
        <v>0</v>
      </c>
      <c r="F109" s="24">
        <f ca="1">+KPI!CK61</f>
        <v>0</v>
      </c>
      <c r="G109" s="24">
        <f ca="1">+KPI!CL61</f>
        <v>0</v>
      </c>
      <c r="H109" s="24">
        <f ca="1">+KPI!CM61</f>
        <v>0</v>
      </c>
      <c r="I109" s="24">
        <f ca="1">+KPI!CN61</f>
        <v>0</v>
      </c>
      <c r="J109" s="24">
        <f ca="1">+KPI!CO61</f>
        <v>0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64</v>
      </c>
      <c r="D111" s="513">
        <f>+C111</f>
        <v>64</v>
      </c>
      <c r="E111" s="513">
        <f t="shared" ref="E111:J111" si="15">+D111</f>
        <v>64</v>
      </c>
      <c r="F111" s="513">
        <f t="shared" si="15"/>
        <v>64</v>
      </c>
      <c r="G111" s="513">
        <f t="shared" si="15"/>
        <v>64</v>
      </c>
      <c r="H111" s="513">
        <f t="shared" si="15"/>
        <v>64</v>
      </c>
      <c r="I111" s="513">
        <f t="shared" si="15"/>
        <v>64</v>
      </c>
      <c r="J111" s="514">
        <f t="shared" si="15"/>
        <v>64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122</v>
      </c>
      <c r="D112" s="509">
        <f ca="1">+KPI!CI63</f>
        <v>122</v>
      </c>
      <c r="E112" s="509">
        <f ca="1">+KPI!CJ63</f>
        <v>121</v>
      </c>
      <c r="F112" s="509">
        <f ca="1">+KPI!CK63</f>
        <v>121</v>
      </c>
      <c r="G112" s="509">
        <f ca="1">+KPI!CL63</f>
        <v>121</v>
      </c>
      <c r="H112" s="509">
        <f ca="1">+KPI!CM63</f>
        <v>121</v>
      </c>
      <c r="I112" s="509">
        <f ca="1">+KPI!CN63</f>
        <v>121</v>
      </c>
      <c r="J112" s="510">
        <f ca="1">+KPI!CO63</f>
        <v>118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50</v>
      </c>
      <c r="D113" s="517">
        <f>+C113</f>
        <v>50</v>
      </c>
      <c r="E113" s="517">
        <f t="shared" ref="E113:J113" si="16">+D113</f>
        <v>50</v>
      </c>
      <c r="F113" s="517">
        <f t="shared" si="16"/>
        <v>50</v>
      </c>
      <c r="G113" s="517">
        <f t="shared" si="16"/>
        <v>50</v>
      </c>
      <c r="H113" s="517">
        <f t="shared" si="16"/>
        <v>50</v>
      </c>
      <c r="I113" s="517">
        <f t="shared" si="16"/>
        <v>50</v>
      </c>
      <c r="J113" s="518">
        <f t="shared" si="16"/>
        <v>50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0</v>
      </c>
      <c r="D114" s="24">
        <f ca="1">+KPI!CI64</f>
        <v>0</v>
      </c>
      <c r="E114" s="24">
        <f ca="1">+KPI!CJ64</f>
        <v>0</v>
      </c>
      <c r="F114" s="24">
        <f ca="1">+KPI!CK64</f>
        <v>0</v>
      </c>
      <c r="G114" s="24">
        <f ca="1">+KPI!CL64</f>
        <v>0</v>
      </c>
      <c r="H114" s="24">
        <f ca="1">+KPI!CM64</f>
        <v>0</v>
      </c>
      <c r="I114" s="24">
        <f ca="1">+KPI!CN64</f>
        <v>0</v>
      </c>
      <c r="J114" s="24">
        <f ca="1">+KPI!CO64</f>
        <v>0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14</v>
      </c>
      <c r="D115" s="519">
        <f ca="1">+KPI!CI65</f>
        <v>15</v>
      </c>
      <c r="E115" s="519">
        <f ca="1">+KPI!CJ65</f>
        <v>13</v>
      </c>
      <c r="F115" s="519">
        <f ca="1">+KPI!CK65</f>
        <v>5.6</v>
      </c>
      <c r="G115" s="519">
        <f ca="1">+KPI!CL65</f>
        <v>9.4</v>
      </c>
      <c r="H115" s="519">
        <f ca="1">+KPI!CM65</f>
        <v>8.6</v>
      </c>
      <c r="I115" s="519">
        <f ca="1">+KPI!CN65</f>
        <v>12.4</v>
      </c>
      <c r="J115" s="520">
        <f ca="1">+KPI!CO65</f>
        <v>18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0.15</v>
      </c>
      <c r="D116" s="521">
        <f>+C116</f>
        <v>0.15</v>
      </c>
      <c r="E116" s="521">
        <f t="shared" ref="E116:J116" si="17">+D116</f>
        <v>0.15</v>
      </c>
      <c r="F116" s="521">
        <f t="shared" si="17"/>
        <v>0.15</v>
      </c>
      <c r="G116" s="521">
        <f t="shared" si="17"/>
        <v>0.15</v>
      </c>
      <c r="H116" s="521">
        <f t="shared" si="17"/>
        <v>0.15</v>
      </c>
      <c r="I116" s="521">
        <f t="shared" si="17"/>
        <v>0.15</v>
      </c>
      <c r="J116" s="522">
        <f t="shared" si="17"/>
        <v>0.15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8.4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0</v>
      </c>
      <c r="D123" s="24">
        <f ca="1">+KPI!CI69</f>
        <v>0</v>
      </c>
      <c r="E123" s="24">
        <f ca="1">+KPI!CJ69</f>
        <v>0</v>
      </c>
      <c r="F123" s="24">
        <f ca="1">+KPI!CK69</f>
        <v>0</v>
      </c>
      <c r="G123" s="24">
        <f ca="1">+KPI!CL69</f>
        <v>0</v>
      </c>
      <c r="H123" s="24">
        <f ca="1">+KPI!CM69</f>
        <v>0</v>
      </c>
      <c r="I123" s="24">
        <f ca="1">+KPI!CN69</f>
        <v>0</v>
      </c>
      <c r="J123" s="24">
        <f ca="1">+KPI!CO69</f>
        <v>0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0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0.49</v>
      </c>
      <c r="D127" s="24">
        <f ca="1">+KPI!CI71</f>
        <v>0.49</v>
      </c>
      <c r="E127" s="24">
        <f ca="1">+KPI!CJ71</f>
        <v>0.49</v>
      </c>
      <c r="F127" s="24">
        <f ca="1">+KPI!CK71</f>
        <v>0.49</v>
      </c>
      <c r="G127" s="24">
        <f ca="1">+KPI!CL71</f>
        <v>0.49</v>
      </c>
      <c r="H127" s="24">
        <f ca="1">+KPI!CM71</f>
        <v>0.49</v>
      </c>
      <c r="I127" s="24">
        <f ca="1">+KPI!CN71</f>
        <v>0.49</v>
      </c>
      <c r="J127" s="24">
        <f ca="1">+KPI!CO71</f>
        <v>0.49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19" t="s">
        <v>513</v>
      </c>
      <c r="B15" s="620"/>
      <c r="C15" s="620"/>
      <c r="D15" s="620"/>
      <c r="E15" s="620"/>
      <c r="F15" s="620"/>
      <c r="G15" s="620"/>
      <c r="H15" s="621"/>
      <c r="I15" s="619" t="s">
        <v>513</v>
      </c>
      <c r="J15" s="620"/>
      <c r="K15" s="620"/>
      <c r="L15" s="620"/>
      <c r="M15" s="620"/>
      <c r="N15" s="620"/>
      <c r="O15" s="620"/>
      <c r="P15" s="621"/>
      <c r="Q15" s="619" t="s">
        <v>513</v>
      </c>
      <c r="R15" s="620"/>
      <c r="S15" s="620"/>
      <c r="T15" s="620"/>
      <c r="U15" s="620"/>
      <c r="V15" s="620"/>
      <c r="W15" s="620"/>
      <c r="X15" s="621"/>
    </row>
    <row r="16" spans="1:24" x14ac:dyDescent="0.3">
      <c r="A16" s="622"/>
      <c r="B16" s="623"/>
      <c r="C16" s="623"/>
      <c r="D16" s="623"/>
      <c r="E16" s="623"/>
      <c r="F16" s="623"/>
      <c r="G16" s="623"/>
      <c r="H16" s="624"/>
      <c r="I16" s="622"/>
      <c r="J16" s="623"/>
      <c r="K16" s="623"/>
      <c r="L16" s="623"/>
      <c r="M16" s="623"/>
      <c r="N16" s="623"/>
      <c r="O16" s="623"/>
      <c r="P16" s="624"/>
      <c r="Q16" s="622"/>
      <c r="R16" s="623"/>
      <c r="S16" s="623"/>
      <c r="T16" s="623"/>
      <c r="U16" s="623"/>
      <c r="V16" s="623"/>
      <c r="W16" s="623"/>
      <c r="X16" s="624"/>
    </row>
    <row r="17" spans="1:24" x14ac:dyDescent="0.3">
      <c r="A17" s="622"/>
      <c r="B17" s="623"/>
      <c r="C17" s="623"/>
      <c r="D17" s="623"/>
      <c r="E17" s="623"/>
      <c r="F17" s="623"/>
      <c r="G17" s="623"/>
      <c r="H17" s="624"/>
      <c r="I17" s="622"/>
      <c r="J17" s="623"/>
      <c r="K17" s="623"/>
      <c r="L17" s="623"/>
      <c r="M17" s="623"/>
      <c r="N17" s="623"/>
      <c r="O17" s="623"/>
      <c r="P17" s="624"/>
      <c r="Q17" s="622"/>
      <c r="R17" s="623"/>
      <c r="S17" s="623"/>
      <c r="T17" s="623"/>
      <c r="U17" s="623"/>
      <c r="V17" s="623"/>
      <c r="W17" s="623"/>
      <c r="X17" s="624"/>
    </row>
    <row r="18" spans="1:24" x14ac:dyDescent="0.3">
      <c r="A18" s="622"/>
      <c r="B18" s="623"/>
      <c r="C18" s="623"/>
      <c r="D18" s="623"/>
      <c r="E18" s="623"/>
      <c r="F18" s="623"/>
      <c r="G18" s="623"/>
      <c r="H18" s="624"/>
      <c r="I18" s="622"/>
      <c r="J18" s="623"/>
      <c r="K18" s="623"/>
      <c r="L18" s="623"/>
      <c r="M18" s="623"/>
      <c r="N18" s="623"/>
      <c r="O18" s="623"/>
      <c r="P18" s="624"/>
      <c r="Q18" s="622"/>
      <c r="R18" s="623"/>
      <c r="S18" s="623"/>
      <c r="T18" s="623"/>
      <c r="U18" s="623"/>
      <c r="V18" s="623"/>
      <c r="W18" s="623"/>
      <c r="X18" s="624"/>
    </row>
    <row r="19" spans="1:24" x14ac:dyDescent="0.3">
      <c r="A19" s="622"/>
      <c r="B19" s="623"/>
      <c r="C19" s="623"/>
      <c r="D19" s="623"/>
      <c r="E19" s="623"/>
      <c r="F19" s="623"/>
      <c r="G19" s="623"/>
      <c r="H19" s="624"/>
      <c r="I19" s="622"/>
      <c r="J19" s="623"/>
      <c r="K19" s="623"/>
      <c r="L19" s="623"/>
      <c r="M19" s="623"/>
      <c r="N19" s="623"/>
      <c r="O19" s="623"/>
      <c r="P19" s="624"/>
      <c r="Q19" s="622"/>
      <c r="R19" s="623"/>
      <c r="S19" s="623"/>
      <c r="T19" s="623"/>
      <c r="U19" s="623"/>
      <c r="V19" s="623"/>
      <c r="W19" s="623"/>
      <c r="X19" s="624"/>
    </row>
    <row r="20" spans="1:24" x14ac:dyDescent="0.3">
      <c r="A20" s="622"/>
      <c r="B20" s="623"/>
      <c r="C20" s="623"/>
      <c r="D20" s="623"/>
      <c r="E20" s="623"/>
      <c r="F20" s="623"/>
      <c r="G20" s="623"/>
      <c r="H20" s="624"/>
      <c r="I20" s="622"/>
      <c r="J20" s="623"/>
      <c r="K20" s="623"/>
      <c r="L20" s="623"/>
      <c r="M20" s="623"/>
      <c r="N20" s="623"/>
      <c r="O20" s="623"/>
      <c r="P20" s="624"/>
      <c r="Q20" s="622"/>
      <c r="R20" s="623"/>
      <c r="S20" s="623"/>
      <c r="T20" s="623"/>
      <c r="U20" s="623"/>
      <c r="V20" s="623"/>
      <c r="W20" s="623"/>
      <c r="X20" s="624"/>
    </row>
    <row r="21" spans="1:24" x14ac:dyDescent="0.3">
      <c r="A21" s="622"/>
      <c r="B21" s="623"/>
      <c r="C21" s="623"/>
      <c r="D21" s="623"/>
      <c r="E21" s="623"/>
      <c r="F21" s="623"/>
      <c r="G21" s="623"/>
      <c r="H21" s="624"/>
      <c r="I21" s="622"/>
      <c r="J21" s="623"/>
      <c r="K21" s="623"/>
      <c r="L21" s="623"/>
      <c r="M21" s="623"/>
      <c r="N21" s="623"/>
      <c r="O21" s="623"/>
      <c r="P21" s="624"/>
      <c r="Q21" s="622"/>
      <c r="R21" s="623"/>
      <c r="S21" s="623"/>
      <c r="T21" s="623"/>
      <c r="U21" s="623"/>
      <c r="V21" s="623"/>
      <c r="W21" s="623"/>
      <c r="X21" s="624"/>
    </row>
    <row r="22" spans="1:24" ht="15" thickBot="1" x14ac:dyDescent="0.35">
      <c r="A22" s="625"/>
      <c r="B22" s="626"/>
      <c r="C22" s="626"/>
      <c r="D22" s="626"/>
      <c r="E22" s="626"/>
      <c r="F22" s="626"/>
      <c r="G22" s="626"/>
      <c r="H22" s="627"/>
      <c r="I22" s="625"/>
      <c r="J22" s="626"/>
      <c r="K22" s="626"/>
      <c r="L22" s="626"/>
      <c r="M22" s="626"/>
      <c r="N22" s="626"/>
      <c r="O22" s="626"/>
      <c r="P22" s="627"/>
      <c r="Q22" s="625"/>
      <c r="R22" s="626"/>
      <c r="S22" s="626"/>
      <c r="T22" s="626"/>
      <c r="U22" s="626"/>
      <c r="V22" s="626"/>
      <c r="W22" s="626"/>
      <c r="X22" s="627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topLeftCell="A39" zoomScale="80" zoomScaleNormal="80" workbookViewId="0">
      <selection activeCell="N35" sqref="N35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12.5546875" style="10" customWidth="1"/>
  </cols>
  <sheetData>
    <row r="1" spans="1:8" x14ac:dyDescent="0.3">
      <c r="F1" s="628" t="s">
        <v>515</v>
      </c>
      <c r="G1" s="628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29">
        <f>2000*12</f>
        <v>24000</v>
      </c>
      <c r="G3" s="629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22800</v>
      </c>
      <c r="G4" s="435">
        <f>F3*G5</f>
        <v>25200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572">
        <v>2.5000000000000001E-3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0.27300000000000002</v>
      </c>
      <c r="G8" s="375">
        <f>+G22*(1+G23+G25)-G24</f>
        <v>0.26024999999999998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0.17510000000000001</v>
      </c>
      <c r="G9" s="376">
        <f>+G27*(1+G26+G28)</f>
        <v>0.19800000000000001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0.16500000000000001</v>
      </c>
      <c r="G10" s="377">
        <f>+SUM(G29:G31)</f>
        <v>0.19500000000000001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1.4999999999999999E-2</v>
      </c>
      <c r="G11" s="375">
        <f>+G32*(1+G33)</f>
        <v>0.03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0.31424999999999997</v>
      </c>
      <c r="G12" s="377">
        <f>1-F8-F9-F10-F11-F7</f>
        <v>0.3718999999999999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0.17105263157894737</v>
      </c>
      <c r="G13" s="375">
        <f>+((G34+G35))/(G4/52)</f>
        <v>0.21666666666666665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0.09</v>
      </c>
      <c r="G14" s="434">
        <v>0.09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1.7583333333333333E-2</v>
      </c>
      <c r="G17" s="377">
        <f>+G12-F13-F14-F15+F16</f>
        <v>0.10084736842105253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0.26</v>
      </c>
      <c r="G22" s="432">
        <v>0.27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0.05</v>
      </c>
      <c r="G23" s="433">
        <v>7.0000000000000007E-2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0</v>
      </c>
      <c r="G24" s="432">
        <v>0.03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0.17</v>
      </c>
      <c r="G27" s="432">
        <v>0.18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0.03</v>
      </c>
      <c r="G28" s="432">
        <v>0.05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0.16</v>
      </c>
      <c r="G29" s="432">
        <v>0.18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3">
        <v>5.0000000000000001E-3</v>
      </c>
      <c r="G30" s="432">
        <v>0.01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3">
        <v>5.0000000000000001E-3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3">
        <v>1.4999999999999999E-2</v>
      </c>
      <c r="G32" s="433">
        <v>2.5000000000000001E-2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0.2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50</v>
      </c>
      <c r="G34" s="436">
        <v>65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551</v>
      </c>
      <c r="D35" s="387" t="str">
        <f>+KPI!D33</f>
        <v>KPI</v>
      </c>
      <c r="E35" s="378" t="s">
        <v>552</v>
      </c>
      <c r="F35" s="436">
        <v>25</v>
      </c>
      <c r="G35" s="436">
        <v>40</v>
      </c>
      <c r="H35" t="s">
        <v>553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45</v>
      </c>
      <c r="G36" s="379">
        <f>+G37+G38+G39</f>
        <v>55</v>
      </c>
    </row>
    <row r="37" spans="1:8" ht="28.8" x14ac:dyDescent="0.3">
      <c r="A37" s="386" t="s">
        <v>554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3</v>
      </c>
      <c r="H37" t="s">
        <v>555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45</v>
      </c>
      <c r="G38" s="436">
        <v>50</v>
      </c>
      <c r="H38" t="s">
        <v>555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555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55</v>
      </c>
      <c r="G40" s="379">
        <f>+G41+G42</f>
        <v>75</v>
      </c>
    </row>
    <row r="41" spans="1:8" ht="28.8" x14ac:dyDescent="0.3">
      <c r="A41" s="386" t="s">
        <v>556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10</v>
      </c>
      <c r="H41" t="s">
        <v>555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55</v>
      </c>
      <c r="G42" s="436">
        <v>65</v>
      </c>
      <c r="H42" t="s">
        <v>555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19.365000000000002</v>
      </c>
      <c r="G43" s="380">
        <f>+(G44+G45)*G8+G46*G79+G47*G80+G48*G81</f>
        <v>25.631999999999998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557</v>
      </c>
      <c r="F44" s="436">
        <v>4</v>
      </c>
      <c r="G44" s="436">
        <v>6</v>
      </c>
      <c r="H44" t="s">
        <v>555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557</v>
      </c>
      <c r="F45" s="436">
        <v>1</v>
      </c>
      <c r="G45" s="436">
        <v>2</v>
      </c>
      <c r="H45" t="s">
        <v>555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558</v>
      </c>
      <c r="F46" s="436">
        <v>20</v>
      </c>
      <c r="G46" s="436">
        <v>22</v>
      </c>
      <c r="H46" t="s">
        <v>555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559</v>
      </c>
      <c r="F47" s="436">
        <v>10</v>
      </c>
      <c r="G47" s="436">
        <v>15</v>
      </c>
      <c r="H47" t="s">
        <v>555</v>
      </c>
    </row>
    <row r="48" spans="1:8" x14ac:dyDescent="0.3">
      <c r="A48" s="386" t="s">
        <v>560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3</v>
      </c>
      <c r="H48" t="s">
        <v>555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561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562</v>
      </c>
    </row>
    <row r="51" spans="1:8" ht="28.8" x14ac:dyDescent="0.3">
      <c r="A51" s="385" t="s">
        <v>563</v>
      </c>
      <c r="B51" s="385" t="s">
        <v>519</v>
      </c>
      <c r="C51" s="385" t="s">
        <v>440</v>
      </c>
      <c r="D51" s="385" t="str">
        <f>+KPI!D49</f>
        <v>KPI</v>
      </c>
      <c r="E51" s="10" t="s">
        <v>564</v>
      </c>
      <c r="F51" s="381">
        <f>+F77*F17</f>
        <v>8.7916666666666664E-3</v>
      </c>
      <c r="G51" s="381">
        <f>+G77*G17</f>
        <v>7.0593157894736774E-2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571">
        <f>+F4/52/F76*1000*0.7</f>
        <v>6138461.5384615371</v>
      </c>
      <c r="G54" s="571">
        <f>+G4/52/G76*1000*0.9</f>
        <v>7930069.9300699309</v>
      </c>
      <c r="H54" t="s">
        <v>565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561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566</v>
      </c>
      <c r="F56" s="432">
        <v>0</v>
      </c>
      <c r="G56" s="432">
        <v>0.05</v>
      </c>
      <c r="H56" t="s">
        <v>561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</v>
      </c>
      <c r="H57" t="s">
        <v>561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561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306923.07692307688</v>
      </c>
      <c r="G59" s="437">
        <f>+G23*G54</f>
        <v>555104.89510489523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561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567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567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567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55</v>
      </c>
      <c r="G64" s="436">
        <v>64</v>
      </c>
      <c r="H64" t="s">
        <v>568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50</v>
      </c>
      <c r="G65" s="436">
        <v>59</v>
      </c>
      <c r="H65" t="s">
        <v>568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561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0.1</v>
      </c>
      <c r="G67" s="432">
        <v>0.15</v>
      </c>
      <c r="H67" t="s">
        <v>561</v>
      </c>
    </row>
    <row r="68" spans="1:8" x14ac:dyDescent="0.3">
      <c r="A68" s="439" t="str">
        <f>+KPI!B66</f>
        <v>CAPEX</v>
      </c>
      <c r="B68" s="439" t="s">
        <v>522</v>
      </c>
      <c r="C68" s="439" t="s">
        <v>569</v>
      </c>
      <c r="D68" s="439" t="str">
        <f>+KPI!D66</f>
        <v>KFS</v>
      </c>
      <c r="F68" s="436">
        <v>0</v>
      </c>
      <c r="G68" s="436">
        <f>1%*1600/4</f>
        <v>4</v>
      </c>
      <c r="H68" t="s">
        <v>561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569</v>
      </c>
      <c r="D69" s="439" t="str">
        <f>+KPI!D67</f>
        <v>KFS</v>
      </c>
      <c r="F69" s="436">
        <v>0</v>
      </c>
      <c r="G69" s="436">
        <v>2</v>
      </c>
      <c r="H69" t="s">
        <v>561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569</v>
      </c>
      <c r="D70" s="439" t="str">
        <f>+KPI!D68</f>
        <v>KFS</v>
      </c>
      <c r="F70" s="436">
        <v>0</v>
      </c>
      <c r="G70" s="436">
        <v>1</v>
      </c>
      <c r="H70" t="s">
        <v>561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569</v>
      </c>
      <c r="D71" s="439" t="str">
        <f>+KPI!D69</f>
        <v>KFS</v>
      </c>
      <c r="F71" s="436">
        <v>1</v>
      </c>
      <c r="G71" s="436">
        <v>2</v>
      </c>
      <c r="H71" t="s">
        <v>561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569</v>
      </c>
      <c r="D72" s="439" t="str">
        <f>+KPI!D70</f>
        <v>KFS</v>
      </c>
      <c r="F72" s="436">
        <v>0</v>
      </c>
      <c r="G72" s="436">
        <v>5</v>
      </c>
      <c r="H72" t="s">
        <v>561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569</v>
      </c>
      <c r="D73" s="439" t="str">
        <f>+KPI!D71</f>
        <v>KFS</v>
      </c>
      <c r="F73" s="436">
        <v>1</v>
      </c>
      <c r="G73" s="436">
        <v>2</v>
      </c>
      <c r="H73" t="s">
        <v>561</v>
      </c>
    </row>
    <row r="76" spans="1:8" ht="28.8" x14ac:dyDescent="0.3">
      <c r="A76" s="383" t="s">
        <v>570</v>
      </c>
      <c r="B76" s="384" t="s">
        <v>534</v>
      </c>
      <c r="F76" s="436">
        <v>0.05</v>
      </c>
      <c r="G76" s="436">
        <v>5.5E-2</v>
      </c>
      <c r="H76" t="s">
        <v>570</v>
      </c>
    </row>
    <row r="77" spans="1:8" ht="28.8" x14ac:dyDescent="0.3">
      <c r="A77" s="383" t="s">
        <v>571</v>
      </c>
      <c r="B77" s="384" t="s">
        <v>534</v>
      </c>
      <c r="F77" s="432">
        <v>0.5</v>
      </c>
      <c r="G77" s="432">
        <v>0.7</v>
      </c>
      <c r="H77" t="s">
        <v>572</v>
      </c>
    </row>
    <row r="78" spans="1:8" ht="28.8" x14ac:dyDescent="0.3">
      <c r="A78" s="383" t="s">
        <v>573</v>
      </c>
      <c r="B78" s="384" t="s">
        <v>534</v>
      </c>
      <c r="F78" s="438">
        <f>+F8</f>
        <v>0.27300000000000002</v>
      </c>
      <c r="G78" s="438">
        <f>+G8</f>
        <v>0.26024999999999998</v>
      </c>
      <c r="H78" t="s">
        <v>572</v>
      </c>
    </row>
    <row r="79" spans="1:8" ht="28.8" x14ac:dyDescent="0.3">
      <c r="A79" s="383" t="s">
        <v>574</v>
      </c>
      <c r="B79" s="384" t="s">
        <v>534</v>
      </c>
      <c r="F79" s="432">
        <v>0.45</v>
      </c>
      <c r="G79" s="432">
        <v>0.45</v>
      </c>
      <c r="H79" t="s">
        <v>572</v>
      </c>
    </row>
    <row r="80" spans="1:8" ht="28.8" x14ac:dyDescent="0.3">
      <c r="A80" s="383" t="s">
        <v>575</v>
      </c>
      <c r="B80" s="384" t="s">
        <v>534</v>
      </c>
      <c r="F80" s="432">
        <v>0.9</v>
      </c>
      <c r="G80" s="432">
        <v>0.9</v>
      </c>
      <c r="H80" t="s">
        <v>572</v>
      </c>
    </row>
    <row r="81" spans="1:8" ht="28.8" x14ac:dyDescent="0.3">
      <c r="A81" s="383" t="s">
        <v>576</v>
      </c>
      <c r="B81" s="384" t="s">
        <v>534</v>
      </c>
      <c r="F81" s="432">
        <v>0.05</v>
      </c>
      <c r="G81" s="432">
        <v>0.05</v>
      </c>
      <c r="H81" t="s">
        <v>572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>
      <selection activeCell="S27" sqref="S27"/>
    </sheetView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577</v>
      </c>
      <c r="C2" s="630" t="str">
        <f>+EXPORT!R1</f>
        <v>w30/25</v>
      </c>
      <c r="D2" s="631"/>
      <c r="E2" s="630" t="str">
        <f>+EXPORT!S1</f>
        <v>w31/25</v>
      </c>
      <c r="F2" s="631"/>
      <c r="G2" s="630" t="str">
        <f>+EXPORT!T1</f>
        <v>w32/25</v>
      </c>
      <c r="H2" s="631"/>
      <c r="I2" s="630" t="str">
        <f>+EXPORT!U1</f>
        <v>w33/25</v>
      </c>
      <c r="J2" s="631"/>
      <c r="K2" s="630" t="str">
        <f>+EXPORT!V1</f>
        <v>w34/25</v>
      </c>
      <c r="L2" s="631"/>
      <c r="M2" s="630" t="s">
        <v>578</v>
      </c>
      <c r="N2" s="631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177</v>
      </c>
      <c r="D3" s="401"/>
      <c r="E3" s="410">
        <f ca="1">+KPI!CL3</f>
        <v>511</v>
      </c>
      <c r="F3" s="411"/>
      <c r="G3" s="400">
        <f ca="1">+KPI!CM3</f>
        <v>274</v>
      </c>
      <c r="H3" s="401"/>
      <c r="I3" s="410">
        <f ca="1">+KPI!CN3</f>
        <v>314</v>
      </c>
      <c r="J3" s="411"/>
      <c r="K3" s="400">
        <f ca="1">+KPI!CO3</f>
        <v>205</v>
      </c>
      <c r="L3" s="401"/>
      <c r="M3" s="420">
        <f ca="1">+SUM(E3:K3)</f>
        <v>1304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579</v>
      </c>
      <c r="C4" s="402">
        <f ca="1">+KPI!CK4</f>
        <v>-30.02405084745763</v>
      </c>
      <c r="D4" s="403">
        <f ca="1">+C4/C3</f>
        <v>-0.16962740591783973</v>
      </c>
      <c r="E4" s="412">
        <f ca="1">+KPI!CL4</f>
        <v>117.30185420743638</v>
      </c>
      <c r="F4" s="413">
        <f ca="1">+E4/E3</f>
        <v>0.22955353073862306</v>
      </c>
      <c r="G4" s="402">
        <f ca="1">+KPI!CM4</f>
        <v>-7.5035118613138687</v>
      </c>
      <c r="H4" s="403">
        <f ca="1">+G4/G3</f>
        <v>-2.738507978581704E-2</v>
      </c>
      <c r="I4" s="412">
        <f ca="1">+KPI!CN4</f>
        <v>-2.6017038216560509</v>
      </c>
      <c r="J4" s="413">
        <f ca="1">+I4/I3</f>
        <v>-8.2856809606880605E-3</v>
      </c>
      <c r="K4" s="402">
        <f ca="1">+KPI!CO4</f>
        <v>-40.801790243902445</v>
      </c>
      <c r="L4" s="403">
        <f ca="1">+K4/K3</f>
        <v>-0.19903312314098753</v>
      </c>
      <c r="M4" s="422">
        <f t="shared" ref="M4:M15" ca="1" si="0">+SUM(E4:K4)</f>
        <v>66.588731050556149</v>
      </c>
      <c r="N4" s="423">
        <f ca="1">+M4/M3</f>
        <v>5.106497779950625E-2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>
        <f ca="1">+G5/G$3</f>
        <v>0</v>
      </c>
      <c r="I5" s="414">
        <f ca="1">+KPI!CN5</f>
        <v>5.26</v>
      </c>
      <c r="J5" s="415">
        <f ca="1">+I5/I$3</f>
        <v>1.6751592356687897E-2</v>
      </c>
      <c r="K5" s="404">
        <f ca="1">+KPI!CO5</f>
        <v>0</v>
      </c>
      <c r="L5" s="405">
        <f t="shared" ref="L5:L15" ca="1" si="2">+K5/K$3</f>
        <v>0</v>
      </c>
      <c r="M5" s="424">
        <f t="shared" ca="1" si="0"/>
        <v>5.2767515923566881</v>
      </c>
      <c r="N5" s="425">
        <f t="shared" ref="N5:N15" ca="1" si="3">+M5/M$3</f>
        <v>4.0465886444453134E-3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46.220000000000006</v>
      </c>
      <c r="D6" s="405">
        <f t="shared" ref="D6:D15" ca="1" si="4">+C6/C$3</f>
        <v>0.26112994350282487</v>
      </c>
      <c r="E6" s="414">
        <f ca="1">+KPI!CL6</f>
        <v>146.96</v>
      </c>
      <c r="F6" s="415">
        <f t="shared" ca="1" si="1"/>
        <v>0.28759295499021525</v>
      </c>
      <c r="G6" s="404">
        <f ca="1">+KPI!CM6</f>
        <v>86.940000000000012</v>
      </c>
      <c r="H6" s="405">
        <f t="shared" ref="H6:H15" ca="1" si="5">+G6/G$3</f>
        <v>0.31729927007299275</v>
      </c>
      <c r="I6" s="414">
        <f ca="1">+KPI!CN6</f>
        <v>80.040000000000006</v>
      </c>
      <c r="J6" s="415">
        <f t="shared" ref="J6" ca="1" si="6">+I6/I$3</f>
        <v>0.25490445859872612</v>
      </c>
      <c r="K6" s="404">
        <f ca="1">+KPI!CO6</f>
        <v>48.1</v>
      </c>
      <c r="L6" s="405">
        <f t="shared" ca="1" si="2"/>
        <v>0.23463414634146343</v>
      </c>
      <c r="M6" s="424">
        <f t="shared" ca="1" si="0"/>
        <v>362.89979668366198</v>
      </c>
      <c r="N6" s="425">
        <f t="shared" ca="1" si="3"/>
        <v>0.27829739009483279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58.559000000000005</v>
      </c>
      <c r="D7" s="405">
        <f t="shared" ca="1" si="4"/>
        <v>0.33084180790960455</v>
      </c>
      <c r="E7" s="414">
        <f ca="1">+KPI!CL7</f>
        <v>44.503</v>
      </c>
      <c r="F7" s="415">
        <f t="shared" ca="1" si="1"/>
        <v>8.7090019569471627E-2</v>
      </c>
      <c r="G7" s="404">
        <f ca="1">+KPI!CM7</f>
        <v>57.482999999999997</v>
      </c>
      <c r="H7" s="405">
        <f t="shared" ca="1" si="5"/>
        <v>0.2097919708029197</v>
      </c>
      <c r="I7" s="414">
        <f ca="1">+KPI!CN7</f>
        <v>33.582999999999998</v>
      </c>
      <c r="J7" s="415">
        <f t="shared" ref="J7" ca="1" si="7">+I7/I$3</f>
        <v>0.10695222929936306</v>
      </c>
      <c r="K7" s="404">
        <f ca="1">+KPI!CO7</f>
        <v>47.482999999999997</v>
      </c>
      <c r="L7" s="405">
        <f t="shared" ca="1" si="2"/>
        <v>0.23162439024390241</v>
      </c>
      <c r="M7" s="424">
        <f t="shared" ca="1" si="0"/>
        <v>183.45583421967174</v>
      </c>
      <c r="N7" s="425">
        <f t="shared" ca="1" si="3"/>
        <v>0.1406869894322636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19.3</v>
      </c>
      <c r="D8" s="405">
        <f t="shared" ca="1" si="4"/>
        <v>0.10903954802259887</v>
      </c>
      <c r="E8" s="414">
        <f ca="1">+KPI!CL8</f>
        <v>20.5</v>
      </c>
      <c r="F8" s="415">
        <f t="shared" ca="1" si="1"/>
        <v>4.0117416829745595E-2</v>
      </c>
      <c r="G8" s="404">
        <f ca="1">+KPI!CM8</f>
        <v>30.45</v>
      </c>
      <c r="H8" s="405">
        <f t="shared" ca="1" si="5"/>
        <v>0.11113138686131387</v>
      </c>
      <c r="I8" s="414">
        <f ca="1">+KPI!CN8</f>
        <v>24.56</v>
      </c>
      <c r="J8" s="415">
        <f t="shared" ref="J8" ca="1" si="8">+I8/I$3</f>
        <v>7.8216560509554139E-2</v>
      </c>
      <c r="K8" s="404">
        <f ca="1">+KPI!CO8</f>
        <v>35.099999999999994</v>
      </c>
      <c r="L8" s="405">
        <f t="shared" ca="1" si="2"/>
        <v>0.17121951219512194</v>
      </c>
      <c r="M8" s="424">
        <f t="shared" ca="1" si="0"/>
        <v>110.83946536420062</v>
      </c>
      <c r="N8" s="425">
        <f t="shared" ca="1" si="3"/>
        <v>8.499959000322134E-2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7.5</v>
      </c>
      <c r="D9" s="407">
        <f t="shared" ca="1" si="4"/>
        <v>4.2372881355932202E-2</v>
      </c>
      <c r="E9" s="416">
        <f ca="1">+KPI!CL9</f>
        <v>5.5669999999999993</v>
      </c>
      <c r="F9" s="417">
        <f t="shared" ca="1" si="1"/>
        <v>1.0894324853228962E-2</v>
      </c>
      <c r="G9" s="406">
        <f ca="1">+KPI!CM9</f>
        <v>4.5999999999999996</v>
      </c>
      <c r="H9" s="407">
        <f t="shared" ca="1" si="5"/>
        <v>1.6788321167883209E-2</v>
      </c>
      <c r="I9" s="416">
        <f ca="1">+KPI!CN9</f>
        <v>7.17</v>
      </c>
      <c r="J9" s="417">
        <f t="shared" ref="J9" ca="1" si="9">+I9/I$3</f>
        <v>2.2834394904458599E-2</v>
      </c>
      <c r="K9" s="406">
        <f ca="1">+KPI!CO9</f>
        <v>5.1899999999999995</v>
      </c>
      <c r="L9" s="407">
        <f t="shared" ca="1" si="2"/>
        <v>2.5317073170731706E-2</v>
      </c>
      <c r="M9" s="426">
        <f t="shared" ca="1" si="0"/>
        <v>22.577517040925564</v>
      </c>
      <c r="N9" s="427">
        <f t="shared" ca="1" si="3"/>
        <v>1.731404681052574E-2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45.421000000000006</v>
      </c>
      <c r="D10" s="408">
        <f t="shared" ca="1" si="4"/>
        <v>0.25661581920903959</v>
      </c>
      <c r="E10" s="410">
        <f ca="1">+KPI!CL10</f>
        <v>293.46999999999997</v>
      </c>
      <c r="F10" s="418">
        <f t="shared" ca="1" si="1"/>
        <v>0.57430528375733847</v>
      </c>
      <c r="G10" s="400">
        <f ca="1">+KPI!CM10</f>
        <v>94.527000000000001</v>
      </c>
      <c r="H10" s="408">
        <f t="shared" ca="1" si="5"/>
        <v>0.34498905109489053</v>
      </c>
      <c r="I10" s="410">
        <f ca="1">+KPI!CN10</f>
        <v>163.387</v>
      </c>
      <c r="J10" s="418">
        <f t="shared" ref="J10:J15" ca="1" si="10">+I10/I$3</f>
        <v>0.52034076433121024</v>
      </c>
      <c r="K10" s="400">
        <f ca="1">+KPI!CO10</f>
        <v>69.12700000000001</v>
      </c>
      <c r="L10" s="408">
        <f t="shared" ca="1" si="2"/>
        <v>0.33720487804878052</v>
      </c>
      <c r="M10" s="420">
        <f t="shared" ca="1" si="0"/>
        <v>621.95063509918327</v>
      </c>
      <c r="N10" s="428">
        <f t="shared" ca="1" si="3"/>
        <v>0.4769560085116436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132.55500000000001</v>
      </c>
      <c r="D11" s="409">
        <f t="shared" ca="1" si="4"/>
        <v>0.74889830508474575</v>
      </c>
      <c r="E11" s="412">
        <f ca="1">+KPI!CL11</f>
        <v>96.864000000000004</v>
      </c>
      <c r="F11" s="419">
        <f t="shared" ca="1" si="1"/>
        <v>0.18955772994129158</v>
      </c>
      <c r="G11" s="402">
        <f ca="1">+KPI!CM11</f>
        <v>96.864000000000004</v>
      </c>
      <c r="H11" s="409">
        <f t="shared" ca="1" si="5"/>
        <v>0.35351824817518251</v>
      </c>
      <c r="I11" s="412">
        <f ca="1">+KPI!CN11</f>
        <v>96.864000000000004</v>
      </c>
      <c r="J11" s="419">
        <f t="shared" ref="J11" ca="1" si="11">+I11/I$3</f>
        <v>0.30848407643312103</v>
      </c>
      <c r="K11" s="402">
        <f ca="1">+KPI!CO11</f>
        <v>96.864000000000004</v>
      </c>
      <c r="L11" s="409">
        <f t="shared" ca="1" si="2"/>
        <v>0.47250731707317073</v>
      </c>
      <c r="M11" s="422">
        <f t="shared" ca="1" si="0"/>
        <v>388.30756005454953</v>
      </c>
      <c r="N11" s="423">
        <f t="shared" ca="1" si="3"/>
        <v>0.29778187120747662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15.93</v>
      </c>
      <c r="D12" s="405">
        <f t="shared" ca="1" si="4"/>
        <v>0.09</v>
      </c>
      <c r="E12" s="414">
        <f ca="1">+KPI!CL12</f>
        <v>45.989999999999995</v>
      </c>
      <c r="F12" s="415">
        <f t="shared" ca="1" si="1"/>
        <v>0.09</v>
      </c>
      <c r="G12" s="404">
        <f ca="1">+KPI!CM12</f>
        <v>24.66</v>
      </c>
      <c r="H12" s="405">
        <f t="shared" ca="1" si="5"/>
        <v>0.09</v>
      </c>
      <c r="I12" s="414">
        <f ca="1">+KPI!CN12</f>
        <v>28.259999999999998</v>
      </c>
      <c r="J12" s="415">
        <f t="shared" ref="J12" ca="1" si="12">+I12/I$3</f>
        <v>0.09</v>
      </c>
      <c r="K12" s="404">
        <f ca="1">+KPI!CO12</f>
        <v>18.45</v>
      </c>
      <c r="L12" s="405">
        <f t="shared" ca="1" si="2"/>
        <v>0.09</v>
      </c>
      <c r="M12" s="424">
        <f t="shared" ca="1" si="0"/>
        <v>117.63000000000001</v>
      </c>
      <c r="N12" s="425">
        <f t="shared" ca="1" si="3"/>
        <v>9.0207055214723927E-2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>
        <f t="shared" ca="1" si="0"/>
        <v>0</v>
      </c>
      <c r="N13" s="425">
        <f t="shared" ca="1" si="3"/>
        <v>0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64.8</v>
      </c>
      <c r="D14" s="407">
        <f t="shared" ca="1" si="4"/>
        <v>0.36610169491525424</v>
      </c>
      <c r="E14" s="416">
        <f ca="1">+KPI!CL14</f>
        <v>-51.75</v>
      </c>
      <c r="F14" s="417">
        <f t="shared" ca="1" si="1"/>
        <v>-0.10127201565557729</v>
      </c>
      <c r="G14" s="406">
        <f ca="1">+KPI!CM14</f>
        <v>-16.2</v>
      </c>
      <c r="H14" s="407">
        <f t="shared" ca="1" si="5"/>
        <v>-5.9124087591240874E-2</v>
      </c>
      <c r="I14" s="416">
        <f ca="1">+KPI!CN14</f>
        <v>4.5</v>
      </c>
      <c r="J14" s="417">
        <f t="shared" ref="J14" ca="1" si="14">+I14/I$3</f>
        <v>1.4331210191082803E-2</v>
      </c>
      <c r="K14" s="406">
        <f ca="1">+KPI!CO14</f>
        <v>13.950000000000001</v>
      </c>
      <c r="L14" s="407">
        <f t="shared" ca="1" si="2"/>
        <v>6.8048780487804883E-2</v>
      </c>
      <c r="M14" s="426">
        <f t="shared" ca="1" si="0"/>
        <v>-49.64606489305573</v>
      </c>
      <c r="N14" s="427">
        <f t="shared" ca="1" si="3"/>
        <v>-3.8072135654183839E-2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-38.263999999999996</v>
      </c>
      <c r="D15" s="408">
        <f t="shared" ca="1" si="4"/>
        <v>-0.21618079096045195</v>
      </c>
      <c r="E15" s="410">
        <f ca="1">+KPI!CL15</f>
        <v>98.865999999999985</v>
      </c>
      <c r="F15" s="418">
        <f t="shared" ca="1" si="1"/>
        <v>0.19347553816046964</v>
      </c>
      <c r="G15" s="400">
        <f ca="1">+KPI!CM15</f>
        <v>-43.197000000000003</v>
      </c>
      <c r="H15" s="408">
        <f t="shared" ca="1" si="5"/>
        <v>-0.15765328467153286</v>
      </c>
      <c r="I15" s="410">
        <f ca="1">+KPI!CN15</f>
        <v>42.762999999999998</v>
      </c>
      <c r="J15" s="418">
        <f t="shared" ca="1" si="10"/>
        <v>0.13618789808917198</v>
      </c>
      <c r="K15" s="400">
        <f ca="1">+KPI!CO15</f>
        <v>-32.236999999999995</v>
      </c>
      <c r="L15" s="408">
        <f t="shared" ca="1" si="2"/>
        <v>-0.15725365853658535</v>
      </c>
      <c r="M15" s="420">
        <f t="shared" ca="1" si="0"/>
        <v>66.3670101515781</v>
      </c>
      <c r="N15" s="428">
        <f t="shared" ca="1" si="3"/>
        <v>5.0894946435259276E-2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tabSelected="1" workbookViewId="0">
      <selection activeCell="R9" sqref="R9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3">
      <c r="A2" t="s">
        <v>322</v>
      </c>
      <c r="B2" s="33">
        <f ca="1">+EXPORT!O2</f>
        <v>460</v>
      </c>
      <c r="C2" s="33">
        <f ca="1">+EXPORT!P2</f>
        <v>318</v>
      </c>
      <c r="D2" s="33">
        <f ca="1">+EXPORT!Q2</f>
        <v>221</v>
      </c>
      <c r="E2" s="33">
        <f ca="1">+EXPORT!R2</f>
        <v>177</v>
      </c>
      <c r="F2" s="33">
        <f ca="1">+EXPORT!S2</f>
        <v>511</v>
      </c>
      <c r="G2" s="33">
        <f ca="1">+EXPORT!T2</f>
        <v>274</v>
      </c>
      <c r="H2" s="33">
        <f ca="1">+EXPORT!U2</f>
        <v>314</v>
      </c>
      <c r="I2" s="33">
        <f ca="1">+EXPORT!V2</f>
        <v>205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topLeftCell="A16" zoomScale="80" zoomScaleNormal="80" workbookViewId="0">
      <selection activeCell="Q25" sqref="Q25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11" width="8.109375" customWidth="1"/>
    <col min="12" max="12" width="8.33203125" style="44" customWidth="1"/>
    <col min="13" max="20" width="6.5546875" style="44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580</v>
      </c>
      <c r="B1" s="321" t="s">
        <v>581</v>
      </c>
      <c r="C1" s="321" t="s">
        <v>582</v>
      </c>
      <c r="D1" s="321" t="str">
        <f>+KPI!E1</f>
        <v>Resp</v>
      </c>
      <c r="E1" s="321" t="str">
        <f>+KPI!F1</f>
        <v>Unit</v>
      </c>
      <c r="F1" s="321" t="s">
        <v>583</v>
      </c>
      <c r="G1" s="321" t="s">
        <v>584</v>
      </c>
      <c r="H1" s="321" t="s">
        <v>585</v>
      </c>
      <c r="I1" s="321" t="s">
        <v>586</v>
      </c>
      <c r="J1" s="321" t="s">
        <v>587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268.84999999999997</v>
      </c>
      <c r="K2" s="390" t="e">
        <f>+KPI!AG3</f>
        <v>#N/A</v>
      </c>
      <c r="L2" s="397">
        <f ca="1">+KPI!CE3</f>
        <v>283</v>
      </c>
      <c r="M2" s="397">
        <f ca="1">+KPI!CF3</f>
        <v>259</v>
      </c>
      <c r="N2" s="397">
        <f ca="1">+KPI!CG3</f>
        <v>302</v>
      </c>
      <c r="O2" s="397">
        <f ca="1">+KPI!CH3</f>
        <v>460</v>
      </c>
      <c r="P2" s="397">
        <f ca="1">+KPI!CI3</f>
        <v>318</v>
      </c>
      <c r="Q2" s="397">
        <f ca="1">+KPI!CJ3</f>
        <v>221</v>
      </c>
      <c r="R2" s="397">
        <f ca="1">+KPI!CK3</f>
        <v>177</v>
      </c>
      <c r="S2" s="397">
        <f ca="1">+KPI!CL3</f>
        <v>511</v>
      </c>
      <c r="T2" s="397">
        <f ca="1">+KPI!CM3</f>
        <v>274</v>
      </c>
      <c r="U2" s="397">
        <f ca="1">+KPI!CN3</f>
        <v>314</v>
      </c>
      <c r="V2" s="397">
        <f ca="1">+KPI!CO3</f>
        <v>205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-7.0750000000000002</v>
      </c>
      <c r="K3" s="390" t="e">
        <f>+KPI!AG4</f>
        <v>#N/A</v>
      </c>
      <c r="L3" s="397">
        <f ca="1">+KPI!CE4</f>
        <v>-9.1206095406360461</v>
      </c>
      <c r="M3" s="397">
        <f ca="1">+KPI!CF4</f>
        <v>-17.097220077220079</v>
      </c>
      <c r="N3" s="397">
        <f ca="1">+KPI!CG4</f>
        <v>12.343220198675498</v>
      </c>
      <c r="O3" s="397">
        <f ca="1">+KPI!CH4</f>
        <v>69.342378260869566</v>
      </c>
      <c r="P3" s="397">
        <f ca="1">+KPI!CI4</f>
        <v>-7.4969944968553452</v>
      </c>
      <c r="Q3" s="397">
        <f ca="1">+KPI!CJ4</f>
        <v>-40.294747737556555</v>
      </c>
      <c r="R3" s="397">
        <f ca="1">+KPI!CK4</f>
        <v>-30.02405084745763</v>
      </c>
      <c r="S3" s="397">
        <f ca="1">+KPI!CL4</f>
        <v>117.30185420743638</v>
      </c>
      <c r="T3" s="397">
        <f ca="1">+KPI!CM4</f>
        <v>-7.5035118613138687</v>
      </c>
      <c r="U3" s="397">
        <f ca="1">+KPI!CN4</f>
        <v>-2.6017038216560509</v>
      </c>
      <c r="V3" s="397">
        <f ca="1">+KPI!CO4</f>
        <v>-40.801790243902445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#N/A</v>
      </c>
      <c r="AP3" s="392" t="e">
        <f t="shared" ca="1" si="4"/>
        <v>#N/A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1.38</v>
      </c>
      <c r="N4" s="397">
        <f ca="1">+KPI!CG5</f>
        <v>0</v>
      </c>
      <c r="O4" s="397">
        <f ca="1">+KPI!CH5</f>
        <v>1.8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5.26</v>
      </c>
      <c r="V4" s="397">
        <f ca="1">+KPI!CO5</f>
        <v>0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55.965000000000003</v>
      </c>
      <c r="H5" s="390">
        <f ca="1">+KPI!AF6</f>
        <v>53.351249999999993</v>
      </c>
      <c r="I5" s="396" t="str">
        <f>+KPI!I6</f>
        <v>2</v>
      </c>
      <c r="J5" s="322">
        <f ca="1">+KPI!Q6</f>
        <v>55.965000000000003</v>
      </c>
      <c r="K5" s="390">
        <f ca="1">+KPI!AG6</f>
        <v>54.658124999999998</v>
      </c>
      <c r="L5" s="397">
        <f ca="1">+KPI!CE6</f>
        <v>85.08</v>
      </c>
      <c r="M5" s="397">
        <f ca="1">+KPI!CF6</f>
        <v>70.64</v>
      </c>
      <c r="N5" s="397">
        <f ca="1">+KPI!CG6</f>
        <v>115.82</v>
      </c>
      <c r="O5" s="397">
        <f ca="1">+KPI!CH6</f>
        <v>120.30000000000001</v>
      </c>
      <c r="P5" s="397">
        <f ca="1">+KPI!CI6</f>
        <v>90.48</v>
      </c>
      <c r="Q5" s="397">
        <f ca="1">+KPI!CJ6</f>
        <v>49.660000000000004</v>
      </c>
      <c r="R5" s="397">
        <f ca="1">+KPI!CK6</f>
        <v>46.220000000000006</v>
      </c>
      <c r="S5" s="397">
        <f ca="1">+KPI!CL6</f>
        <v>146.96</v>
      </c>
      <c r="T5" s="397">
        <f ca="1">+KPI!CM6</f>
        <v>86.940000000000012</v>
      </c>
      <c r="U5" s="397">
        <f ca="1">+KPI!CN6</f>
        <v>80.040000000000006</v>
      </c>
      <c r="V5" s="397">
        <f ca="1">+KPI!CO6</f>
        <v>48.1</v>
      </c>
      <c r="W5" s="394">
        <f ca="1">+KPI!CR6</f>
        <v>75.454875000000001</v>
      </c>
      <c r="X5" s="394">
        <f ca="1">+KPI!CS6</f>
        <v>69.055875</v>
      </c>
      <c r="Y5" s="394">
        <f ca="1">+KPI!CT6</f>
        <v>80.520750000000007</v>
      </c>
      <c r="Z5" s="394">
        <f ca="1">+KPI!CU6</f>
        <v>122.64749999999999</v>
      </c>
      <c r="AA5" s="394">
        <f ca="1">+KPI!CV6</f>
        <v>84.786749999999998</v>
      </c>
      <c r="AB5" s="394">
        <f ca="1">+KPI!CW6</f>
        <v>58.924125000000004</v>
      </c>
      <c r="AC5" s="394">
        <f ca="1">+KPI!CX6</f>
        <v>47.192625</v>
      </c>
      <c r="AD5" s="394">
        <f ca="1">+KPI!CY6</f>
        <v>136.245375</v>
      </c>
      <c r="AE5" s="394">
        <f ca="1">+KPI!CZ6</f>
        <v>73.055250000000001</v>
      </c>
      <c r="AF5" s="394">
        <f ca="1">+KPI!DA6</f>
        <v>83.720250000000007</v>
      </c>
      <c r="AG5" s="394">
        <f ca="1">+KPI!DB6</f>
        <v>54.658124999999998</v>
      </c>
      <c r="AH5" s="392">
        <f ca="1">+W5-L5</f>
        <v>-9.625124999999997</v>
      </c>
      <c r="AI5" s="392">
        <f t="shared" ca="1" si="6"/>
        <v>-1.5841250000000002</v>
      </c>
      <c r="AJ5" s="392">
        <f t="shared" ca="1" si="7"/>
        <v>-35.299249999999986</v>
      </c>
      <c r="AK5" s="392">
        <f t="shared" ca="1" si="8"/>
        <v>2.3474999999999824</v>
      </c>
      <c r="AL5" s="392">
        <f t="shared" ca="1" si="9"/>
        <v>-5.6932500000000061</v>
      </c>
      <c r="AM5" s="392">
        <f t="shared" ca="1" si="10"/>
        <v>9.2641249999999999</v>
      </c>
      <c r="AN5" s="392">
        <f t="shared" ca="1" si="11"/>
        <v>0.97262499999999363</v>
      </c>
      <c r="AO5" s="392">
        <f t="shared" ca="1" si="12"/>
        <v>-10.714625000000012</v>
      </c>
      <c r="AP5" s="392">
        <f t="shared" ca="1" si="13"/>
        <v>-13.884750000000011</v>
      </c>
      <c r="AQ5" s="392">
        <f t="shared" ca="1" si="14"/>
        <v>3.6802500000000009</v>
      </c>
      <c r="AR5" s="392">
        <f t="shared" ca="1" si="15"/>
        <v>6.5581249999999969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35.895499999999998</v>
      </c>
      <c r="H6" s="390">
        <f ca="1">+KPI!AF7</f>
        <v>40.590000000000003</v>
      </c>
      <c r="I6" s="396" t="str">
        <f>+KPI!I7</f>
        <v>3</v>
      </c>
      <c r="J6" s="322">
        <f ca="1">+KPI!Q7</f>
        <v>35.895499999999998</v>
      </c>
      <c r="K6" s="390">
        <f ca="1">+KPI!AG7</f>
        <v>38.242750000000001</v>
      </c>
      <c r="L6" s="397">
        <f ca="1">+KPI!CE7</f>
        <v>45.402999999999999</v>
      </c>
      <c r="M6" s="397">
        <f ca="1">+KPI!CF7</f>
        <v>49.602999999999994</v>
      </c>
      <c r="N6" s="397">
        <f ca="1">+KPI!CG7</f>
        <v>45.603000000000002</v>
      </c>
      <c r="O6" s="397">
        <f ca="1">+KPI!CH7</f>
        <v>56.859000000000002</v>
      </c>
      <c r="P6" s="397">
        <f ca="1">+KPI!CI7</f>
        <v>58.059000000000005</v>
      </c>
      <c r="Q6" s="397">
        <f ca="1">+KPI!CJ7</f>
        <v>50.459000000000003</v>
      </c>
      <c r="R6" s="397">
        <f ca="1">+KPI!CK7</f>
        <v>58.559000000000005</v>
      </c>
      <c r="S6" s="397">
        <f ca="1">+KPI!CL7</f>
        <v>44.503</v>
      </c>
      <c r="T6" s="397">
        <f ca="1">+KPI!CM7</f>
        <v>57.482999999999997</v>
      </c>
      <c r="U6" s="397">
        <f ca="1">+KPI!CN7</f>
        <v>33.582999999999998</v>
      </c>
      <c r="V6" s="397">
        <f ca="1">+KPI!CO7</f>
        <v>47.482999999999997</v>
      </c>
      <c r="W6" s="394">
        <f ca="1">+KPI!CR7</f>
        <v>52.79365</v>
      </c>
      <c r="X6" s="394">
        <f ca="1">+KPI!CS7</f>
        <v>48.316449999999996</v>
      </c>
      <c r="Y6" s="394">
        <f ca="1">+KPI!CT7</f>
        <v>56.338099999999997</v>
      </c>
      <c r="Z6" s="394">
        <f ca="1">+KPI!CU7</f>
        <v>85.813000000000002</v>
      </c>
      <c r="AA6" s="394">
        <f ca="1">+KPI!CV7</f>
        <v>59.322899999999997</v>
      </c>
      <c r="AB6" s="394">
        <f ca="1">+KPI!CW7</f>
        <v>41.227550000000001</v>
      </c>
      <c r="AC6" s="394">
        <f ca="1">+KPI!CX7</f>
        <v>33.019349999999996</v>
      </c>
      <c r="AD6" s="394">
        <f ca="1">+KPI!CY7</f>
        <v>95.32705</v>
      </c>
      <c r="AE6" s="394">
        <f ca="1">+KPI!CZ7</f>
        <v>51.114699999999999</v>
      </c>
      <c r="AF6" s="394">
        <f ca="1">+KPI!DA7</f>
        <v>58.576699999999995</v>
      </c>
      <c r="AG6" s="394">
        <f ca="1">+KPI!DB7</f>
        <v>38.242750000000001</v>
      </c>
      <c r="AH6" s="392">
        <f t="shared" ca="1" si="5"/>
        <v>7.3906500000000008</v>
      </c>
      <c r="AI6" s="392">
        <f t="shared" ca="1" si="6"/>
        <v>-1.2865499999999983</v>
      </c>
      <c r="AJ6" s="392">
        <f t="shared" ca="1" si="7"/>
        <v>10.735099999999996</v>
      </c>
      <c r="AK6" s="392">
        <f t="shared" ca="1" si="8"/>
        <v>28.954000000000001</v>
      </c>
      <c r="AL6" s="392">
        <f t="shared" ca="1" si="9"/>
        <v>1.2638999999999925</v>
      </c>
      <c r="AM6" s="392">
        <f t="shared" ca="1" si="10"/>
        <v>-9.2314500000000024</v>
      </c>
      <c r="AN6" s="392">
        <f t="shared" ca="1" si="11"/>
        <v>-25.539650000000009</v>
      </c>
      <c r="AO6" s="392">
        <f t="shared" ca="1" si="12"/>
        <v>50.82405</v>
      </c>
      <c r="AP6" s="392">
        <f t="shared" ca="1" si="13"/>
        <v>-6.3682999999999979</v>
      </c>
      <c r="AQ6" s="392">
        <f t="shared" ca="1" si="14"/>
        <v>24.993699999999997</v>
      </c>
      <c r="AR6" s="392">
        <f t="shared" ca="1" si="15"/>
        <v>-9.2402499999999961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33.825000000000003</v>
      </c>
      <c r="H7" s="390">
        <f ca="1">+KPI!AF8</f>
        <v>39.975000000000001</v>
      </c>
      <c r="I7" s="396" t="str">
        <f>+KPI!I8</f>
        <v>3</v>
      </c>
      <c r="J7" s="322">
        <f ca="1">+KPI!Q8</f>
        <v>33.825000000000003</v>
      </c>
      <c r="K7" s="390">
        <f ca="1">+KPI!AG8</f>
        <v>36.900000000000006</v>
      </c>
      <c r="L7" s="397">
        <f ca="1">+KPI!CE8</f>
        <v>33.199999999999996</v>
      </c>
      <c r="M7" s="397">
        <f ca="1">+KPI!CF8</f>
        <v>34.24</v>
      </c>
      <c r="N7" s="397">
        <f ca="1">+KPI!CG8</f>
        <v>20.6</v>
      </c>
      <c r="O7" s="397">
        <f ca="1">+KPI!CH8</f>
        <v>37.5</v>
      </c>
      <c r="P7" s="397">
        <f ca="1">+KPI!CI8</f>
        <v>22.290000000000003</v>
      </c>
      <c r="Q7" s="397">
        <f ca="1">+KPI!CJ8</f>
        <v>29.900000000000002</v>
      </c>
      <c r="R7" s="397">
        <f ca="1">+KPI!CK8</f>
        <v>19.3</v>
      </c>
      <c r="S7" s="397">
        <f ca="1">+KPI!CL8</f>
        <v>20.5</v>
      </c>
      <c r="T7" s="397">
        <f ca="1">+KPI!CM8</f>
        <v>30.45</v>
      </c>
      <c r="U7" s="397">
        <f ca="1">+KPI!CN8</f>
        <v>24.56</v>
      </c>
      <c r="V7" s="397">
        <f ca="1">+KPI!CO8</f>
        <v>35.099999999999994</v>
      </c>
      <c r="W7" s="394">
        <f ca="1">+KPI!CR8</f>
        <v>50.940000000000005</v>
      </c>
      <c r="X7" s="394">
        <f ca="1">+KPI!CS8</f>
        <v>46.620000000000005</v>
      </c>
      <c r="Y7" s="394">
        <f ca="1">+KPI!CT8</f>
        <v>54.360000000000007</v>
      </c>
      <c r="Z7" s="394">
        <f ca="1">+KPI!CU8</f>
        <v>82.800000000000011</v>
      </c>
      <c r="AA7" s="394">
        <f ca="1">+KPI!CV8</f>
        <v>57.240000000000009</v>
      </c>
      <c r="AB7" s="394">
        <f ca="1">+KPI!CW8</f>
        <v>39.78</v>
      </c>
      <c r="AC7" s="394">
        <f ca="1">+KPI!CX8</f>
        <v>31.860000000000003</v>
      </c>
      <c r="AD7" s="394">
        <f ca="1">+KPI!CY8</f>
        <v>91.98</v>
      </c>
      <c r="AE7" s="394">
        <f ca="1">+KPI!CZ8</f>
        <v>49.320000000000007</v>
      </c>
      <c r="AF7" s="394">
        <f ca="1">+KPI!DA8</f>
        <v>56.52</v>
      </c>
      <c r="AG7" s="394">
        <f ca="1">+KPI!DB8</f>
        <v>36.900000000000006</v>
      </c>
      <c r="AH7" s="392">
        <f t="shared" ca="1" si="5"/>
        <v>17.740000000000009</v>
      </c>
      <c r="AI7" s="392">
        <f t="shared" ca="1" si="6"/>
        <v>12.380000000000003</v>
      </c>
      <c r="AJ7" s="392">
        <f t="shared" ca="1" si="7"/>
        <v>33.760000000000005</v>
      </c>
      <c r="AK7" s="392">
        <f t="shared" ca="1" si="8"/>
        <v>45.300000000000011</v>
      </c>
      <c r="AL7" s="392">
        <f t="shared" ca="1" si="9"/>
        <v>34.950000000000003</v>
      </c>
      <c r="AM7" s="392">
        <f t="shared" ca="1" si="10"/>
        <v>9.879999999999999</v>
      </c>
      <c r="AN7" s="392">
        <f t="shared" ca="1" si="11"/>
        <v>12.560000000000002</v>
      </c>
      <c r="AO7" s="392">
        <f t="shared" ca="1" si="12"/>
        <v>71.48</v>
      </c>
      <c r="AP7" s="392">
        <f t="shared" ca="1" si="13"/>
        <v>18.870000000000008</v>
      </c>
      <c r="AQ7" s="392">
        <f t="shared" ca="1" si="14"/>
        <v>31.960000000000004</v>
      </c>
      <c r="AR7" s="392">
        <f t="shared" ca="1" si="15"/>
        <v>1.8000000000000114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3.0749999999999997</v>
      </c>
      <c r="H8" s="390">
        <f ca="1">+KPI!AF9</f>
        <v>6.1499999999999995</v>
      </c>
      <c r="I8" s="396" t="str">
        <f>+KPI!I9</f>
        <v>7</v>
      </c>
      <c r="J8" s="322">
        <f ca="1">+KPI!Q9</f>
        <v>3.0749999999999997</v>
      </c>
      <c r="K8" s="390">
        <f ca="1">+KPI!AG9</f>
        <v>4.6124999999999998</v>
      </c>
      <c r="L8" s="397">
        <f ca="1">+KPI!CE9</f>
        <v>4.5999999999999996</v>
      </c>
      <c r="M8" s="397">
        <f ca="1">+KPI!CF9</f>
        <v>4.7329999999999997</v>
      </c>
      <c r="N8" s="397">
        <f ca="1">+KPI!CG9</f>
        <v>5.2799999999999994</v>
      </c>
      <c r="O8" s="397">
        <f ca="1">+KPI!CH9</f>
        <v>5.5</v>
      </c>
      <c r="P8" s="397">
        <f ca="1">+KPI!CI9</f>
        <v>4.84</v>
      </c>
      <c r="Q8" s="397">
        <f ca="1">+KPI!CJ9</f>
        <v>5.56</v>
      </c>
      <c r="R8" s="397">
        <f ca="1">+KPI!CK9</f>
        <v>7.5</v>
      </c>
      <c r="S8" s="397">
        <f ca="1">+KPI!CL9</f>
        <v>5.5669999999999993</v>
      </c>
      <c r="T8" s="397">
        <f ca="1">+KPI!CM9</f>
        <v>4.5999999999999996</v>
      </c>
      <c r="U8" s="397">
        <f ca="1">+KPI!CN9</f>
        <v>7.17</v>
      </c>
      <c r="V8" s="397">
        <f ca="1">+KPI!CO9</f>
        <v>5.1899999999999995</v>
      </c>
      <c r="W8" s="394">
        <f ca="1">+KPI!CR9</f>
        <v>6.3674999999999997</v>
      </c>
      <c r="X8" s="394">
        <f ca="1">+KPI!CS9</f>
        <v>5.8274999999999997</v>
      </c>
      <c r="Y8" s="394">
        <f ca="1">+KPI!CT9</f>
        <v>6.7949999999999999</v>
      </c>
      <c r="Z8" s="394">
        <f ca="1">+KPI!CU9</f>
        <v>10.35</v>
      </c>
      <c r="AA8" s="394">
        <f ca="1">+KPI!CV9</f>
        <v>7.1549999999999994</v>
      </c>
      <c r="AB8" s="394">
        <f ca="1">+KPI!CW9</f>
        <v>4.9725000000000001</v>
      </c>
      <c r="AC8" s="394">
        <f ca="1">+KPI!CX9</f>
        <v>3.9824999999999999</v>
      </c>
      <c r="AD8" s="394">
        <f ca="1">+KPI!CY9</f>
        <v>11.497499999999999</v>
      </c>
      <c r="AE8" s="394">
        <f ca="1">+KPI!CZ9</f>
        <v>6.165</v>
      </c>
      <c r="AF8" s="394">
        <f ca="1">+KPI!DA9</f>
        <v>7.0649999999999995</v>
      </c>
      <c r="AG8" s="394">
        <f ca="1">+KPI!DB9</f>
        <v>4.6124999999999998</v>
      </c>
      <c r="AH8" s="392">
        <f t="shared" ca="1" si="5"/>
        <v>1.7675000000000001</v>
      </c>
      <c r="AI8" s="392">
        <f t="shared" ca="1" si="6"/>
        <v>1.0945</v>
      </c>
      <c r="AJ8" s="392">
        <f t="shared" ca="1" si="7"/>
        <v>1.5150000000000006</v>
      </c>
      <c r="AK8" s="392">
        <f t="shared" ca="1" si="8"/>
        <v>4.8499999999999996</v>
      </c>
      <c r="AL8" s="392">
        <f t="shared" ca="1" si="9"/>
        <v>2.3149999999999995</v>
      </c>
      <c r="AM8" s="392">
        <f t="shared" ca="1" si="10"/>
        <v>-0.58749999999999947</v>
      </c>
      <c r="AN8" s="392">
        <f t="shared" ca="1" si="11"/>
        <v>-3.5175000000000001</v>
      </c>
      <c r="AO8" s="392">
        <f t="shared" ca="1" si="12"/>
        <v>5.9304999999999994</v>
      </c>
      <c r="AP8" s="392">
        <f t="shared" ca="1" si="13"/>
        <v>1.5650000000000004</v>
      </c>
      <c r="AQ8" s="392">
        <f t="shared" ca="1" si="14"/>
        <v>-0.10500000000000043</v>
      </c>
      <c r="AR8" s="392">
        <f t="shared" ca="1" si="15"/>
        <v>-0.57749999999999968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64.421250000000001</v>
      </c>
      <c r="H9" s="390">
        <f ca="1">+KPI!AF10</f>
        <v>76.239499999999978</v>
      </c>
      <c r="I9" s="396" t="str">
        <f>+KPI!I10</f>
        <v>4</v>
      </c>
      <c r="J9" s="322">
        <f ca="1">+KPI!Q10</f>
        <v>64.421250000000001</v>
      </c>
      <c r="K9" s="390">
        <f ca="1">+KPI!AG10</f>
        <v>70.330374999999989</v>
      </c>
      <c r="L9" s="397">
        <f ca="1">+KPI!CE10</f>
        <v>114.71700000000004</v>
      </c>
      <c r="M9" s="397">
        <f ca="1">+KPI!CF10</f>
        <v>98.403999999999996</v>
      </c>
      <c r="N9" s="397">
        <f ca="1">+KPI!CG10</f>
        <v>114.697</v>
      </c>
      <c r="O9" s="397">
        <f ca="1">+KPI!CH10</f>
        <v>238.041</v>
      </c>
      <c r="P9" s="397">
        <f ca="1">+KPI!CI10</f>
        <v>142.33099999999999</v>
      </c>
      <c r="Q9" s="397">
        <f ca="1">+KPI!CJ10</f>
        <v>85.420999999999992</v>
      </c>
      <c r="R9" s="397">
        <f ca="1">+KPI!CK10</f>
        <v>45.421000000000006</v>
      </c>
      <c r="S9" s="397">
        <f ca="1">+KPI!CL10</f>
        <v>293.46999999999997</v>
      </c>
      <c r="T9" s="397">
        <f ca="1">+KPI!CM10</f>
        <v>94.527000000000001</v>
      </c>
      <c r="U9" s="397">
        <f ca="1">+KPI!CN10</f>
        <v>163.387</v>
      </c>
      <c r="V9" s="397">
        <f ca="1">+KPI!CO10</f>
        <v>69.12700000000001</v>
      </c>
      <c r="W9" s="394">
        <f ca="1">+KPI!CR10</f>
        <v>97.09022499999999</v>
      </c>
      <c r="X9" s="394">
        <f ca="1">+KPI!CS10</f>
        <v>88.856424999999987</v>
      </c>
      <c r="Y9" s="394">
        <f ca="1">+KPI!CT10</f>
        <v>103.60864999999998</v>
      </c>
      <c r="Z9" s="394">
        <f ca="1">+KPI!CU10</f>
        <v>157.81449999999998</v>
      </c>
      <c r="AA9" s="394">
        <f ca="1">+KPI!CV10</f>
        <v>109.09784999999999</v>
      </c>
      <c r="AB9" s="394">
        <f ca="1">+KPI!CW10</f>
        <v>75.819574999999986</v>
      </c>
      <c r="AC9" s="394">
        <f ca="1">+KPI!CX10</f>
        <v>60.724274999999992</v>
      </c>
      <c r="AD9" s="394">
        <f ca="1">+KPI!CY10</f>
        <v>175.31132499999998</v>
      </c>
      <c r="AE9" s="394">
        <f ca="1">+KPI!CZ10</f>
        <v>94.002549999999985</v>
      </c>
      <c r="AF9" s="394">
        <f ca="1">+KPI!DA10</f>
        <v>107.72554999999998</v>
      </c>
      <c r="AG9" s="394">
        <f ca="1">+KPI!DB10</f>
        <v>70.330374999999989</v>
      </c>
      <c r="AH9" s="392">
        <f t="shared" ca="1" si="5"/>
        <v>-17.626775000000052</v>
      </c>
      <c r="AI9" s="392">
        <f t="shared" ca="1" si="6"/>
        <v>-9.547575000000009</v>
      </c>
      <c r="AJ9" s="392">
        <f t="shared" ca="1" si="7"/>
        <v>-11.08835000000002</v>
      </c>
      <c r="AK9" s="392">
        <f t="shared" ca="1" si="8"/>
        <v>-80.226500000000016</v>
      </c>
      <c r="AL9" s="392">
        <f t="shared" ca="1" si="9"/>
        <v>-33.233149999999995</v>
      </c>
      <c r="AM9" s="392">
        <f t="shared" ca="1" si="10"/>
        <v>-9.6014250000000061</v>
      </c>
      <c r="AN9" s="392">
        <f t="shared" ca="1" si="11"/>
        <v>15.303274999999985</v>
      </c>
      <c r="AO9" s="392">
        <f t="shared" ca="1" si="12"/>
        <v>-118.15867499999999</v>
      </c>
      <c r="AP9" s="392">
        <f t="shared" ca="1" si="13"/>
        <v>-0.52445000000001585</v>
      </c>
      <c r="AQ9" s="392">
        <f t="shared" ca="1" si="14"/>
        <v>-55.661450000000016</v>
      </c>
      <c r="AR9" s="392">
        <f t="shared" ca="1" si="15"/>
        <v>1.2033749999999799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48.40789473684211</v>
      </c>
      <c r="H10" s="390">
        <f ca="1">+KPI!AF11</f>
        <v>61.316666666666663</v>
      </c>
      <c r="I10" s="396" t="str">
        <f>+KPI!I11</f>
        <v>8</v>
      </c>
      <c r="J10" s="322">
        <f ca="1">+KPI!Q11</f>
        <v>48.40789473684211</v>
      </c>
      <c r="K10" s="390">
        <f ca="1">+KPI!AG11</f>
        <v>54.862280701754386</v>
      </c>
      <c r="L10" s="397">
        <f ca="1">+KPI!CE11</f>
        <v>121.008</v>
      </c>
      <c r="M10" s="397">
        <f ca="1">+KPI!CF11</f>
        <v>121.008</v>
      </c>
      <c r="N10" s="397">
        <f ca="1">+KPI!CG11</f>
        <v>121.008</v>
      </c>
      <c r="O10" s="397">
        <f ca="1">+KPI!CH11</f>
        <v>132.55500000000001</v>
      </c>
      <c r="P10" s="397">
        <f ca="1">+KPI!CI11</f>
        <v>132.55500000000001</v>
      </c>
      <c r="Q10" s="397">
        <f ca="1">+KPI!CJ11</f>
        <v>132.55500000000001</v>
      </c>
      <c r="R10" s="397">
        <f ca="1">+KPI!CK11</f>
        <v>132.55500000000001</v>
      </c>
      <c r="S10" s="397">
        <f ca="1">+KPI!CL11</f>
        <v>96.864000000000004</v>
      </c>
      <c r="T10" s="397">
        <f ca="1">+KPI!CM11</f>
        <v>96.864000000000004</v>
      </c>
      <c r="U10" s="397">
        <f ca="1">+KPI!CN11</f>
        <v>96.864000000000004</v>
      </c>
      <c r="V10" s="397">
        <f ca="1">+KPI!CO11</f>
        <v>96.864000000000004</v>
      </c>
      <c r="W10" s="394">
        <f ca="1">+KPI!CR11</f>
        <v>75.736709456568249</v>
      </c>
      <c r="X10" s="394">
        <f ca="1">+KPI!CS11</f>
        <v>69.313808301240911</v>
      </c>
      <c r="Y10" s="394">
        <f ca="1">+KPI!CT11</f>
        <v>80.821506204535723</v>
      </c>
      <c r="Z10" s="394">
        <f ca="1">+KPI!CU11</f>
        <v>123.1056054771074</v>
      </c>
      <c r="AA10" s="394">
        <f ca="1">+KPI!CV11</f>
        <v>85.103440308087286</v>
      </c>
      <c r="AB10" s="394">
        <f ca="1">+KPI!CW11</f>
        <v>59.144214805305943</v>
      </c>
      <c r="AC10" s="394">
        <f ca="1">+KPI!CX11</f>
        <v>47.368896020539154</v>
      </c>
      <c r="AD10" s="394">
        <f ca="1">+KPI!CY11</f>
        <v>136.754270432178</v>
      </c>
      <c r="AE10" s="394">
        <f ca="1">+KPI!CZ11</f>
        <v>73.32812152332049</v>
      </c>
      <c r="AF10" s="394">
        <f ca="1">+KPI!DA11</f>
        <v>84.032956782199392</v>
      </c>
      <c r="AG10" s="394">
        <f ca="1">+KPI!DB11</f>
        <v>54.862280701754386</v>
      </c>
      <c r="AH10" s="392">
        <f t="shared" ca="1" si="5"/>
        <v>-45.271290543431746</v>
      </c>
      <c r="AI10" s="392">
        <f t="shared" ca="1" si="6"/>
        <v>-51.694191698759084</v>
      </c>
      <c r="AJ10" s="392">
        <f t="shared" ca="1" si="7"/>
        <v>-40.186493795464273</v>
      </c>
      <c r="AK10" s="392">
        <f t="shared" ca="1" si="8"/>
        <v>-9.4493945228926037</v>
      </c>
      <c r="AL10" s="392">
        <f t="shared" ca="1" si="9"/>
        <v>-47.45155969191272</v>
      </c>
      <c r="AM10" s="392">
        <f t="shared" ca="1" si="10"/>
        <v>-73.410785194694057</v>
      </c>
      <c r="AN10" s="392">
        <f t="shared" ca="1" si="11"/>
        <v>-85.186103979460853</v>
      </c>
      <c r="AO10" s="392">
        <f t="shared" ca="1" si="12"/>
        <v>39.890270432177999</v>
      </c>
      <c r="AP10" s="392">
        <f t="shared" ca="1" si="13"/>
        <v>-23.535878476679514</v>
      </c>
      <c r="AQ10" s="392">
        <f t="shared" ca="1" si="14"/>
        <v>-12.831043217800612</v>
      </c>
      <c r="AR10" s="392">
        <f t="shared" ca="1" si="15"/>
        <v>-42.001719298245618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18.45</v>
      </c>
      <c r="H11" s="390">
        <f ca="1">+KPI!AF12</f>
        <v>18.45</v>
      </c>
      <c r="I11" s="396" t="str">
        <f>+KPI!I12</f>
        <v>12</v>
      </c>
      <c r="J11" s="322">
        <f ca="1">+KPI!Q12</f>
        <v>18.45</v>
      </c>
      <c r="K11" s="390">
        <f ca="1">+KPI!AG12</f>
        <v>18.45</v>
      </c>
      <c r="L11" s="397">
        <f ca="1">+KPI!CE12</f>
        <v>25.47</v>
      </c>
      <c r="M11" s="397">
        <f ca="1">+KPI!CF12</f>
        <v>23.31</v>
      </c>
      <c r="N11" s="397">
        <f ca="1">+KPI!CG12</f>
        <v>27.18</v>
      </c>
      <c r="O11" s="397">
        <f ca="1">+KPI!CH12</f>
        <v>41.4</v>
      </c>
      <c r="P11" s="397">
        <f ca="1">+KPI!CI12</f>
        <v>28.619999999999997</v>
      </c>
      <c r="Q11" s="397">
        <f ca="1">+KPI!CJ12</f>
        <v>19.89</v>
      </c>
      <c r="R11" s="397">
        <f ca="1">+KPI!CK12</f>
        <v>15.93</v>
      </c>
      <c r="S11" s="397">
        <f ca="1">+KPI!CL12</f>
        <v>45.989999999999995</v>
      </c>
      <c r="T11" s="397">
        <f ca="1">+KPI!CM12</f>
        <v>24.66</v>
      </c>
      <c r="U11" s="397">
        <f ca="1">+KPI!CN12</f>
        <v>28.259999999999998</v>
      </c>
      <c r="V11" s="397">
        <f ca="1">+KPI!CO12</f>
        <v>18.45</v>
      </c>
      <c r="W11" s="394">
        <f ca="1">+KPI!CR12</f>
        <v>25.47</v>
      </c>
      <c r="X11" s="394">
        <f ca="1">+KPI!CS12</f>
        <v>23.31</v>
      </c>
      <c r="Y11" s="394">
        <f ca="1">+KPI!CT12</f>
        <v>27.18</v>
      </c>
      <c r="Z11" s="394">
        <f ca="1">+KPI!CU12</f>
        <v>41.4</v>
      </c>
      <c r="AA11" s="394">
        <f ca="1">+KPI!CV12</f>
        <v>28.619999999999997</v>
      </c>
      <c r="AB11" s="394">
        <f ca="1">+KPI!CW12</f>
        <v>19.89</v>
      </c>
      <c r="AC11" s="394">
        <f ca="1">+KPI!CX12</f>
        <v>15.93</v>
      </c>
      <c r="AD11" s="394">
        <f ca="1">+KPI!CY12</f>
        <v>45.989999999999995</v>
      </c>
      <c r="AE11" s="394">
        <f ca="1">+KPI!CZ12</f>
        <v>24.66</v>
      </c>
      <c r="AF11" s="394">
        <f ca="1">+KPI!DA12</f>
        <v>28.259999999999998</v>
      </c>
      <c r="AG11" s="394">
        <f ca="1">+KPI!DB12</f>
        <v>18.45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-2.0499999999999998</v>
      </c>
      <c r="H13" s="390">
        <f ca="1">+KPI!AF14</f>
        <v>2.0499999999999998</v>
      </c>
      <c r="I13" s="396" t="str">
        <f>+KPI!I14</f>
        <v>7</v>
      </c>
      <c r="J13" s="322">
        <f ca="1">+KPI!Q14</f>
        <v>-2.0499999999999998</v>
      </c>
      <c r="K13" s="390">
        <f ca="1">+KPI!AG14</f>
        <v>0</v>
      </c>
      <c r="L13" s="397">
        <f ca="1">+KPI!CE14</f>
        <v>-13.5</v>
      </c>
      <c r="M13" s="397">
        <f ca="1">+KPI!CF14</f>
        <v>9.9</v>
      </c>
      <c r="N13" s="397">
        <f ca="1">+KPI!CG14</f>
        <v>-15.3</v>
      </c>
      <c r="O13" s="397">
        <f ca="1">+KPI!CH14</f>
        <v>-9</v>
      </c>
      <c r="P13" s="397">
        <f ca="1">+KPI!CI14</f>
        <v>-4.5</v>
      </c>
      <c r="Q13" s="397">
        <f ca="1">+KPI!CJ14</f>
        <v>25.650000000000002</v>
      </c>
      <c r="R13" s="397">
        <f ca="1">+KPI!CK14</f>
        <v>64.8</v>
      </c>
      <c r="S13" s="397">
        <f ca="1">+KPI!CL14</f>
        <v>-51.75</v>
      </c>
      <c r="T13" s="397">
        <f ca="1">+KPI!CM14</f>
        <v>-16.2</v>
      </c>
      <c r="U13" s="397">
        <f ca="1">+KPI!CN14</f>
        <v>4.5</v>
      </c>
      <c r="V13" s="397">
        <f ca="1">+KPI!CO14</f>
        <v>13.950000000000001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-13.5</v>
      </c>
      <c r="AI13" s="392">
        <f t="shared" ref="AI13:AR13" ca="1" si="16">-X13+M13</f>
        <v>9.9</v>
      </c>
      <c r="AJ13" s="392">
        <f t="shared" ca="1" si="16"/>
        <v>-15.3</v>
      </c>
      <c r="AK13" s="392">
        <f t="shared" ca="1" si="16"/>
        <v>-9</v>
      </c>
      <c r="AL13" s="392">
        <f t="shared" ca="1" si="16"/>
        <v>-4.5</v>
      </c>
      <c r="AM13" s="392">
        <f t="shared" ca="1" si="16"/>
        <v>25.650000000000002</v>
      </c>
      <c r="AN13" s="392">
        <f t="shared" ca="1" si="16"/>
        <v>64.8</v>
      </c>
      <c r="AO13" s="392">
        <f t="shared" ca="1" si="16"/>
        <v>-51.75</v>
      </c>
      <c r="AP13" s="392">
        <f t="shared" ca="1" si="16"/>
        <v>-16.2</v>
      </c>
      <c r="AQ13" s="392">
        <f t="shared" ca="1" si="16"/>
        <v>4.5</v>
      </c>
      <c r="AR13" s="392">
        <f t="shared" ca="1" si="16"/>
        <v>13.950000000000001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3.6045833333333333</v>
      </c>
      <c r="H14" s="390">
        <f ca="1">+KPI!AF15</f>
        <v>20.673710526315769</v>
      </c>
      <c r="I14" s="396" t="str">
        <f>+KPI!I15</f>
        <v>8</v>
      </c>
      <c r="J14" s="322">
        <f ca="1">+KPI!Q15</f>
        <v>3.6045833333333333</v>
      </c>
      <c r="K14" s="390">
        <f ca="1">+KPI!AG15</f>
        <v>12.139146929824552</v>
      </c>
      <c r="L14" s="397">
        <f ca="1">+KPI!CE15</f>
        <v>-45.260999999999953</v>
      </c>
      <c r="M14" s="397">
        <f ca="1">+KPI!CF15</f>
        <v>-36.014000000000003</v>
      </c>
      <c r="N14" s="397">
        <f ca="1">+KPI!CG15</f>
        <v>-48.790999999999997</v>
      </c>
      <c r="O14" s="397">
        <f ca="1">+KPI!CH15</f>
        <v>55.085999999999984</v>
      </c>
      <c r="P14" s="397">
        <f ca="1">+KPI!CI15</f>
        <v>-23.344000000000015</v>
      </c>
      <c r="Q14" s="397">
        <f ca="1">+KPI!CJ15</f>
        <v>-41.374000000000009</v>
      </c>
      <c r="R14" s="397">
        <f ca="1">+KPI!CK15</f>
        <v>-38.263999999999996</v>
      </c>
      <c r="S14" s="397">
        <f ca="1">+KPI!CL15</f>
        <v>98.865999999999985</v>
      </c>
      <c r="T14" s="397">
        <f ca="1">+KPI!CM15</f>
        <v>-43.197000000000003</v>
      </c>
      <c r="U14" s="397">
        <f ca="1">+KPI!CN15</f>
        <v>42.762999999999998</v>
      </c>
      <c r="V14" s="397">
        <f ca="1">+KPI!CO15</f>
        <v>-32.236999999999995</v>
      </c>
      <c r="W14" s="394">
        <f ca="1">+KPI!CR15</f>
        <v>16.757944298245601</v>
      </c>
      <c r="X14" s="394">
        <f ca="1">+KPI!CS15</f>
        <v>15.33677587719297</v>
      </c>
      <c r="Y14" s="394">
        <f ca="1">+KPI!CT15</f>
        <v>17.883035964912267</v>
      </c>
      <c r="Z14" s="394">
        <f ca="1">+KPI!CU15</f>
        <v>27.239061403508749</v>
      </c>
      <c r="AA14" s="394">
        <f ca="1">+KPI!CV15</f>
        <v>18.830481578947353</v>
      </c>
      <c r="AB14" s="394">
        <f ca="1">+KPI!CW15</f>
        <v>13.08659254385964</v>
      </c>
      <c r="AC14" s="394">
        <f ca="1">+KPI!CX15</f>
        <v>10.48111710526315</v>
      </c>
      <c r="AD14" s="394">
        <f ca="1">+KPI!CY15</f>
        <v>30.259044298245591</v>
      </c>
      <c r="AE14" s="394">
        <f ca="1">+KPI!CZ15</f>
        <v>16.225006140350864</v>
      </c>
      <c r="AF14" s="394">
        <f ca="1">+KPI!DA15</f>
        <v>18.593620175438581</v>
      </c>
      <c r="AG14" s="394">
        <f ca="1">+KPI!DB15</f>
        <v>12.139146929824552</v>
      </c>
      <c r="AH14" s="392">
        <f t="shared" ca="1" si="5"/>
        <v>62.018944298245557</v>
      </c>
      <c r="AI14" s="392">
        <f t="shared" ca="1" si="6"/>
        <v>51.350775877192973</v>
      </c>
      <c r="AJ14" s="392">
        <f t="shared" ca="1" si="7"/>
        <v>66.674035964912264</v>
      </c>
      <c r="AK14" s="392">
        <f t="shared" ca="1" si="8"/>
        <v>-27.846938596491235</v>
      </c>
      <c r="AL14" s="392">
        <f t="shared" ca="1" si="9"/>
        <v>42.174481578947365</v>
      </c>
      <c r="AM14" s="392">
        <f t="shared" ca="1" si="10"/>
        <v>54.460592543859647</v>
      </c>
      <c r="AN14" s="392">
        <f t="shared" ca="1" si="11"/>
        <v>48.745117105263148</v>
      </c>
      <c r="AO14" s="392">
        <f t="shared" ca="1" si="12"/>
        <v>-68.606955701754401</v>
      </c>
      <c r="AP14" s="392">
        <f t="shared" ca="1" si="13"/>
        <v>59.422006140350867</v>
      </c>
      <c r="AQ14" s="392">
        <f t="shared" ca="1" si="14"/>
        <v>-24.169379824561418</v>
      </c>
      <c r="AR14" s="392">
        <f t="shared" ca="1" si="15"/>
        <v>44.376146929824543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154.85</v>
      </c>
      <c r="K15" s="390" t="e">
        <f>+KPI!AG16</f>
        <v>#N/A</v>
      </c>
      <c r="L15" s="397">
        <f ca="1">+KPI!CE16</f>
        <v>119</v>
      </c>
      <c r="M15" s="397">
        <f ca="1">+KPI!CF16</f>
        <v>164</v>
      </c>
      <c r="N15" s="397">
        <f ca="1">+KPI!CG16</f>
        <v>207</v>
      </c>
      <c r="O15" s="397">
        <f ca="1">+KPI!CH16</f>
        <v>218</v>
      </c>
      <c r="P15" s="397">
        <f ca="1">+KPI!CI16</f>
        <v>163</v>
      </c>
      <c r="Q15" s="397">
        <f ca="1">+KPI!CJ16</f>
        <v>133</v>
      </c>
      <c r="R15" s="397">
        <f ca="1">+KPI!CK16</f>
        <v>62</v>
      </c>
      <c r="S15" s="397">
        <f ca="1">+KPI!CL16</f>
        <v>259</v>
      </c>
      <c r="T15" s="397">
        <f ca="1">+KPI!CM16</f>
        <v>68</v>
      </c>
      <c r="U15" s="397">
        <f ca="1">+KPI!CN16</f>
        <v>187</v>
      </c>
      <c r="V15" s="397">
        <f ca="1">+KPI!CO16</f>
        <v>59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138.69999999999999</v>
      </c>
      <c r="K16" s="390" t="e">
        <f>+KPI!AG17</f>
        <v>#N/A</v>
      </c>
      <c r="L16" s="397">
        <f ca="1">+KPI!CE17</f>
        <v>164</v>
      </c>
      <c r="M16" s="397">
        <f ca="1">+KPI!CF17</f>
        <v>95</v>
      </c>
      <c r="N16" s="397">
        <f ca="1">+KPI!CG17</f>
        <v>95</v>
      </c>
      <c r="O16" s="397">
        <f ca="1">+KPI!CH17</f>
        <v>242</v>
      </c>
      <c r="P16" s="397">
        <f ca="1">+KPI!CI17</f>
        <v>155</v>
      </c>
      <c r="Q16" s="397">
        <f ca="1">+KPI!CJ17</f>
        <v>88</v>
      </c>
      <c r="R16" s="397">
        <f ca="1">+KPI!CK17</f>
        <v>115</v>
      </c>
      <c r="S16" s="397">
        <f ca="1">+KPI!CL17</f>
        <v>252</v>
      </c>
      <c r="T16" s="397">
        <f ca="1">+KPI!CM17</f>
        <v>206</v>
      </c>
      <c r="U16" s="397">
        <f ca="1">+KPI!CN17</f>
        <v>127</v>
      </c>
      <c r="V16" s="397">
        <f ca="1">+KPI!CO17</f>
        <v>146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52.300000000000004</v>
      </c>
      <c r="H19" s="390">
        <f ca="1">+KPI!AF20</f>
        <v>56.35</v>
      </c>
      <c r="I19" s="396" t="str">
        <f>+KPI!I20</f>
        <v>6</v>
      </c>
      <c r="J19" s="322">
        <f ca="1">+KPI!Q20</f>
        <v>52.300000000000004</v>
      </c>
      <c r="K19" s="390">
        <f ca="1">+KPI!AG20</f>
        <v>54.325000000000003</v>
      </c>
      <c r="L19" s="397">
        <f ca="1">+KPI!CE20</f>
        <v>73.58</v>
      </c>
      <c r="M19" s="397">
        <f ca="1">+KPI!CF20</f>
        <v>67.34</v>
      </c>
      <c r="N19" s="397">
        <f ca="1">+KPI!CG20</f>
        <v>78.52</v>
      </c>
      <c r="O19" s="397">
        <f ca="1">+KPI!CH20</f>
        <v>119.60000000000001</v>
      </c>
      <c r="P19" s="397">
        <f ca="1">+KPI!CI20</f>
        <v>82.68</v>
      </c>
      <c r="Q19" s="397">
        <f ca="1">+KPI!CJ20</f>
        <v>57.46</v>
      </c>
      <c r="R19" s="397">
        <f ca="1">+KPI!CK20</f>
        <v>46.02</v>
      </c>
      <c r="S19" s="397">
        <f ca="1">+KPI!CL20</f>
        <v>132.86000000000001</v>
      </c>
      <c r="T19" s="397">
        <f ca="1">+KPI!CM20</f>
        <v>71.240000000000009</v>
      </c>
      <c r="U19" s="397">
        <f ca="1">+KPI!CN20</f>
        <v>81.64</v>
      </c>
      <c r="V19" s="397">
        <f ca="1">+KPI!CO20</f>
        <v>53.300000000000004</v>
      </c>
      <c r="W19" s="394">
        <f ca="1">+KPI!CR20</f>
        <v>74.995000000000005</v>
      </c>
      <c r="X19" s="394">
        <f ca="1">+KPI!CS20</f>
        <v>68.635000000000005</v>
      </c>
      <c r="Y19" s="394">
        <f ca="1">+KPI!CT20</f>
        <v>80.03</v>
      </c>
      <c r="Z19" s="394">
        <f ca="1">+KPI!CU20</f>
        <v>121.9</v>
      </c>
      <c r="AA19" s="394">
        <f ca="1">+KPI!CV20</f>
        <v>84.27000000000001</v>
      </c>
      <c r="AB19" s="394">
        <f ca="1">+KPI!CW20</f>
        <v>58.565000000000005</v>
      </c>
      <c r="AC19" s="394">
        <f ca="1">+KPI!CX20</f>
        <v>46.905000000000001</v>
      </c>
      <c r="AD19" s="394">
        <f ca="1">+KPI!CY20</f>
        <v>135.41500000000002</v>
      </c>
      <c r="AE19" s="394">
        <f ca="1">+KPI!CZ20</f>
        <v>72.61</v>
      </c>
      <c r="AF19" s="394">
        <f ca="1">+KPI!DA20</f>
        <v>83.210000000000008</v>
      </c>
      <c r="AG19" s="394">
        <f ca="1">+KPI!DB20</f>
        <v>54.325000000000003</v>
      </c>
      <c r="AH19" s="392">
        <f t="shared" ca="1" si="5"/>
        <v>1.4150000000000063</v>
      </c>
      <c r="AI19" s="392">
        <f t="shared" ca="1" si="6"/>
        <v>1.2950000000000017</v>
      </c>
      <c r="AJ19" s="392">
        <f t="shared" ca="1" si="7"/>
        <v>1.5100000000000051</v>
      </c>
      <c r="AK19" s="392">
        <f t="shared" ca="1" si="8"/>
        <v>2.2999999999999972</v>
      </c>
      <c r="AL19" s="392">
        <f t="shared" ca="1" si="9"/>
        <v>1.5900000000000034</v>
      </c>
      <c r="AM19" s="392">
        <f t="shared" ca="1" si="10"/>
        <v>1.105000000000004</v>
      </c>
      <c r="AN19" s="392">
        <f t="shared" ca="1" si="11"/>
        <v>0.88499999999999801</v>
      </c>
      <c r="AO19" s="392">
        <f t="shared" ca="1" si="12"/>
        <v>2.5550000000000068</v>
      </c>
      <c r="AP19" s="392">
        <f t="shared" ca="1" si="13"/>
        <v>1.3699999999999903</v>
      </c>
      <c r="AQ19" s="392">
        <f t="shared" ca="1" si="14"/>
        <v>1.5700000000000074</v>
      </c>
      <c r="AR19" s="392">
        <f t="shared" ca="1" si="15"/>
        <v>1.0249999999999986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2.6150000000000002</v>
      </c>
      <c r="H20" s="390">
        <f ca="1">+KPI!AF21</f>
        <v>3.9445000000000006</v>
      </c>
      <c r="I20" s="396" t="str">
        <f>+KPI!I21</f>
        <v>3</v>
      </c>
      <c r="J20" s="322">
        <f ca="1">+KPI!Q21</f>
        <v>2.6150000000000002</v>
      </c>
      <c r="K20" s="390">
        <f ca="1">+KPI!AG21</f>
        <v>3.2797500000000004</v>
      </c>
      <c r="L20" s="397">
        <f ca="1">+KPI!CE21</f>
        <v>3.5</v>
      </c>
      <c r="M20" s="397">
        <f ca="1">+KPI!CF21</f>
        <v>5.3</v>
      </c>
      <c r="N20" s="397">
        <f ca="1">+KPI!CG21</f>
        <v>12.3</v>
      </c>
      <c r="O20" s="397">
        <f ca="1">+KPI!CH21</f>
        <v>9.6999999999999993</v>
      </c>
      <c r="P20" s="397">
        <f ca="1">+KPI!CI21</f>
        <v>2.8</v>
      </c>
      <c r="Q20" s="397">
        <f ca="1">+KPI!CJ21</f>
        <v>3.2</v>
      </c>
      <c r="R20" s="397">
        <f ca="1">+KPI!CK21</f>
        <v>4.2</v>
      </c>
      <c r="S20" s="397">
        <f ca="1">+KPI!CL21</f>
        <v>12.1</v>
      </c>
      <c r="T20" s="397">
        <f ca="1">+KPI!CM21</f>
        <v>34.700000000000003</v>
      </c>
      <c r="U20" s="397">
        <f ca="1">+KPI!CN21</f>
        <v>2.4</v>
      </c>
      <c r="V20" s="397">
        <f ca="1">+KPI!CO21</f>
        <v>3.8</v>
      </c>
      <c r="W20" s="394">
        <f ca="1">+KPI!CR21</f>
        <v>4.5276548780487813</v>
      </c>
      <c r="X20" s="394">
        <f ca="1">+KPI!CS21</f>
        <v>4.1436841463414638</v>
      </c>
      <c r="Y20" s="394">
        <f ca="1">+KPI!CT21</f>
        <v>4.831631707317074</v>
      </c>
      <c r="Z20" s="394">
        <f ca="1">+KPI!CU21</f>
        <v>7.3594390243902454</v>
      </c>
      <c r="AA20" s="394">
        <f ca="1">+KPI!CV21</f>
        <v>5.0876121951219524</v>
      </c>
      <c r="AB20" s="394">
        <f ca="1">+KPI!CW21</f>
        <v>3.5357304878048788</v>
      </c>
      <c r="AC20" s="394">
        <f ca="1">+KPI!CX21</f>
        <v>2.8317841463414637</v>
      </c>
      <c r="AD20" s="394">
        <f ca="1">+KPI!CY21</f>
        <v>8.1753768292682931</v>
      </c>
      <c r="AE20" s="394">
        <f ca="1">+KPI!CZ21</f>
        <v>4.3836658536585373</v>
      </c>
      <c r="AF20" s="394">
        <f ca="1">+KPI!DA21</f>
        <v>5.0236170731707324</v>
      </c>
      <c r="AG20" s="394">
        <f ca="1">+KPI!DB21</f>
        <v>3.2797500000000004</v>
      </c>
      <c r="AH20" s="392">
        <f t="shared" ca="1" si="5"/>
        <v>1.0276548780487813</v>
      </c>
      <c r="AI20" s="392">
        <f t="shared" ca="1" si="6"/>
        <v>-1.1563158536585361</v>
      </c>
      <c r="AJ20" s="392">
        <f t="shared" ca="1" si="7"/>
        <v>-7.4683682926829267</v>
      </c>
      <c r="AK20" s="392">
        <f t="shared" ca="1" si="8"/>
        <v>-2.3405609756097538</v>
      </c>
      <c r="AL20" s="392">
        <f t="shared" ca="1" si="9"/>
        <v>2.2876121951219526</v>
      </c>
      <c r="AM20" s="392">
        <f t="shared" ca="1" si="10"/>
        <v>0.33573048780487857</v>
      </c>
      <c r="AN20" s="392">
        <f t="shared" ca="1" si="11"/>
        <v>-1.3682158536585365</v>
      </c>
      <c r="AO20" s="392">
        <f t="shared" ca="1" si="12"/>
        <v>-3.9246231707317065</v>
      </c>
      <c r="AP20" s="392">
        <f t="shared" ca="1" si="13"/>
        <v>-30.316334146341465</v>
      </c>
      <c r="AQ20" s="392">
        <f t="shared" ca="1" si="14"/>
        <v>2.6236170731707324</v>
      </c>
      <c r="AR20" s="392">
        <f t="shared" ca="1" si="15"/>
        <v>-0.52024999999999944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0</v>
      </c>
      <c r="H21" s="390">
        <f ca="1">+KPI!AF22</f>
        <v>6.1499999999999995</v>
      </c>
      <c r="I21" s="396" t="str">
        <f>+KPI!I22</f>
        <v>4</v>
      </c>
      <c r="J21" s="322">
        <f ca="1">+KPI!Q22</f>
        <v>0</v>
      </c>
      <c r="K21" s="390">
        <f ca="1">+KPI!AG22</f>
        <v>3.0749999999999997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4.2450000000000001</v>
      </c>
      <c r="X21" s="394">
        <f ca="1">+KPI!CS22</f>
        <v>3.8849999999999998</v>
      </c>
      <c r="Y21" s="394">
        <f ca="1">+KPI!CT22</f>
        <v>4.53</v>
      </c>
      <c r="Z21" s="394">
        <f ca="1">+KPI!CU22</f>
        <v>6.8999999999999995</v>
      </c>
      <c r="AA21" s="394">
        <f ca="1">+KPI!CV22</f>
        <v>4.7699999999999996</v>
      </c>
      <c r="AB21" s="394">
        <f ca="1">+KPI!CW22</f>
        <v>3.3149999999999999</v>
      </c>
      <c r="AC21" s="394">
        <f ca="1">+KPI!CX22</f>
        <v>2.6549999999999998</v>
      </c>
      <c r="AD21" s="394">
        <f ca="1">+KPI!CY22</f>
        <v>7.665</v>
      </c>
      <c r="AE21" s="394">
        <f ca="1">+KPI!CZ22</f>
        <v>4.1099999999999994</v>
      </c>
      <c r="AF21" s="394">
        <f ca="1">+KPI!DA22</f>
        <v>4.71</v>
      </c>
      <c r="AG21" s="394">
        <f ca="1">+KPI!DB22</f>
        <v>3.0749999999999997</v>
      </c>
      <c r="AH21" s="392">
        <f ca="1">-W21+L21</f>
        <v>-4.2450000000000001</v>
      </c>
      <c r="AI21" s="392">
        <f t="shared" ref="AI21:AR21" ca="1" si="17">-X21+M21</f>
        <v>-3.8849999999999998</v>
      </c>
      <c r="AJ21" s="392">
        <f t="shared" ca="1" si="17"/>
        <v>-4.53</v>
      </c>
      <c r="AK21" s="392">
        <f t="shared" ca="1" si="17"/>
        <v>-6.8999999999999995</v>
      </c>
      <c r="AL21" s="392">
        <f t="shared" ca="1" si="17"/>
        <v>-4.7699999999999996</v>
      </c>
      <c r="AM21" s="392">
        <f t="shared" ca="1" si="17"/>
        <v>-3.3149999999999999</v>
      </c>
      <c r="AN21" s="392">
        <f t="shared" ca="1" si="17"/>
        <v>-2.6549999999999998</v>
      </c>
      <c r="AO21" s="392">
        <f t="shared" ca="1" si="17"/>
        <v>-7.665</v>
      </c>
      <c r="AP21" s="392">
        <f t="shared" ca="1" si="17"/>
        <v>-4.1099999999999994</v>
      </c>
      <c r="AQ21" s="392">
        <f t="shared" ca="1" si="17"/>
        <v>-4.71</v>
      </c>
      <c r="AR21" s="392">
        <f t="shared" ca="1" si="17"/>
        <v>-3.0749999999999997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0.28175</v>
      </c>
      <c r="I22" s="396" t="str">
        <f>+KPI!I23</f>
        <v>2</v>
      </c>
      <c r="J22" s="322">
        <f ca="1">+KPI!Q23</f>
        <v>0</v>
      </c>
      <c r="K22" s="390">
        <f ca="1">+KPI!AG23</f>
        <v>0.140875</v>
      </c>
      <c r="L22" s="397">
        <f ca="1">+KPI!CE23</f>
        <v>8</v>
      </c>
      <c r="M22" s="397">
        <f ca="1">+KPI!CF23</f>
        <v>-2</v>
      </c>
      <c r="N22" s="397">
        <f ca="1">+KPI!CG23</f>
        <v>25</v>
      </c>
      <c r="O22" s="397">
        <f ca="1">+KPI!CH23</f>
        <v>-9</v>
      </c>
      <c r="P22" s="397">
        <f ca="1">+KPI!CI23</f>
        <v>5</v>
      </c>
      <c r="Q22" s="397">
        <f ca="1">+KPI!CJ23</f>
        <v>-11</v>
      </c>
      <c r="R22" s="397">
        <f ca="1">+KPI!CK23</f>
        <v>-4</v>
      </c>
      <c r="S22" s="397">
        <f ca="1">+KPI!CL23</f>
        <v>2</v>
      </c>
      <c r="T22" s="397">
        <f ca="1">+KPI!CM23</f>
        <v>-19</v>
      </c>
      <c r="U22" s="397">
        <f ca="1">+KPI!CN23</f>
        <v>-4</v>
      </c>
      <c r="V22" s="397">
        <f ca="1">+KPI!CO23</f>
        <v>-9</v>
      </c>
      <c r="W22" s="394">
        <f ca="1">+KPI!CR23</f>
        <v>0.19447621951219513</v>
      </c>
      <c r="X22" s="394">
        <f ca="1">+KPI!CS23</f>
        <v>0.17798353658536586</v>
      </c>
      <c r="Y22" s="394">
        <f ca="1">+KPI!CT23</f>
        <v>0.2075329268292683</v>
      </c>
      <c r="Z22" s="394">
        <f ca="1">+KPI!CU23</f>
        <v>0.31610975609756098</v>
      </c>
      <c r="AA22" s="394">
        <f ca="1">+KPI!CV23</f>
        <v>0.21852804878048782</v>
      </c>
      <c r="AB22" s="394">
        <f ca="1">+KPI!CW23</f>
        <v>0.15187012195121952</v>
      </c>
      <c r="AC22" s="394">
        <f ca="1">+KPI!CX23</f>
        <v>0.12163353658536587</v>
      </c>
      <c r="AD22" s="394">
        <f ca="1">+KPI!CY23</f>
        <v>0.35115670731707321</v>
      </c>
      <c r="AE22" s="394">
        <f ca="1">+KPI!CZ23</f>
        <v>0.18829146341463415</v>
      </c>
      <c r="AF22" s="394">
        <f ca="1">+KPI!DA23</f>
        <v>0.21577926829268293</v>
      </c>
      <c r="AG22" s="394">
        <f ca="1">+KPI!DB23</f>
        <v>0.140875</v>
      </c>
      <c r="AH22" s="392">
        <f t="shared" ca="1" si="5"/>
        <v>-7.805523780487805</v>
      </c>
      <c r="AI22" s="392">
        <f t="shared" ca="1" si="6"/>
        <v>2.1779835365853657</v>
      </c>
      <c r="AJ22" s="392">
        <f t="shared" ca="1" si="7"/>
        <v>-24.79246707317073</v>
      </c>
      <c r="AK22" s="392">
        <f t="shared" ca="1" si="8"/>
        <v>9.3161097560975605</v>
      </c>
      <c r="AL22" s="392">
        <f t="shared" ca="1" si="9"/>
        <v>-4.7814719512195119</v>
      </c>
      <c r="AM22" s="392">
        <f t="shared" ca="1" si="10"/>
        <v>11.15187012195122</v>
      </c>
      <c r="AN22" s="392">
        <f t="shared" ca="1" si="11"/>
        <v>4.1216335365853656</v>
      </c>
      <c r="AO22" s="392">
        <f t="shared" ca="1" si="12"/>
        <v>-1.6488432926829268</v>
      </c>
      <c r="AP22" s="392">
        <f t="shared" ca="1" si="13"/>
        <v>19.188291463414632</v>
      </c>
      <c r="AQ22" s="392">
        <f t="shared" ca="1" si="14"/>
        <v>4.2157792682926827</v>
      </c>
      <c r="AR22" s="392">
        <f t="shared" ca="1" si="15"/>
        <v>9.1408749999999994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0</v>
      </c>
      <c r="K23" s="390" t="e">
        <f>+KPI!AG24</f>
        <v>#N/A</v>
      </c>
      <c r="L23" s="397">
        <f ca="1">+KPI!CE24</f>
        <v>0.5</v>
      </c>
      <c r="M23" s="397">
        <f ca="1">+KPI!CF24</f>
        <v>0.5</v>
      </c>
      <c r="N23" s="397">
        <f ca="1">+KPI!CG24</f>
        <v>0.5</v>
      </c>
      <c r="O23" s="397">
        <f ca="1">+KPI!CH24</f>
        <v>0.5</v>
      </c>
      <c r="P23" s="397">
        <f ca="1">+KPI!CI24</f>
        <v>0.5</v>
      </c>
      <c r="Q23" s="397">
        <f ca="1">+KPI!CJ24</f>
        <v>0.5</v>
      </c>
      <c r="R23" s="397">
        <f ca="1">+KPI!CK24</f>
        <v>0.5</v>
      </c>
      <c r="S23" s="397">
        <f ca="1">+KPI!CL24</f>
        <v>0.5</v>
      </c>
      <c r="T23" s="397">
        <f ca="1">+KPI!CM24</f>
        <v>0.5</v>
      </c>
      <c r="U23" s="397">
        <f ca="1">+KPI!CN24</f>
        <v>0.5</v>
      </c>
      <c r="V23" s="397">
        <f ca="1">+KPI!CO24</f>
        <v>0.5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34.85</v>
      </c>
      <c r="H24" s="390">
        <f ca="1">+KPI!AF25</f>
        <v>36.9</v>
      </c>
      <c r="I24" s="396" t="str">
        <f>+KPI!I25</f>
        <v>4</v>
      </c>
      <c r="J24" s="322">
        <f ca="1">+KPI!Q25</f>
        <v>34.85</v>
      </c>
      <c r="K24" s="390">
        <f ca="1">+KPI!AG25</f>
        <v>35.875</v>
      </c>
      <c r="L24" s="397">
        <f ca="1">+KPI!CE25</f>
        <v>37.402999999999999</v>
      </c>
      <c r="M24" s="397">
        <f ca="1">+KPI!CF25</f>
        <v>37.402999999999999</v>
      </c>
      <c r="N24" s="397">
        <f ca="1">+KPI!CG25</f>
        <v>37.402999999999999</v>
      </c>
      <c r="O24" s="397">
        <f ca="1">+KPI!CH25</f>
        <v>45.459000000000003</v>
      </c>
      <c r="P24" s="397">
        <f ca="1">+KPI!CI25</f>
        <v>45.459000000000003</v>
      </c>
      <c r="Q24" s="397">
        <f ca="1">+KPI!CJ25</f>
        <v>45.459000000000003</v>
      </c>
      <c r="R24" s="397">
        <f ca="1">+KPI!CK25</f>
        <v>45.459000000000003</v>
      </c>
      <c r="S24" s="397">
        <f ca="1">+KPI!CL25</f>
        <v>42.082999999999998</v>
      </c>
      <c r="T24" s="397">
        <f ca="1">+KPI!CM25</f>
        <v>42.082999999999998</v>
      </c>
      <c r="U24" s="397">
        <f ca="1">+KPI!CN25</f>
        <v>42.082999999999998</v>
      </c>
      <c r="V24" s="397">
        <f ca="1">+KPI!CO25</f>
        <v>42.082999999999998</v>
      </c>
      <c r="W24" s="394">
        <f ca="1">+KPI!CR25</f>
        <v>49.524999999999999</v>
      </c>
      <c r="X24" s="394">
        <f ca="1">+KPI!CS25</f>
        <v>45.324999999999996</v>
      </c>
      <c r="Y24" s="394">
        <f ca="1">+KPI!CT25</f>
        <v>52.849999999999994</v>
      </c>
      <c r="Z24" s="394">
        <f ca="1">+KPI!CU25</f>
        <v>80.5</v>
      </c>
      <c r="AA24" s="394">
        <f ca="1">+KPI!CV25</f>
        <v>55.65</v>
      </c>
      <c r="AB24" s="394">
        <f ca="1">+KPI!CW25</f>
        <v>38.674999999999997</v>
      </c>
      <c r="AC24" s="394">
        <f ca="1">+KPI!CX25</f>
        <v>30.974999999999998</v>
      </c>
      <c r="AD24" s="394">
        <f ca="1">+KPI!CY25</f>
        <v>89.424999999999997</v>
      </c>
      <c r="AE24" s="394">
        <f ca="1">+KPI!CZ25</f>
        <v>47.949999999999996</v>
      </c>
      <c r="AF24" s="394">
        <f ca="1">+KPI!DA25</f>
        <v>54.949999999999996</v>
      </c>
      <c r="AG24" s="394">
        <f ca="1">+KPI!DB25</f>
        <v>35.875</v>
      </c>
      <c r="AH24" s="392">
        <f t="shared" ca="1" si="5"/>
        <v>12.122</v>
      </c>
      <c r="AI24" s="392">
        <f t="shared" ca="1" si="6"/>
        <v>7.921999999999997</v>
      </c>
      <c r="AJ24" s="392">
        <f t="shared" ca="1" si="7"/>
        <v>15.446999999999996</v>
      </c>
      <c r="AK24" s="392">
        <f t="shared" ca="1" si="8"/>
        <v>35.040999999999997</v>
      </c>
      <c r="AL24" s="392">
        <f t="shared" ca="1" si="9"/>
        <v>10.190999999999995</v>
      </c>
      <c r="AM24" s="392">
        <f t="shared" ca="1" si="10"/>
        <v>-6.784000000000006</v>
      </c>
      <c r="AN24" s="392">
        <f t="shared" ca="1" si="11"/>
        <v>-14.484000000000005</v>
      </c>
      <c r="AO24" s="392">
        <f t="shared" ca="1" si="12"/>
        <v>47.341999999999999</v>
      </c>
      <c r="AP24" s="392">
        <f t="shared" ca="1" si="13"/>
        <v>5.8669999999999973</v>
      </c>
      <c r="AQ24" s="392">
        <f t="shared" ca="1" si="14"/>
        <v>12.866999999999997</v>
      </c>
      <c r="AR24" s="392">
        <f t="shared" ca="1" si="15"/>
        <v>-6.2079999999999984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1.0455000000000001</v>
      </c>
      <c r="H25" s="390">
        <f ca="1">+KPI!AF26</f>
        <v>1.845</v>
      </c>
      <c r="I25" s="396" t="str">
        <f>+KPI!I26</f>
        <v>2</v>
      </c>
      <c r="J25" s="322">
        <f ca="1">+KPI!Q26</f>
        <v>1.0455000000000001</v>
      </c>
      <c r="K25" s="390">
        <f ca="1">+KPI!AG26</f>
        <v>1.4452500000000001</v>
      </c>
      <c r="L25" s="397">
        <f ca="1">+KPI!CE26</f>
        <v>7.5</v>
      </c>
      <c r="M25" s="397">
        <f ca="1">+KPI!CF26</f>
        <v>11.7</v>
      </c>
      <c r="N25" s="397">
        <f ca="1">+KPI!CG26</f>
        <v>7.7</v>
      </c>
      <c r="O25" s="397">
        <f ca="1">+KPI!CH26</f>
        <v>10.9</v>
      </c>
      <c r="P25" s="397">
        <f ca="1">+KPI!CI26</f>
        <v>12.1</v>
      </c>
      <c r="Q25" s="397">
        <f ca="1">+KPI!CJ26</f>
        <v>4.5</v>
      </c>
      <c r="R25" s="397">
        <f ca="1">+KPI!CK26</f>
        <v>12.6</v>
      </c>
      <c r="S25" s="397">
        <f ca="1">+KPI!CL26</f>
        <v>1.92</v>
      </c>
      <c r="T25" s="397">
        <f ca="1">+KPI!CM26</f>
        <v>14.9</v>
      </c>
      <c r="U25" s="397">
        <f ca="1">+KPI!CN26</f>
        <v>-9</v>
      </c>
      <c r="V25" s="397">
        <f ca="1">+KPI!CO26</f>
        <v>4.9000000000000004</v>
      </c>
      <c r="W25" s="394">
        <f ca="1">+KPI!CR26</f>
        <v>1.9951500000000002</v>
      </c>
      <c r="X25" s="394">
        <f ca="1">+KPI!CS26</f>
        <v>1.8259500000000002</v>
      </c>
      <c r="Y25" s="394">
        <f ca="1">+KPI!CT26</f>
        <v>2.1291000000000002</v>
      </c>
      <c r="Z25" s="394">
        <f ca="1">+KPI!CU26</f>
        <v>3.2430000000000003</v>
      </c>
      <c r="AA25" s="394">
        <f ca="1">+KPI!CV26</f>
        <v>2.2419000000000002</v>
      </c>
      <c r="AB25" s="394">
        <f ca="1">+KPI!CW26</f>
        <v>1.5580500000000002</v>
      </c>
      <c r="AC25" s="394">
        <f ca="1">+KPI!CX26</f>
        <v>1.2478500000000001</v>
      </c>
      <c r="AD25" s="394">
        <f ca="1">+KPI!CY26</f>
        <v>3.6025500000000004</v>
      </c>
      <c r="AE25" s="394">
        <f ca="1">+KPI!CZ26</f>
        <v>1.9317000000000002</v>
      </c>
      <c r="AF25" s="394">
        <f ca="1">+KPI!DA26</f>
        <v>2.2137000000000002</v>
      </c>
      <c r="AG25" s="394">
        <f ca="1">+KPI!DB26</f>
        <v>1.4452500000000001</v>
      </c>
      <c r="AH25" s="392">
        <f t="shared" ca="1" si="5"/>
        <v>-5.5048499999999994</v>
      </c>
      <c r="AI25" s="392">
        <f t="shared" ca="1" si="6"/>
        <v>-9.8740499999999987</v>
      </c>
      <c r="AJ25" s="392">
        <f t="shared" ca="1" si="7"/>
        <v>-5.5709</v>
      </c>
      <c r="AK25" s="392">
        <f t="shared" ca="1" si="8"/>
        <v>-7.657</v>
      </c>
      <c r="AL25" s="392">
        <f t="shared" ca="1" si="9"/>
        <v>-9.8581000000000003</v>
      </c>
      <c r="AM25" s="392">
        <f t="shared" ca="1" si="10"/>
        <v>-2.9419499999999998</v>
      </c>
      <c r="AN25" s="392">
        <f t="shared" ca="1" si="11"/>
        <v>-11.35215</v>
      </c>
      <c r="AO25" s="392">
        <f t="shared" ca="1" si="12"/>
        <v>1.6825500000000004</v>
      </c>
      <c r="AP25" s="392">
        <f t="shared" ca="1" si="13"/>
        <v>-12.968299999999999</v>
      </c>
      <c r="AQ25" s="392">
        <f t="shared" ca="1" si="14"/>
        <v>11.213699999999999</v>
      </c>
      <c r="AR25" s="392">
        <f t="shared" ca="1" si="15"/>
        <v>-3.4547500000000002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13.804878048780488</v>
      </c>
      <c r="X26" s="394">
        <f ca="1">+KPI!CS27</f>
        <v>12.634146341463415</v>
      </c>
      <c r="Y26" s="394">
        <f ca="1">+KPI!CT27</f>
        <v>14.731707317073171</v>
      </c>
      <c r="Z26" s="394">
        <f ca="1">+KPI!CU27</f>
        <v>22.439024390243905</v>
      </c>
      <c r="AA26" s="394">
        <f ca="1">+KPI!CV27</f>
        <v>15.512195121951221</v>
      </c>
      <c r="AB26" s="394">
        <f ca="1">+KPI!CW27</f>
        <v>10.780487804878049</v>
      </c>
      <c r="AC26" s="394">
        <f ca="1">+KPI!CX27</f>
        <v>8.6341463414634152</v>
      </c>
      <c r="AD26" s="394">
        <f ca="1">+KPI!CY27</f>
        <v>24.926829268292686</v>
      </c>
      <c r="AE26" s="394">
        <f ca="1">+KPI!CZ27</f>
        <v>13.365853658536587</v>
      </c>
      <c r="AF26" s="394">
        <f ca="1">+KPI!DA27</f>
        <v>15.317073170731708</v>
      </c>
      <c r="AG26" s="394">
        <f ca="1">+KPI!DB27</f>
        <v>10</v>
      </c>
      <c r="AH26" s="392">
        <f t="shared" ca="1" si="5"/>
        <v>3.8048780487804876</v>
      </c>
      <c r="AI26" s="392">
        <f t="shared" ca="1" si="6"/>
        <v>2.6341463414634152</v>
      </c>
      <c r="AJ26" s="392">
        <f t="shared" ca="1" si="7"/>
        <v>4.7317073170731714</v>
      </c>
      <c r="AK26" s="392">
        <f t="shared" ca="1" si="8"/>
        <v>12.439024390243905</v>
      </c>
      <c r="AL26" s="392">
        <f t="shared" ca="1" si="9"/>
        <v>5.5121951219512209</v>
      </c>
      <c r="AM26" s="392">
        <f t="shared" ca="1" si="10"/>
        <v>0.78048780487804947</v>
      </c>
      <c r="AN26" s="392">
        <f t="shared" ca="1" si="11"/>
        <v>-1.3658536585365848</v>
      </c>
      <c r="AO26" s="392">
        <f t="shared" ca="1" si="12"/>
        <v>14.926829268292686</v>
      </c>
      <c r="AP26" s="392">
        <f t="shared" ca="1" si="13"/>
        <v>3.3658536585365866</v>
      </c>
      <c r="AQ26" s="392">
        <f t="shared" ca="1" si="14"/>
        <v>5.3170731707317085</v>
      </c>
      <c r="AR26" s="392">
        <f t="shared" ca="1" si="15"/>
        <v>0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1.0249999999999999</v>
      </c>
      <c r="H27" s="390">
        <f ca="1">+KPI!AF28</f>
        <v>2.0499999999999998</v>
      </c>
      <c r="I27" s="396" t="str">
        <f>+KPI!I28</f>
        <v>2</v>
      </c>
      <c r="J27" s="322">
        <f ca="1">+KPI!Q28</f>
        <v>1.0249999999999999</v>
      </c>
      <c r="K27" s="390">
        <f ca="1">+KPI!AG28</f>
        <v>1.5374999999999999</v>
      </c>
      <c r="L27" s="397">
        <f ca="1">+KPI!CE28</f>
        <v>22.9</v>
      </c>
      <c r="M27" s="397">
        <f ca="1">+KPI!CF28</f>
        <v>22.56</v>
      </c>
      <c r="N27" s="397">
        <f ca="1">+KPI!CG28</f>
        <v>10.3</v>
      </c>
      <c r="O27" s="397">
        <f ca="1">+KPI!CH28</f>
        <v>25.4</v>
      </c>
      <c r="P27" s="397">
        <f ca="1">+KPI!CI28</f>
        <v>11.99</v>
      </c>
      <c r="Q27" s="397">
        <f ca="1">+KPI!CJ28</f>
        <v>19.600000000000001</v>
      </c>
      <c r="R27" s="397">
        <f ca="1">+KPI!CK28</f>
        <v>9</v>
      </c>
      <c r="S27" s="397">
        <f ca="1">+KPI!CL28</f>
        <v>10.199999999999999</v>
      </c>
      <c r="T27" s="397">
        <f ca="1">+KPI!CM28</f>
        <v>20.149999999999999</v>
      </c>
      <c r="U27" s="397">
        <f ca="1">+KPI!CN28</f>
        <v>9</v>
      </c>
      <c r="V27" s="397">
        <f ca="1">+KPI!CO28</f>
        <v>24.8</v>
      </c>
      <c r="W27" s="394">
        <f ca="1">+KPI!CR28</f>
        <v>2.1225000000000001</v>
      </c>
      <c r="X27" s="394">
        <f ca="1">+KPI!CS28</f>
        <v>1.9424999999999999</v>
      </c>
      <c r="Y27" s="394">
        <f ca="1">+KPI!CT28</f>
        <v>2.2650000000000001</v>
      </c>
      <c r="Z27" s="394">
        <f ca="1">+KPI!CU28</f>
        <v>3.4499999999999997</v>
      </c>
      <c r="AA27" s="394">
        <f ca="1">+KPI!CV28</f>
        <v>2.3849999999999998</v>
      </c>
      <c r="AB27" s="394">
        <f ca="1">+KPI!CW28</f>
        <v>1.6575</v>
      </c>
      <c r="AC27" s="394">
        <f ca="1">+KPI!CX28</f>
        <v>1.3274999999999999</v>
      </c>
      <c r="AD27" s="394">
        <f ca="1">+KPI!CY28</f>
        <v>3.8325</v>
      </c>
      <c r="AE27" s="394">
        <f ca="1">+KPI!CZ28</f>
        <v>2.0549999999999997</v>
      </c>
      <c r="AF27" s="394">
        <f ca="1">+KPI!DA28</f>
        <v>2.355</v>
      </c>
      <c r="AG27" s="394">
        <f ca="1">+KPI!DB28</f>
        <v>1.5374999999999999</v>
      </c>
      <c r="AH27" s="392">
        <f t="shared" ca="1" si="5"/>
        <v>-20.7775</v>
      </c>
      <c r="AI27" s="392">
        <f t="shared" ca="1" si="6"/>
        <v>-20.6175</v>
      </c>
      <c r="AJ27" s="392">
        <f t="shared" ca="1" si="7"/>
        <v>-8.0350000000000001</v>
      </c>
      <c r="AK27" s="392">
        <f t="shared" ca="1" si="8"/>
        <v>-21.95</v>
      </c>
      <c r="AL27" s="392">
        <f t="shared" ca="1" si="9"/>
        <v>-9.6050000000000004</v>
      </c>
      <c r="AM27" s="392">
        <f t="shared" ca="1" si="10"/>
        <v>-17.942500000000003</v>
      </c>
      <c r="AN27" s="392">
        <f t="shared" ca="1" si="11"/>
        <v>-7.6725000000000003</v>
      </c>
      <c r="AO27" s="392">
        <f t="shared" ca="1" si="12"/>
        <v>-6.3674999999999997</v>
      </c>
      <c r="AP27" s="392">
        <f t="shared" ca="1" si="13"/>
        <v>-18.094999999999999</v>
      </c>
      <c r="AQ27" s="392">
        <f t="shared" ca="1" si="14"/>
        <v>-6.6449999999999996</v>
      </c>
      <c r="AR27" s="392">
        <f t="shared" ca="1" si="15"/>
        <v>-23.262499999999999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1.0249999999999999</v>
      </c>
      <c r="I28" s="396" t="str">
        <f>+KPI!I29</f>
        <v>4</v>
      </c>
      <c r="J28" s="322">
        <f ca="1">+KPI!Q29</f>
        <v>0</v>
      </c>
      <c r="K28" s="390">
        <f ca="1">+KPI!AG29</f>
        <v>0.51249999999999996</v>
      </c>
      <c r="L28" s="397">
        <f ca="1">+KPI!CE29</f>
        <v>0.3</v>
      </c>
      <c r="M28" s="397">
        <f ca="1">+KPI!CF29</f>
        <v>1.68</v>
      </c>
      <c r="N28" s="397">
        <f ca="1">+KPI!CG29</f>
        <v>0.3</v>
      </c>
      <c r="O28" s="397">
        <f ca="1">+KPI!CH29</f>
        <v>2.1</v>
      </c>
      <c r="P28" s="397">
        <f ca="1">+KPI!CI29</f>
        <v>0.3</v>
      </c>
      <c r="Q28" s="397">
        <f ca="1">+KPI!CJ29</f>
        <v>0.3</v>
      </c>
      <c r="R28" s="397">
        <f ca="1">+KPI!CK29</f>
        <v>0.3</v>
      </c>
      <c r="S28" s="397">
        <f ca="1">+KPI!CL29</f>
        <v>0.3</v>
      </c>
      <c r="T28" s="397">
        <f ca="1">+KPI!CM29</f>
        <v>0.3</v>
      </c>
      <c r="U28" s="397">
        <f ca="1">+KPI!CN29</f>
        <v>5.56</v>
      </c>
      <c r="V28" s="397">
        <f ca="1">+KPI!CO29</f>
        <v>0.3</v>
      </c>
      <c r="W28" s="394">
        <f ca="1">+KPI!CR29</f>
        <v>0.70749999999999991</v>
      </c>
      <c r="X28" s="394">
        <f ca="1">+KPI!CS29</f>
        <v>0.64749999999999985</v>
      </c>
      <c r="Y28" s="394">
        <f ca="1">+KPI!CT29</f>
        <v>0.75499999999999989</v>
      </c>
      <c r="Z28" s="394">
        <f ca="1">+KPI!CU29</f>
        <v>1.1499999999999999</v>
      </c>
      <c r="AA28" s="394">
        <f ca="1">+KPI!CV29</f>
        <v>0.79499999999999993</v>
      </c>
      <c r="AB28" s="394">
        <f ca="1">+KPI!CW29</f>
        <v>0.55249999999999988</v>
      </c>
      <c r="AC28" s="394">
        <f ca="1">+KPI!CX29</f>
        <v>0.44249999999999995</v>
      </c>
      <c r="AD28" s="394">
        <f ca="1">+KPI!CY29</f>
        <v>1.2774999999999999</v>
      </c>
      <c r="AE28" s="394">
        <f ca="1">+KPI!CZ29</f>
        <v>0.68499999999999994</v>
      </c>
      <c r="AF28" s="394">
        <f ca="1">+KPI!DA29</f>
        <v>0.78499999999999992</v>
      </c>
      <c r="AG28" s="394">
        <f ca="1">+KPI!DB29</f>
        <v>0.51249999999999996</v>
      </c>
      <c r="AH28" s="392">
        <f t="shared" ca="1" si="5"/>
        <v>0.40749999999999992</v>
      </c>
      <c r="AI28" s="392">
        <f t="shared" ca="1" si="6"/>
        <v>-1.0325000000000002</v>
      </c>
      <c r="AJ28" s="392">
        <f t="shared" ca="1" si="7"/>
        <v>0.4549999999999999</v>
      </c>
      <c r="AK28" s="392">
        <f t="shared" ca="1" si="8"/>
        <v>-0.95000000000000018</v>
      </c>
      <c r="AL28" s="392">
        <f t="shared" ca="1" si="9"/>
        <v>0.49499999999999994</v>
      </c>
      <c r="AM28" s="392">
        <f t="shared" ca="1" si="10"/>
        <v>0.25249999999999989</v>
      </c>
      <c r="AN28" s="392">
        <f t="shared" ca="1" si="11"/>
        <v>0.14249999999999996</v>
      </c>
      <c r="AO28" s="392">
        <f t="shared" ca="1" si="12"/>
        <v>0.97749999999999981</v>
      </c>
      <c r="AP28" s="392">
        <f t="shared" ca="1" si="13"/>
        <v>0.38499999999999995</v>
      </c>
      <c r="AQ28" s="392">
        <f t="shared" ca="1" si="14"/>
        <v>-4.7749999999999995</v>
      </c>
      <c r="AR28" s="392">
        <f t="shared" ca="1" si="15"/>
        <v>0.21249999999999997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3.0749999999999997</v>
      </c>
      <c r="H29" s="390">
        <f ca="1">+KPI!AF30</f>
        <v>5.125</v>
      </c>
      <c r="I29" s="396" t="str">
        <f>+KPI!I30</f>
        <v>6</v>
      </c>
      <c r="J29" s="322">
        <f ca="1">+KPI!Q30</f>
        <v>3.0749999999999997</v>
      </c>
      <c r="K29" s="390">
        <f ca="1">+KPI!AG30</f>
        <v>4.0999999999999996</v>
      </c>
      <c r="L29" s="397">
        <f ca="1">+KPI!CE30</f>
        <v>4.5999999999999996</v>
      </c>
      <c r="M29" s="397">
        <f ca="1">+KPI!CF30</f>
        <v>4.5999999999999996</v>
      </c>
      <c r="N29" s="397">
        <f ca="1">+KPI!CG30</f>
        <v>4.5999999999999996</v>
      </c>
      <c r="O29" s="397">
        <f ca="1">+KPI!CH30</f>
        <v>4.5999999999999996</v>
      </c>
      <c r="P29" s="397">
        <f ca="1">+KPI!CI30</f>
        <v>4.5999999999999996</v>
      </c>
      <c r="Q29" s="397">
        <f ca="1">+KPI!CJ30</f>
        <v>4.5999999999999996</v>
      </c>
      <c r="R29" s="397">
        <f ca="1">+KPI!CK30</f>
        <v>4.5999999999999996</v>
      </c>
      <c r="S29" s="397">
        <f ca="1">+KPI!CL30</f>
        <v>4.5999999999999996</v>
      </c>
      <c r="T29" s="397">
        <f ca="1">+KPI!CM30</f>
        <v>4.5999999999999996</v>
      </c>
      <c r="U29" s="397">
        <f ca="1">+KPI!CN30</f>
        <v>4.5999999999999996</v>
      </c>
      <c r="V29" s="397">
        <f ca="1">+KPI!CO30</f>
        <v>4.5999999999999996</v>
      </c>
      <c r="W29" s="394">
        <f ca="1">+KPI!CR30</f>
        <v>5.6599999999999993</v>
      </c>
      <c r="X29" s="394">
        <f ca="1">+KPI!CS30</f>
        <v>5.1799999999999988</v>
      </c>
      <c r="Y29" s="394">
        <f ca="1">+KPI!CT30</f>
        <v>6.0399999999999991</v>
      </c>
      <c r="Z29" s="394">
        <f ca="1">+KPI!CU30</f>
        <v>9.1999999999999993</v>
      </c>
      <c r="AA29" s="394">
        <f ca="1">+KPI!CV30</f>
        <v>6.3599999999999994</v>
      </c>
      <c r="AB29" s="394">
        <f ca="1">+KPI!CW30</f>
        <v>4.419999999999999</v>
      </c>
      <c r="AC29" s="394">
        <f ca="1">+KPI!CX30</f>
        <v>3.5399999999999996</v>
      </c>
      <c r="AD29" s="394">
        <f ca="1">+KPI!CY30</f>
        <v>10.219999999999999</v>
      </c>
      <c r="AE29" s="394">
        <f ca="1">+KPI!CZ30</f>
        <v>5.4799999999999995</v>
      </c>
      <c r="AF29" s="394">
        <f ca="1">+KPI!DA30</f>
        <v>6.2799999999999994</v>
      </c>
      <c r="AG29" s="394">
        <f ca="1">+KPI!DB30</f>
        <v>4.0999999999999996</v>
      </c>
      <c r="AH29" s="392">
        <f t="shared" ca="1" si="5"/>
        <v>1.0599999999999996</v>
      </c>
      <c r="AI29" s="392">
        <f t="shared" ca="1" si="6"/>
        <v>0.57999999999999918</v>
      </c>
      <c r="AJ29" s="392">
        <f t="shared" ca="1" si="7"/>
        <v>1.4399999999999995</v>
      </c>
      <c r="AK29" s="392">
        <f t="shared" ca="1" si="8"/>
        <v>4.5999999999999996</v>
      </c>
      <c r="AL29" s="392">
        <f t="shared" ca="1" si="9"/>
        <v>1.7599999999999998</v>
      </c>
      <c r="AM29" s="392">
        <f t="shared" ca="1" si="10"/>
        <v>-0.1800000000000006</v>
      </c>
      <c r="AN29" s="392">
        <f t="shared" ca="1" si="11"/>
        <v>-1.06</v>
      </c>
      <c r="AO29" s="392">
        <f t="shared" ca="1" si="12"/>
        <v>5.6199999999999992</v>
      </c>
      <c r="AP29" s="392">
        <f t="shared" ca="1" si="13"/>
        <v>0.87999999999999989</v>
      </c>
      <c r="AQ29" s="392">
        <f t="shared" ca="1" si="14"/>
        <v>1.6799999999999997</v>
      </c>
      <c r="AR29" s="392">
        <f t="shared" ca="1" si="15"/>
        <v>-0.5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0</v>
      </c>
      <c r="M30" s="397">
        <f ca="1">+KPI!CF31</f>
        <v>0.13300000000000001</v>
      </c>
      <c r="N30" s="397">
        <f ca="1">+KPI!CG31</f>
        <v>0.68</v>
      </c>
      <c r="O30" s="397">
        <f ca="1">+KPI!CH31</f>
        <v>0.9</v>
      </c>
      <c r="P30" s="397">
        <f ca="1">+KPI!CI31</f>
        <v>0.24</v>
      </c>
      <c r="Q30" s="397">
        <f ca="1">+KPI!CJ31</f>
        <v>0.96</v>
      </c>
      <c r="R30" s="397">
        <f ca="1">+KPI!CK31</f>
        <v>2.9</v>
      </c>
      <c r="S30" s="397">
        <f ca="1">+KPI!CL31</f>
        <v>0.96699999999999997</v>
      </c>
      <c r="T30" s="397">
        <f ca="1">+KPI!CM31</f>
        <v>0</v>
      </c>
      <c r="U30" s="397">
        <f ca="1">+KPI!CN31</f>
        <v>2.57</v>
      </c>
      <c r="V30" s="397">
        <f ca="1">+KPI!CO31</f>
        <v>0.59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50</v>
      </c>
      <c r="H31" s="390">
        <f>+KPI!AF32</f>
        <v>65</v>
      </c>
      <c r="I31" s="396" t="str">
        <f>+KPI!I32</f>
        <v>12</v>
      </c>
      <c r="J31" s="322">
        <f>+KPI!Q32</f>
        <v>50</v>
      </c>
      <c r="K31" s="390">
        <f>+KPI!AG32</f>
        <v>57.5</v>
      </c>
      <c r="L31" s="397">
        <f ca="1">+KPI!CE32</f>
        <v>88.507999999999996</v>
      </c>
      <c r="M31" s="397">
        <f ca="1">+KPI!CF32</f>
        <v>88.507999999999996</v>
      </c>
      <c r="N31" s="397">
        <f ca="1">+KPI!CG32</f>
        <v>88.507999999999996</v>
      </c>
      <c r="O31" s="397">
        <f ca="1">+KPI!CH32</f>
        <v>100.05500000000001</v>
      </c>
      <c r="P31" s="397">
        <f ca="1">+KPI!CI32</f>
        <v>100.05500000000001</v>
      </c>
      <c r="Q31" s="397">
        <f ca="1">+KPI!CJ32</f>
        <v>100.05500000000001</v>
      </c>
      <c r="R31" s="397">
        <f ca="1">+KPI!CK32</f>
        <v>100.05500000000001</v>
      </c>
      <c r="S31" s="397">
        <f ca="1">+KPI!CL32</f>
        <v>64.364000000000004</v>
      </c>
      <c r="T31" s="397">
        <f ca="1">+KPI!CM32</f>
        <v>64.364000000000004</v>
      </c>
      <c r="U31" s="397">
        <f ca="1">+KPI!CN32</f>
        <v>64.364000000000004</v>
      </c>
      <c r="V31" s="397">
        <f ca="1">+KPI!CO32</f>
        <v>64.364000000000004</v>
      </c>
      <c r="W31" s="394">
        <f ca="1">+KPI!CR32</f>
        <v>79.378048780487816</v>
      </c>
      <c r="X31" s="394">
        <f ca="1">+KPI!CS32</f>
        <v>72.646341463414643</v>
      </c>
      <c r="Y31" s="394">
        <f ca="1">+KPI!CT32</f>
        <v>84.707317073170742</v>
      </c>
      <c r="Z31" s="394">
        <f ca="1">+KPI!CU32</f>
        <v>129.02439024390245</v>
      </c>
      <c r="AA31" s="394">
        <f ca="1">+KPI!CV32</f>
        <v>89.195121951219519</v>
      </c>
      <c r="AB31" s="394">
        <f ca="1">+KPI!CW32</f>
        <v>61.987804878048784</v>
      </c>
      <c r="AC31" s="394">
        <f ca="1">+KPI!CX32</f>
        <v>49.646341463414636</v>
      </c>
      <c r="AD31" s="394">
        <f ca="1">+KPI!CY32</f>
        <v>143.32926829268294</v>
      </c>
      <c r="AE31" s="394">
        <f ca="1">+KPI!CZ32</f>
        <v>76.853658536585371</v>
      </c>
      <c r="AF31" s="394">
        <f ca="1">+KPI!DA32</f>
        <v>88.073170731707322</v>
      </c>
      <c r="AG31" s="394">
        <f ca="1">+KPI!DB32</f>
        <v>57.500000000000007</v>
      </c>
      <c r="AH31" s="392">
        <f t="shared" ca="1" si="5"/>
        <v>-9.1299512195121793</v>
      </c>
      <c r="AI31" s="392">
        <f t="shared" ca="1" si="6"/>
        <v>-15.861658536585352</v>
      </c>
      <c r="AJ31" s="392">
        <f t="shared" ca="1" si="7"/>
        <v>-3.8006829268292535</v>
      </c>
      <c r="AK31" s="392">
        <f t="shared" ca="1" si="8"/>
        <v>28.969390243902438</v>
      </c>
      <c r="AL31" s="392">
        <f t="shared" ca="1" si="9"/>
        <v>-10.859878048780487</v>
      </c>
      <c r="AM31" s="392">
        <f t="shared" ca="1" si="10"/>
        <v>-38.067195121951222</v>
      </c>
      <c r="AN31" s="392">
        <f t="shared" ca="1" si="11"/>
        <v>-50.408658536585371</v>
      </c>
      <c r="AO31" s="392">
        <f t="shared" ca="1" si="12"/>
        <v>78.965268292682936</v>
      </c>
      <c r="AP31" s="392">
        <f t="shared" ca="1" si="13"/>
        <v>12.489658536585367</v>
      </c>
      <c r="AQ31" s="392">
        <f t="shared" ca="1" si="14"/>
        <v>23.709170731707317</v>
      </c>
      <c r="AR31" s="392">
        <f t="shared" ca="1" si="15"/>
        <v>-6.8639999999999972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25</v>
      </c>
      <c r="H32" s="390">
        <f>+KPI!AF33</f>
        <v>40</v>
      </c>
      <c r="I32" s="396" t="str">
        <f>+KPI!I33</f>
        <v>12</v>
      </c>
      <c r="J32" s="322">
        <f>+KPI!Q33</f>
        <v>25</v>
      </c>
      <c r="K32" s="390">
        <f>+KPI!AG33</f>
        <v>32.5</v>
      </c>
      <c r="L32" s="397">
        <f ca="1">+KPI!CE33</f>
        <v>32.5</v>
      </c>
      <c r="M32" s="397">
        <f ca="1">+KPI!CF33</f>
        <v>32.5</v>
      </c>
      <c r="N32" s="397">
        <f ca="1">+KPI!CG33</f>
        <v>32.5</v>
      </c>
      <c r="O32" s="397">
        <f ca="1">+KPI!CH33</f>
        <v>32.5</v>
      </c>
      <c r="P32" s="397">
        <f ca="1">+KPI!CI33</f>
        <v>32.5</v>
      </c>
      <c r="Q32" s="397">
        <f ca="1">+KPI!CJ33</f>
        <v>32.5</v>
      </c>
      <c r="R32" s="397">
        <f ca="1">+KPI!CK33</f>
        <v>32.5</v>
      </c>
      <c r="S32" s="397">
        <f ca="1">+KPI!CL33</f>
        <v>32.5</v>
      </c>
      <c r="T32" s="397">
        <f ca="1">+KPI!CM33</f>
        <v>32.5</v>
      </c>
      <c r="U32" s="397">
        <f ca="1">+KPI!CN33</f>
        <v>32.5</v>
      </c>
      <c r="V32" s="397">
        <f ca="1">+KPI!CO33</f>
        <v>32.5</v>
      </c>
      <c r="W32" s="394">
        <f ca="1">+KPI!CR33</f>
        <v>44.865853658536587</v>
      </c>
      <c r="X32" s="394">
        <f ca="1">+KPI!CS33</f>
        <v>41.060975609756099</v>
      </c>
      <c r="Y32" s="394">
        <f ca="1">+KPI!CT33</f>
        <v>47.878048780487802</v>
      </c>
      <c r="Z32" s="394">
        <f ca="1">+KPI!CU33</f>
        <v>72.926829268292678</v>
      </c>
      <c r="AA32" s="394">
        <f ca="1">+KPI!CV33</f>
        <v>50.414634146341463</v>
      </c>
      <c r="AB32" s="394">
        <f ca="1">+KPI!CW33</f>
        <v>35.036585365853661</v>
      </c>
      <c r="AC32" s="394">
        <f ca="1">+KPI!CX33</f>
        <v>28.060975609756099</v>
      </c>
      <c r="AD32" s="394">
        <f ca="1">+KPI!CY33</f>
        <v>81.012195121951223</v>
      </c>
      <c r="AE32" s="394">
        <f ca="1">+KPI!CZ33</f>
        <v>43.439024390243901</v>
      </c>
      <c r="AF32" s="394">
        <f ca="1">+KPI!DA33</f>
        <v>49.780487804878049</v>
      </c>
      <c r="AG32" s="394">
        <f ca="1">+KPI!DB33</f>
        <v>32.5</v>
      </c>
      <c r="AH32" s="392">
        <f t="shared" ca="1" si="5"/>
        <v>12.365853658536587</v>
      </c>
      <c r="AI32" s="392">
        <f t="shared" ca="1" si="6"/>
        <v>8.5609756097560989</v>
      </c>
      <c r="AJ32" s="392">
        <f t="shared" ca="1" si="7"/>
        <v>15.378048780487802</v>
      </c>
      <c r="AK32" s="392">
        <f t="shared" ca="1" si="8"/>
        <v>40.426829268292678</v>
      </c>
      <c r="AL32" s="392">
        <f t="shared" ca="1" si="9"/>
        <v>17.914634146341463</v>
      </c>
      <c r="AM32" s="392">
        <f t="shared" ca="1" si="10"/>
        <v>2.5365853658536608</v>
      </c>
      <c r="AN32" s="392">
        <f t="shared" ca="1" si="11"/>
        <v>-4.4390243902439011</v>
      </c>
      <c r="AO32" s="392">
        <f t="shared" ca="1" si="12"/>
        <v>48.512195121951223</v>
      </c>
      <c r="AP32" s="392">
        <f t="shared" ca="1" si="13"/>
        <v>10.939024390243901</v>
      </c>
      <c r="AQ32" s="392">
        <f t="shared" ca="1" si="14"/>
        <v>17.280487804878049</v>
      </c>
      <c r="AR32" s="392">
        <f t="shared" ca="1" si="15"/>
        <v>0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1819.2857142857144</v>
      </c>
      <c r="H33" s="390">
        <f ca="1">+KPI!AF34</f>
        <v>2223.5714285714289</v>
      </c>
      <c r="I33" s="396">
        <f>+KPI!I34</f>
        <v>0</v>
      </c>
      <c r="J33" s="322">
        <f ca="1">+KPI!Q34</f>
        <v>1819.2857142857144</v>
      </c>
      <c r="K33" s="390">
        <f ca="1">+KPI!AG34</f>
        <v>2021.4285714285716</v>
      </c>
      <c r="L33" s="397">
        <f ca="1">+KPI!CE34</f>
        <v>2772</v>
      </c>
      <c r="M33" s="397">
        <f ca="1">+KPI!CF34</f>
        <v>2603</v>
      </c>
      <c r="N33" s="397">
        <f ca="1">+KPI!CG34</f>
        <v>2931</v>
      </c>
      <c r="O33" s="397">
        <f ca="1">+KPI!CH34</f>
        <v>2926</v>
      </c>
      <c r="P33" s="397">
        <f ca="1">+KPI!CI34</f>
        <v>2736</v>
      </c>
      <c r="Q33" s="397">
        <f ca="1">+KPI!CJ34</f>
        <v>2667</v>
      </c>
      <c r="R33" s="397">
        <f ca="1">+KPI!CK34</f>
        <v>2442</v>
      </c>
      <c r="S33" s="397">
        <f ca="1">+KPI!CL34</f>
        <v>2891</v>
      </c>
      <c r="T33" s="397">
        <f ca="1">+KPI!CM34</f>
        <v>2813</v>
      </c>
      <c r="U33" s="397">
        <f ca="1">+KPI!CN34</f>
        <v>2937</v>
      </c>
      <c r="V33" s="397">
        <f ca="1">+KPI!CO34</f>
        <v>2599</v>
      </c>
      <c r="W33" s="394">
        <f ca="1">+KPI!CR34</f>
        <v>2790.5574912891989</v>
      </c>
      <c r="X33" s="394">
        <f ca="1">+KPI!CS34</f>
        <v>2553.9024390243903</v>
      </c>
      <c r="Y33" s="394">
        <f ca="1">+KPI!CT34</f>
        <v>2977.9094076655056</v>
      </c>
      <c r="Z33" s="394">
        <f ca="1">+KPI!CU34</f>
        <v>4535.8885017421608</v>
      </c>
      <c r="AA33" s="394">
        <f ca="1">+KPI!CV34</f>
        <v>3135.679442508711</v>
      </c>
      <c r="AB33" s="394">
        <f ca="1">+KPI!CW34</f>
        <v>2179.1986062717774</v>
      </c>
      <c r="AC33" s="394">
        <f ca="1">+KPI!CX34</f>
        <v>1745.3310104529619</v>
      </c>
      <c r="AD33" s="394">
        <f ca="1">+KPI!CY34</f>
        <v>5038.7804878048782</v>
      </c>
      <c r="AE33" s="394">
        <f ca="1">+KPI!CZ34</f>
        <v>2701.8118466898959</v>
      </c>
      <c r="AF33" s="394">
        <f ca="1">+KPI!DA34</f>
        <v>3096.2369337979098</v>
      </c>
      <c r="AG33" s="394">
        <f ca="1">+KPI!DB34</f>
        <v>2021.4285714285716</v>
      </c>
      <c r="AH33" s="392">
        <f t="shared" ca="1" si="5"/>
        <v>18.557491289198879</v>
      </c>
      <c r="AI33" s="392">
        <f t="shared" ca="1" si="6"/>
        <v>-49.097560975609667</v>
      </c>
      <c r="AJ33" s="392">
        <f t="shared" ca="1" si="7"/>
        <v>46.909407665505569</v>
      </c>
      <c r="AK33" s="392">
        <f t="shared" ca="1" si="8"/>
        <v>1609.8885017421608</v>
      </c>
      <c r="AL33" s="392">
        <f t="shared" ca="1" si="9"/>
        <v>399.67944250871096</v>
      </c>
      <c r="AM33" s="392">
        <f t="shared" ca="1" si="10"/>
        <v>-487.80139372822259</v>
      </c>
      <c r="AN33" s="392">
        <f t="shared" ca="1" si="11"/>
        <v>-696.66898954703811</v>
      </c>
      <c r="AO33" s="392">
        <f t="shared" ca="1" si="12"/>
        <v>2147.7804878048782</v>
      </c>
      <c r="AP33" s="392">
        <f t="shared" ca="1" si="13"/>
        <v>-111.1881533101041</v>
      </c>
      <c r="AQ33" s="392">
        <f t="shared" ca="1" si="14"/>
        <v>159.23693379790984</v>
      </c>
      <c r="AR33" s="392">
        <f t="shared" ca="1" si="15"/>
        <v>-577.57142857142844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121.28571428571429</v>
      </c>
      <c r="I34" s="396" t="str">
        <f>+KPI!I35</f>
        <v>2</v>
      </c>
      <c r="J34" s="322">
        <f ca="1">+KPI!Q35</f>
        <v>0</v>
      </c>
      <c r="K34" s="390">
        <f ca="1">+KPI!AG35</f>
        <v>60.642857142857146</v>
      </c>
      <c r="L34" s="397">
        <f ca="1">+KPI!CE35</f>
        <v>2573</v>
      </c>
      <c r="M34" s="397">
        <f ca="1">+KPI!CF35</f>
        <v>2432</v>
      </c>
      <c r="N34" s="397">
        <f ca="1">+KPI!CG35</f>
        <v>2681</v>
      </c>
      <c r="O34" s="397">
        <f ca="1">+KPI!CH35</f>
        <v>2627</v>
      </c>
      <c r="P34" s="397">
        <f ca="1">+KPI!CI35</f>
        <v>2467</v>
      </c>
      <c r="Q34" s="397">
        <f ca="1">+KPI!CJ35</f>
        <v>2504</v>
      </c>
      <c r="R34" s="397">
        <f ca="1">+KPI!CK35</f>
        <v>2276</v>
      </c>
      <c r="S34" s="397">
        <f ca="1">+KPI!CL35</f>
        <v>2739</v>
      </c>
      <c r="T34" s="397">
        <f ca="1">+KPI!CM35</f>
        <v>2682</v>
      </c>
      <c r="U34" s="397">
        <f ca="1">+KPI!CN35</f>
        <v>2767</v>
      </c>
      <c r="V34" s="397">
        <f ca="1">+KPI!CO35</f>
        <v>2488</v>
      </c>
      <c r="W34" s="394">
        <f ca="1">+KPI!CR35</f>
        <v>83.716724738675964</v>
      </c>
      <c r="X34" s="394">
        <f ca="1">+KPI!CS35</f>
        <v>76.617073170731715</v>
      </c>
      <c r="Y34" s="394">
        <f ca="1">+KPI!CT35</f>
        <v>89.337282229965155</v>
      </c>
      <c r="Z34" s="394">
        <f ca="1">+KPI!CU35</f>
        <v>136.07665505226481</v>
      </c>
      <c r="AA34" s="394">
        <f ca="1">+KPI!CV35</f>
        <v>94.070383275261321</v>
      </c>
      <c r="AB34" s="394">
        <f ca="1">+KPI!CW35</f>
        <v>65.375958188153305</v>
      </c>
      <c r="AC34" s="394">
        <f ca="1">+KPI!CX35</f>
        <v>52.359930313588848</v>
      </c>
      <c r="AD34" s="394">
        <f ca="1">+KPI!CY35</f>
        <v>151.16341463414633</v>
      </c>
      <c r="AE34" s="394">
        <f ca="1">+KPI!CZ35</f>
        <v>81.054355400696863</v>
      </c>
      <c r="AF34" s="394">
        <f ca="1">+KPI!DA35</f>
        <v>92.887108013937279</v>
      </c>
      <c r="AG34" s="394">
        <f ca="1">+KPI!DB35</f>
        <v>60.642857142857146</v>
      </c>
      <c r="AH34" s="392">
        <f t="shared" ca="1" si="5"/>
        <v>-2489.283275261324</v>
      </c>
      <c r="AI34" s="392">
        <f t="shared" ca="1" si="6"/>
        <v>-2355.3829268292684</v>
      </c>
      <c r="AJ34" s="392">
        <f t="shared" ca="1" si="7"/>
        <v>-2591.6627177700348</v>
      </c>
      <c r="AK34" s="392">
        <f t="shared" ca="1" si="8"/>
        <v>-2490.9233449477351</v>
      </c>
      <c r="AL34" s="392">
        <f t="shared" ca="1" si="9"/>
        <v>-2372.9296167247385</v>
      </c>
      <c r="AM34" s="392">
        <f t="shared" ca="1" si="10"/>
        <v>-2438.6240418118468</v>
      </c>
      <c r="AN34" s="392">
        <f t="shared" ca="1" si="11"/>
        <v>-2223.6400696864112</v>
      </c>
      <c r="AO34" s="392">
        <f t="shared" ca="1" si="12"/>
        <v>-2587.8365853658538</v>
      </c>
      <c r="AP34" s="392">
        <f t="shared" ca="1" si="13"/>
        <v>-2600.9456445993033</v>
      </c>
      <c r="AQ34" s="392">
        <f t="shared" ca="1" si="14"/>
        <v>-2674.1128919860626</v>
      </c>
      <c r="AR34" s="392">
        <f t="shared" ca="1" si="15"/>
        <v>-2427.3571428571427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1819.2857142857144</v>
      </c>
      <c r="H35" s="390">
        <f ca="1">+KPI!AF36</f>
        <v>2021.4285714285716</v>
      </c>
      <c r="I35" s="396" t="str">
        <f>+KPI!I36</f>
        <v>10</v>
      </c>
      <c r="J35" s="322">
        <f ca="1">+KPI!Q36</f>
        <v>1819.2857142857144</v>
      </c>
      <c r="K35" s="390">
        <f ca="1">+KPI!AG36</f>
        <v>1920.3571428571431</v>
      </c>
      <c r="L35" s="397">
        <f ca="1">+KPI!CE36</f>
        <v>199</v>
      </c>
      <c r="M35" s="397">
        <f ca="1">+KPI!CF36</f>
        <v>171</v>
      </c>
      <c r="N35" s="397">
        <f ca="1">+KPI!CG36</f>
        <v>250</v>
      </c>
      <c r="O35" s="397">
        <f ca="1">+KPI!CH36</f>
        <v>299</v>
      </c>
      <c r="P35" s="397">
        <f ca="1">+KPI!CI36</f>
        <v>269</v>
      </c>
      <c r="Q35" s="397">
        <f ca="1">+KPI!CJ36</f>
        <v>163</v>
      </c>
      <c r="R35" s="397">
        <f ca="1">+KPI!CK36</f>
        <v>166</v>
      </c>
      <c r="S35" s="397">
        <f ca="1">+KPI!CL36</f>
        <v>152</v>
      </c>
      <c r="T35" s="397">
        <f ca="1">+KPI!CM36</f>
        <v>131</v>
      </c>
      <c r="U35" s="397">
        <f ca="1">+KPI!CN36</f>
        <v>170</v>
      </c>
      <c r="V35" s="397">
        <f ca="1">+KPI!CO36</f>
        <v>111</v>
      </c>
      <c r="W35" s="394">
        <f ca="1">+KPI!CR36</f>
        <v>2651.0296167247388</v>
      </c>
      <c r="X35" s="394">
        <f ca="1">+KPI!CS36</f>
        <v>2426.207317073171</v>
      </c>
      <c r="Y35" s="394">
        <f ca="1">+KPI!CT36</f>
        <v>2829.01393728223</v>
      </c>
      <c r="Z35" s="394">
        <f ca="1">+KPI!CU36</f>
        <v>4309.094076655053</v>
      </c>
      <c r="AA35" s="394">
        <f ca="1">+KPI!CV36</f>
        <v>2978.8954703832756</v>
      </c>
      <c r="AB35" s="394">
        <f ca="1">+KPI!CW36</f>
        <v>2070.2386759581882</v>
      </c>
      <c r="AC35" s="394">
        <f ca="1">+KPI!CX36</f>
        <v>1658.0644599303137</v>
      </c>
      <c r="AD35" s="394">
        <f ca="1">+KPI!CY36</f>
        <v>4786.8414634146347</v>
      </c>
      <c r="AE35" s="394">
        <f ca="1">+KPI!CZ36</f>
        <v>2566.721254355401</v>
      </c>
      <c r="AF35" s="394">
        <f ca="1">+KPI!DA36</f>
        <v>2941.4250871080139</v>
      </c>
      <c r="AG35" s="394">
        <f ca="1">+KPI!DB36</f>
        <v>1920.3571428571429</v>
      </c>
      <c r="AH35" s="392">
        <f t="shared" ca="1" si="5"/>
        <v>2452.0296167247388</v>
      </c>
      <c r="AI35" s="392">
        <f t="shared" ca="1" si="6"/>
        <v>2255.207317073171</v>
      </c>
      <c r="AJ35" s="392">
        <f t="shared" ca="1" si="7"/>
        <v>2579.01393728223</v>
      </c>
      <c r="AK35" s="392">
        <f t="shared" ca="1" si="8"/>
        <v>4010.094076655053</v>
      </c>
      <c r="AL35" s="392">
        <f t="shared" ca="1" si="9"/>
        <v>2709.8954703832756</v>
      </c>
      <c r="AM35" s="392">
        <f t="shared" ca="1" si="10"/>
        <v>1907.2386759581882</v>
      </c>
      <c r="AN35" s="392">
        <f t="shared" ca="1" si="11"/>
        <v>1492.0644599303137</v>
      </c>
      <c r="AO35" s="392">
        <f t="shared" ca="1" si="12"/>
        <v>4634.8414634146347</v>
      </c>
      <c r="AP35" s="392">
        <f t="shared" ca="1" si="13"/>
        <v>2435.721254355401</v>
      </c>
      <c r="AQ35" s="392">
        <f t="shared" ca="1" si="14"/>
        <v>2771.4250871080139</v>
      </c>
      <c r="AR35" s="392">
        <f t="shared" ca="1" si="15"/>
        <v>1809.3571428571429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80.857142857142861</v>
      </c>
      <c r="I36" s="396" t="str">
        <f>+KPI!I37</f>
        <v>2</v>
      </c>
      <c r="J36" s="322">
        <f ca="1">+KPI!Q37</f>
        <v>0</v>
      </c>
      <c r="K36" s="390">
        <f ca="1">+KPI!AG37</f>
        <v>40.428571428571431</v>
      </c>
      <c r="L36" s="397">
        <f ca="1">+KPI!CE37</f>
        <v>1027</v>
      </c>
      <c r="M36" s="397">
        <f ca="1">+KPI!CF37</f>
        <v>1099</v>
      </c>
      <c r="N36" s="397">
        <f ca="1">+KPI!CG37</f>
        <v>1088</v>
      </c>
      <c r="O36" s="397">
        <f ca="1">+KPI!CH37</f>
        <v>1189</v>
      </c>
      <c r="P36" s="397">
        <f ca="1">+KPI!CI37</f>
        <v>1058</v>
      </c>
      <c r="Q36" s="397">
        <f ca="1">+KPI!CJ37</f>
        <v>1113</v>
      </c>
      <c r="R36" s="397">
        <f ca="1">+KPI!CK37</f>
        <v>1053</v>
      </c>
      <c r="S36" s="397">
        <f ca="1">+KPI!CL37</f>
        <v>1146</v>
      </c>
      <c r="T36" s="397">
        <f ca="1">+KPI!CM37</f>
        <v>906</v>
      </c>
      <c r="U36" s="397">
        <f ca="1">+KPI!CN37</f>
        <v>995</v>
      </c>
      <c r="V36" s="397">
        <f ca="1">+KPI!CO37</f>
        <v>969</v>
      </c>
      <c r="W36" s="394">
        <f ca="1">+KPI!CR37</f>
        <v>55.811149825783971</v>
      </c>
      <c r="X36" s="394">
        <f ca="1">+KPI!CS37</f>
        <v>51.078048780487805</v>
      </c>
      <c r="Y36" s="394">
        <f ca="1">+KPI!CT37</f>
        <v>59.558188153310105</v>
      </c>
      <c r="Z36" s="394">
        <f ca="1">+KPI!CU37</f>
        <v>90.717770034843213</v>
      </c>
      <c r="AA36" s="394">
        <f ca="1">+KPI!CV37</f>
        <v>62.713588850174219</v>
      </c>
      <c r="AB36" s="394">
        <f ca="1">+KPI!CW37</f>
        <v>43.583972125435537</v>
      </c>
      <c r="AC36" s="394">
        <f ca="1">+KPI!CX37</f>
        <v>34.906620209059234</v>
      </c>
      <c r="AD36" s="394">
        <f ca="1">+KPI!CY37</f>
        <v>100.77560975609757</v>
      </c>
      <c r="AE36" s="394">
        <f ca="1">+KPI!CZ37</f>
        <v>54.036236933797909</v>
      </c>
      <c r="AF36" s="394">
        <f ca="1">+KPI!DA37</f>
        <v>61.924738675958189</v>
      </c>
      <c r="AG36" s="394">
        <f ca="1">+KPI!DB37</f>
        <v>40.428571428571431</v>
      </c>
      <c r="AH36" s="392">
        <f t="shared" ca="1" si="5"/>
        <v>-971.18885017421599</v>
      </c>
      <c r="AI36" s="392">
        <f t="shared" ca="1" si="6"/>
        <v>-1047.9219512195123</v>
      </c>
      <c r="AJ36" s="392">
        <f t="shared" ca="1" si="7"/>
        <v>-1028.4418118466899</v>
      </c>
      <c r="AK36" s="392">
        <f t="shared" ca="1" si="8"/>
        <v>-1098.2822299651568</v>
      </c>
      <c r="AL36" s="392">
        <f t="shared" ca="1" si="9"/>
        <v>-995.28641114982577</v>
      </c>
      <c r="AM36" s="392">
        <f t="shared" ca="1" si="10"/>
        <v>-1069.4160278745644</v>
      </c>
      <c r="AN36" s="392">
        <f t="shared" ca="1" si="11"/>
        <v>-1018.0933797909407</v>
      </c>
      <c r="AO36" s="392">
        <f t="shared" ca="1" si="12"/>
        <v>-1045.2243902439025</v>
      </c>
      <c r="AP36" s="392">
        <f t="shared" ca="1" si="13"/>
        <v>-851.96376306620209</v>
      </c>
      <c r="AQ36" s="392">
        <f t="shared" ca="1" si="14"/>
        <v>-933.07526132404178</v>
      </c>
      <c r="AR36" s="392">
        <f t="shared" ca="1" si="15"/>
        <v>-928.57142857142856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668.48571428571427</v>
      </c>
      <c r="H37" s="390">
        <f ca="1">+KPI!AF38</f>
        <v>911.57142857142856</v>
      </c>
      <c r="I37" s="396">
        <f>+KPI!I38</f>
        <v>0</v>
      </c>
      <c r="J37" s="322">
        <f ca="1">+KPI!Q38</f>
        <v>668.48571428571427</v>
      </c>
      <c r="K37" s="390">
        <f ca="1">+KPI!AG38</f>
        <v>790.02857142857147</v>
      </c>
      <c r="L37" s="397">
        <f ca="1">+KPI!CE38</f>
        <v>9070</v>
      </c>
      <c r="M37" s="397">
        <f ca="1">+KPI!CF38</f>
        <v>9444</v>
      </c>
      <c r="N37" s="397">
        <f ca="1">+KPI!CG38</f>
        <v>9485</v>
      </c>
      <c r="O37" s="397">
        <f ca="1">+KPI!CH38</f>
        <v>9992</v>
      </c>
      <c r="P37" s="397">
        <f ca="1">+KPI!CI38</f>
        <v>9478</v>
      </c>
      <c r="Q37" s="397">
        <f ca="1">+KPI!CJ38</f>
        <v>10171</v>
      </c>
      <c r="R37" s="397">
        <f ca="1">+KPI!CK38</f>
        <v>10251</v>
      </c>
      <c r="S37" s="397">
        <f ca="1">+KPI!CL38</f>
        <v>10666</v>
      </c>
      <c r="T37" s="397">
        <f ca="1">+KPI!CM38</f>
        <v>11530</v>
      </c>
      <c r="U37" s="397">
        <f ca="1">+KPI!CN38</f>
        <v>11080</v>
      </c>
      <c r="V37" s="397">
        <f ca="1">+KPI!CO38</f>
        <v>10800</v>
      </c>
      <c r="W37" s="394">
        <f ca="1">+KPI!CR38</f>
        <v>1090.6248083623693</v>
      </c>
      <c r="X37" s="394">
        <f ca="1">+KPI!CS38</f>
        <v>998.13365853658547</v>
      </c>
      <c r="Y37" s="394">
        <f ca="1">+KPI!CT38</f>
        <v>1163.8469686411152</v>
      </c>
      <c r="Z37" s="394">
        <f ca="1">+KPI!CU38</f>
        <v>1772.7470383275263</v>
      </c>
      <c r="AA37" s="394">
        <f ca="1">+KPI!CV38</f>
        <v>1225.5077351916377</v>
      </c>
      <c r="AB37" s="394">
        <f ca="1">+KPI!CW38</f>
        <v>851.68933797909415</v>
      </c>
      <c r="AC37" s="394">
        <f ca="1">+KPI!CX38</f>
        <v>682.12222996515686</v>
      </c>
      <c r="AD37" s="394">
        <f ca="1">+KPI!CY38</f>
        <v>1969.2907317073173</v>
      </c>
      <c r="AE37" s="394">
        <f ca="1">+KPI!CZ38</f>
        <v>1055.9406271777004</v>
      </c>
      <c r="AF37" s="394">
        <f ca="1">+KPI!DA38</f>
        <v>1210.0925435540071</v>
      </c>
      <c r="AG37" s="394">
        <f ca="1">+KPI!DB38</f>
        <v>790.02857142857147</v>
      </c>
      <c r="AH37" s="392">
        <f t="shared" ca="1" si="5"/>
        <v>-7979.3751916376305</v>
      </c>
      <c r="AI37" s="392">
        <f t="shared" ca="1" si="6"/>
        <v>-8445.8663414634138</v>
      </c>
      <c r="AJ37" s="392">
        <f t="shared" ca="1" si="7"/>
        <v>-8321.1530313588846</v>
      </c>
      <c r="AK37" s="392">
        <f t="shared" ca="1" si="8"/>
        <v>-8219.2529616724732</v>
      </c>
      <c r="AL37" s="392">
        <f t="shared" ca="1" si="9"/>
        <v>-8252.492264808363</v>
      </c>
      <c r="AM37" s="392">
        <f t="shared" ca="1" si="10"/>
        <v>-9319.3106620209055</v>
      </c>
      <c r="AN37" s="392">
        <f t="shared" ca="1" si="11"/>
        <v>-9568.8777700348437</v>
      </c>
      <c r="AO37" s="392">
        <f t="shared" ca="1" si="12"/>
        <v>-8696.7092682926832</v>
      </c>
      <c r="AP37" s="392">
        <f t="shared" ca="1" si="13"/>
        <v>-10474.059372822299</v>
      </c>
      <c r="AQ37" s="392">
        <f t="shared" ca="1" si="14"/>
        <v>-9869.9074564459934</v>
      </c>
      <c r="AR37" s="392">
        <f t="shared" ca="1" si="15"/>
        <v>-10009.971428571429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121.54285714285714</v>
      </c>
      <c r="I38" s="396">
        <f>+KPI!I39</f>
        <v>0</v>
      </c>
      <c r="J38" s="322">
        <f ca="1">+KPI!Q39</f>
        <v>0</v>
      </c>
      <c r="K38" s="390">
        <f ca="1">+KPI!AG39</f>
        <v>60.771428571428572</v>
      </c>
      <c r="L38" s="397">
        <f ca="1">+KPI!CE39</f>
        <v>8082</v>
      </c>
      <c r="M38" s="397">
        <f ca="1">+KPI!CF39</f>
        <v>8616</v>
      </c>
      <c r="N38" s="397">
        <f ca="1">+KPI!CG39</f>
        <v>8623</v>
      </c>
      <c r="O38" s="397">
        <f ca="1">+KPI!CH39</f>
        <v>9047</v>
      </c>
      <c r="P38" s="397">
        <f ca="1">+KPI!CI39</f>
        <v>8762</v>
      </c>
      <c r="Q38" s="397">
        <f ca="1">+KPI!CJ39</f>
        <v>9354</v>
      </c>
      <c r="R38" s="397">
        <f ca="1">+KPI!CK39</f>
        <v>9349</v>
      </c>
      <c r="S38" s="397">
        <f ca="1">+KPI!CL39</f>
        <v>9717</v>
      </c>
      <c r="T38" s="397">
        <f ca="1">+KPI!CM39</f>
        <v>10322</v>
      </c>
      <c r="U38" s="397">
        <f ca="1">+KPI!CN39</f>
        <v>9951</v>
      </c>
      <c r="V38" s="397">
        <f ca="1">+KPI!CO39</f>
        <v>9567</v>
      </c>
      <c r="W38" s="394">
        <f ca="1">+KPI!CR39</f>
        <v>83.894216027874563</v>
      </c>
      <c r="X38" s="394">
        <f ca="1">+KPI!CS39</f>
        <v>76.779512195121953</v>
      </c>
      <c r="Y38" s="394">
        <f ca="1">+KPI!CT39</f>
        <v>89.526689895470383</v>
      </c>
      <c r="Z38" s="394">
        <f ca="1">+KPI!CU39</f>
        <v>136.36515679442508</v>
      </c>
      <c r="AA38" s="394">
        <f ca="1">+KPI!CV39</f>
        <v>94.269825783972124</v>
      </c>
      <c r="AB38" s="394">
        <f ca="1">+KPI!CW39</f>
        <v>65.514564459930313</v>
      </c>
      <c r="AC38" s="394">
        <f ca="1">+KPI!CX39</f>
        <v>52.47094076655052</v>
      </c>
      <c r="AD38" s="394">
        <f ca="1">+KPI!CY39</f>
        <v>151.48390243902438</v>
      </c>
      <c r="AE38" s="394">
        <f ca="1">+KPI!CZ39</f>
        <v>81.226202090592338</v>
      </c>
      <c r="AF38" s="394">
        <f ca="1">+KPI!DA39</f>
        <v>93.084041811846689</v>
      </c>
      <c r="AG38" s="394">
        <f ca="1">+KPI!DB39</f>
        <v>60.771428571428572</v>
      </c>
      <c r="AH38" s="392">
        <f t="shared" ca="1" si="5"/>
        <v>-7998.1057839721252</v>
      </c>
      <c r="AI38" s="392">
        <f t="shared" ca="1" si="6"/>
        <v>-8539.2204878048778</v>
      </c>
      <c r="AJ38" s="392">
        <f t="shared" ca="1" si="7"/>
        <v>-8533.4733101045294</v>
      </c>
      <c r="AK38" s="392">
        <f t="shared" ca="1" si="8"/>
        <v>-8910.6348432055747</v>
      </c>
      <c r="AL38" s="392">
        <f t="shared" ca="1" si="9"/>
        <v>-8667.7301742160271</v>
      </c>
      <c r="AM38" s="392">
        <f t="shared" ca="1" si="10"/>
        <v>-9288.4854355400694</v>
      </c>
      <c r="AN38" s="392">
        <f t="shared" ca="1" si="11"/>
        <v>-9296.5290592334495</v>
      </c>
      <c r="AO38" s="392">
        <f t="shared" ca="1" si="12"/>
        <v>-9565.516097560976</v>
      </c>
      <c r="AP38" s="392">
        <f t="shared" ca="1" si="13"/>
        <v>-10240.773797909407</v>
      </c>
      <c r="AQ38" s="392">
        <f t="shared" ca="1" si="14"/>
        <v>-9857.915958188154</v>
      </c>
      <c r="AR38" s="392">
        <f t="shared" ca="1" si="15"/>
        <v>-9506.2285714285717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668.48571428571427</v>
      </c>
      <c r="H39" s="390">
        <f ca="1">+KPI!AF40</f>
        <v>790.02857142857147</v>
      </c>
      <c r="I39" s="396">
        <f>+KPI!I40</f>
        <v>0</v>
      </c>
      <c r="J39" s="322">
        <f ca="1">+KPI!Q40</f>
        <v>668.48571428571427</v>
      </c>
      <c r="K39" s="390">
        <f ca="1">+KPI!AG40</f>
        <v>729.25714285714287</v>
      </c>
      <c r="L39" s="397">
        <f ca="1">+KPI!CE40</f>
        <v>988</v>
      </c>
      <c r="M39" s="397">
        <f ca="1">+KPI!CF40</f>
        <v>828</v>
      </c>
      <c r="N39" s="397">
        <f ca="1">+KPI!CG40</f>
        <v>862</v>
      </c>
      <c r="O39" s="397">
        <f ca="1">+KPI!CH40</f>
        <v>945</v>
      </c>
      <c r="P39" s="397">
        <f ca="1">+KPI!CI40</f>
        <v>716</v>
      </c>
      <c r="Q39" s="397">
        <f ca="1">+KPI!CJ40</f>
        <v>817</v>
      </c>
      <c r="R39" s="397">
        <f ca="1">+KPI!CK40</f>
        <v>902</v>
      </c>
      <c r="S39" s="397">
        <f ca="1">+KPI!CL40</f>
        <v>949</v>
      </c>
      <c r="T39" s="397">
        <f ca="1">+KPI!CM40</f>
        <v>1208</v>
      </c>
      <c r="U39" s="397">
        <f ca="1">+KPI!CN40</f>
        <v>1129</v>
      </c>
      <c r="V39" s="397">
        <f ca="1">+KPI!CO40</f>
        <v>1233</v>
      </c>
      <c r="W39" s="394">
        <f ca="1">+KPI!CR40</f>
        <v>1006.7305923344948</v>
      </c>
      <c r="X39" s="394">
        <f ca="1">+KPI!CS40</f>
        <v>921.35414634146343</v>
      </c>
      <c r="Y39" s="394">
        <f ca="1">+KPI!CT40</f>
        <v>1074.3202787456446</v>
      </c>
      <c r="Z39" s="394">
        <f ca="1">+KPI!CU40</f>
        <v>1636.381881533101</v>
      </c>
      <c r="AA39" s="394">
        <f ca="1">+KPI!CV40</f>
        <v>1131.2379094076655</v>
      </c>
      <c r="AB39" s="394">
        <f ca="1">+KPI!CW40</f>
        <v>786.17477351916375</v>
      </c>
      <c r="AC39" s="394">
        <f ca="1">+KPI!CX40</f>
        <v>629.65128919860626</v>
      </c>
      <c r="AD39" s="394">
        <f ca="1">+KPI!CY40</f>
        <v>1817.8068292682926</v>
      </c>
      <c r="AE39" s="394">
        <f ca="1">+KPI!CZ40</f>
        <v>974.714425087108</v>
      </c>
      <c r="AF39" s="394">
        <f ca="1">+KPI!DA40</f>
        <v>1117.0085017421602</v>
      </c>
      <c r="AG39" s="394">
        <f ca="1">+KPI!DB40</f>
        <v>729.25714285714287</v>
      </c>
      <c r="AH39" s="392">
        <f t="shared" ca="1" si="5"/>
        <v>18.730592334494759</v>
      </c>
      <c r="AI39" s="392">
        <f t="shared" ca="1" si="6"/>
        <v>93.354146341463434</v>
      </c>
      <c r="AJ39" s="392">
        <f t="shared" ca="1" si="7"/>
        <v>212.3202787456446</v>
      </c>
      <c r="AK39" s="392">
        <f t="shared" ca="1" si="8"/>
        <v>691.38188153310102</v>
      </c>
      <c r="AL39" s="392">
        <f t="shared" ca="1" si="9"/>
        <v>415.23790940766548</v>
      </c>
      <c r="AM39" s="392">
        <f t="shared" ca="1" si="10"/>
        <v>-30.82522648083625</v>
      </c>
      <c r="AN39" s="392">
        <f t="shared" ca="1" si="11"/>
        <v>-272.34871080139374</v>
      </c>
      <c r="AO39" s="392">
        <f t="shared" ca="1" si="12"/>
        <v>868.80682926829263</v>
      </c>
      <c r="AP39" s="392">
        <f t="shared" ca="1" si="13"/>
        <v>-233.285574912892</v>
      </c>
      <c r="AQ39" s="392">
        <f t="shared" ca="1" si="14"/>
        <v>-11.991498257839794</v>
      </c>
      <c r="AR39" s="392">
        <f t="shared" ca="1" si="15"/>
        <v>-503.74285714285713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195.35703428571424</v>
      </c>
      <c r="I40" s="396">
        <f>+KPI!I41</f>
        <v>0</v>
      </c>
      <c r="J40" s="322">
        <f>+KPI!Q41</f>
        <v>0</v>
      </c>
      <c r="K40" s="390">
        <f ca="1">+KPI!AG41</f>
        <v>97.678517142857118</v>
      </c>
      <c r="L40" s="397">
        <f ca="1">+KPI!CE41</f>
        <v>1711</v>
      </c>
      <c r="M40" s="397">
        <f ca="1">+KPI!CF41</f>
        <v>1706</v>
      </c>
      <c r="N40" s="397">
        <f ca="1">+KPI!CG41</f>
        <v>1607</v>
      </c>
      <c r="O40" s="397">
        <f ca="1">+KPI!CH41</f>
        <v>1581</v>
      </c>
      <c r="P40" s="397">
        <f ca="1">+KPI!CI41</f>
        <v>1589</v>
      </c>
      <c r="Q40" s="397">
        <f ca="1">+KPI!CJ41</f>
        <v>1620</v>
      </c>
      <c r="R40" s="397">
        <f ca="1">+KPI!CK41</f>
        <v>1754</v>
      </c>
      <c r="S40" s="397">
        <f ca="1">+KPI!CL41</f>
        <v>1798</v>
      </c>
      <c r="T40" s="397">
        <f ca="1">+KPI!CM41</f>
        <v>2245</v>
      </c>
      <c r="U40" s="397">
        <f ca="1">+KPI!CN41</f>
        <v>2242</v>
      </c>
      <c r="V40" s="397">
        <f ca="1">+KPI!CO41</f>
        <v>2268</v>
      </c>
      <c r="W40" s="394">
        <f ca="1">+KPI!CR41</f>
        <v>134.84400171428567</v>
      </c>
      <c r="X40" s="394">
        <f ca="1">+KPI!CS41</f>
        <v>123.40846799999997</v>
      </c>
      <c r="Y40" s="394">
        <f ca="1">+KPI!CT41</f>
        <v>143.89713257142853</v>
      </c>
      <c r="Z40" s="394">
        <f ca="1">+KPI!CU41</f>
        <v>219.18106285714279</v>
      </c>
      <c r="AA40" s="394">
        <f ca="1">+KPI!CV41</f>
        <v>151.52082171428569</v>
      </c>
      <c r="AB40" s="394">
        <f ca="1">+KPI!CW41</f>
        <v>105.30220628571426</v>
      </c>
      <c r="AC40" s="394">
        <f ca="1">+KPI!CX41</f>
        <v>84.337061142857124</v>
      </c>
      <c r="AD40" s="394">
        <f ca="1">+KPI!CY41</f>
        <v>243.48157199999994</v>
      </c>
      <c r="AE40" s="394">
        <f ca="1">+KPI!CZ41</f>
        <v>130.55567657142853</v>
      </c>
      <c r="AF40" s="394">
        <f ca="1">+KPI!DA41</f>
        <v>149.61489942857139</v>
      </c>
      <c r="AG40" s="394">
        <f ca="1">+KPI!DB41</f>
        <v>97.678517142857118</v>
      </c>
      <c r="AH40" s="392">
        <f t="shared" ca="1" si="5"/>
        <v>-1576.1559982857143</v>
      </c>
      <c r="AI40" s="392">
        <f t="shared" ca="1" si="6"/>
        <v>-1582.5915319999999</v>
      </c>
      <c r="AJ40" s="392">
        <f t="shared" ca="1" si="7"/>
        <v>-1463.1028674285715</v>
      </c>
      <c r="AK40" s="392">
        <f t="shared" ca="1" si="8"/>
        <v>-1361.8189371428573</v>
      </c>
      <c r="AL40" s="392">
        <f t="shared" ca="1" si="9"/>
        <v>-1437.4791782857144</v>
      </c>
      <c r="AM40" s="392">
        <f t="shared" ca="1" si="10"/>
        <v>-1514.6977937142858</v>
      </c>
      <c r="AN40" s="392">
        <f t="shared" ca="1" si="11"/>
        <v>-1669.6629388571428</v>
      </c>
      <c r="AO40" s="392">
        <f t="shared" ca="1" si="12"/>
        <v>-1554.5184280000001</v>
      </c>
      <c r="AP40" s="392">
        <f t="shared" ca="1" si="13"/>
        <v>-2114.4443234285714</v>
      </c>
      <c r="AQ40" s="392">
        <f t="shared" ca="1" si="14"/>
        <v>-2092.3851005714287</v>
      </c>
      <c r="AR40" s="392">
        <f t="shared" ca="1" si="15"/>
        <v>-2170.3214828571427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31.98</v>
      </c>
      <c r="H41" s="390">
        <f ca="1">+KPI!AF42</f>
        <v>45.729642857142856</v>
      </c>
      <c r="I41" s="396">
        <f>+KPI!I42</f>
        <v>0</v>
      </c>
      <c r="J41" s="322">
        <f ca="1">+KPI!Q42</f>
        <v>31.98</v>
      </c>
      <c r="K41" s="390">
        <f ca="1">+KPI!AG42</f>
        <v>38.854821428571427</v>
      </c>
      <c r="L41" s="397">
        <f ca="1">+KPI!CE42</f>
        <v>633</v>
      </c>
      <c r="M41" s="397">
        <f ca="1">+KPI!CF42</f>
        <v>606</v>
      </c>
      <c r="N41" s="397">
        <f ca="1">+KPI!CG42</f>
        <v>541</v>
      </c>
      <c r="O41" s="397">
        <f ca="1">+KPI!CH42</f>
        <v>535</v>
      </c>
      <c r="P41" s="397">
        <f ca="1">+KPI!CI42</f>
        <v>553</v>
      </c>
      <c r="Q41" s="397">
        <f ca="1">+KPI!CJ42</f>
        <v>527</v>
      </c>
      <c r="R41" s="397">
        <f ca="1">+KPI!CK42</f>
        <v>517</v>
      </c>
      <c r="S41" s="397">
        <f ca="1">+KPI!CL42</f>
        <v>676</v>
      </c>
      <c r="T41" s="397">
        <f ca="1">+KPI!CM42</f>
        <v>1159</v>
      </c>
      <c r="U41" s="397">
        <f ca="1">+KPI!CN42</f>
        <v>1146</v>
      </c>
      <c r="V41" s="397">
        <f ca="1">+KPI!CO42</f>
        <v>1141</v>
      </c>
      <c r="W41" s="394">
        <f ca="1">+KPI!CR42</f>
        <v>53.63860714285714</v>
      </c>
      <c r="X41" s="394">
        <f ca="1">+KPI!CS42</f>
        <v>49.089749999999995</v>
      </c>
      <c r="Y41" s="394">
        <f ca="1">+KPI!CT42</f>
        <v>57.239785714285709</v>
      </c>
      <c r="Z41" s="394">
        <f ca="1">+KPI!CU42</f>
        <v>87.186428571428564</v>
      </c>
      <c r="AA41" s="394">
        <f ca="1">+KPI!CV42</f>
        <v>60.272357142857139</v>
      </c>
      <c r="AB41" s="394">
        <f ca="1">+KPI!CW42</f>
        <v>41.887392857142856</v>
      </c>
      <c r="AC41" s="394">
        <f ca="1">+KPI!CX42</f>
        <v>33.547821428571424</v>
      </c>
      <c r="AD41" s="394">
        <f ca="1">+KPI!CY42</f>
        <v>96.85275</v>
      </c>
      <c r="AE41" s="394">
        <f ca="1">+KPI!CZ42</f>
        <v>51.932785714285714</v>
      </c>
      <c r="AF41" s="394">
        <f ca="1">+KPI!DA42</f>
        <v>59.514214285714282</v>
      </c>
      <c r="AG41" s="394">
        <f ca="1">+KPI!DB42</f>
        <v>38.854821428571427</v>
      </c>
      <c r="AH41" s="392">
        <f t="shared" ca="1" si="5"/>
        <v>-579.36139285714285</v>
      </c>
      <c r="AI41" s="392">
        <f t="shared" ca="1" si="6"/>
        <v>-556.91025000000002</v>
      </c>
      <c r="AJ41" s="392">
        <f t="shared" ca="1" si="7"/>
        <v>-483.76021428571431</v>
      </c>
      <c r="AK41" s="392">
        <f t="shared" ca="1" si="8"/>
        <v>-447.81357142857144</v>
      </c>
      <c r="AL41" s="392">
        <f t="shared" ca="1" si="9"/>
        <v>-492.72764285714288</v>
      </c>
      <c r="AM41" s="392">
        <f t="shared" ca="1" si="10"/>
        <v>-485.11260714285714</v>
      </c>
      <c r="AN41" s="392">
        <f t="shared" ca="1" si="11"/>
        <v>-483.45217857142859</v>
      </c>
      <c r="AO41" s="392">
        <f t="shared" ca="1" si="12"/>
        <v>-579.14724999999999</v>
      </c>
      <c r="AP41" s="392">
        <f t="shared" ca="1" si="13"/>
        <v>-1107.0672142857143</v>
      </c>
      <c r="AQ41" s="392">
        <f t="shared" ca="1" si="14"/>
        <v>-1086.4857857142856</v>
      </c>
      <c r="AR41" s="392">
        <f t="shared" ca="1" si="15"/>
        <v>-1102.1451785714285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7.9950000000000001</v>
      </c>
      <c r="H42" s="390">
        <f ca="1">+KPI!AF43</f>
        <v>15.243214285714284</v>
      </c>
      <c r="I42" s="396">
        <f>+KPI!I43</f>
        <v>0</v>
      </c>
      <c r="J42" s="322">
        <f ca="1">+KPI!Q43</f>
        <v>7.9950000000000001</v>
      </c>
      <c r="K42" s="390">
        <f ca="1">+KPI!AG43</f>
        <v>11.619107142857143</v>
      </c>
      <c r="L42" s="397">
        <f ca="1">+KPI!CE43</f>
        <v>0</v>
      </c>
      <c r="M42" s="397">
        <f ca="1">+KPI!CF43</f>
        <v>0</v>
      </c>
      <c r="N42" s="397">
        <f ca="1">+KPI!CG43</f>
        <v>0</v>
      </c>
      <c r="O42" s="397">
        <f ca="1">+KPI!CH43</f>
        <v>0</v>
      </c>
      <c r="P42" s="397">
        <f ca="1">+KPI!CI43</f>
        <v>0</v>
      </c>
      <c r="Q42" s="397">
        <f ca="1">+KPI!CJ43</f>
        <v>0</v>
      </c>
      <c r="R42" s="397">
        <f ca="1">+KPI!CK43</f>
        <v>0</v>
      </c>
      <c r="S42" s="397">
        <f ca="1">+KPI!CL43</f>
        <v>0</v>
      </c>
      <c r="T42" s="397">
        <f ca="1">+KPI!CM43</f>
        <v>0</v>
      </c>
      <c r="U42" s="397">
        <f ca="1">+KPI!CN43</f>
        <v>0</v>
      </c>
      <c r="V42" s="397">
        <f ca="1">+KPI!CO43</f>
        <v>0</v>
      </c>
      <c r="W42" s="394">
        <f ca="1">+KPI!CR43</f>
        <v>16.040035714285715</v>
      </c>
      <c r="X42" s="394">
        <f ca="1">+KPI!CS43</f>
        <v>14.679749999999999</v>
      </c>
      <c r="Y42" s="394">
        <f ca="1">+KPI!CT43</f>
        <v>17.11692857142857</v>
      </c>
      <c r="Z42" s="394">
        <f ca="1">+KPI!CU43</f>
        <v>26.072142857142854</v>
      </c>
      <c r="AA42" s="394">
        <f ca="1">+KPI!CV43</f>
        <v>18.023785714285712</v>
      </c>
      <c r="AB42" s="394">
        <f ca="1">+KPI!CW43</f>
        <v>12.525964285714284</v>
      </c>
      <c r="AC42" s="394">
        <f ca="1">+KPI!CX43</f>
        <v>10.032107142857143</v>
      </c>
      <c r="AD42" s="394">
        <f ca="1">+KPI!CY43</f>
        <v>28.96275</v>
      </c>
      <c r="AE42" s="394">
        <f ca="1">+KPI!CZ43</f>
        <v>15.52992857142857</v>
      </c>
      <c r="AF42" s="394">
        <f ca="1">+KPI!DA43</f>
        <v>17.797071428571428</v>
      </c>
      <c r="AG42" s="394">
        <f ca="1">+KPI!DB43</f>
        <v>11.619107142857143</v>
      </c>
      <c r="AH42" s="392">
        <f t="shared" ca="1" si="5"/>
        <v>16.040035714285715</v>
      </c>
      <c r="AI42" s="392">
        <f t="shared" ca="1" si="6"/>
        <v>14.679749999999999</v>
      </c>
      <c r="AJ42" s="392">
        <f t="shared" ca="1" si="7"/>
        <v>17.11692857142857</v>
      </c>
      <c r="AK42" s="392">
        <f t="shared" ca="1" si="8"/>
        <v>26.072142857142854</v>
      </c>
      <c r="AL42" s="392">
        <f t="shared" ca="1" si="9"/>
        <v>18.023785714285712</v>
      </c>
      <c r="AM42" s="392">
        <f t="shared" ca="1" si="10"/>
        <v>12.525964285714284</v>
      </c>
      <c r="AN42" s="392">
        <f t="shared" ca="1" si="11"/>
        <v>10.032107142857143</v>
      </c>
      <c r="AO42" s="392">
        <f t="shared" ca="1" si="12"/>
        <v>28.96275</v>
      </c>
      <c r="AP42" s="392">
        <f t="shared" ca="1" si="13"/>
        <v>15.52992857142857</v>
      </c>
      <c r="AQ42" s="392">
        <f t="shared" ca="1" si="14"/>
        <v>17.797071428571428</v>
      </c>
      <c r="AR42" s="392">
        <f t="shared" ca="1" si="15"/>
        <v>11.619107142857143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363.85714285714283</v>
      </c>
      <c r="H43" s="390">
        <f ca="1">+KPI!AF44</f>
        <v>400.24285714285713</v>
      </c>
      <c r="I43" s="396">
        <f>+KPI!I44</f>
        <v>0</v>
      </c>
      <c r="J43" s="322">
        <f ca="1">+KPI!Q44</f>
        <v>363.85714285714283</v>
      </c>
      <c r="K43" s="390">
        <f ca="1">+KPI!AG44</f>
        <v>382.04999999999995</v>
      </c>
      <c r="L43" s="397">
        <f ca="1">+KPI!CE44</f>
        <v>437</v>
      </c>
      <c r="M43" s="397">
        <f ca="1">+KPI!CF44</f>
        <v>437</v>
      </c>
      <c r="N43" s="397">
        <f ca="1">+KPI!CG44</f>
        <v>437</v>
      </c>
      <c r="O43" s="397">
        <f ca="1">+KPI!CH44</f>
        <v>437</v>
      </c>
      <c r="P43" s="397">
        <f ca="1">+KPI!CI44</f>
        <v>437</v>
      </c>
      <c r="Q43" s="397">
        <f ca="1">+KPI!CJ44</f>
        <v>437</v>
      </c>
      <c r="R43" s="397">
        <f ca="1">+KPI!CK44</f>
        <v>437</v>
      </c>
      <c r="S43" s="397">
        <f ca="1">+KPI!CL44</f>
        <v>437</v>
      </c>
      <c r="T43" s="397">
        <f ca="1">+KPI!CM44</f>
        <v>437</v>
      </c>
      <c r="U43" s="397">
        <f ca="1">+KPI!CN44</f>
        <v>437</v>
      </c>
      <c r="V43" s="397">
        <f ca="1">+KPI!CO44</f>
        <v>437</v>
      </c>
      <c r="W43" s="394">
        <f ca="1">+KPI!CR44</f>
        <v>527.4153658536585</v>
      </c>
      <c r="X43" s="394">
        <f ca="1">+KPI!CS44</f>
        <v>482.6875609756097</v>
      </c>
      <c r="Y43" s="394">
        <f ca="1">+KPI!CT44</f>
        <v>562.82487804878042</v>
      </c>
      <c r="Z43" s="394">
        <f ca="1">+KPI!CU44</f>
        <v>857.28292682926826</v>
      </c>
      <c r="AA43" s="394">
        <f ca="1">+KPI!CV44</f>
        <v>592.64341463414632</v>
      </c>
      <c r="AB43" s="394">
        <f ca="1">+KPI!CW44</f>
        <v>411.8685365853658</v>
      </c>
      <c r="AC43" s="394">
        <f ca="1">+KPI!CX44</f>
        <v>329.86756097560976</v>
      </c>
      <c r="AD43" s="394">
        <f ca="1">+KPI!CY44</f>
        <v>952.32951219512188</v>
      </c>
      <c r="AE43" s="394">
        <f ca="1">+KPI!CZ44</f>
        <v>510.64243902439023</v>
      </c>
      <c r="AF43" s="394">
        <f ca="1">+KPI!DA44</f>
        <v>585.18878048780482</v>
      </c>
      <c r="AG43" s="394">
        <f ca="1">+KPI!DB44</f>
        <v>382.04999999999995</v>
      </c>
      <c r="AH43" s="392">
        <f t="shared" ca="1" si="5"/>
        <v>90.4153658536585</v>
      </c>
      <c r="AI43" s="392">
        <f t="shared" ca="1" si="6"/>
        <v>45.687560975609699</v>
      </c>
      <c r="AJ43" s="392">
        <f t="shared" ca="1" si="7"/>
        <v>125.82487804878042</v>
      </c>
      <c r="AK43" s="392">
        <f t="shared" ca="1" si="8"/>
        <v>420.28292682926826</v>
      </c>
      <c r="AL43" s="392">
        <f t="shared" ca="1" si="9"/>
        <v>155.64341463414632</v>
      </c>
      <c r="AM43" s="392">
        <f t="shared" ca="1" si="10"/>
        <v>-25.131463414634197</v>
      </c>
      <c r="AN43" s="392">
        <f t="shared" ca="1" si="11"/>
        <v>-107.13243902439024</v>
      </c>
      <c r="AO43" s="392">
        <f t="shared" ca="1" si="12"/>
        <v>515.32951219512188</v>
      </c>
      <c r="AP43" s="392">
        <f t="shared" ca="1" si="13"/>
        <v>73.642439024390228</v>
      </c>
      <c r="AQ43" s="392">
        <f t="shared" ca="1" si="14"/>
        <v>148.18878048780482</v>
      </c>
      <c r="AR43" s="392">
        <f t="shared" ca="1" si="15"/>
        <v>-54.950000000000045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363.85714285714283</v>
      </c>
      <c r="H44" s="390">
        <f ca="1">+KPI!AF45</f>
        <v>545.78571428571433</v>
      </c>
      <c r="I44" s="396" t="str">
        <f>+KPI!I45</f>
        <v>4</v>
      </c>
      <c r="J44" s="322">
        <f ca="1">+KPI!Q45</f>
        <v>363.85714285714283</v>
      </c>
      <c r="K44" s="390">
        <f ca="1">+KPI!AG45</f>
        <v>454.82142857142856</v>
      </c>
      <c r="L44" s="397">
        <f ca="1">+KPI!CE45</f>
        <v>641</v>
      </c>
      <c r="M44" s="397">
        <f ca="1">+KPI!CF45</f>
        <v>663</v>
      </c>
      <c r="N44" s="397">
        <f ca="1">+KPI!CG45</f>
        <v>629</v>
      </c>
      <c r="O44" s="397">
        <f ca="1">+KPI!CH45</f>
        <v>609</v>
      </c>
      <c r="P44" s="397">
        <f ca="1">+KPI!CI45</f>
        <v>599</v>
      </c>
      <c r="Q44" s="397">
        <f ca="1">+KPI!CJ45</f>
        <v>656</v>
      </c>
      <c r="R44" s="397">
        <f ca="1">+KPI!CK45</f>
        <v>800</v>
      </c>
      <c r="S44" s="397">
        <f ca="1">+KPI!CL45</f>
        <v>685</v>
      </c>
      <c r="T44" s="397">
        <f ca="1">+KPI!CM45</f>
        <v>649</v>
      </c>
      <c r="U44" s="397">
        <f ca="1">+KPI!CN45</f>
        <v>659</v>
      </c>
      <c r="V44" s="397">
        <f ca="1">+KPI!CO45</f>
        <v>690</v>
      </c>
      <c r="W44" s="394">
        <f ca="1">+KPI!CR45</f>
        <v>627.8754355400697</v>
      </c>
      <c r="X44" s="394">
        <f ca="1">+KPI!CS45</f>
        <v>574.6280487804878</v>
      </c>
      <c r="Y44" s="394">
        <f ca="1">+KPI!CT45</f>
        <v>670.02961672473873</v>
      </c>
      <c r="Z44" s="394">
        <f ca="1">+KPI!CU45</f>
        <v>1020.5749128919861</v>
      </c>
      <c r="AA44" s="394">
        <f ca="1">+KPI!CV45</f>
        <v>705.52787456445992</v>
      </c>
      <c r="AB44" s="394">
        <f ca="1">+KPI!CW45</f>
        <v>490.31968641114986</v>
      </c>
      <c r="AC44" s="394">
        <f ca="1">+KPI!CX45</f>
        <v>392.69947735191636</v>
      </c>
      <c r="AD44" s="394">
        <f ca="1">+KPI!CY45</f>
        <v>1133.7256097560976</v>
      </c>
      <c r="AE44" s="394">
        <f ca="1">+KPI!CZ45</f>
        <v>607.90766550522653</v>
      </c>
      <c r="AF44" s="394">
        <f ca="1">+KPI!DA45</f>
        <v>696.65331010452962</v>
      </c>
      <c r="AG44" s="394">
        <f ca="1">+KPI!DB45</f>
        <v>454.82142857142856</v>
      </c>
      <c r="AH44" s="392">
        <f t="shared" ca="1" si="5"/>
        <v>-13.124564459930298</v>
      </c>
      <c r="AI44" s="392">
        <f t="shared" ca="1" si="6"/>
        <v>-88.371951219512198</v>
      </c>
      <c r="AJ44" s="392">
        <f t="shared" ca="1" si="7"/>
        <v>41.02961672473873</v>
      </c>
      <c r="AK44" s="392">
        <f t="shared" ca="1" si="8"/>
        <v>411.57491289198606</v>
      </c>
      <c r="AL44" s="392">
        <f t="shared" ca="1" si="9"/>
        <v>106.52787456445992</v>
      </c>
      <c r="AM44" s="392">
        <f t="shared" ca="1" si="10"/>
        <v>-165.68031358885014</v>
      </c>
      <c r="AN44" s="392">
        <f t="shared" ca="1" si="11"/>
        <v>-407.30052264808364</v>
      </c>
      <c r="AO44" s="392">
        <f t="shared" ca="1" si="12"/>
        <v>448.72560975609758</v>
      </c>
      <c r="AP44" s="392">
        <f t="shared" ca="1" si="13"/>
        <v>-41.092334494773468</v>
      </c>
      <c r="AQ44" s="392">
        <f t="shared" ca="1" si="14"/>
        <v>37.653310104529623</v>
      </c>
      <c r="AR44" s="392">
        <f t="shared" ca="1" si="15"/>
        <v>-235.17857142857144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6.0642857142857149</v>
      </c>
      <c r="I45" s="396">
        <f>+KPI!I46</f>
        <v>0</v>
      </c>
      <c r="J45" s="322">
        <f ca="1">+KPI!Q46</f>
        <v>0</v>
      </c>
      <c r="K45" s="390">
        <f ca="1">+KPI!AG46</f>
        <v>3.0321428571428575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4.185836236933798</v>
      </c>
      <c r="X45" s="394">
        <f ca="1">+KPI!CS46</f>
        <v>3.8308536585365855</v>
      </c>
      <c r="Y45" s="394">
        <f ca="1">+KPI!CT46</f>
        <v>4.4668641114982579</v>
      </c>
      <c r="Z45" s="394">
        <f ca="1">+KPI!CU46</f>
        <v>6.8038327526132409</v>
      </c>
      <c r="AA45" s="394">
        <f ca="1">+KPI!CV46</f>
        <v>4.7035191637630662</v>
      </c>
      <c r="AB45" s="394">
        <f ca="1">+KPI!CW46</f>
        <v>3.2687979094076658</v>
      </c>
      <c r="AC45" s="394">
        <f ca="1">+KPI!CX46</f>
        <v>2.6179965156794425</v>
      </c>
      <c r="AD45" s="394">
        <f ca="1">+KPI!CY46</f>
        <v>7.5581707317073175</v>
      </c>
      <c r="AE45" s="394">
        <f ca="1">+KPI!CZ46</f>
        <v>4.0527177700348433</v>
      </c>
      <c r="AF45" s="394">
        <f ca="1">+KPI!DA46</f>
        <v>4.6443554006968641</v>
      </c>
      <c r="AG45" s="394">
        <f ca="1">+KPI!DB46</f>
        <v>3.0321428571428575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1692.48</v>
      </c>
      <c r="H46" s="390">
        <f ca="1">+KPI!AF47</f>
        <v>1904.0399999999997</v>
      </c>
      <c r="I46" s="396">
        <f>+KPI!I47</f>
        <v>0</v>
      </c>
      <c r="J46" s="322">
        <f ca="1">+KPI!Q47</f>
        <v>1692.48</v>
      </c>
      <c r="K46" s="390">
        <f ca="1">+KPI!AG47</f>
        <v>1798.2599999999998</v>
      </c>
      <c r="L46" s="397">
        <f ca="1">+KPI!CE47</f>
        <v>-4587</v>
      </c>
      <c r="M46" s="397">
        <f ca="1">+KPI!CF47</f>
        <v>-5135</v>
      </c>
      <c r="N46" s="397">
        <f ca="1">+KPI!CG47</f>
        <v>-4947</v>
      </c>
      <c r="O46" s="397">
        <f ca="1">+KPI!CH47</f>
        <v>-5485</v>
      </c>
      <c r="P46" s="397">
        <f ca="1">+KPI!CI47</f>
        <v>-5153</v>
      </c>
      <c r="Q46" s="397">
        <f ca="1">+KPI!CJ47</f>
        <v>-5884</v>
      </c>
      <c r="R46" s="397">
        <f ca="1">+KPI!CK47</f>
        <v>-6055</v>
      </c>
      <c r="S46" s="397">
        <f ca="1">+KPI!CL47</f>
        <v>-5977</v>
      </c>
      <c r="T46" s="397">
        <f ca="1">+KPI!CM47</f>
        <v>-6472</v>
      </c>
      <c r="U46" s="397">
        <f ca="1">+KPI!CN47</f>
        <v>-5901</v>
      </c>
      <c r="V46" s="397">
        <f ca="1">+KPI!CO47</f>
        <v>-5933</v>
      </c>
      <c r="W46" s="394">
        <f ca="1">+KPI!CR47</f>
        <v>2482.4759999999997</v>
      </c>
      <c r="X46" s="394">
        <f ca="1">+KPI!CS47</f>
        <v>2271.9479999999994</v>
      </c>
      <c r="Y46" s="394">
        <f ca="1">+KPI!CT47</f>
        <v>2649.1439999999993</v>
      </c>
      <c r="Z46" s="394">
        <f ca="1">+KPI!CU47</f>
        <v>4035.1199999999994</v>
      </c>
      <c r="AA46" s="394">
        <f ca="1">+KPI!CV47</f>
        <v>2789.4959999999996</v>
      </c>
      <c r="AB46" s="394">
        <f ca="1">+KPI!CW47</f>
        <v>1938.6119999999996</v>
      </c>
      <c r="AC46" s="394">
        <f ca="1">+KPI!CX47</f>
        <v>1552.6439999999998</v>
      </c>
      <c r="AD46" s="394">
        <f ca="1">+KPI!CY47</f>
        <v>4482.4919999999993</v>
      </c>
      <c r="AE46" s="394">
        <f ca="1">+KPI!CZ47</f>
        <v>2403.5279999999998</v>
      </c>
      <c r="AF46" s="394">
        <f ca="1">+KPI!DA47</f>
        <v>2754.4079999999994</v>
      </c>
      <c r="AG46" s="394">
        <f ca="1">+KPI!DB47</f>
        <v>1798.2599999999998</v>
      </c>
      <c r="AH46" s="392">
        <f t="shared" ca="1" si="5"/>
        <v>7069.4759999999997</v>
      </c>
      <c r="AI46" s="392">
        <f t="shared" ca="1" si="6"/>
        <v>7406.9479999999994</v>
      </c>
      <c r="AJ46" s="392">
        <f t="shared" ca="1" si="7"/>
        <v>7596.1439999999993</v>
      </c>
      <c r="AK46" s="392">
        <f t="shared" ca="1" si="8"/>
        <v>9520.119999999999</v>
      </c>
      <c r="AL46" s="392">
        <f t="shared" ca="1" si="9"/>
        <v>7942.4959999999992</v>
      </c>
      <c r="AM46" s="392">
        <f t="shared" ca="1" si="10"/>
        <v>7822.6119999999992</v>
      </c>
      <c r="AN46" s="392">
        <f t="shared" ca="1" si="11"/>
        <v>7607.6440000000002</v>
      </c>
      <c r="AO46" s="392">
        <f t="shared" ca="1" si="12"/>
        <v>10459.491999999998</v>
      </c>
      <c r="AP46" s="392">
        <f t="shared" ca="1" si="13"/>
        <v>8875.5280000000002</v>
      </c>
      <c r="AQ46" s="392">
        <f t="shared" ca="1" si="14"/>
        <v>8655.4079999999994</v>
      </c>
      <c r="AR46" s="392">
        <f t="shared" ca="1" si="15"/>
        <v>7731.26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-1610.8279999999995</v>
      </c>
      <c r="M47" s="397">
        <f ca="1">+KPI!CF48</f>
        <v>-548</v>
      </c>
      <c r="N47" s="397">
        <f ca="1">+KPI!CG48</f>
        <v>188</v>
      </c>
      <c r="O47" s="397">
        <f ca="1">+KPI!CH48</f>
        <v>-538</v>
      </c>
      <c r="P47" s="397">
        <f ca="1">+KPI!CI48</f>
        <v>332</v>
      </c>
      <c r="Q47" s="397">
        <f ca="1">+KPI!CJ48</f>
        <v>-731</v>
      </c>
      <c r="R47" s="397">
        <f ca="1">+KPI!CK48</f>
        <v>-171</v>
      </c>
      <c r="S47" s="397">
        <f ca="1">+KPI!CL48</f>
        <v>78</v>
      </c>
      <c r="T47" s="397">
        <f ca="1">+KPI!CM48</f>
        <v>-495</v>
      </c>
      <c r="U47" s="397">
        <f ca="1">+KPI!CN48</f>
        <v>571</v>
      </c>
      <c r="V47" s="397">
        <f ca="1">+KPI!CO48</f>
        <v>-32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1610.8279999999995</v>
      </c>
      <c r="AI47" s="392">
        <f t="shared" ca="1" si="6"/>
        <v>548</v>
      </c>
      <c r="AJ47" s="392">
        <f t="shared" ca="1" si="7"/>
        <v>-188</v>
      </c>
      <c r="AK47" s="392">
        <f t="shared" ca="1" si="8"/>
        <v>538</v>
      </c>
      <c r="AL47" s="392">
        <f t="shared" ca="1" si="9"/>
        <v>-332</v>
      </c>
      <c r="AM47" s="392">
        <f t="shared" ca="1" si="10"/>
        <v>731</v>
      </c>
      <c r="AN47" s="392">
        <f t="shared" ca="1" si="11"/>
        <v>171</v>
      </c>
      <c r="AO47" s="392">
        <f t="shared" ca="1" si="12"/>
        <v>-78</v>
      </c>
      <c r="AP47" s="392">
        <f t="shared" ca="1" si="13"/>
        <v>495</v>
      </c>
      <c r="AQ47" s="392">
        <f t="shared" ca="1" si="14"/>
        <v>-571</v>
      </c>
      <c r="AR47" s="392">
        <f t="shared" ca="1" si="15"/>
        <v>32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3.1690295138888887E-2</v>
      </c>
      <c r="H48" s="390">
        <f ca="1">+KPI!AF49</f>
        <v>1.4594225114542909</v>
      </c>
      <c r="I48" s="396" t="str">
        <f>+KPI!I49</f>
        <v>10</v>
      </c>
      <c r="J48" s="322">
        <f ca="1">+KPI!Q49</f>
        <v>3.1690295138888887E-2</v>
      </c>
      <c r="K48" s="390">
        <f ca="1">+KPI!AG49</f>
        <v>0.7455564032965899</v>
      </c>
      <c r="L48" s="397">
        <f ca="1">+KPI!CE49</f>
        <v>-1642.5889999999995</v>
      </c>
      <c r="M48" s="397">
        <f ca="1">+KPI!CF49</f>
        <v>-593.91399999999999</v>
      </c>
      <c r="N48" s="397">
        <f ca="1">+KPI!CG49</f>
        <v>154.50900000000001</v>
      </c>
      <c r="O48" s="397">
        <f ca="1">+KPI!CH49</f>
        <v>-473.91399999999999</v>
      </c>
      <c r="P48" s="397">
        <f ca="1">+KPI!CI49</f>
        <v>313.15600000000001</v>
      </c>
      <c r="Q48" s="397">
        <f ca="1">+KPI!CJ49</f>
        <v>-798.024</v>
      </c>
      <c r="R48" s="397">
        <f ca="1">+KPI!CK49</f>
        <v>-274.06399999999996</v>
      </c>
      <c r="S48" s="397">
        <f ca="1">+KPI!CL49</f>
        <v>228.61599999999999</v>
      </c>
      <c r="T48" s="397">
        <f ca="1">+KPI!CM49</f>
        <v>-521.99700000000007</v>
      </c>
      <c r="U48" s="397">
        <f ca="1">+KPI!CN49</f>
        <v>609.26299999999992</v>
      </c>
      <c r="V48" s="397">
        <f ca="1">+KPI!CO49</f>
        <v>-78.187000000000012</v>
      </c>
      <c r="W48" s="394">
        <f ca="1">+KPI!CR49</f>
        <v>1.0292315225996826</v>
      </c>
      <c r="X48" s="394">
        <f ca="1">+KPI!CS49</f>
        <v>0.94194687050642323</v>
      </c>
      <c r="Y48" s="394">
        <f ca="1">+KPI!CT49</f>
        <v>1.0983318721735129</v>
      </c>
      <c r="Z48" s="394">
        <f ca="1">+KPI!CU49</f>
        <v>1.67295583178747</v>
      </c>
      <c r="AA48" s="394">
        <f ca="1">+KPI!CV49</f>
        <v>1.1565216402356857</v>
      </c>
      <c r="AB48" s="394">
        <f ca="1">+KPI!CW49</f>
        <v>0.8037461713587627</v>
      </c>
      <c r="AC48" s="394">
        <f ca="1">+KPI!CX49</f>
        <v>0.64372430918778734</v>
      </c>
      <c r="AD48" s="394">
        <f ca="1">+KPI!CY49</f>
        <v>1.8584357174856458</v>
      </c>
      <c r="AE48" s="394">
        <f ca="1">+KPI!CZ49</f>
        <v>0.99649977806471035</v>
      </c>
      <c r="AF48" s="394">
        <f ca="1">+KPI!DA49</f>
        <v>1.1419741982201426</v>
      </c>
      <c r="AG48" s="394">
        <f ca="1">+KPI!DB49</f>
        <v>0.7455564032965899</v>
      </c>
      <c r="AH48" s="392">
        <f t="shared" ca="1" si="5"/>
        <v>1643.6182315225992</v>
      </c>
      <c r="AI48" s="392">
        <f t="shared" ca="1" si="6"/>
        <v>594.85594687050639</v>
      </c>
      <c r="AJ48" s="392">
        <f t="shared" ca="1" si="7"/>
        <v>-153.41066812782651</v>
      </c>
      <c r="AK48" s="392">
        <f t="shared" ca="1" si="8"/>
        <v>475.58695583178746</v>
      </c>
      <c r="AL48" s="392">
        <f t="shared" ca="1" si="9"/>
        <v>-311.99947835976434</v>
      </c>
      <c r="AM48" s="392">
        <f t="shared" ca="1" si="10"/>
        <v>798.82774617135874</v>
      </c>
      <c r="AN48" s="392">
        <f t="shared" ca="1" si="11"/>
        <v>274.70772430918777</v>
      </c>
      <c r="AO48" s="392">
        <f t="shared" ca="1" si="12"/>
        <v>-226.75756428251435</v>
      </c>
      <c r="AP48" s="392">
        <f t="shared" ca="1" si="13"/>
        <v>522.9934997780648</v>
      </c>
      <c r="AQ48" s="392">
        <f t="shared" ca="1" si="14"/>
        <v>-608.12102580177975</v>
      </c>
      <c r="AR48" s="392">
        <f t="shared" ca="1" si="15"/>
        <v>78.932556403296601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0.77</v>
      </c>
      <c r="M49" s="397">
        <f ca="1">+KPI!CF50</f>
        <v>0.75</v>
      </c>
      <c r="N49" s="397">
        <f ca="1">+KPI!CG50</f>
        <v>0.74</v>
      </c>
      <c r="O49" s="397">
        <f ca="1">+KPI!CH50</f>
        <v>0.65</v>
      </c>
      <c r="P49" s="397">
        <f ca="1">+KPI!CI50</f>
        <v>0.59</v>
      </c>
      <c r="Q49" s="397">
        <f ca="1">+KPI!CJ50</f>
        <v>0.51</v>
      </c>
      <c r="R49" s="397">
        <f ca="1">+KPI!CK50</f>
        <v>0.37</v>
      </c>
      <c r="S49" s="397">
        <f ca="1">+KPI!CL50</f>
        <v>0.47</v>
      </c>
      <c r="T49" s="397">
        <f ca="1">+KPI!CM50</f>
        <v>0.54</v>
      </c>
      <c r="U49" s="397">
        <f ca="1">+KPI!CN50</f>
        <v>0.57999999999999996</v>
      </c>
      <c r="V49" s="397">
        <f ca="1">+KPI!CO50</f>
        <v>0.65</v>
      </c>
      <c r="W49" s="394">
        <f ca="1">+KPI!CR50</f>
        <v>1.2769512195121953</v>
      </c>
      <c r="X49" s="394">
        <f ca="1">+KPI!CS50</f>
        <v>1.1686585365853659</v>
      </c>
      <c r="Y49" s="394">
        <f ca="1">+KPI!CT50</f>
        <v>1.3626829268292684</v>
      </c>
      <c r="Z49" s="394">
        <f ca="1">+KPI!CU50</f>
        <v>2.075609756097561</v>
      </c>
      <c r="AA49" s="394">
        <f ca="1">+KPI!CV50</f>
        <v>1.434878048780488</v>
      </c>
      <c r="AB49" s="394">
        <f ca="1">+KPI!CW50</f>
        <v>0.99719512195121962</v>
      </c>
      <c r="AC49" s="394">
        <f ca="1">+KPI!CX50</f>
        <v>0.7986585365853659</v>
      </c>
      <c r="AD49" s="394">
        <f ca="1">+KPI!CY50</f>
        <v>2.3057317073170736</v>
      </c>
      <c r="AE49" s="394">
        <f ca="1">+KPI!CZ50</f>
        <v>1.2363414634146344</v>
      </c>
      <c r="AF49" s="394">
        <f ca="1">+KPI!DA50</f>
        <v>1.4168292682926831</v>
      </c>
      <c r="AG49" s="394">
        <f ca="1">+KPI!DB50</f>
        <v>0.92500000000000016</v>
      </c>
      <c r="AH49" s="392">
        <f t="shared" ca="1" si="5"/>
        <v>0.50695121951219524</v>
      </c>
      <c r="AI49" s="392">
        <f t="shared" ca="1" si="6"/>
        <v>0.41865853658536589</v>
      </c>
      <c r="AJ49" s="392">
        <f t="shared" ca="1" si="7"/>
        <v>0.6226829268292684</v>
      </c>
      <c r="AK49" s="392">
        <f t="shared" ca="1" si="8"/>
        <v>1.4256097560975611</v>
      </c>
      <c r="AL49" s="392">
        <f t="shared" ca="1" si="9"/>
        <v>0.844878048780488</v>
      </c>
      <c r="AM49" s="392">
        <f t="shared" ca="1" si="10"/>
        <v>0.48719512195121961</v>
      </c>
      <c r="AN49" s="392">
        <f t="shared" ca="1" si="11"/>
        <v>0.4286585365853659</v>
      </c>
      <c r="AO49" s="392">
        <f t="shared" ca="1" si="12"/>
        <v>1.8357317073170736</v>
      </c>
      <c r="AP49" s="392">
        <f t="shared" ca="1" si="13"/>
        <v>0.69634146341463432</v>
      </c>
      <c r="AQ49" s="392">
        <f t="shared" ca="1" si="14"/>
        <v>0.83682926829268311</v>
      </c>
      <c r="AR49" s="392">
        <f t="shared" ca="1" si="15"/>
        <v>0.27500000000000013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0.65500000000000003</v>
      </c>
      <c r="M50" s="397">
        <f ca="1">+KPI!CF51</f>
        <v>0.64300000000000002</v>
      </c>
      <c r="N50" s="397">
        <f ca="1">+KPI!CG51</f>
        <v>0.71809999999999996</v>
      </c>
      <c r="O50" s="397">
        <f ca="1">+KPI!CH51</f>
        <v>0.63300000000000001</v>
      </c>
      <c r="P50" s="397">
        <f ca="1">+KPI!CI51</f>
        <v>0.58099999999999996</v>
      </c>
      <c r="Q50" s="397">
        <f ca="1">+KPI!CJ51</f>
        <v>0.6</v>
      </c>
      <c r="R50" s="397">
        <f ca="1">+KPI!CK51</f>
        <v>0.60599999999999998</v>
      </c>
      <c r="S50" s="397">
        <f ca="1">+KPI!CL51</f>
        <v>0.35499999999999998</v>
      </c>
      <c r="T50" s="397">
        <f ca="1">+KPI!CM51</f>
        <v>0.34</v>
      </c>
      <c r="U50" s="397">
        <f ca="1">+KPI!CN51</f>
        <v>0.33300000000000002</v>
      </c>
      <c r="V50" s="397">
        <f ca="1">+KPI!CO51</f>
        <v>0.46899999999999997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6138461.5384615371</v>
      </c>
      <c r="H51" s="390">
        <f>+KPI!AF52</f>
        <v>7930069.9300699309</v>
      </c>
      <c r="I51" s="396" t="str">
        <f>+KPI!I52</f>
        <v>2</v>
      </c>
      <c r="J51" s="322">
        <f>+KPI!Q52</f>
        <v>6138461.5384615371</v>
      </c>
      <c r="K51" s="390">
        <f>+KPI!AG52</f>
        <v>7034265.7342657335</v>
      </c>
      <c r="L51" s="397">
        <f ca="1">+KPI!CE52</f>
        <v>3949087</v>
      </c>
      <c r="M51" s="397">
        <f ca="1">+KPI!CF52</f>
        <v>4321363</v>
      </c>
      <c r="N51" s="397">
        <f ca="1">+KPI!CG52</f>
        <v>5541668</v>
      </c>
      <c r="O51" s="397">
        <f ca="1">+KPI!CH52</f>
        <v>4842771</v>
      </c>
      <c r="P51" s="397">
        <f ca="1">+KPI!CI52</f>
        <v>4813226</v>
      </c>
      <c r="Q51" s="397">
        <f ca="1">+KPI!CJ52</f>
        <v>4333804</v>
      </c>
      <c r="R51" s="397">
        <f ca="1">+KPI!CK52</f>
        <v>2108453</v>
      </c>
      <c r="S51" s="397">
        <f ca="1">+KPI!CL52</f>
        <v>2001611</v>
      </c>
      <c r="T51" s="397">
        <f ca="1">+KPI!CM52</f>
        <v>2350721</v>
      </c>
      <c r="U51" s="397">
        <f ca="1">+KPI!CN52</f>
        <v>5206664</v>
      </c>
      <c r="V51" s="397">
        <f ca="1">+KPI!CO52</f>
        <v>6146334</v>
      </c>
      <c r="W51" s="394">
        <f ca="1">+KPI!CR52</f>
        <v>9710718.0624253787</v>
      </c>
      <c r="X51" s="394">
        <f ca="1">+KPI!CS52</f>
        <v>8887194.2691454869</v>
      </c>
      <c r="Y51" s="394">
        <f ca="1">+KPI!CT52</f>
        <v>10362674.398771958</v>
      </c>
      <c r="Z51" s="394">
        <f ca="1">+KPI!CU52</f>
        <v>15784206.037864571</v>
      </c>
      <c r="AA51" s="394">
        <f ca="1">+KPI!CV52</f>
        <v>10911690.260958552</v>
      </c>
      <c r="AB51" s="394">
        <f ca="1">+KPI!CW52</f>
        <v>7583281.5964523274</v>
      </c>
      <c r="AC51" s="394">
        <f ca="1">+KPI!CX52</f>
        <v>6073487.9754391937</v>
      </c>
      <c r="AD51" s="394">
        <f ca="1">+KPI!CY52</f>
        <v>17534194.098584339</v>
      </c>
      <c r="AE51" s="394">
        <f ca="1">+KPI!CZ52</f>
        <v>9401896.6399454195</v>
      </c>
      <c r="AF51" s="394">
        <f ca="1">+KPI!DA52</f>
        <v>10774436.295411903</v>
      </c>
      <c r="AG51" s="394">
        <f ca="1">+KPI!DB52</f>
        <v>7034265.7342657335</v>
      </c>
      <c r="AH51" s="392">
        <f t="shared" ca="1" si="5"/>
        <v>5761631.0624253787</v>
      </c>
      <c r="AI51" s="392">
        <f t="shared" ca="1" si="6"/>
        <v>4565831.2691454869</v>
      </c>
      <c r="AJ51" s="392">
        <f t="shared" ca="1" si="7"/>
        <v>4821006.3987719584</v>
      </c>
      <c r="AK51" s="392">
        <f t="shared" ca="1" si="8"/>
        <v>10941435.037864571</v>
      </c>
      <c r="AL51" s="392">
        <f t="shared" ca="1" si="9"/>
        <v>6098464.2609585524</v>
      </c>
      <c r="AM51" s="392">
        <f t="shared" ca="1" si="10"/>
        <v>3249477.5964523274</v>
      </c>
      <c r="AN51" s="392">
        <f t="shared" ca="1" si="11"/>
        <v>3965034.9754391937</v>
      </c>
      <c r="AO51" s="392">
        <f t="shared" ca="1" si="12"/>
        <v>15532583.098584339</v>
      </c>
      <c r="AP51" s="392">
        <f t="shared" ca="1" si="13"/>
        <v>7051175.6399454195</v>
      </c>
      <c r="AQ51" s="392">
        <f t="shared" ca="1" si="14"/>
        <v>5567772.2954119034</v>
      </c>
      <c r="AR51" s="392">
        <f t="shared" ca="1" si="15"/>
        <v>887931.73426573351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0.96499999999999997</v>
      </c>
      <c r="M52" s="397">
        <f ca="1">+KPI!CF53</f>
        <v>0.98350000000000004</v>
      </c>
      <c r="N52" s="397">
        <f ca="1">+KPI!CG53</f>
        <v>0.98599999999999999</v>
      </c>
      <c r="O52" s="397">
        <f ca="1">+KPI!CH53</f>
        <v>0.96199999999999997</v>
      </c>
      <c r="P52" s="397">
        <f ca="1">+KPI!CI53</f>
        <v>0.99139999999999995</v>
      </c>
      <c r="Q52" s="397">
        <f ca="1">+KPI!CJ53</f>
        <v>0.99299999999999999</v>
      </c>
      <c r="R52" s="397">
        <f ca="1">+KPI!CK53</f>
        <v>0.98760000000000003</v>
      </c>
      <c r="S52" s="397">
        <f ca="1">+KPI!CL53</f>
        <v>0.91869999999999996</v>
      </c>
      <c r="T52" s="397">
        <f ca="1">+KPI!CM53</f>
        <v>0.98</v>
      </c>
      <c r="U52" s="397">
        <f ca="1">+KPI!CN53</f>
        <v>0.80400000000000005</v>
      </c>
      <c r="V52" s="397">
        <f ca="1">+KPI!CO53</f>
        <v>0.8548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335.6</v>
      </c>
      <c r="M53" s="397">
        <f ca="1">+KPI!CF54</f>
        <v>293.88</v>
      </c>
      <c r="N53" s="397">
        <f ca="1">+KPI!CG54</f>
        <v>264.13</v>
      </c>
      <c r="O53" s="397">
        <f ca="1">+KPI!CH54</f>
        <v>248.1</v>
      </c>
      <c r="P53" s="397">
        <f ca="1">+KPI!CI54</f>
        <v>269.39999999999998</v>
      </c>
      <c r="Q53" s="397">
        <f ca="1">+KPI!CJ54</f>
        <v>302.5</v>
      </c>
      <c r="R53" s="397">
        <f ca="1">+KPI!CK54</f>
        <v>325.05</v>
      </c>
      <c r="S53" s="397">
        <f ca="1">+KPI!CL54</f>
        <v>172.2</v>
      </c>
      <c r="T53" s="397">
        <f ca="1">+KPI!CM54</f>
        <v>172.1</v>
      </c>
      <c r="U53" s="397">
        <f ca="1">+KPI!CN54</f>
        <v>284.85000000000002</v>
      </c>
      <c r="V53" s="397">
        <f ca="1">+KPI!CO54</f>
        <v>297.13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</v>
      </c>
      <c r="I54" s="396">
        <f>+KPI!I55</f>
        <v>0</v>
      </c>
      <c r="J54" s="322">
        <f>+KPI!Q55</f>
        <v>0.9</v>
      </c>
      <c r="K54" s="390">
        <f>+KPI!AG55</f>
        <v>0.95</v>
      </c>
      <c r="L54" s="397">
        <f ca="1">+KPI!CE55</f>
        <v>0.74</v>
      </c>
      <c r="M54" s="397">
        <f ca="1">+KPI!CF55</f>
        <v>0.81</v>
      </c>
      <c r="N54" s="397">
        <f ca="1">+KPI!CG55</f>
        <v>0.83</v>
      </c>
      <c r="O54" s="397">
        <f ca="1">+KPI!CH55</f>
        <v>0.73</v>
      </c>
      <c r="P54" s="397">
        <f ca="1">+KPI!CI55</f>
        <v>0.72</v>
      </c>
      <c r="Q54" s="397">
        <f ca="1">+KPI!CJ55</f>
        <v>0.65</v>
      </c>
      <c r="R54" s="397">
        <f ca="1">+KPI!CK55</f>
        <v>0.32</v>
      </c>
      <c r="S54" s="397">
        <f ca="1">+KPI!CL55</f>
        <v>0.3</v>
      </c>
      <c r="T54" s="397">
        <f ca="1">+KPI!CM55</f>
        <v>0.35</v>
      </c>
      <c r="U54" s="397">
        <f ca="1">+KPI!CN55</f>
        <v>0.78</v>
      </c>
      <c r="V54" s="397">
        <f ca="1">+KPI!CO55</f>
        <v>0.93</v>
      </c>
      <c r="W54" s="394">
        <f ca="1">+KPI!CR55</f>
        <v>1.3114634146341462</v>
      </c>
      <c r="X54" s="394">
        <f ca="1">+KPI!CS55</f>
        <v>1.2002439024390243</v>
      </c>
      <c r="Y54" s="394">
        <f ca="1">+KPI!CT55</f>
        <v>1.3995121951219511</v>
      </c>
      <c r="Z54" s="394">
        <f ca="1">+KPI!CU55</f>
        <v>2.1317073170731708</v>
      </c>
      <c r="AA54" s="394">
        <f ca="1">+KPI!CV55</f>
        <v>1.4736585365853658</v>
      </c>
      <c r="AB54" s="394">
        <f ca="1">+KPI!CW55</f>
        <v>1.0241463414634147</v>
      </c>
      <c r="AC54" s="394">
        <f ca="1">+KPI!CX55</f>
        <v>0.82024390243902434</v>
      </c>
      <c r="AD54" s="394">
        <f ca="1">+KPI!CY55</f>
        <v>2.368048780487805</v>
      </c>
      <c r="AE54" s="394">
        <f ca="1">+KPI!CZ55</f>
        <v>1.2697560975609756</v>
      </c>
      <c r="AF54" s="394">
        <f ca="1">+KPI!DA55</f>
        <v>1.4551219512195122</v>
      </c>
      <c r="AG54" s="394">
        <f ca="1">+KPI!DB55</f>
        <v>0.95</v>
      </c>
      <c r="AH54" s="392">
        <f t="shared" ca="1" si="5"/>
        <v>0.57146341463414618</v>
      </c>
      <c r="AI54" s="392">
        <f t="shared" ca="1" si="6"/>
        <v>0.39024390243902429</v>
      </c>
      <c r="AJ54" s="392">
        <f t="shared" ca="1" si="7"/>
        <v>0.56951219512195117</v>
      </c>
      <c r="AK54" s="392">
        <f t="shared" ca="1" si="8"/>
        <v>1.4017073170731709</v>
      </c>
      <c r="AL54" s="392">
        <f t="shared" ca="1" si="9"/>
        <v>0.75365853658536586</v>
      </c>
      <c r="AM54" s="392">
        <f t="shared" ca="1" si="10"/>
        <v>0.37414634146341463</v>
      </c>
      <c r="AN54" s="392">
        <f t="shared" ca="1" si="11"/>
        <v>0.50024390243902439</v>
      </c>
      <c r="AO54" s="392">
        <f t="shared" ca="1" si="12"/>
        <v>2.0680487804878052</v>
      </c>
      <c r="AP54" s="392">
        <f t="shared" ca="1" si="13"/>
        <v>0.91975609756097565</v>
      </c>
      <c r="AQ54" s="392">
        <f t="shared" ca="1" si="14"/>
        <v>0.67512195121951213</v>
      </c>
      <c r="AR54" s="392">
        <f t="shared" ca="1" si="15"/>
        <v>1.9999999999999907E-2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0.5</v>
      </c>
      <c r="M55" s="397">
        <f ca="1">+KPI!CF56</f>
        <v>0.52</v>
      </c>
      <c r="N55" s="397">
        <f ca="1">+KPI!CG56</f>
        <v>0.64</v>
      </c>
      <c r="O55" s="397">
        <f ca="1">+KPI!CH56</f>
        <v>0.6</v>
      </c>
      <c r="P55" s="397">
        <f ca="1">+KPI!CI56</f>
        <v>0.62</v>
      </c>
      <c r="Q55" s="397">
        <f ca="1">+KPI!CJ56</f>
        <v>0.56000000000000005</v>
      </c>
      <c r="R55" s="397">
        <f ca="1">+KPI!CK56</f>
        <v>0.5</v>
      </c>
      <c r="S55" s="397">
        <f ca="1">+KPI!CL56</f>
        <v>0.5</v>
      </c>
      <c r="T55" s="397">
        <f ca="1">+KPI!CM56</f>
        <v>0.49</v>
      </c>
      <c r="U55" s="397">
        <f ca="1">+KPI!CN56</f>
        <v>0.54</v>
      </c>
      <c r="V55" s="397">
        <f ca="1">+KPI!CO56</f>
        <v>0.54</v>
      </c>
      <c r="W55" s="394">
        <f ca="1">+KPI!CR56</f>
        <v>1.2079268292682928</v>
      </c>
      <c r="X55" s="394">
        <f ca="1">+KPI!CS56</f>
        <v>1.1054878048780488</v>
      </c>
      <c r="Y55" s="394">
        <f ca="1">+KPI!CT56</f>
        <v>1.2890243902439025</v>
      </c>
      <c r="Z55" s="394">
        <f ca="1">+KPI!CU56</f>
        <v>1.9634146341463417</v>
      </c>
      <c r="AA55" s="394">
        <f ca="1">+KPI!CV56</f>
        <v>1.3573170731707318</v>
      </c>
      <c r="AB55" s="394">
        <f ca="1">+KPI!CW56</f>
        <v>0.94329268292682933</v>
      </c>
      <c r="AC55" s="394">
        <f ca="1">+KPI!CX56</f>
        <v>0.75548780487804879</v>
      </c>
      <c r="AD55" s="394">
        <f ca="1">+KPI!CY56</f>
        <v>2.1810975609756098</v>
      </c>
      <c r="AE55" s="394">
        <f ca="1">+KPI!CZ56</f>
        <v>1.1695121951219514</v>
      </c>
      <c r="AF55" s="394">
        <f ca="1">+KPI!DA56</f>
        <v>1.3402439024390245</v>
      </c>
      <c r="AG55" s="394">
        <f ca="1">+KPI!DB56</f>
        <v>0.87500000000000011</v>
      </c>
      <c r="AH55" s="392">
        <f t="shared" ca="1" si="5"/>
        <v>0.70792682926829276</v>
      </c>
      <c r="AI55" s="392">
        <f t="shared" ca="1" si="6"/>
        <v>0.58548780487804875</v>
      </c>
      <c r="AJ55" s="392">
        <f t="shared" ca="1" si="7"/>
        <v>0.64902439024390246</v>
      </c>
      <c r="AK55" s="392">
        <f t="shared" ca="1" si="8"/>
        <v>1.3634146341463418</v>
      </c>
      <c r="AL55" s="392">
        <f t="shared" ca="1" si="9"/>
        <v>0.73731707317073181</v>
      </c>
      <c r="AM55" s="392">
        <f t="shared" ca="1" si="10"/>
        <v>0.38329268292682928</v>
      </c>
      <c r="AN55" s="392">
        <f t="shared" ca="1" si="11"/>
        <v>0.25548780487804879</v>
      </c>
      <c r="AO55" s="392">
        <f t="shared" ca="1" si="12"/>
        <v>1.6810975609756098</v>
      </c>
      <c r="AP55" s="392">
        <f t="shared" ca="1" si="13"/>
        <v>0.67951219512195138</v>
      </c>
      <c r="AQ55" s="392">
        <f t="shared" ca="1" si="14"/>
        <v>0.80024390243902443</v>
      </c>
      <c r="AR55" s="392">
        <f t="shared" ca="1" si="15"/>
        <v>0.33500000000000008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306923.07692307688</v>
      </c>
      <c r="H56" s="390">
        <f>+KPI!AF57</f>
        <v>555104.89510489523</v>
      </c>
      <c r="I56" s="396">
        <f>+KPI!I57</f>
        <v>0</v>
      </c>
      <c r="J56" s="322">
        <f>+KPI!Q57</f>
        <v>306923.07692307688</v>
      </c>
      <c r="K56" s="390">
        <f>+KPI!AG57</f>
        <v>431013.98601398605</v>
      </c>
      <c r="L56" s="397">
        <f ca="1">+KPI!CE57</f>
        <v>116325</v>
      </c>
      <c r="M56" s="397">
        <f ca="1">+KPI!CF57</f>
        <v>89064</v>
      </c>
      <c r="N56" s="397">
        <f ca="1">+KPI!CG57</f>
        <v>108582</v>
      </c>
      <c r="O56" s="397">
        <f ca="1">+KPI!CH57</f>
        <v>124059</v>
      </c>
      <c r="P56" s="397">
        <f ca="1">+KPI!CI57</f>
        <v>82870</v>
      </c>
      <c r="Q56" s="397">
        <f ca="1">+KPI!CJ57</f>
        <v>122192</v>
      </c>
      <c r="R56" s="397">
        <f ca="1">+KPI!CK57</f>
        <v>44270</v>
      </c>
      <c r="S56" s="397">
        <f ca="1">+KPI!CL57</f>
        <v>52578</v>
      </c>
      <c r="T56" s="397">
        <f ca="1">+KPI!CM57</f>
        <v>57030</v>
      </c>
      <c r="U56" s="397">
        <f ca="1">+KPI!CN57</f>
        <v>162852</v>
      </c>
      <c r="V56" s="397">
        <f ca="1">+KPI!CO57</f>
        <v>148762</v>
      </c>
      <c r="W56" s="394">
        <f ca="1">+KPI!CR57</f>
        <v>595009.55142418563</v>
      </c>
      <c r="X56" s="394">
        <f ca="1">+KPI!CS57</f>
        <v>544549.37745181657</v>
      </c>
      <c r="Y56" s="394">
        <f ca="1">+KPI!CT57</f>
        <v>634957.18915231118</v>
      </c>
      <c r="Z56" s="394">
        <f ca="1">+KPI!CU57</f>
        <v>967153.3344704078</v>
      </c>
      <c r="AA56" s="394">
        <f ca="1">+KPI!CV57</f>
        <v>668597.30513389059</v>
      </c>
      <c r="AB56" s="394">
        <f ca="1">+KPI!CW57</f>
        <v>464654.10199556546</v>
      </c>
      <c r="AC56" s="394">
        <f ca="1">+KPI!CX57</f>
        <v>372143.78304622212</v>
      </c>
      <c r="AD56" s="394">
        <f ca="1">+KPI!CY57</f>
        <v>1074381.2041616922</v>
      </c>
      <c r="AE56" s="394">
        <f ca="1">+KPI!CZ57</f>
        <v>576086.98618454731</v>
      </c>
      <c r="AF56" s="394">
        <f ca="1">+KPI!DA57</f>
        <v>660187.27613849577</v>
      </c>
      <c r="AG56" s="394">
        <f ca="1">+KPI!DB57</f>
        <v>431013.98601398611</v>
      </c>
      <c r="AH56" s="392">
        <f t="shared" ca="1" si="5"/>
        <v>478684.55142418563</v>
      </c>
      <c r="AI56" s="392">
        <f t="shared" ca="1" si="6"/>
        <v>455485.37745181657</v>
      </c>
      <c r="AJ56" s="392">
        <f t="shared" ca="1" si="7"/>
        <v>526375.18915231118</v>
      </c>
      <c r="AK56" s="392">
        <f t="shared" ca="1" si="8"/>
        <v>843094.3344704078</v>
      </c>
      <c r="AL56" s="392">
        <f t="shared" ca="1" si="9"/>
        <v>585727.30513389059</v>
      </c>
      <c r="AM56" s="392">
        <f t="shared" ca="1" si="10"/>
        <v>342462.10199556546</v>
      </c>
      <c r="AN56" s="392">
        <f t="shared" ca="1" si="11"/>
        <v>327873.78304622212</v>
      </c>
      <c r="AO56" s="392">
        <f t="shared" ca="1" si="12"/>
        <v>1021803.2041616922</v>
      </c>
      <c r="AP56" s="392">
        <f t="shared" ca="1" si="13"/>
        <v>519056.98618454731</v>
      </c>
      <c r="AQ56" s="392">
        <f t="shared" ca="1" si="14"/>
        <v>497335.27613849577</v>
      </c>
      <c r="AR56" s="392">
        <f t="shared" ca="1" si="15"/>
        <v>282251.98601398611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1</v>
      </c>
      <c r="M57" s="397">
        <f ca="1">+KPI!CF58</f>
        <v>1</v>
      </c>
      <c r="N57" s="397">
        <f ca="1">+KPI!CG58</f>
        <v>1</v>
      </c>
      <c r="O57" s="397">
        <f ca="1">+KPI!CH58</f>
        <v>5</v>
      </c>
      <c r="P57" s="397">
        <f ca="1">+KPI!CI58</f>
        <v>1</v>
      </c>
      <c r="Q57" s="397">
        <f ca="1">+KPI!CJ58</f>
        <v>2</v>
      </c>
      <c r="R57" s="397">
        <f ca="1">+KPI!CK58</f>
        <v>0</v>
      </c>
      <c r="S57" s="397">
        <f ca="1">+KPI!CL58</f>
        <v>1</v>
      </c>
      <c r="T57" s="397">
        <f ca="1">+KPI!CM58</f>
        <v>1</v>
      </c>
      <c r="U57" s="397">
        <f ca="1">+KPI!CN58</f>
        <v>0</v>
      </c>
      <c r="V57" s="397">
        <f ca="1">+KPI!CO58</f>
        <v>1</v>
      </c>
      <c r="W57" s="394">
        <f ca="1">+KPI!CR58</f>
        <v>0.69024390243902434</v>
      </c>
      <c r="X57" s="394">
        <f ca="1">+KPI!CS58</f>
        <v>0.63170731707317074</v>
      </c>
      <c r="Y57" s="394">
        <f ca="1">+KPI!CT58</f>
        <v>0.73658536585365852</v>
      </c>
      <c r="Z57" s="394">
        <f ca="1">+KPI!CU58</f>
        <v>1.1219512195121952</v>
      </c>
      <c r="AA57" s="394">
        <f ca="1">+KPI!CV58</f>
        <v>0.775609756097561</v>
      </c>
      <c r="AB57" s="394">
        <f ca="1">+KPI!CW58</f>
        <v>0.53902439024390247</v>
      </c>
      <c r="AC57" s="394">
        <f ca="1">+KPI!CX58</f>
        <v>0.43170731707317073</v>
      </c>
      <c r="AD57" s="394">
        <f ca="1">+KPI!CY58</f>
        <v>1.2463414634146341</v>
      </c>
      <c r="AE57" s="394">
        <f ca="1">+KPI!CZ58</f>
        <v>0.66829268292682931</v>
      </c>
      <c r="AF57" s="394">
        <f ca="1">+KPI!DA58</f>
        <v>0.76585365853658538</v>
      </c>
      <c r="AG57" s="394">
        <f ca="1">+KPI!DB58</f>
        <v>0.5</v>
      </c>
      <c r="AH57" s="392">
        <f t="shared" ca="1" si="5"/>
        <v>-0.30975609756097566</v>
      </c>
      <c r="AI57" s="392">
        <f t="shared" ca="1" si="6"/>
        <v>-0.36829268292682926</v>
      </c>
      <c r="AJ57" s="392">
        <f t="shared" ca="1" si="7"/>
        <v>-0.26341463414634148</v>
      </c>
      <c r="AK57" s="392">
        <f t="shared" ca="1" si="8"/>
        <v>-3.8780487804878048</v>
      </c>
      <c r="AL57" s="392">
        <f t="shared" ca="1" si="9"/>
        <v>-0.224390243902439</v>
      </c>
      <c r="AM57" s="392">
        <f t="shared" ca="1" si="10"/>
        <v>-1.4609756097560975</v>
      </c>
      <c r="AN57" s="392">
        <f t="shared" ca="1" si="11"/>
        <v>0.43170731707317073</v>
      </c>
      <c r="AO57" s="392">
        <f t="shared" ca="1" si="12"/>
        <v>0.24634146341463414</v>
      </c>
      <c r="AP57" s="392">
        <f t="shared" ca="1" si="13"/>
        <v>-0.33170731707317069</v>
      </c>
      <c r="AQ57" s="392">
        <f t="shared" ca="1" si="14"/>
        <v>0.76585365853658538</v>
      </c>
      <c r="AR57" s="392">
        <f t="shared" ca="1" si="15"/>
        <v>-0.5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0.69024390243902434</v>
      </c>
      <c r="X58" s="394">
        <f ca="1">+KPI!CS59</f>
        <v>0.63170731707317074</v>
      </c>
      <c r="Y58" s="394">
        <f ca="1">+KPI!CT59</f>
        <v>0.73658536585365852</v>
      </c>
      <c r="Z58" s="394">
        <f ca="1">+KPI!CU59</f>
        <v>1.1219512195121952</v>
      </c>
      <c r="AA58" s="394">
        <f ca="1">+KPI!CV59</f>
        <v>0.775609756097561</v>
      </c>
      <c r="AB58" s="394">
        <f ca="1">+KPI!CW59</f>
        <v>0.53902439024390247</v>
      </c>
      <c r="AC58" s="394">
        <f ca="1">+KPI!CX59</f>
        <v>0.43170731707317073</v>
      </c>
      <c r="AD58" s="394">
        <f ca="1">+KPI!CY59</f>
        <v>1.2463414634146341</v>
      </c>
      <c r="AE58" s="394">
        <f ca="1">+KPI!CZ59</f>
        <v>0.66829268292682931</v>
      </c>
      <c r="AF58" s="394">
        <f ca="1">+KPI!DA59</f>
        <v>0.76585365853658538</v>
      </c>
      <c r="AG58" s="394">
        <f ca="1">+KPI!DB59</f>
        <v>0.5</v>
      </c>
      <c r="AH58" s="392">
        <f t="shared" ca="1" si="5"/>
        <v>0.69024390243902434</v>
      </c>
      <c r="AI58" s="392">
        <f t="shared" ca="1" si="6"/>
        <v>0.63170731707317074</v>
      </c>
      <c r="AJ58" s="392">
        <f t="shared" ca="1" si="7"/>
        <v>0.73658536585365852</v>
      </c>
      <c r="AK58" s="392">
        <f t="shared" ca="1" si="8"/>
        <v>1.1219512195121952</v>
      </c>
      <c r="AL58" s="392">
        <f t="shared" ca="1" si="9"/>
        <v>0.775609756097561</v>
      </c>
      <c r="AM58" s="392">
        <f t="shared" ca="1" si="10"/>
        <v>0.53902439024390247</v>
      </c>
      <c r="AN58" s="392">
        <f t="shared" ca="1" si="11"/>
        <v>0.43170731707317073</v>
      </c>
      <c r="AO58" s="392">
        <f t="shared" ca="1" si="12"/>
        <v>1.2463414634146341</v>
      </c>
      <c r="AP58" s="392">
        <f t="shared" ca="1" si="13"/>
        <v>0.66829268292682931</v>
      </c>
      <c r="AQ58" s="392">
        <f t="shared" ca="1" si="14"/>
        <v>0.76585365853658538</v>
      </c>
      <c r="AR58" s="392">
        <f t="shared" ca="1" si="15"/>
        <v>0.5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1.3114634146341462</v>
      </c>
      <c r="X59" s="394">
        <f ca="1">+KPI!CS60</f>
        <v>1.2002439024390243</v>
      </c>
      <c r="Y59" s="394">
        <f ca="1">+KPI!CT60</f>
        <v>1.3995121951219511</v>
      </c>
      <c r="Z59" s="394">
        <f ca="1">+KPI!CU60</f>
        <v>2.1317073170731708</v>
      </c>
      <c r="AA59" s="394">
        <f ca="1">+KPI!CV60</f>
        <v>1.4736585365853658</v>
      </c>
      <c r="AB59" s="394">
        <f ca="1">+KPI!CW60</f>
        <v>1.0241463414634147</v>
      </c>
      <c r="AC59" s="394">
        <f ca="1">+KPI!CX60</f>
        <v>0.82024390243902434</v>
      </c>
      <c r="AD59" s="394">
        <f ca="1">+KPI!CY60</f>
        <v>2.368048780487805</v>
      </c>
      <c r="AE59" s="394">
        <f ca="1">+KPI!CZ60</f>
        <v>1.2697560975609756</v>
      </c>
      <c r="AF59" s="394">
        <f ca="1">+KPI!DA60</f>
        <v>1.4551219512195122</v>
      </c>
      <c r="AG59" s="394">
        <f ca="1">+KPI!DB60</f>
        <v>0.95</v>
      </c>
      <c r="AH59" s="392">
        <f t="shared" ca="1" si="5"/>
        <v>1.3114634146341462</v>
      </c>
      <c r="AI59" s="392">
        <f t="shared" ca="1" si="6"/>
        <v>1.2002439024390243</v>
      </c>
      <c r="AJ59" s="392">
        <f t="shared" ca="1" si="7"/>
        <v>1.3995121951219511</v>
      </c>
      <c r="AK59" s="392">
        <f t="shared" ca="1" si="8"/>
        <v>2.1317073170731708</v>
      </c>
      <c r="AL59" s="392">
        <f t="shared" ca="1" si="9"/>
        <v>1.4736585365853658</v>
      </c>
      <c r="AM59" s="392">
        <f t="shared" ca="1" si="10"/>
        <v>1.0241463414634147</v>
      </c>
      <c r="AN59" s="392">
        <f t="shared" ca="1" si="11"/>
        <v>0.82024390243902434</v>
      </c>
      <c r="AO59" s="392">
        <f t="shared" ca="1" si="12"/>
        <v>2.368048780487805</v>
      </c>
      <c r="AP59" s="392">
        <f t="shared" ca="1" si="13"/>
        <v>1.2697560975609756</v>
      </c>
      <c r="AQ59" s="392">
        <f t="shared" ca="1" si="14"/>
        <v>1.4551219512195122</v>
      </c>
      <c r="AR59" s="392">
        <f t="shared" ca="1" si="15"/>
        <v>0.95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0</v>
      </c>
      <c r="M60" s="397">
        <f ca="1">+KPI!CF61</f>
        <v>0</v>
      </c>
      <c r="N60" s="397">
        <f ca="1">+KPI!CG61</f>
        <v>0</v>
      </c>
      <c r="O60" s="397">
        <f ca="1">+KPI!CH61</f>
        <v>0</v>
      </c>
      <c r="P60" s="397">
        <f ca="1">+KPI!CI61</f>
        <v>0</v>
      </c>
      <c r="Q60" s="397">
        <f ca="1">+KPI!CJ61</f>
        <v>0</v>
      </c>
      <c r="R60" s="397">
        <f ca="1">+KPI!CK61</f>
        <v>0</v>
      </c>
      <c r="S60" s="397">
        <f ca="1">+KPI!CL61</f>
        <v>0</v>
      </c>
      <c r="T60" s="397">
        <f ca="1">+KPI!CM61</f>
        <v>0</v>
      </c>
      <c r="U60" s="397">
        <f ca="1">+KPI!CN61</f>
        <v>0</v>
      </c>
      <c r="V60" s="397">
        <f ca="1">+KPI!CO61</f>
        <v>0</v>
      </c>
      <c r="W60" s="394">
        <f ca="1">+KPI!CR61</f>
        <v>1.3114634146341462</v>
      </c>
      <c r="X60" s="394">
        <f ca="1">+KPI!CS61</f>
        <v>1.2002439024390243</v>
      </c>
      <c r="Y60" s="394">
        <f ca="1">+KPI!CT61</f>
        <v>1.3995121951219511</v>
      </c>
      <c r="Z60" s="394">
        <f ca="1">+KPI!CU61</f>
        <v>2.1317073170731708</v>
      </c>
      <c r="AA60" s="394">
        <f ca="1">+KPI!CV61</f>
        <v>1.4736585365853658</v>
      </c>
      <c r="AB60" s="394">
        <f ca="1">+KPI!CW61</f>
        <v>1.0241463414634147</v>
      </c>
      <c r="AC60" s="394">
        <f ca="1">+KPI!CX61</f>
        <v>0.82024390243902434</v>
      </c>
      <c r="AD60" s="394">
        <f ca="1">+KPI!CY61</f>
        <v>2.368048780487805</v>
      </c>
      <c r="AE60" s="394">
        <f ca="1">+KPI!CZ61</f>
        <v>1.2697560975609756</v>
      </c>
      <c r="AF60" s="394">
        <f ca="1">+KPI!DA61</f>
        <v>1.4551219512195122</v>
      </c>
      <c r="AG60" s="394">
        <f ca="1">+KPI!DB61</f>
        <v>0.95</v>
      </c>
      <c r="AH60" s="392">
        <f t="shared" ca="1" si="5"/>
        <v>1.3114634146341462</v>
      </c>
      <c r="AI60" s="392">
        <f t="shared" ca="1" si="6"/>
        <v>1.2002439024390243</v>
      </c>
      <c r="AJ60" s="392">
        <f t="shared" ca="1" si="7"/>
        <v>1.3995121951219511</v>
      </c>
      <c r="AK60" s="392">
        <f t="shared" ca="1" si="8"/>
        <v>2.1317073170731708</v>
      </c>
      <c r="AL60" s="392">
        <f t="shared" ca="1" si="9"/>
        <v>1.4736585365853658</v>
      </c>
      <c r="AM60" s="392">
        <f t="shared" ca="1" si="10"/>
        <v>1.0241463414634147</v>
      </c>
      <c r="AN60" s="392">
        <f t="shared" ca="1" si="11"/>
        <v>0.82024390243902434</v>
      </c>
      <c r="AO60" s="392">
        <f t="shared" ca="1" si="12"/>
        <v>2.368048780487805</v>
      </c>
      <c r="AP60" s="392">
        <f t="shared" ca="1" si="13"/>
        <v>1.2697560975609756</v>
      </c>
      <c r="AQ60" s="392">
        <f t="shared" ca="1" si="14"/>
        <v>1.4551219512195122</v>
      </c>
      <c r="AR60" s="392">
        <f t="shared" ca="1" si="15"/>
        <v>0.95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55</v>
      </c>
      <c r="H61" s="390">
        <f>+KPI!AF62</f>
        <v>64</v>
      </c>
      <c r="I61" s="396">
        <f>+KPI!I62</f>
        <v>0</v>
      </c>
      <c r="J61" s="322">
        <f>+KPI!Q62</f>
        <v>55</v>
      </c>
      <c r="K61" s="390">
        <f>+KPI!AG62</f>
        <v>59.5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82.139024390243904</v>
      </c>
      <c r="X61" s="394">
        <f ca="1">+KPI!CS62</f>
        <v>75.173170731707316</v>
      </c>
      <c r="Y61" s="394">
        <f ca="1">+KPI!CT62</f>
        <v>87.653658536585354</v>
      </c>
      <c r="Z61" s="394">
        <f ca="1">+KPI!CU62</f>
        <v>133.51219512195121</v>
      </c>
      <c r="AA61" s="394">
        <f ca="1">+KPI!CV62</f>
        <v>92.297560975609755</v>
      </c>
      <c r="AB61" s="394">
        <f ca="1">+KPI!CW62</f>
        <v>64.143902439024387</v>
      </c>
      <c r="AC61" s="394">
        <f ca="1">+KPI!CX62</f>
        <v>51.373170731707312</v>
      </c>
      <c r="AD61" s="394">
        <f ca="1">+KPI!CY62</f>
        <v>148.31463414634146</v>
      </c>
      <c r="AE61" s="394">
        <f ca="1">+KPI!CZ62</f>
        <v>79.526829268292673</v>
      </c>
      <c r="AF61" s="394">
        <f ca="1">+KPI!DA62</f>
        <v>91.136585365853648</v>
      </c>
      <c r="AG61" s="394">
        <f ca="1">+KPI!DB62</f>
        <v>59.499999999999993</v>
      </c>
      <c r="AH61" s="392">
        <f t="shared" ca="1" si="5"/>
        <v>82.139024390243904</v>
      </c>
      <c r="AI61" s="392">
        <f t="shared" ca="1" si="6"/>
        <v>75.173170731707316</v>
      </c>
      <c r="AJ61" s="392">
        <f t="shared" ca="1" si="7"/>
        <v>87.653658536585354</v>
      </c>
      <c r="AK61" s="392">
        <f t="shared" ca="1" si="8"/>
        <v>133.51219512195121</v>
      </c>
      <c r="AL61" s="392">
        <f t="shared" ca="1" si="9"/>
        <v>92.297560975609755</v>
      </c>
      <c r="AM61" s="392">
        <f t="shared" ca="1" si="10"/>
        <v>64.143902439024387</v>
      </c>
      <c r="AN61" s="392">
        <f t="shared" ca="1" si="11"/>
        <v>51.373170731707312</v>
      </c>
      <c r="AO61" s="392">
        <f t="shared" ca="1" si="12"/>
        <v>148.31463414634146</v>
      </c>
      <c r="AP61" s="392">
        <f t="shared" ca="1" si="13"/>
        <v>79.526829268292673</v>
      </c>
      <c r="AQ61" s="392">
        <f t="shared" ca="1" si="14"/>
        <v>91.136585365853648</v>
      </c>
      <c r="AR61" s="392">
        <f t="shared" ca="1" si="15"/>
        <v>59.499999999999993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50</v>
      </c>
      <c r="H62" s="390">
        <f>+KPI!AF63</f>
        <v>59</v>
      </c>
      <c r="I62" s="396">
        <f>+KPI!I63</f>
        <v>0</v>
      </c>
      <c r="J62" s="322">
        <f>+KPI!Q63</f>
        <v>50</v>
      </c>
      <c r="K62" s="390">
        <f>+KPI!AG63</f>
        <v>54.5</v>
      </c>
      <c r="L62" s="397">
        <f ca="1">+KPI!CE63</f>
        <v>123</v>
      </c>
      <c r="M62" s="397">
        <f ca="1">+KPI!CF63</f>
        <v>122</v>
      </c>
      <c r="N62" s="397">
        <f ca="1">+KPI!CG63</f>
        <v>122</v>
      </c>
      <c r="O62" s="397">
        <f ca="1">+KPI!CH63</f>
        <v>122</v>
      </c>
      <c r="P62" s="397">
        <f ca="1">+KPI!CI63</f>
        <v>122</v>
      </c>
      <c r="Q62" s="397">
        <f ca="1">+KPI!CJ63</f>
        <v>121</v>
      </c>
      <c r="R62" s="397">
        <f ca="1">+KPI!CK63</f>
        <v>121</v>
      </c>
      <c r="S62" s="397">
        <f ca="1">+KPI!CL63</f>
        <v>121</v>
      </c>
      <c r="T62" s="397">
        <f ca="1">+KPI!CM63</f>
        <v>121</v>
      </c>
      <c r="U62" s="397">
        <f ca="1">+KPI!CN63</f>
        <v>121</v>
      </c>
      <c r="V62" s="397">
        <f ca="1">+KPI!CO63</f>
        <v>118</v>
      </c>
      <c r="W62" s="394">
        <f ca="1">+KPI!CR63</f>
        <v>75.236585365853657</v>
      </c>
      <c r="X62" s="394">
        <f ca="1">+KPI!CS63</f>
        <v>68.856097560975613</v>
      </c>
      <c r="Y62" s="394">
        <f ca="1">+KPI!CT63</f>
        <v>80.287804878048789</v>
      </c>
      <c r="Z62" s="394">
        <f ca="1">+KPI!CU63</f>
        <v>122.29268292682927</v>
      </c>
      <c r="AA62" s="394">
        <f ca="1">+KPI!CV63</f>
        <v>84.541463414634151</v>
      </c>
      <c r="AB62" s="394">
        <f ca="1">+KPI!CW63</f>
        <v>58.75365853658537</v>
      </c>
      <c r="AC62" s="394">
        <f ca="1">+KPI!CX63</f>
        <v>47.056097560975616</v>
      </c>
      <c r="AD62" s="394">
        <f ca="1">+KPI!CY63</f>
        <v>135.85121951219512</v>
      </c>
      <c r="AE62" s="394">
        <f ca="1">+KPI!CZ63</f>
        <v>72.84390243902439</v>
      </c>
      <c r="AF62" s="394">
        <f ca="1">+KPI!DA63</f>
        <v>83.478048780487811</v>
      </c>
      <c r="AG62" s="394">
        <f ca="1">+KPI!DB63</f>
        <v>54.5</v>
      </c>
      <c r="AH62" s="392">
        <f t="shared" ca="1" si="5"/>
        <v>-47.763414634146343</v>
      </c>
      <c r="AI62" s="392">
        <f t="shared" ca="1" si="6"/>
        <v>-53.143902439024387</v>
      </c>
      <c r="AJ62" s="392">
        <f t="shared" ca="1" si="7"/>
        <v>-41.712195121951211</v>
      </c>
      <c r="AK62" s="392">
        <f t="shared" ca="1" si="8"/>
        <v>0.29268292682927211</v>
      </c>
      <c r="AL62" s="392">
        <f t="shared" ca="1" si="9"/>
        <v>-37.458536585365849</v>
      </c>
      <c r="AM62" s="392">
        <f t="shared" ca="1" si="10"/>
        <v>-62.24634146341463</v>
      </c>
      <c r="AN62" s="392">
        <f t="shared" ca="1" si="11"/>
        <v>-73.943902439024384</v>
      </c>
      <c r="AO62" s="392">
        <f t="shared" ca="1" si="12"/>
        <v>14.851219512195115</v>
      </c>
      <c r="AP62" s="392">
        <f t="shared" ca="1" si="13"/>
        <v>-48.15609756097561</v>
      </c>
      <c r="AQ62" s="392">
        <f t="shared" ca="1" si="14"/>
        <v>-37.521951219512189</v>
      </c>
      <c r="AR62" s="392">
        <f t="shared" ca="1" si="15"/>
        <v>-63.5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0</v>
      </c>
      <c r="M63" s="397">
        <f ca="1">+KPI!CF64</f>
        <v>0</v>
      </c>
      <c r="N63" s="397">
        <f ca="1">+KPI!CG64</f>
        <v>0</v>
      </c>
      <c r="O63" s="397">
        <f ca="1">+KPI!CH64</f>
        <v>0</v>
      </c>
      <c r="P63" s="397">
        <f ca="1">+KPI!CI64</f>
        <v>0</v>
      </c>
      <c r="Q63" s="397">
        <f ca="1">+KPI!CJ64</f>
        <v>0</v>
      </c>
      <c r="R63" s="397">
        <f ca="1">+KPI!CK64</f>
        <v>0</v>
      </c>
      <c r="S63" s="397">
        <f ca="1">+KPI!CL64</f>
        <v>0</v>
      </c>
      <c r="T63" s="397">
        <f ca="1">+KPI!CM64</f>
        <v>0</v>
      </c>
      <c r="U63" s="397">
        <f ca="1">+KPI!CN64</f>
        <v>0</v>
      </c>
      <c r="V63" s="397">
        <f ca="1">+KPI!CO64</f>
        <v>0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0</v>
      </c>
      <c r="AI63" s="392">
        <f t="shared" ca="1" si="6"/>
        <v>0</v>
      </c>
      <c r="AJ63" s="392">
        <f t="shared" ca="1" si="7"/>
        <v>0</v>
      </c>
      <c r="AK63" s="392">
        <f t="shared" ca="1" si="8"/>
        <v>0</v>
      </c>
      <c r="AL63" s="392">
        <f t="shared" ca="1" si="9"/>
        <v>0</v>
      </c>
      <c r="AM63" s="392">
        <f t="shared" ca="1" si="10"/>
        <v>0</v>
      </c>
      <c r="AN63" s="392">
        <f t="shared" ca="1" si="11"/>
        <v>0</v>
      </c>
      <c r="AO63" s="392">
        <f t="shared" ca="1" si="12"/>
        <v>0</v>
      </c>
      <c r="AP63" s="392">
        <f t="shared" ca="1" si="13"/>
        <v>0</v>
      </c>
      <c r="AQ63" s="392">
        <f t="shared" ca="1" si="14"/>
        <v>0</v>
      </c>
      <c r="AR63" s="392">
        <f t="shared" ca="1" si="15"/>
        <v>0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0.1</v>
      </c>
      <c r="H64" s="390">
        <f>+KPI!AF65</f>
        <v>0.15</v>
      </c>
      <c r="I64" s="396">
        <f>+KPI!I65</f>
        <v>0</v>
      </c>
      <c r="J64" s="322">
        <f>+KPI!Q65</f>
        <v>0.1</v>
      </c>
      <c r="K64" s="390">
        <f>+KPI!AG65</f>
        <v>0.125</v>
      </c>
      <c r="L64" s="397">
        <f ca="1">+KPI!CE65</f>
        <v>13.2</v>
      </c>
      <c r="M64" s="397">
        <f ca="1">+KPI!CF65</f>
        <v>9.9</v>
      </c>
      <c r="N64" s="397">
        <f ca="1">+KPI!CG65</f>
        <v>11.6</v>
      </c>
      <c r="O64" s="397">
        <f ca="1">+KPI!CH65</f>
        <v>14</v>
      </c>
      <c r="P64" s="397">
        <f ca="1">+KPI!CI65</f>
        <v>15</v>
      </c>
      <c r="Q64" s="397">
        <f ca="1">+KPI!CJ65</f>
        <v>13</v>
      </c>
      <c r="R64" s="397">
        <f ca="1">+KPI!CK65</f>
        <v>5.6</v>
      </c>
      <c r="S64" s="397">
        <f ca="1">+KPI!CL65</f>
        <v>9.4</v>
      </c>
      <c r="T64" s="397">
        <f ca="1">+KPI!CM65</f>
        <v>8.6</v>
      </c>
      <c r="U64" s="397">
        <f ca="1">+KPI!CN65</f>
        <v>12.4</v>
      </c>
      <c r="V64" s="397">
        <f ca="1">+KPI!CO65</f>
        <v>18</v>
      </c>
      <c r="W64" s="394">
        <f ca="1">+KPI!CR65</f>
        <v>0.17256097560975608</v>
      </c>
      <c r="X64" s="394">
        <f ca="1">+KPI!CS65</f>
        <v>0.15792682926829268</v>
      </c>
      <c r="Y64" s="394">
        <f ca="1">+KPI!CT65</f>
        <v>0.18414634146341463</v>
      </c>
      <c r="Z64" s="394">
        <f ca="1">+KPI!CU65</f>
        <v>0.28048780487804881</v>
      </c>
      <c r="AA64" s="394">
        <f ca="1">+KPI!CV65</f>
        <v>0.19390243902439025</v>
      </c>
      <c r="AB64" s="394">
        <f ca="1">+KPI!CW65</f>
        <v>0.13475609756097562</v>
      </c>
      <c r="AC64" s="394">
        <f ca="1">+KPI!CX65</f>
        <v>0.10792682926829268</v>
      </c>
      <c r="AD64" s="394">
        <f ca="1">+KPI!CY65</f>
        <v>0.31158536585365854</v>
      </c>
      <c r="AE64" s="394">
        <f ca="1">+KPI!CZ65</f>
        <v>0.16707317073170733</v>
      </c>
      <c r="AF64" s="394">
        <f ca="1">+KPI!DA65</f>
        <v>0.19146341463414634</v>
      </c>
      <c r="AG64" s="394">
        <f ca="1">+KPI!DB65</f>
        <v>0.125</v>
      </c>
      <c r="AH64" s="392">
        <f t="shared" ca="1" si="5"/>
        <v>-13.027439024390244</v>
      </c>
      <c r="AI64" s="392">
        <f t="shared" ca="1" si="6"/>
        <v>-9.7420731707317074</v>
      </c>
      <c r="AJ64" s="392">
        <f t="shared" ca="1" si="7"/>
        <v>-11.415853658536586</v>
      </c>
      <c r="AK64" s="392">
        <f t="shared" ca="1" si="8"/>
        <v>-13.719512195121951</v>
      </c>
      <c r="AL64" s="392">
        <f t="shared" ca="1" si="9"/>
        <v>-14.80609756097561</v>
      </c>
      <c r="AM64" s="392">
        <f t="shared" ca="1" si="10"/>
        <v>-12.865243902439024</v>
      </c>
      <c r="AN64" s="392">
        <f t="shared" ca="1" si="11"/>
        <v>-5.4920731707317065</v>
      </c>
      <c r="AO64" s="392">
        <f t="shared" ca="1" si="12"/>
        <v>-9.088414634146341</v>
      </c>
      <c r="AP64" s="392">
        <f t="shared" ca="1" si="13"/>
        <v>-8.4329268292682915</v>
      </c>
      <c r="AQ64" s="392">
        <f t="shared" ca="1" si="14"/>
        <v>-12.208536585365854</v>
      </c>
      <c r="AR64" s="392">
        <f t="shared" ca="1" si="15"/>
        <v>-17.875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4</v>
      </c>
      <c r="I65" s="396">
        <f>+KPI!I66</f>
        <v>0</v>
      </c>
      <c r="J65" s="322">
        <f>+KPI!Q66</f>
        <v>0</v>
      </c>
      <c r="K65" s="390">
        <f>+KPI!AG66</f>
        <v>2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8.4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2.7609756097560973</v>
      </c>
      <c r="X65" s="394">
        <f ca="1">+KPI!CS66</f>
        <v>2.526829268292683</v>
      </c>
      <c r="Y65" s="394">
        <f ca="1">+KPI!CT66</f>
        <v>2.9463414634146341</v>
      </c>
      <c r="Z65" s="394">
        <f ca="1">+KPI!CU66</f>
        <v>4.4878048780487809</v>
      </c>
      <c r="AA65" s="394">
        <f ca="1">+KPI!CV66</f>
        <v>3.102439024390244</v>
      </c>
      <c r="AB65" s="394">
        <f ca="1">+KPI!CW66</f>
        <v>2.1560975609756099</v>
      </c>
      <c r="AC65" s="394">
        <f ca="1">+KPI!CX66</f>
        <v>1.7268292682926829</v>
      </c>
      <c r="AD65" s="394">
        <f ca="1">+KPI!CY66</f>
        <v>4.9853658536585366</v>
      </c>
      <c r="AE65" s="394">
        <f ca="1">+KPI!CZ66</f>
        <v>2.6731707317073172</v>
      </c>
      <c r="AF65" s="394">
        <f ca="1">+KPI!DA66</f>
        <v>3.0634146341463415</v>
      </c>
      <c r="AG65" s="394">
        <f ca="1">+KPI!DB66</f>
        <v>2</v>
      </c>
      <c r="AH65" s="392">
        <f t="shared" ca="1" si="5"/>
        <v>2.7609756097560973</v>
      </c>
      <c r="AI65" s="392">
        <f t="shared" ca="1" si="6"/>
        <v>2.526829268292683</v>
      </c>
      <c r="AJ65" s="392">
        <f t="shared" ca="1" si="7"/>
        <v>2.9463414634146341</v>
      </c>
      <c r="AK65" s="392">
        <f t="shared" ca="1" si="8"/>
        <v>4.4878048780487809</v>
      </c>
      <c r="AL65" s="392">
        <f t="shared" ca="1" si="9"/>
        <v>3.102439024390244</v>
      </c>
      <c r="AM65" s="392">
        <f t="shared" ca="1" si="10"/>
        <v>-6.2439024390243905</v>
      </c>
      <c r="AN65" s="392">
        <f t="shared" ca="1" si="11"/>
        <v>1.7268292682926829</v>
      </c>
      <c r="AO65" s="392">
        <f t="shared" ca="1" si="12"/>
        <v>4.9853658536585366</v>
      </c>
      <c r="AP65" s="392">
        <f t="shared" ca="1" si="13"/>
        <v>2.6731707317073172</v>
      </c>
      <c r="AQ65" s="392">
        <f t="shared" ca="1" si="14"/>
        <v>3.0634146341463415</v>
      </c>
      <c r="AR65" s="392">
        <f t="shared" ca="1" si="15"/>
        <v>2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1.3804878048780487</v>
      </c>
      <c r="X66" s="394">
        <f ca="1">+KPI!CS67</f>
        <v>1.2634146341463415</v>
      </c>
      <c r="Y66" s="394">
        <f ca="1">+KPI!CT67</f>
        <v>1.473170731707317</v>
      </c>
      <c r="Z66" s="394">
        <f ca="1">+KPI!CU67</f>
        <v>2.2439024390243905</v>
      </c>
      <c r="AA66" s="394">
        <f ca="1">+KPI!CV67</f>
        <v>1.551219512195122</v>
      </c>
      <c r="AB66" s="394">
        <f ca="1">+KPI!CW67</f>
        <v>1.0780487804878049</v>
      </c>
      <c r="AC66" s="394">
        <f ca="1">+KPI!CX67</f>
        <v>0.86341463414634145</v>
      </c>
      <c r="AD66" s="394">
        <f ca="1">+KPI!CY67</f>
        <v>2.4926829268292683</v>
      </c>
      <c r="AE66" s="394">
        <f ca="1">+KPI!CZ67</f>
        <v>1.3365853658536586</v>
      </c>
      <c r="AF66" s="394">
        <f ca="1">+KPI!DA67</f>
        <v>1.5317073170731708</v>
      </c>
      <c r="AG66" s="394">
        <f ca="1">+KPI!DB67</f>
        <v>1</v>
      </c>
      <c r="AH66" s="392">
        <f t="shared" ref="AH66:AH69" ca="1" si="18">+W66-L66</f>
        <v>1.3804878048780487</v>
      </c>
      <c r="AI66" s="392">
        <f t="shared" ref="AI66:AI69" ca="1" si="19">+X66-M66</f>
        <v>1.2634146341463415</v>
      </c>
      <c r="AJ66" s="392">
        <f t="shared" ref="AJ66:AJ69" ca="1" si="20">+Y66-N66</f>
        <v>1.473170731707317</v>
      </c>
      <c r="AK66" s="392">
        <f t="shared" ref="AK66:AK69" ca="1" si="21">+Z66-O66</f>
        <v>2.2439024390243905</v>
      </c>
      <c r="AL66" s="392">
        <f t="shared" ref="AL66:AL69" ca="1" si="22">+AA66-P66</f>
        <v>1.551219512195122</v>
      </c>
      <c r="AM66" s="392">
        <f t="shared" ref="AM66:AM69" ca="1" si="23">+AB66-Q66</f>
        <v>1.0780487804878049</v>
      </c>
      <c r="AN66" s="392">
        <f t="shared" ref="AN66:AN69" ca="1" si="24">+AC66-R66</f>
        <v>0.86341463414634145</v>
      </c>
      <c r="AO66" s="392">
        <f t="shared" ref="AO66:AO69" ca="1" si="25">+AD66-S66</f>
        <v>2.4926829268292683</v>
      </c>
      <c r="AP66" s="392">
        <f t="shared" ref="AP66:AP69" ca="1" si="26">+AE66-T66</f>
        <v>1.3365853658536586</v>
      </c>
      <c r="AQ66" s="392">
        <f t="shared" ref="AQ66:AQ69" ca="1" si="27">+AF66-U66</f>
        <v>1.5317073170731708</v>
      </c>
      <c r="AR66" s="392">
        <f t="shared" ref="AR66:AR69" ca="1" si="28">+AG66-V66</f>
        <v>1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0</v>
      </c>
      <c r="H67" s="390">
        <f>+KPI!AF68</f>
        <v>1</v>
      </c>
      <c r="I67" s="396">
        <f>+KPI!I68</f>
        <v>0</v>
      </c>
      <c r="J67" s="322">
        <f>+KPI!Q68</f>
        <v>0</v>
      </c>
      <c r="K67" s="390">
        <f>+KPI!AG68</f>
        <v>0.5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0.69024390243902434</v>
      </c>
      <c r="X67" s="394">
        <f ca="1">+KPI!CS68</f>
        <v>0.63170731707317074</v>
      </c>
      <c r="Y67" s="394">
        <f ca="1">+KPI!CT68</f>
        <v>0.73658536585365852</v>
      </c>
      <c r="Z67" s="394">
        <f ca="1">+KPI!CU68</f>
        <v>1.1219512195121952</v>
      </c>
      <c r="AA67" s="394">
        <f ca="1">+KPI!CV68</f>
        <v>0.775609756097561</v>
      </c>
      <c r="AB67" s="394">
        <f ca="1">+KPI!CW68</f>
        <v>0.53902439024390247</v>
      </c>
      <c r="AC67" s="394">
        <f ca="1">+KPI!CX68</f>
        <v>0.43170731707317073</v>
      </c>
      <c r="AD67" s="394">
        <f ca="1">+KPI!CY68</f>
        <v>1.2463414634146341</v>
      </c>
      <c r="AE67" s="394">
        <f ca="1">+KPI!CZ68</f>
        <v>0.66829268292682931</v>
      </c>
      <c r="AF67" s="394">
        <f ca="1">+KPI!DA68</f>
        <v>0.76585365853658538</v>
      </c>
      <c r="AG67" s="394">
        <f ca="1">+KPI!DB68</f>
        <v>0.5</v>
      </c>
      <c r="AH67" s="392">
        <f t="shared" ca="1" si="18"/>
        <v>0.69024390243902434</v>
      </c>
      <c r="AI67" s="392">
        <f t="shared" ca="1" si="19"/>
        <v>0.63170731707317074</v>
      </c>
      <c r="AJ67" s="392">
        <f t="shared" ca="1" si="20"/>
        <v>0.73658536585365852</v>
      </c>
      <c r="AK67" s="392">
        <f t="shared" ca="1" si="21"/>
        <v>1.1219512195121952</v>
      </c>
      <c r="AL67" s="392">
        <f t="shared" ca="1" si="22"/>
        <v>0.775609756097561</v>
      </c>
      <c r="AM67" s="392">
        <f t="shared" ca="1" si="23"/>
        <v>0.53902439024390247</v>
      </c>
      <c r="AN67" s="392">
        <f t="shared" ca="1" si="24"/>
        <v>0.43170731707317073</v>
      </c>
      <c r="AO67" s="392">
        <f t="shared" ca="1" si="25"/>
        <v>1.2463414634146341</v>
      </c>
      <c r="AP67" s="392">
        <f t="shared" ca="1" si="26"/>
        <v>0.66829268292682931</v>
      </c>
      <c r="AQ67" s="392">
        <f t="shared" ca="1" si="27"/>
        <v>0.76585365853658538</v>
      </c>
      <c r="AR67" s="392">
        <f t="shared" ca="1" si="28"/>
        <v>0.5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1</v>
      </c>
      <c r="H68" s="390">
        <f>+KPI!AF69</f>
        <v>2</v>
      </c>
      <c r="I68" s="396">
        <f>+KPI!I69</f>
        <v>0</v>
      </c>
      <c r="J68" s="322">
        <f>+KPI!Q69</f>
        <v>1</v>
      </c>
      <c r="K68" s="390">
        <f>+KPI!AG69</f>
        <v>1.5</v>
      </c>
      <c r="L68" s="397">
        <f ca="1">+KPI!CE69</f>
        <v>0</v>
      </c>
      <c r="M68" s="397">
        <f ca="1">+KPI!CF69</f>
        <v>0</v>
      </c>
      <c r="N68" s="397">
        <f ca="1">+KPI!CG69</f>
        <v>0</v>
      </c>
      <c r="O68" s="397">
        <f ca="1">+KPI!CH69</f>
        <v>0</v>
      </c>
      <c r="P68" s="397">
        <f ca="1">+KPI!CI69</f>
        <v>0</v>
      </c>
      <c r="Q68" s="397">
        <f ca="1">+KPI!CJ69</f>
        <v>0</v>
      </c>
      <c r="R68" s="397">
        <f ca="1">+KPI!CK69</f>
        <v>0</v>
      </c>
      <c r="S68" s="397">
        <f ca="1">+KPI!CL69</f>
        <v>0</v>
      </c>
      <c r="T68" s="397">
        <f ca="1">+KPI!CM69</f>
        <v>0</v>
      </c>
      <c r="U68" s="397">
        <f ca="1">+KPI!CN69</f>
        <v>0</v>
      </c>
      <c r="V68" s="397">
        <f ca="1">+KPI!CO69</f>
        <v>0</v>
      </c>
      <c r="W68" s="394">
        <f ca="1">+KPI!CR69</f>
        <v>2.0707317073170732</v>
      </c>
      <c r="X68" s="394">
        <f ca="1">+KPI!CS69</f>
        <v>1.8951219512195123</v>
      </c>
      <c r="Y68" s="394">
        <f ca="1">+KPI!CT69</f>
        <v>2.2097560975609758</v>
      </c>
      <c r="Z68" s="394">
        <f ca="1">+KPI!CU69</f>
        <v>3.3658536585365857</v>
      </c>
      <c r="AA68" s="394">
        <f ca="1">+KPI!CV69</f>
        <v>2.3268292682926832</v>
      </c>
      <c r="AB68" s="394">
        <f ca="1">+KPI!CW69</f>
        <v>1.6170731707317074</v>
      </c>
      <c r="AC68" s="394">
        <f ca="1">+KPI!CX69</f>
        <v>1.2951219512195122</v>
      </c>
      <c r="AD68" s="394">
        <f ca="1">+KPI!CY69</f>
        <v>3.7390243902439027</v>
      </c>
      <c r="AE68" s="394">
        <f ca="1">+KPI!CZ69</f>
        <v>2.0048780487804878</v>
      </c>
      <c r="AF68" s="394">
        <f ca="1">+KPI!DA69</f>
        <v>2.2975609756097564</v>
      </c>
      <c r="AG68" s="394">
        <f ca="1">+KPI!DB69</f>
        <v>1.5</v>
      </c>
      <c r="AH68" s="392">
        <f t="shared" ca="1" si="18"/>
        <v>2.0707317073170732</v>
      </c>
      <c r="AI68" s="392">
        <f t="shared" ca="1" si="19"/>
        <v>1.8951219512195123</v>
      </c>
      <c r="AJ68" s="392">
        <f t="shared" ca="1" si="20"/>
        <v>2.2097560975609758</v>
      </c>
      <c r="AK68" s="392">
        <f t="shared" ca="1" si="21"/>
        <v>3.3658536585365857</v>
      </c>
      <c r="AL68" s="392">
        <f t="shared" ca="1" si="22"/>
        <v>2.3268292682926832</v>
      </c>
      <c r="AM68" s="392">
        <f t="shared" ca="1" si="23"/>
        <v>1.6170731707317074</v>
      </c>
      <c r="AN68" s="392">
        <f t="shared" ca="1" si="24"/>
        <v>1.2951219512195122</v>
      </c>
      <c r="AO68" s="392">
        <f t="shared" ca="1" si="25"/>
        <v>3.7390243902439027</v>
      </c>
      <c r="AP68" s="392">
        <f t="shared" ca="1" si="26"/>
        <v>2.0048780487804878</v>
      </c>
      <c r="AQ68" s="392">
        <f t="shared" ca="1" si="27"/>
        <v>2.2975609756097564</v>
      </c>
      <c r="AR68" s="392">
        <f t="shared" ca="1" si="28"/>
        <v>1.5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0</v>
      </c>
      <c r="W69" s="394">
        <f ca="1">+KPI!CR70</f>
        <v>3.4512195121951219</v>
      </c>
      <c r="X69" s="394">
        <f ca="1">+KPI!CS70</f>
        <v>3.1585365853658538</v>
      </c>
      <c r="Y69" s="394">
        <f ca="1">+KPI!CT70</f>
        <v>3.6829268292682928</v>
      </c>
      <c r="Z69" s="394">
        <f ca="1">+KPI!CU70</f>
        <v>5.6097560975609762</v>
      </c>
      <c r="AA69" s="394">
        <f ca="1">+KPI!CV70</f>
        <v>3.8780487804878052</v>
      </c>
      <c r="AB69" s="394">
        <f ca="1">+KPI!CW70</f>
        <v>2.6951219512195124</v>
      </c>
      <c r="AC69" s="394">
        <f ca="1">+KPI!CX70</f>
        <v>2.1585365853658538</v>
      </c>
      <c r="AD69" s="394">
        <f ca="1">+KPI!CY70</f>
        <v>6.2317073170731714</v>
      </c>
      <c r="AE69" s="394">
        <f ca="1">+KPI!CZ70</f>
        <v>3.3414634146341466</v>
      </c>
      <c r="AF69" s="394">
        <f ca="1">+KPI!DA70</f>
        <v>3.8292682926829271</v>
      </c>
      <c r="AG69" s="394">
        <f ca="1">+KPI!DB70</f>
        <v>2.5</v>
      </c>
      <c r="AH69" s="392">
        <f t="shared" ca="1" si="18"/>
        <v>3.4512195121951219</v>
      </c>
      <c r="AI69" s="392">
        <f t="shared" ca="1" si="19"/>
        <v>3.1585365853658538</v>
      </c>
      <c r="AJ69" s="392">
        <f t="shared" ca="1" si="20"/>
        <v>3.6829268292682928</v>
      </c>
      <c r="AK69" s="392">
        <f t="shared" ca="1" si="21"/>
        <v>5.6097560975609762</v>
      </c>
      <c r="AL69" s="392">
        <f t="shared" ca="1" si="22"/>
        <v>3.8780487804878052</v>
      </c>
      <c r="AM69" s="392">
        <f t="shared" ca="1" si="23"/>
        <v>2.6951219512195124</v>
      </c>
      <c r="AN69" s="392">
        <f t="shared" ca="1" si="24"/>
        <v>2.1585365853658538</v>
      </c>
      <c r="AO69" s="392">
        <f t="shared" ca="1" si="25"/>
        <v>6.2317073170731714</v>
      </c>
      <c r="AP69" s="392">
        <f t="shared" ca="1" si="26"/>
        <v>3.3414634146341466</v>
      </c>
      <c r="AQ69" s="392">
        <f t="shared" ca="1" si="27"/>
        <v>3.8292682926829271</v>
      </c>
      <c r="AR69" s="392">
        <f t="shared" ca="1" si="28"/>
        <v>2.5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0.49</v>
      </c>
      <c r="M70" s="397">
        <f ca="1">+KPI!CF71</f>
        <v>0.49</v>
      </c>
      <c r="N70" s="397">
        <f ca="1">+KPI!CG71</f>
        <v>0.49</v>
      </c>
      <c r="O70" s="397">
        <f ca="1">+KPI!CH71</f>
        <v>0.49</v>
      </c>
      <c r="P70" s="397">
        <f ca="1">+KPI!CI71</f>
        <v>0.49</v>
      </c>
      <c r="Q70" s="397">
        <f ca="1">+KPI!CJ71</f>
        <v>0.49</v>
      </c>
      <c r="R70" s="397">
        <f ca="1">+KPI!CK71</f>
        <v>0.49</v>
      </c>
      <c r="S70" s="397">
        <f ca="1">+KPI!CL71</f>
        <v>0.49</v>
      </c>
      <c r="T70" s="397">
        <f ca="1">+KPI!CM71</f>
        <v>0.49</v>
      </c>
      <c r="U70" s="397">
        <f ca="1">+KPI!CN71</f>
        <v>0.49</v>
      </c>
      <c r="V70" s="397">
        <f ca="1">+KPI!CO71</f>
        <v>0.49</v>
      </c>
      <c r="W70" s="394">
        <f ca="1">+KPI!CR71</f>
        <v>2.0707317073170732</v>
      </c>
      <c r="X70" s="394">
        <f ca="1">+KPI!CS71</f>
        <v>1.8951219512195123</v>
      </c>
      <c r="Y70" s="394">
        <f ca="1">+KPI!CT71</f>
        <v>2.2097560975609758</v>
      </c>
      <c r="Z70" s="394">
        <f ca="1">+KPI!CU71</f>
        <v>3.3658536585365857</v>
      </c>
      <c r="AA70" s="394">
        <f ca="1">+KPI!CV71</f>
        <v>2.3268292682926832</v>
      </c>
      <c r="AB70" s="394">
        <f ca="1">+KPI!CW71</f>
        <v>1.6170731707317074</v>
      </c>
      <c r="AC70" s="394">
        <f ca="1">+KPI!CX71</f>
        <v>1.2951219512195122</v>
      </c>
      <c r="AD70" s="394">
        <f ca="1">+KPI!CY71</f>
        <v>3.7390243902439027</v>
      </c>
      <c r="AE70" s="394">
        <f ca="1">+KPI!CZ71</f>
        <v>2.0048780487804878</v>
      </c>
      <c r="AF70" s="394">
        <f ca="1">+KPI!DA71</f>
        <v>2.2975609756097564</v>
      </c>
      <c r="AG70" s="394">
        <f ca="1">+KPI!DB71</f>
        <v>1.5</v>
      </c>
      <c r="AH70" s="392">
        <f t="shared" ref="AH70" ca="1" si="29">+W70-L70</f>
        <v>1.5807317073170732</v>
      </c>
      <c r="AI70" s="392">
        <f t="shared" ref="AI70" ca="1" si="30">+X70-M70</f>
        <v>1.4051219512195123</v>
      </c>
      <c r="AJ70" s="392">
        <f t="shared" ref="AJ70" ca="1" si="31">+Y70-N70</f>
        <v>1.7197560975609758</v>
      </c>
      <c r="AK70" s="392">
        <f t="shared" ref="AK70" ca="1" si="32">+Z70-O70</f>
        <v>2.8758536585365855</v>
      </c>
      <c r="AL70" s="392">
        <f t="shared" ref="AL70" ca="1" si="33">+AA70-P70</f>
        <v>1.8368292682926832</v>
      </c>
      <c r="AM70" s="392">
        <f t="shared" ref="AM70" ca="1" si="34">+AB70-Q70</f>
        <v>1.1270731707317074</v>
      </c>
      <c r="AN70" s="392">
        <f t="shared" ref="AN70" ca="1" si="35">+AC70-R70</f>
        <v>0.80512195121951224</v>
      </c>
      <c r="AO70" s="392">
        <f t="shared" ref="AO70" ca="1" si="36">+AD70-S70</f>
        <v>3.2490243902439024</v>
      </c>
      <c r="AP70" s="392">
        <f t="shared" ref="AP70" ca="1" si="37">+AE70-T70</f>
        <v>1.5148780487804878</v>
      </c>
      <c r="AQ70" s="392">
        <f t="shared" ref="AQ70" ca="1" si="38">+AF70-U70</f>
        <v>1.8075609756097564</v>
      </c>
      <c r="AR70" s="392">
        <f t="shared" ref="AR70" ca="1" si="39">+AG70-V70</f>
        <v>1.01</v>
      </c>
    </row>
  </sheetData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1A2493A-97EB-4950-9540-650338A95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3</vt:i4>
      </vt:variant>
    </vt:vector>
  </HeadingPairs>
  <TitlesOfParts>
    <vt:vector size="14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Forecast</vt:lpstr>
      <vt:lpstr>EXPORT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